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activeX/activeX3.xml" ContentType="application/vnd.ms-office.activeX+xml"/>
  <Override PartName="/xl/drawings/drawing3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65" yWindow="4620" windowWidth="11910" windowHeight="1260" tabRatio="399"/>
  </bookViews>
  <sheets>
    <sheet name="Entry" sheetId="25" r:id="rId1"/>
    <sheet name="Review" sheetId="32" r:id="rId2"/>
    <sheet name="Line_Item" sheetId="28" r:id="rId3"/>
    <sheet name="Spread_Key" sheetId="27" r:id="rId4"/>
    <sheet name="{PL}PickLst" sheetId="30" state="hidden" r:id="rId5"/>
  </sheets>
  <definedNames>
    <definedName name="_xlnm.Print_Area" localSheetId="0">Entry!$G$44:$AE$77</definedName>
    <definedName name="_xlnm.Print_Area" localSheetId="2">Line_Item!$F$45:$U$46</definedName>
    <definedName name="_xlnm.Print_Area" localSheetId="1">Review!$G$44:$AD$77</definedName>
    <definedName name="_xlnm.Print_Area" localSheetId="3">Spread_Key!$B$5:$F$46</definedName>
    <definedName name="_xlnm.Print_Titles" localSheetId="0">Entry!$33:$42</definedName>
    <definedName name="_xlnm.Print_Titles" localSheetId="2">Line_Item!$32:$42</definedName>
    <definedName name="_xlnm.Print_Titles" localSheetId="1">Review!$33:$42</definedName>
    <definedName name="_xlnm.Print_Titles" localSheetId="3">Spread_Key!$1:$4</definedName>
    <definedName name="TM1REBUILDOPTION">1</definedName>
    <definedName name="TM1RPTDATARNGASSETS1" localSheetId="0">Entry!$44:$76</definedName>
    <definedName name="TM1RPTDATARNGBSLID1" localSheetId="2">Line_Item!$46:$71</definedName>
    <definedName name="TM1RPTDATARNGEQTY1" localSheetId="0">Entry!$99:$106</definedName>
    <definedName name="TM1RPTDATARNGLIAB1" localSheetId="0">Entry!$79:$96</definedName>
    <definedName name="TM1RPTDATARNGLINE1" localSheetId="2">Line_Item!$46:$46</definedName>
    <definedName name="TM1RPTDATARNGREVEQY1" localSheetId="1">Review!$99:$106</definedName>
    <definedName name="TM1RPTDATARNGREVLIB1" localSheetId="1">Review!$79:$96</definedName>
    <definedName name="TM1RPTDATARNGRVAST1" localSheetId="1">Review!$44:$76</definedName>
    <definedName name="TM1RPTFMTIDCOL" localSheetId="0">Entry!$A$22:$A$28</definedName>
    <definedName name="TM1RPTFMTIDCOL" localSheetId="2">Line_Item!$A$21:$A$28</definedName>
    <definedName name="TM1RPTFMTIDCOL" localSheetId="1">Review!$A$22:$A$28</definedName>
    <definedName name="TM1RPTFMTRNG" localSheetId="0">Entry!$H$22:$AE$28</definedName>
    <definedName name="TM1RPTFMTRNG" localSheetId="2">Line_Item!$F$21:$U$28</definedName>
    <definedName name="TM1RPTFMTRNG" localSheetId="1">Review!$H$22:$AD$28</definedName>
    <definedName name="Year">Entry!$H$34</definedName>
  </definedNames>
  <calcPr calcId="145621" calcMode="manual" concurrentCalc="0"/>
</workbook>
</file>

<file path=xl/calcChain.xml><?xml version="1.0" encoding="utf-8"?>
<calcChain xmlns="http://schemas.openxmlformats.org/spreadsheetml/2006/main">
  <c r="G16" i="32" l="1"/>
  <c r="B3" i="32"/>
  <c r="B10" i="32"/>
  <c r="G76" i="32"/>
  <c r="E16" i="32"/>
  <c r="H33" i="25"/>
  <c r="H33" i="32"/>
  <c r="H34" i="25"/>
  <c r="H34" i="32"/>
  <c r="E12" i="32"/>
  <c r="E13" i="32"/>
  <c r="E76" i="32"/>
  <c r="D16" i="32"/>
  <c r="D76" i="32"/>
  <c r="C76" i="32"/>
  <c r="A76" i="32"/>
  <c r="G75" i="32"/>
  <c r="E75" i="32"/>
  <c r="D75" i="32"/>
  <c r="C75" i="32"/>
  <c r="L29" i="32"/>
  <c r="A75" i="32"/>
  <c r="D74" i="32"/>
  <c r="E74" i="32"/>
  <c r="G74" i="32"/>
  <c r="C74" i="32"/>
  <c r="A74" i="32"/>
  <c r="G73" i="32"/>
  <c r="E73" i="32"/>
  <c r="D73" i="32"/>
  <c r="C73" i="32"/>
  <c r="A73" i="32"/>
  <c r="D72" i="32"/>
  <c r="E72" i="32"/>
  <c r="G72" i="32"/>
  <c r="C72" i="32"/>
  <c r="A72" i="32"/>
  <c r="D71" i="32"/>
  <c r="E71" i="32"/>
  <c r="G71" i="32"/>
  <c r="C71" i="32"/>
  <c r="A71" i="32"/>
  <c r="G70" i="32"/>
  <c r="E70" i="32"/>
  <c r="D70" i="32"/>
  <c r="C70" i="32"/>
  <c r="A70" i="32"/>
  <c r="G69" i="32"/>
  <c r="E69" i="32"/>
  <c r="D69" i="32"/>
  <c r="C69" i="32"/>
  <c r="A69" i="32"/>
  <c r="D68" i="32"/>
  <c r="E68" i="32"/>
  <c r="G68" i="32"/>
  <c r="C68" i="32"/>
  <c r="A68" i="32"/>
  <c r="D67" i="32"/>
  <c r="E67" i="32"/>
  <c r="G67" i="32"/>
  <c r="C67" i="32"/>
  <c r="A67" i="32"/>
  <c r="D66" i="32"/>
  <c r="E66" i="32"/>
  <c r="G66" i="32"/>
  <c r="C66" i="32"/>
  <c r="A66" i="32"/>
  <c r="D65" i="32"/>
  <c r="E65" i="32"/>
  <c r="G65" i="32"/>
  <c r="C65" i="32"/>
  <c r="A65" i="32"/>
  <c r="G64" i="32"/>
  <c r="E64" i="32"/>
  <c r="D64" i="32"/>
  <c r="C64" i="32"/>
  <c r="A64" i="32"/>
  <c r="G63" i="32"/>
  <c r="E63" i="32"/>
  <c r="D63" i="32"/>
  <c r="C63" i="32"/>
  <c r="A63" i="32"/>
  <c r="D62" i="32"/>
  <c r="E62" i="32"/>
  <c r="G62" i="32"/>
  <c r="C62" i="32"/>
  <c r="A62" i="32"/>
  <c r="D61" i="32"/>
  <c r="E61" i="32"/>
  <c r="G61" i="32"/>
  <c r="C61" i="32"/>
  <c r="A61" i="32"/>
  <c r="G60" i="32"/>
  <c r="E60" i="32"/>
  <c r="D60" i="32"/>
  <c r="C60" i="32"/>
  <c r="A60" i="32"/>
  <c r="D59" i="32"/>
  <c r="E59" i="32"/>
  <c r="G59" i="32"/>
  <c r="C59" i="32"/>
  <c r="A59" i="32"/>
  <c r="G58" i="32"/>
  <c r="E58" i="32"/>
  <c r="D58" i="32"/>
  <c r="C58" i="32"/>
  <c r="A58" i="32"/>
  <c r="D57" i="32"/>
  <c r="E57" i="32"/>
  <c r="G57" i="32"/>
  <c r="C57" i="32"/>
  <c r="A57" i="32"/>
  <c r="G56" i="32"/>
  <c r="E56" i="32"/>
  <c r="D56" i="32"/>
  <c r="C56" i="32"/>
  <c r="A56" i="32"/>
  <c r="G55" i="32"/>
  <c r="E55" i="32"/>
  <c r="D55" i="32"/>
  <c r="C55" i="32"/>
  <c r="A55" i="32"/>
  <c r="D54" i="32"/>
  <c r="E54" i="32"/>
  <c r="G54" i="32"/>
  <c r="C54" i="32"/>
  <c r="A54" i="32"/>
  <c r="D53" i="32"/>
  <c r="E53" i="32"/>
  <c r="G53" i="32"/>
  <c r="C53" i="32"/>
  <c r="A53" i="32"/>
  <c r="G52" i="32"/>
  <c r="E52" i="32"/>
  <c r="D52" i="32"/>
  <c r="C52" i="32"/>
  <c r="A52" i="32"/>
  <c r="D51" i="32"/>
  <c r="E51" i="32"/>
  <c r="G51" i="32"/>
  <c r="C51" i="32"/>
  <c r="A51" i="32"/>
  <c r="D50" i="32"/>
  <c r="E50" i="32"/>
  <c r="G50" i="32"/>
  <c r="C50" i="32"/>
  <c r="A50" i="32"/>
  <c r="G49" i="32"/>
  <c r="E49" i="32"/>
  <c r="D49" i="32"/>
  <c r="C49" i="32"/>
  <c r="A49" i="32"/>
  <c r="D48" i="32"/>
  <c r="E48" i="32"/>
  <c r="G48" i="32"/>
  <c r="C48" i="32"/>
  <c r="A48" i="32"/>
  <c r="G47" i="32"/>
  <c r="E47" i="32"/>
  <c r="D47" i="32"/>
  <c r="C47" i="32"/>
  <c r="A47" i="32"/>
  <c r="D46" i="32"/>
  <c r="E46" i="32"/>
  <c r="G46" i="32"/>
  <c r="C46" i="32"/>
  <c r="A46" i="32"/>
  <c r="D45" i="32"/>
  <c r="E45" i="32"/>
  <c r="G45" i="32"/>
  <c r="C45" i="32"/>
  <c r="A45" i="32"/>
  <c r="B16" i="32"/>
  <c r="AD12" i="32"/>
  <c r="AD76" i="32"/>
  <c r="AC12" i="32"/>
  <c r="AC76" i="32"/>
  <c r="B20" i="32"/>
  <c r="W12" i="32"/>
  <c r="Z12" i="32"/>
  <c r="Z13" i="32"/>
  <c r="Z76" i="32"/>
  <c r="U4" i="32"/>
  <c r="U12" i="32"/>
  <c r="U13" i="32"/>
  <c r="U76" i="32"/>
  <c r="AA76" i="32"/>
  <c r="W13" i="32"/>
  <c r="W76" i="32"/>
  <c r="X76" i="32"/>
  <c r="T4" i="32"/>
  <c r="T12" i="32"/>
  <c r="T13" i="32"/>
  <c r="T76" i="32"/>
  <c r="S4" i="32"/>
  <c r="S12" i="32"/>
  <c r="S13" i="32"/>
  <c r="S76" i="32"/>
  <c r="R4" i="32"/>
  <c r="R12" i="32"/>
  <c r="R13" i="32"/>
  <c r="R76" i="32"/>
  <c r="Q4" i="32"/>
  <c r="Q12" i="32"/>
  <c r="Q13" i="32"/>
  <c r="Q76" i="32"/>
  <c r="P4" i="32"/>
  <c r="P12" i="32"/>
  <c r="P13" i="32"/>
  <c r="P76" i="32"/>
  <c r="O4" i="32"/>
  <c r="O12" i="32"/>
  <c r="O13" i="32"/>
  <c r="O76" i="32"/>
  <c r="N4" i="32"/>
  <c r="N12" i="32"/>
  <c r="N13" i="32"/>
  <c r="N76" i="32"/>
  <c r="M4" i="32"/>
  <c r="M12" i="32"/>
  <c r="M13" i="32"/>
  <c r="M76" i="32"/>
  <c r="L4" i="32"/>
  <c r="L12" i="32"/>
  <c r="L13" i="32"/>
  <c r="L76" i="32"/>
  <c r="K4" i="32"/>
  <c r="K12" i="32"/>
  <c r="K13" i="32"/>
  <c r="K76" i="32"/>
  <c r="J4" i="32"/>
  <c r="J12" i="32"/>
  <c r="J13" i="32"/>
  <c r="J76" i="32"/>
  <c r="I4" i="32"/>
  <c r="I12" i="32"/>
  <c r="I13" i="32"/>
  <c r="I76" i="32"/>
  <c r="AD75" i="32"/>
  <c r="AC75" i="32"/>
  <c r="Z75" i="32"/>
  <c r="U75" i="32"/>
  <c r="AA75" i="32"/>
  <c r="W75" i="32"/>
  <c r="X75" i="32"/>
  <c r="T75" i="32"/>
  <c r="S75" i="32"/>
  <c r="R75" i="32"/>
  <c r="Q75" i="32"/>
  <c r="P75" i="32"/>
  <c r="O75" i="32"/>
  <c r="N75" i="32"/>
  <c r="M75" i="32"/>
  <c r="L75" i="32"/>
  <c r="K75" i="32"/>
  <c r="J75" i="32"/>
  <c r="I75" i="32"/>
  <c r="AD74" i="32"/>
  <c r="AC74" i="32"/>
  <c r="Z74" i="32"/>
  <c r="U74" i="32"/>
  <c r="AA74" i="32"/>
  <c r="W74" i="32"/>
  <c r="X74" i="32"/>
  <c r="T74" i="32"/>
  <c r="S74" i="32"/>
  <c r="R74" i="32"/>
  <c r="Q74" i="32"/>
  <c r="P74" i="32"/>
  <c r="O74" i="32"/>
  <c r="N74" i="32"/>
  <c r="M74" i="32"/>
  <c r="L74" i="32"/>
  <c r="K74" i="32"/>
  <c r="J74" i="32"/>
  <c r="I74" i="32"/>
  <c r="AD73" i="32"/>
  <c r="AC73" i="32"/>
  <c r="Z73" i="32"/>
  <c r="U73" i="32"/>
  <c r="AA73" i="32"/>
  <c r="W73" i="32"/>
  <c r="X73" i="32"/>
  <c r="T73" i="32"/>
  <c r="S73" i="32"/>
  <c r="R73" i="32"/>
  <c r="Q73" i="32"/>
  <c r="P73" i="32"/>
  <c r="O73" i="32"/>
  <c r="N73" i="32"/>
  <c r="M73" i="32"/>
  <c r="L73" i="32"/>
  <c r="K73" i="32"/>
  <c r="J73" i="32"/>
  <c r="I73" i="32"/>
  <c r="AD72" i="32"/>
  <c r="AC72" i="32"/>
  <c r="Z72" i="32"/>
  <c r="U72" i="32"/>
  <c r="AA72" i="32"/>
  <c r="W72" i="32"/>
  <c r="X72" i="32"/>
  <c r="T72" i="32"/>
  <c r="S72" i="32"/>
  <c r="R72" i="32"/>
  <c r="Q72" i="32"/>
  <c r="P72" i="32"/>
  <c r="O72" i="32"/>
  <c r="N72" i="32"/>
  <c r="M72" i="32"/>
  <c r="L72" i="32"/>
  <c r="K72" i="32"/>
  <c r="J72" i="32"/>
  <c r="I72" i="32"/>
  <c r="AD71" i="32"/>
  <c r="AC71" i="32"/>
  <c r="Z71" i="32"/>
  <c r="U71" i="32"/>
  <c r="AA71" i="32"/>
  <c r="W71" i="32"/>
  <c r="X71" i="32"/>
  <c r="T71" i="32"/>
  <c r="S71" i="32"/>
  <c r="R71" i="32"/>
  <c r="Q71" i="32"/>
  <c r="P71" i="32"/>
  <c r="O71" i="32"/>
  <c r="N71" i="32"/>
  <c r="M71" i="32"/>
  <c r="L71" i="32"/>
  <c r="K71" i="32"/>
  <c r="J71" i="32"/>
  <c r="I71" i="32"/>
  <c r="AD70" i="32"/>
  <c r="AC70" i="32"/>
  <c r="Z70" i="32"/>
  <c r="U70" i="32"/>
  <c r="AA70" i="32"/>
  <c r="W70" i="32"/>
  <c r="X70" i="32"/>
  <c r="T70" i="32"/>
  <c r="S70" i="32"/>
  <c r="R70" i="32"/>
  <c r="Q70" i="32"/>
  <c r="P70" i="32"/>
  <c r="O70" i="32"/>
  <c r="N70" i="32"/>
  <c r="M70" i="32"/>
  <c r="L70" i="32"/>
  <c r="K70" i="32"/>
  <c r="J70" i="32"/>
  <c r="I70" i="32"/>
  <c r="AD69" i="32"/>
  <c r="AC69" i="32"/>
  <c r="Z69" i="32"/>
  <c r="U69" i="32"/>
  <c r="AA69" i="32"/>
  <c r="W69" i="32"/>
  <c r="X69" i="32"/>
  <c r="T69" i="32"/>
  <c r="S69" i="32"/>
  <c r="R69" i="32"/>
  <c r="Q69" i="32"/>
  <c r="P69" i="32"/>
  <c r="O69" i="32"/>
  <c r="N69" i="32"/>
  <c r="M69" i="32"/>
  <c r="L69" i="32"/>
  <c r="K69" i="32"/>
  <c r="J69" i="32"/>
  <c r="I69" i="32"/>
  <c r="AD68" i="32"/>
  <c r="AC68" i="32"/>
  <c r="Z68" i="32"/>
  <c r="U68" i="32"/>
  <c r="AA68" i="32"/>
  <c r="W68" i="32"/>
  <c r="X68" i="32"/>
  <c r="T68" i="32"/>
  <c r="S68" i="32"/>
  <c r="R68" i="32"/>
  <c r="Q68" i="32"/>
  <c r="P68" i="32"/>
  <c r="O68" i="32"/>
  <c r="N68" i="32"/>
  <c r="M68" i="32"/>
  <c r="L68" i="32"/>
  <c r="K68" i="32"/>
  <c r="J68" i="32"/>
  <c r="I68" i="32"/>
  <c r="AD67" i="32"/>
  <c r="AC67" i="32"/>
  <c r="Z67" i="32"/>
  <c r="U67" i="32"/>
  <c r="AA67" i="32"/>
  <c r="W67" i="32"/>
  <c r="X67" i="32"/>
  <c r="T67" i="32"/>
  <c r="S67" i="32"/>
  <c r="R67" i="32"/>
  <c r="Q67" i="32"/>
  <c r="P67" i="32"/>
  <c r="O67" i="32"/>
  <c r="N67" i="32"/>
  <c r="M67" i="32"/>
  <c r="L67" i="32"/>
  <c r="K67" i="32"/>
  <c r="J67" i="32"/>
  <c r="I67" i="32"/>
  <c r="AD66" i="32"/>
  <c r="AC66" i="32"/>
  <c r="Z66" i="32"/>
  <c r="U66" i="32"/>
  <c r="AA66" i="32"/>
  <c r="W66" i="32"/>
  <c r="X66" i="32"/>
  <c r="T66" i="32"/>
  <c r="S66" i="32"/>
  <c r="R66" i="32"/>
  <c r="Q66" i="32"/>
  <c r="P66" i="32"/>
  <c r="O66" i="32"/>
  <c r="N66" i="32"/>
  <c r="M66" i="32"/>
  <c r="L66" i="32"/>
  <c r="K66" i="32"/>
  <c r="J66" i="32"/>
  <c r="I66" i="32"/>
  <c r="AD65" i="32"/>
  <c r="AC65" i="32"/>
  <c r="Z65" i="32"/>
  <c r="U65" i="32"/>
  <c r="AA65" i="32"/>
  <c r="W65" i="32"/>
  <c r="X65" i="32"/>
  <c r="T65" i="32"/>
  <c r="S65" i="32"/>
  <c r="R65" i="32"/>
  <c r="Q65" i="32"/>
  <c r="P65" i="32"/>
  <c r="O65" i="32"/>
  <c r="N65" i="32"/>
  <c r="M65" i="32"/>
  <c r="L65" i="32"/>
  <c r="K65" i="32"/>
  <c r="J65" i="32"/>
  <c r="I65" i="32"/>
  <c r="AD64" i="32"/>
  <c r="AC64" i="32"/>
  <c r="Z64" i="32"/>
  <c r="U64" i="32"/>
  <c r="AA64" i="32"/>
  <c r="W64" i="32"/>
  <c r="X64" i="32"/>
  <c r="T64" i="32"/>
  <c r="S64" i="32"/>
  <c r="R64" i="32"/>
  <c r="Q64" i="32"/>
  <c r="P64" i="32"/>
  <c r="O64" i="32"/>
  <c r="N64" i="32"/>
  <c r="M64" i="32"/>
  <c r="L64" i="32"/>
  <c r="K64" i="32"/>
  <c r="J64" i="32"/>
  <c r="I64" i="32"/>
  <c r="AD63" i="32"/>
  <c r="AC63" i="32"/>
  <c r="Z63" i="32"/>
  <c r="U63" i="32"/>
  <c r="AA63" i="32"/>
  <c r="W63" i="32"/>
  <c r="X63" i="32"/>
  <c r="T63" i="32"/>
  <c r="S63" i="32"/>
  <c r="R63" i="32"/>
  <c r="Q63" i="32"/>
  <c r="P63" i="32"/>
  <c r="O63" i="32"/>
  <c r="N63" i="32"/>
  <c r="M63" i="32"/>
  <c r="L63" i="32"/>
  <c r="K63" i="32"/>
  <c r="J63" i="32"/>
  <c r="I63" i="32"/>
  <c r="AD62" i="32"/>
  <c r="AC62" i="32"/>
  <c r="Z62" i="32"/>
  <c r="U62" i="32"/>
  <c r="AA62" i="32"/>
  <c r="W62" i="32"/>
  <c r="X62" i="32"/>
  <c r="T62" i="32"/>
  <c r="S62" i="32"/>
  <c r="R62" i="32"/>
  <c r="Q62" i="32"/>
  <c r="P62" i="32"/>
  <c r="O62" i="32"/>
  <c r="N62" i="32"/>
  <c r="M62" i="32"/>
  <c r="L62" i="32"/>
  <c r="K62" i="32"/>
  <c r="J62" i="32"/>
  <c r="I62" i="32"/>
  <c r="AD61" i="32"/>
  <c r="AC61" i="32"/>
  <c r="Z61" i="32"/>
  <c r="U61" i="32"/>
  <c r="AA61" i="32"/>
  <c r="W61" i="32"/>
  <c r="X61" i="32"/>
  <c r="T61" i="32"/>
  <c r="S61" i="32"/>
  <c r="R61" i="32"/>
  <c r="Q61" i="32"/>
  <c r="P61" i="32"/>
  <c r="O61" i="32"/>
  <c r="N61" i="32"/>
  <c r="M61" i="32"/>
  <c r="L61" i="32"/>
  <c r="K61" i="32"/>
  <c r="J61" i="32"/>
  <c r="I61" i="32"/>
  <c r="AD60" i="32"/>
  <c r="AC60" i="32"/>
  <c r="Z60" i="32"/>
  <c r="U60" i="32"/>
  <c r="AA60" i="32"/>
  <c r="W60" i="32"/>
  <c r="X60" i="32"/>
  <c r="T60" i="32"/>
  <c r="S60" i="32"/>
  <c r="R60" i="32"/>
  <c r="Q60" i="32"/>
  <c r="P60" i="32"/>
  <c r="O60" i="32"/>
  <c r="N60" i="32"/>
  <c r="M60" i="32"/>
  <c r="L60" i="32"/>
  <c r="K60" i="32"/>
  <c r="J60" i="32"/>
  <c r="I60" i="32"/>
  <c r="AD59" i="32"/>
  <c r="AC59" i="32"/>
  <c r="Z59" i="32"/>
  <c r="U59" i="32"/>
  <c r="AA59" i="32"/>
  <c r="W59" i="32"/>
  <c r="X59" i="32"/>
  <c r="T59" i="32"/>
  <c r="S59" i="32"/>
  <c r="R59" i="32"/>
  <c r="Q59" i="32"/>
  <c r="P59" i="32"/>
  <c r="O59" i="32"/>
  <c r="N59" i="32"/>
  <c r="M59" i="32"/>
  <c r="L59" i="32"/>
  <c r="K59" i="32"/>
  <c r="J59" i="32"/>
  <c r="I59" i="32"/>
  <c r="AD58" i="32"/>
  <c r="AC58" i="32"/>
  <c r="Z58" i="32"/>
  <c r="U58" i="32"/>
  <c r="AA58" i="32"/>
  <c r="W58" i="32"/>
  <c r="X58" i="32"/>
  <c r="T58" i="32"/>
  <c r="S58" i="32"/>
  <c r="R58" i="32"/>
  <c r="Q58" i="32"/>
  <c r="P58" i="32"/>
  <c r="O58" i="32"/>
  <c r="N58" i="32"/>
  <c r="M58" i="32"/>
  <c r="L58" i="32"/>
  <c r="K58" i="32"/>
  <c r="J58" i="32"/>
  <c r="I58" i="32"/>
  <c r="AD57" i="32"/>
  <c r="AC57" i="32"/>
  <c r="Z57" i="32"/>
  <c r="U57" i="32"/>
  <c r="AA57" i="32"/>
  <c r="W57" i="32"/>
  <c r="X57" i="32"/>
  <c r="T57" i="32"/>
  <c r="S57" i="32"/>
  <c r="R57" i="32"/>
  <c r="Q57" i="32"/>
  <c r="P57" i="32"/>
  <c r="O57" i="32"/>
  <c r="N57" i="32"/>
  <c r="M57" i="32"/>
  <c r="L57" i="32"/>
  <c r="K57" i="32"/>
  <c r="J57" i="32"/>
  <c r="I57" i="32"/>
  <c r="AD56" i="32"/>
  <c r="AC56" i="32"/>
  <c r="Z56" i="32"/>
  <c r="U56" i="32"/>
  <c r="AA56" i="32"/>
  <c r="W56" i="32"/>
  <c r="X56" i="32"/>
  <c r="T56" i="32"/>
  <c r="S56" i="32"/>
  <c r="R56" i="32"/>
  <c r="Q56" i="32"/>
  <c r="P56" i="32"/>
  <c r="O56" i="32"/>
  <c r="N56" i="32"/>
  <c r="M56" i="32"/>
  <c r="L56" i="32"/>
  <c r="K56" i="32"/>
  <c r="J56" i="32"/>
  <c r="I56" i="32"/>
  <c r="AD55" i="32"/>
  <c r="AC55" i="32"/>
  <c r="Z55" i="32"/>
  <c r="U55" i="32"/>
  <c r="AA55" i="32"/>
  <c r="W55" i="32"/>
  <c r="X55" i="32"/>
  <c r="T55" i="32"/>
  <c r="S55" i="32"/>
  <c r="R55" i="32"/>
  <c r="Q55" i="32"/>
  <c r="P55" i="32"/>
  <c r="O55" i="32"/>
  <c r="N55" i="32"/>
  <c r="M55" i="32"/>
  <c r="L55" i="32"/>
  <c r="K55" i="32"/>
  <c r="J55" i="32"/>
  <c r="I55" i="32"/>
  <c r="AD54" i="32"/>
  <c r="AC54" i="32"/>
  <c r="Z54" i="32"/>
  <c r="U54" i="32"/>
  <c r="AA54" i="32"/>
  <c r="W54" i="32"/>
  <c r="X54" i="32"/>
  <c r="T54" i="32"/>
  <c r="S54" i="32"/>
  <c r="R54" i="32"/>
  <c r="Q54" i="32"/>
  <c r="P54" i="32"/>
  <c r="O54" i="32"/>
  <c r="N54" i="32"/>
  <c r="M54" i="32"/>
  <c r="L54" i="32"/>
  <c r="K54" i="32"/>
  <c r="J54" i="32"/>
  <c r="I54" i="32"/>
  <c r="AD53" i="32"/>
  <c r="AC53" i="32"/>
  <c r="Z53" i="32"/>
  <c r="U53" i="32"/>
  <c r="AA53" i="32"/>
  <c r="W53" i="32"/>
  <c r="X53" i="32"/>
  <c r="T53" i="32"/>
  <c r="S53" i="32"/>
  <c r="R53" i="32"/>
  <c r="Q53" i="32"/>
  <c r="P53" i="32"/>
  <c r="O53" i="32"/>
  <c r="N53" i="32"/>
  <c r="M53" i="32"/>
  <c r="L53" i="32"/>
  <c r="K53" i="32"/>
  <c r="J53" i="32"/>
  <c r="I53" i="32"/>
  <c r="AD52" i="32"/>
  <c r="AC52" i="32"/>
  <c r="Z52" i="32"/>
  <c r="U52" i="32"/>
  <c r="AA52" i="32"/>
  <c r="W52" i="32"/>
  <c r="X52" i="32"/>
  <c r="T52" i="32"/>
  <c r="S52" i="32"/>
  <c r="R52" i="32"/>
  <c r="Q52" i="32"/>
  <c r="P52" i="32"/>
  <c r="O52" i="32"/>
  <c r="N52" i="32"/>
  <c r="M52" i="32"/>
  <c r="L52" i="32"/>
  <c r="K52" i="32"/>
  <c r="J52" i="32"/>
  <c r="I52" i="32"/>
  <c r="AD51" i="32"/>
  <c r="AC51" i="32"/>
  <c r="Z51" i="32"/>
  <c r="U51" i="32"/>
  <c r="AA51" i="32"/>
  <c r="W51" i="32"/>
  <c r="X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AD50" i="32"/>
  <c r="AC50" i="32"/>
  <c r="Z50" i="32"/>
  <c r="U50" i="32"/>
  <c r="AA50" i="32"/>
  <c r="W50" i="32"/>
  <c r="X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AD49" i="32"/>
  <c r="AC49" i="32"/>
  <c r="Z49" i="32"/>
  <c r="U49" i="32"/>
  <c r="AA49" i="32"/>
  <c r="W49" i="32"/>
  <c r="X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AD48" i="32"/>
  <c r="AC48" i="32"/>
  <c r="Z48" i="32"/>
  <c r="U48" i="32"/>
  <c r="AA48" i="32"/>
  <c r="W48" i="32"/>
  <c r="X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AD47" i="32"/>
  <c r="AC47" i="32"/>
  <c r="Z47" i="32"/>
  <c r="U47" i="32"/>
  <c r="AA47" i="32"/>
  <c r="W47" i="32"/>
  <c r="X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AD46" i="32"/>
  <c r="AC46" i="32"/>
  <c r="Z46" i="32"/>
  <c r="U46" i="32"/>
  <c r="AA46" i="32"/>
  <c r="W46" i="32"/>
  <c r="X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AD45" i="32"/>
  <c r="AC45" i="32"/>
  <c r="Z45" i="32"/>
  <c r="U45" i="32"/>
  <c r="AA45" i="32"/>
  <c r="W45" i="32"/>
  <c r="X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G96" i="32"/>
  <c r="E96" i="32"/>
  <c r="D96" i="32"/>
  <c r="C96" i="32"/>
  <c r="A96" i="32"/>
  <c r="G95" i="32"/>
  <c r="E95" i="32"/>
  <c r="D95" i="32"/>
  <c r="C95" i="32"/>
  <c r="A95" i="32"/>
  <c r="D94" i="32"/>
  <c r="E94" i="32"/>
  <c r="G94" i="32"/>
  <c r="C94" i="32"/>
  <c r="A94" i="32"/>
  <c r="D93" i="32"/>
  <c r="E93" i="32"/>
  <c r="G93" i="32"/>
  <c r="C93" i="32"/>
  <c r="A93" i="32"/>
  <c r="G92" i="32"/>
  <c r="E92" i="32"/>
  <c r="D92" i="32"/>
  <c r="C92" i="32"/>
  <c r="A92" i="32"/>
  <c r="D91" i="32"/>
  <c r="E91" i="32"/>
  <c r="G91" i="32"/>
  <c r="C91" i="32"/>
  <c r="A91" i="32"/>
  <c r="D90" i="32"/>
  <c r="E90" i="32"/>
  <c r="G90" i="32"/>
  <c r="C90" i="32"/>
  <c r="A90" i="32"/>
  <c r="D89" i="32"/>
  <c r="E89" i="32"/>
  <c r="G89" i="32"/>
  <c r="C89" i="32"/>
  <c r="A89" i="32"/>
  <c r="G88" i="32"/>
  <c r="E88" i="32"/>
  <c r="D88" i="32"/>
  <c r="C88" i="32"/>
  <c r="A88" i="32"/>
  <c r="G87" i="32"/>
  <c r="E87" i="32"/>
  <c r="D87" i="32"/>
  <c r="C87" i="32"/>
  <c r="A87" i="32"/>
  <c r="D86" i="32"/>
  <c r="E86" i="32"/>
  <c r="G86" i="32"/>
  <c r="C86" i="32"/>
  <c r="A86" i="32"/>
  <c r="G85" i="32"/>
  <c r="E85" i="32"/>
  <c r="D85" i="32"/>
  <c r="C85" i="32"/>
  <c r="A85" i="32"/>
  <c r="D84" i="32"/>
  <c r="E84" i="32"/>
  <c r="G84" i="32"/>
  <c r="C84" i="32"/>
  <c r="A84" i="32"/>
  <c r="G83" i="32"/>
  <c r="E83" i="32"/>
  <c r="D83" i="32"/>
  <c r="C83" i="32"/>
  <c r="A83" i="32"/>
  <c r="D82" i="32"/>
  <c r="E82" i="32"/>
  <c r="G82" i="32"/>
  <c r="C82" i="32"/>
  <c r="A82" i="32"/>
  <c r="D81" i="32"/>
  <c r="E81" i="32"/>
  <c r="G81" i="32"/>
  <c r="C81" i="32"/>
  <c r="A81" i="32"/>
  <c r="D80" i="32"/>
  <c r="E80" i="32"/>
  <c r="G80" i="32"/>
  <c r="C80" i="32"/>
  <c r="A80" i="32"/>
  <c r="B17" i="32"/>
  <c r="AD96" i="32"/>
  <c r="AC96" i="32"/>
  <c r="Z96" i="32"/>
  <c r="AA96" i="32"/>
  <c r="W96" i="32"/>
  <c r="X96" i="32"/>
  <c r="U96" i="32"/>
  <c r="T96" i="32"/>
  <c r="S96" i="32"/>
  <c r="R96" i="32"/>
  <c r="Q96" i="32"/>
  <c r="P96" i="32"/>
  <c r="O96" i="32"/>
  <c r="N96" i="32"/>
  <c r="M96" i="32"/>
  <c r="L96" i="32"/>
  <c r="K96" i="32"/>
  <c r="J96" i="32"/>
  <c r="I96" i="32"/>
  <c r="AD95" i="32"/>
  <c r="AC95" i="32"/>
  <c r="Z95" i="32"/>
  <c r="AA95" i="32"/>
  <c r="W95" i="32"/>
  <c r="X95" i="32"/>
  <c r="U95" i="32"/>
  <c r="T95" i="32"/>
  <c r="S95" i="32"/>
  <c r="R95" i="32"/>
  <c r="Q95" i="32"/>
  <c r="P95" i="32"/>
  <c r="O95" i="32"/>
  <c r="N95" i="32"/>
  <c r="M95" i="32"/>
  <c r="L95" i="32"/>
  <c r="K95" i="32"/>
  <c r="J95" i="32"/>
  <c r="I95" i="32"/>
  <c r="AD94" i="32"/>
  <c r="AC94" i="32"/>
  <c r="Z94" i="32"/>
  <c r="AA94" i="32"/>
  <c r="W94" i="32"/>
  <c r="X94" i="32"/>
  <c r="U94" i="32"/>
  <c r="T94" i="32"/>
  <c r="S94" i="32"/>
  <c r="R94" i="32"/>
  <c r="Q94" i="32"/>
  <c r="P94" i="32"/>
  <c r="O94" i="32"/>
  <c r="N94" i="32"/>
  <c r="M94" i="32"/>
  <c r="L94" i="32"/>
  <c r="K94" i="32"/>
  <c r="J94" i="32"/>
  <c r="I94" i="32"/>
  <c r="AD93" i="32"/>
  <c r="AC93" i="32"/>
  <c r="Z93" i="32"/>
  <c r="AA93" i="32"/>
  <c r="W93" i="32"/>
  <c r="X93" i="32"/>
  <c r="U93" i="32"/>
  <c r="T93" i="32"/>
  <c r="S93" i="32"/>
  <c r="R93" i="32"/>
  <c r="Q93" i="32"/>
  <c r="P93" i="32"/>
  <c r="O93" i="32"/>
  <c r="N93" i="32"/>
  <c r="M93" i="32"/>
  <c r="L93" i="32"/>
  <c r="K93" i="32"/>
  <c r="J93" i="32"/>
  <c r="I93" i="32"/>
  <c r="AD92" i="32"/>
  <c r="AC92" i="32"/>
  <c r="Z92" i="32"/>
  <c r="AA92" i="32"/>
  <c r="W92" i="32"/>
  <c r="X92" i="32"/>
  <c r="U92" i="32"/>
  <c r="T92" i="32"/>
  <c r="S92" i="32"/>
  <c r="R92" i="32"/>
  <c r="Q92" i="32"/>
  <c r="P92" i="32"/>
  <c r="O92" i="32"/>
  <c r="N92" i="32"/>
  <c r="M92" i="32"/>
  <c r="L92" i="32"/>
  <c r="K92" i="32"/>
  <c r="J92" i="32"/>
  <c r="I92" i="32"/>
  <c r="AD91" i="32"/>
  <c r="AC91" i="32"/>
  <c r="Z91" i="32"/>
  <c r="AA91" i="32"/>
  <c r="W91" i="32"/>
  <c r="X91" i="32"/>
  <c r="U91" i="32"/>
  <c r="T91" i="32"/>
  <c r="S91" i="32"/>
  <c r="R91" i="32"/>
  <c r="Q91" i="32"/>
  <c r="P91" i="32"/>
  <c r="O91" i="32"/>
  <c r="N91" i="32"/>
  <c r="M91" i="32"/>
  <c r="L91" i="32"/>
  <c r="K91" i="32"/>
  <c r="J91" i="32"/>
  <c r="I91" i="32"/>
  <c r="AD90" i="32"/>
  <c r="AC90" i="32"/>
  <c r="Z90" i="32"/>
  <c r="AA90" i="32"/>
  <c r="W90" i="32"/>
  <c r="X90" i="32"/>
  <c r="U90" i="32"/>
  <c r="T90" i="32"/>
  <c r="S90" i="32"/>
  <c r="R90" i="32"/>
  <c r="Q90" i="32"/>
  <c r="P90" i="32"/>
  <c r="O90" i="32"/>
  <c r="N90" i="32"/>
  <c r="M90" i="32"/>
  <c r="L90" i="32"/>
  <c r="K90" i="32"/>
  <c r="J90" i="32"/>
  <c r="I90" i="32"/>
  <c r="AD89" i="32"/>
  <c r="AC89" i="32"/>
  <c r="Z89" i="32"/>
  <c r="AA89" i="32"/>
  <c r="W89" i="32"/>
  <c r="X89" i="32"/>
  <c r="U89" i="32"/>
  <c r="T89" i="32"/>
  <c r="S89" i="32"/>
  <c r="R89" i="32"/>
  <c r="Q89" i="32"/>
  <c r="P89" i="32"/>
  <c r="O89" i="32"/>
  <c r="N89" i="32"/>
  <c r="M89" i="32"/>
  <c r="L89" i="32"/>
  <c r="K89" i="32"/>
  <c r="J89" i="32"/>
  <c r="I89" i="32"/>
  <c r="AD88" i="32"/>
  <c r="AC88" i="32"/>
  <c r="Z88" i="32"/>
  <c r="AA88" i="32"/>
  <c r="W88" i="32"/>
  <c r="X88" i="32"/>
  <c r="U88" i="32"/>
  <c r="T88" i="32"/>
  <c r="S88" i="32"/>
  <c r="R88" i="32"/>
  <c r="Q88" i="32"/>
  <c r="P88" i="32"/>
  <c r="O88" i="32"/>
  <c r="N88" i="32"/>
  <c r="M88" i="32"/>
  <c r="L88" i="32"/>
  <c r="K88" i="32"/>
  <c r="J88" i="32"/>
  <c r="I88" i="32"/>
  <c r="AD87" i="32"/>
  <c r="AC87" i="32"/>
  <c r="Z87" i="32"/>
  <c r="AA87" i="32"/>
  <c r="W87" i="32"/>
  <c r="X87" i="32"/>
  <c r="U87" i="32"/>
  <c r="T87" i="32"/>
  <c r="S87" i="32"/>
  <c r="R87" i="32"/>
  <c r="Q87" i="32"/>
  <c r="P87" i="32"/>
  <c r="O87" i="32"/>
  <c r="N87" i="32"/>
  <c r="M87" i="32"/>
  <c r="L87" i="32"/>
  <c r="K87" i="32"/>
  <c r="J87" i="32"/>
  <c r="I87" i="32"/>
  <c r="AD86" i="32"/>
  <c r="AC86" i="32"/>
  <c r="Z86" i="32"/>
  <c r="AA86" i="32"/>
  <c r="W86" i="32"/>
  <c r="X86" i="32"/>
  <c r="U86" i="32"/>
  <c r="T86" i="32"/>
  <c r="S86" i="32"/>
  <c r="R86" i="32"/>
  <c r="Q86" i="32"/>
  <c r="P86" i="32"/>
  <c r="O86" i="32"/>
  <c r="N86" i="32"/>
  <c r="M86" i="32"/>
  <c r="L86" i="32"/>
  <c r="K86" i="32"/>
  <c r="J86" i="32"/>
  <c r="I86" i="32"/>
  <c r="AD85" i="32"/>
  <c r="AC85" i="32"/>
  <c r="Z85" i="32"/>
  <c r="AA85" i="32"/>
  <c r="W85" i="32"/>
  <c r="X85" i="32"/>
  <c r="U85" i="32"/>
  <c r="T85" i="32"/>
  <c r="S85" i="32"/>
  <c r="R85" i="32"/>
  <c r="Q85" i="32"/>
  <c r="P85" i="32"/>
  <c r="O85" i="32"/>
  <c r="N85" i="32"/>
  <c r="M85" i="32"/>
  <c r="L85" i="32"/>
  <c r="K85" i="32"/>
  <c r="J85" i="32"/>
  <c r="I85" i="32"/>
  <c r="AD84" i="32"/>
  <c r="AC84" i="32"/>
  <c r="Z84" i="32"/>
  <c r="AA84" i="32"/>
  <c r="W84" i="32"/>
  <c r="X84" i="32"/>
  <c r="U84" i="32"/>
  <c r="T84" i="32"/>
  <c r="S84" i="32"/>
  <c r="R84" i="32"/>
  <c r="Q84" i="32"/>
  <c r="P84" i="32"/>
  <c r="O84" i="32"/>
  <c r="N84" i="32"/>
  <c r="M84" i="32"/>
  <c r="L84" i="32"/>
  <c r="K84" i="32"/>
  <c r="J84" i="32"/>
  <c r="I84" i="32"/>
  <c r="AD83" i="32"/>
  <c r="AC83" i="32"/>
  <c r="Z83" i="32"/>
  <c r="AA83" i="32"/>
  <c r="W83" i="32"/>
  <c r="X83" i="32"/>
  <c r="U83" i="32"/>
  <c r="T83" i="32"/>
  <c r="S83" i="32"/>
  <c r="R83" i="32"/>
  <c r="Q83" i="32"/>
  <c r="P83" i="32"/>
  <c r="O83" i="32"/>
  <c r="N83" i="32"/>
  <c r="M83" i="32"/>
  <c r="L83" i="32"/>
  <c r="K83" i="32"/>
  <c r="J83" i="32"/>
  <c r="I83" i="32"/>
  <c r="AD82" i="32"/>
  <c r="AC82" i="32"/>
  <c r="Z82" i="32"/>
  <c r="AA82" i="32"/>
  <c r="W82" i="32"/>
  <c r="X82" i="32"/>
  <c r="U82" i="32"/>
  <c r="T82" i="32"/>
  <c r="S82" i="32"/>
  <c r="R82" i="32"/>
  <c r="Q82" i="32"/>
  <c r="P82" i="32"/>
  <c r="O82" i="32"/>
  <c r="N82" i="32"/>
  <c r="M82" i="32"/>
  <c r="L82" i="32"/>
  <c r="K82" i="32"/>
  <c r="J82" i="32"/>
  <c r="I82" i="32"/>
  <c r="AD81" i="32"/>
  <c r="AC81" i="32"/>
  <c r="Z81" i="32"/>
  <c r="AA81" i="32"/>
  <c r="W81" i="32"/>
  <c r="X81" i="32"/>
  <c r="U81" i="32"/>
  <c r="T81" i="32"/>
  <c r="S81" i="32"/>
  <c r="R81" i="32"/>
  <c r="Q81" i="32"/>
  <c r="P81" i="32"/>
  <c r="O81" i="32"/>
  <c r="N81" i="32"/>
  <c r="M81" i="32"/>
  <c r="L81" i="32"/>
  <c r="K81" i="32"/>
  <c r="J81" i="32"/>
  <c r="I81" i="32"/>
  <c r="AD80" i="32"/>
  <c r="AC80" i="32"/>
  <c r="Z80" i="32"/>
  <c r="AA80" i="32"/>
  <c r="W80" i="32"/>
  <c r="X80" i="32"/>
  <c r="U80" i="32"/>
  <c r="T80" i="32"/>
  <c r="S80" i="32"/>
  <c r="R80" i="32"/>
  <c r="Q80" i="32"/>
  <c r="P80" i="32"/>
  <c r="O80" i="32"/>
  <c r="N80" i="32"/>
  <c r="M80" i="32"/>
  <c r="L80" i="32"/>
  <c r="K80" i="32"/>
  <c r="J80" i="32"/>
  <c r="I80" i="32"/>
  <c r="G106" i="32"/>
  <c r="E106" i="32"/>
  <c r="D106" i="32"/>
  <c r="C106" i="32"/>
  <c r="A106" i="32"/>
  <c r="G105" i="32"/>
  <c r="E105" i="32"/>
  <c r="D105" i="32"/>
  <c r="C105" i="32"/>
  <c r="A105" i="32"/>
  <c r="D104" i="32"/>
  <c r="E104" i="32"/>
  <c r="G104" i="32"/>
  <c r="C104" i="32"/>
  <c r="A104" i="32"/>
  <c r="D103" i="32"/>
  <c r="E103" i="32"/>
  <c r="G103" i="32"/>
  <c r="C103" i="32"/>
  <c r="A103" i="32"/>
  <c r="G102" i="32"/>
  <c r="E102" i="32"/>
  <c r="D102" i="32"/>
  <c r="C102" i="32"/>
  <c r="A102" i="32"/>
  <c r="D101" i="32"/>
  <c r="E101" i="32"/>
  <c r="G101" i="32"/>
  <c r="C101" i="32"/>
  <c r="A101" i="32"/>
  <c r="G100" i="32"/>
  <c r="E100" i="32"/>
  <c r="D100" i="32"/>
  <c r="C100" i="32"/>
  <c r="A100" i="32"/>
  <c r="B18" i="32"/>
  <c r="AD106" i="32"/>
  <c r="AC106" i="32"/>
  <c r="Z106" i="32"/>
  <c r="AA106" i="32"/>
  <c r="W106" i="32"/>
  <c r="X106" i="32"/>
  <c r="U106" i="32"/>
  <c r="T106" i="32"/>
  <c r="S106" i="32"/>
  <c r="R106" i="32"/>
  <c r="Q106" i="32"/>
  <c r="P106" i="32"/>
  <c r="O106" i="32"/>
  <c r="N106" i="32"/>
  <c r="M106" i="32"/>
  <c r="L106" i="32"/>
  <c r="K106" i="32"/>
  <c r="J106" i="32"/>
  <c r="I106" i="32"/>
  <c r="AD105" i="32"/>
  <c r="AC105" i="32"/>
  <c r="Z105" i="32"/>
  <c r="AA105" i="32"/>
  <c r="W105" i="32"/>
  <c r="X105" i="32"/>
  <c r="U105" i="32"/>
  <c r="T105" i="32"/>
  <c r="S105" i="32"/>
  <c r="R105" i="32"/>
  <c r="Q105" i="32"/>
  <c r="P105" i="32"/>
  <c r="O105" i="32"/>
  <c r="N105" i="32"/>
  <c r="M105" i="32"/>
  <c r="L105" i="32"/>
  <c r="K105" i="32"/>
  <c r="J105" i="32"/>
  <c r="I105" i="32"/>
  <c r="AD104" i="32"/>
  <c r="AC104" i="32"/>
  <c r="Z104" i="32"/>
  <c r="AA104" i="32"/>
  <c r="W104" i="32"/>
  <c r="X104" i="32"/>
  <c r="U104" i="32"/>
  <c r="T104" i="32"/>
  <c r="S104" i="32"/>
  <c r="R104" i="32"/>
  <c r="Q104" i="32"/>
  <c r="P104" i="32"/>
  <c r="O104" i="32"/>
  <c r="N104" i="32"/>
  <c r="M104" i="32"/>
  <c r="L104" i="32"/>
  <c r="K104" i="32"/>
  <c r="J104" i="32"/>
  <c r="I104" i="32"/>
  <c r="AD103" i="32"/>
  <c r="AC103" i="32"/>
  <c r="Z103" i="32"/>
  <c r="AA103" i="32"/>
  <c r="W103" i="32"/>
  <c r="X103" i="32"/>
  <c r="U103" i="32"/>
  <c r="T103" i="32"/>
  <c r="S103" i="32"/>
  <c r="R103" i="32"/>
  <c r="Q103" i="32"/>
  <c r="P103" i="32"/>
  <c r="O103" i="32"/>
  <c r="N103" i="32"/>
  <c r="M103" i="32"/>
  <c r="L103" i="32"/>
  <c r="K103" i="32"/>
  <c r="J103" i="32"/>
  <c r="I103" i="32"/>
  <c r="AD102" i="32"/>
  <c r="AC102" i="32"/>
  <c r="Z102" i="32"/>
  <c r="AA102" i="32"/>
  <c r="W102" i="32"/>
  <c r="X102" i="32"/>
  <c r="U102" i="32"/>
  <c r="T102" i="32"/>
  <c r="S102" i="32"/>
  <c r="R102" i="32"/>
  <c r="Q102" i="32"/>
  <c r="P102" i="32"/>
  <c r="O102" i="32"/>
  <c r="N102" i="32"/>
  <c r="M102" i="32"/>
  <c r="L102" i="32"/>
  <c r="K102" i="32"/>
  <c r="J102" i="32"/>
  <c r="I102" i="32"/>
  <c r="AD101" i="32"/>
  <c r="AC101" i="32"/>
  <c r="Z101" i="32"/>
  <c r="AA101" i="32"/>
  <c r="W101" i="32"/>
  <c r="X101" i="32"/>
  <c r="U101" i="32"/>
  <c r="T101" i="32"/>
  <c r="S101" i="32"/>
  <c r="R101" i="32"/>
  <c r="Q101" i="32"/>
  <c r="P101" i="32"/>
  <c r="O101" i="32"/>
  <c r="N101" i="32"/>
  <c r="M101" i="32"/>
  <c r="L101" i="32"/>
  <c r="K101" i="32"/>
  <c r="J101" i="32"/>
  <c r="I101" i="32"/>
  <c r="AD100" i="32"/>
  <c r="AC100" i="32"/>
  <c r="Z100" i="32"/>
  <c r="AA100" i="32"/>
  <c r="W100" i="32"/>
  <c r="X100" i="32"/>
  <c r="U100" i="32"/>
  <c r="T100" i="32"/>
  <c r="S100" i="32"/>
  <c r="R100" i="32"/>
  <c r="Q100" i="32"/>
  <c r="P100" i="32"/>
  <c r="O100" i="32"/>
  <c r="N100" i="32"/>
  <c r="M100" i="32"/>
  <c r="L100" i="32"/>
  <c r="K100" i="32"/>
  <c r="J100" i="32"/>
  <c r="I100" i="32"/>
  <c r="H44" i="32"/>
  <c r="Z44" i="32"/>
  <c r="U44" i="32"/>
  <c r="C44" i="32"/>
  <c r="AA44" i="32"/>
  <c r="W44" i="32"/>
  <c r="X44" i="32"/>
  <c r="W40" i="32"/>
  <c r="Z40" i="32"/>
  <c r="AC40" i="32"/>
  <c r="AD40" i="32"/>
  <c r="A71" i="28"/>
  <c r="B2" i="28"/>
  <c r="B3" i="28"/>
  <c r="B10" i="28"/>
  <c r="K29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B17" i="28"/>
  <c r="U7" i="28"/>
  <c r="G33" i="28"/>
  <c r="G34" i="28"/>
  <c r="G36" i="28"/>
  <c r="B34" i="25"/>
  <c r="V12" i="25"/>
  <c r="U13" i="28"/>
  <c r="V13" i="25"/>
  <c r="U14" i="28"/>
  <c r="U71" i="28"/>
  <c r="T7" i="28"/>
  <c r="B20" i="25"/>
  <c r="U4" i="25"/>
  <c r="U12" i="25"/>
  <c r="T13" i="28"/>
  <c r="U13" i="25"/>
  <c r="T14" i="28"/>
  <c r="T71" i="28"/>
  <c r="S7" i="28"/>
  <c r="T4" i="25"/>
  <c r="T12" i="25"/>
  <c r="S13" i="28"/>
  <c r="T13" i="25"/>
  <c r="S14" i="28"/>
  <c r="S71" i="28"/>
  <c r="R7" i="28"/>
  <c r="S4" i="25"/>
  <c r="S12" i="25"/>
  <c r="R13" i="28"/>
  <c r="S13" i="25"/>
  <c r="R14" i="28"/>
  <c r="R71" i="28"/>
  <c r="Q7" i="28"/>
  <c r="R4" i="25"/>
  <c r="R12" i="25"/>
  <c r="Q13" i="28"/>
  <c r="R13" i="25"/>
  <c r="Q14" i="28"/>
  <c r="Q71" i="28"/>
  <c r="P7" i="28"/>
  <c r="Q4" i="25"/>
  <c r="Q12" i="25"/>
  <c r="P13" i="28"/>
  <c r="Q13" i="25"/>
  <c r="P14" i="28"/>
  <c r="P71" i="28"/>
  <c r="O7" i="28"/>
  <c r="P4" i="25"/>
  <c r="P12" i="25"/>
  <c r="O13" i="28"/>
  <c r="P13" i="25"/>
  <c r="O14" i="28"/>
  <c r="O71" i="28"/>
  <c r="N7" i="28"/>
  <c r="O4" i="25"/>
  <c r="O12" i="25"/>
  <c r="N13" i="28"/>
  <c r="O13" i="25"/>
  <c r="N14" i="28"/>
  <c r="N71" i="28"/>
  <c r="M7" i="28"/>
  <c r="N4" i="25"/>
  <c r="N12" i="25"/>
  <c r="M13" i="28"/>
  <c r="N13" i="25"/>
  <c r="M14" i="28"/>
  <c r="M71" i="28"/>
  <c r="L7" i="28"/>
  <c r="M4" i="25"/>
  <c r="M12" i="25"/>
  <c r="L13" i="28"/>
  <c r="M13" i="25"/>
  <c r="L14" i="28"/>
  <c r="L71" i="28"/>
  <c r="K7" i="28"/>
  <c r="L4" i="25"/>
  <c r="L12" i="25"/>
  <c r="K13" i="28"/>
  <c r="L13" i="25"/>
  <c r="K14" i="28"/>
  <c r="K71" i="28"/>
  <c r="J7" i="28"/>
  <c r="K4" i="25"/>
  <c r="K12" i="25"/>
  <c r="J13" i="28"/>
  <c r="K13" i="25"/>
  <c r="J14" i="28"/>
  <c r="J71" i="28"/>
  <c r="I7" i="28"/>
  <c r="J4" i="25"/>
  <c r="J12" i="25"/>
  <c r="I13" i="28"/>
  <c r="J13" i="25"/>
  <c r="I14" i="28"/>
  <c r="I71" i="28"/>
  <c r="H7" i="28"/>
  <c r="I4" i="25"/>
  <c r="I12" i="25"/>
  <c r="H13" i="28"/>
  <c r="I13" i="25"/>
  <c r="H14" i="28"/>
  <c r="H71" i="28"/>
  <c r="G7" i="28"/>
  <c r="G13" i="28"/>
  <c r="G71" i="28"/>
  <c r="U70" i="28"/>
  <c r="T70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U69" i="28"/>
  <c r="T69" i="28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U61" i="28"/>
  <c r="T61" i="28"/>
  <c r="S61" i="28"/>
  <c r="R61" i="28"/>
  <c r="Q61" i="28"/>
  <c r="P61" i="28"/>
  <c r="O61" i="28"/>
  <c r="N61" i="28"/>
  <c r="M61" i="28"/>
  <c r="L61" i="28"/>
  <c r="K61" i="28"/>
  <c r="J61" i="28"/>
  <c r="I61" i="28"/>
  <c r="H61" i="28"/>
  <c r="G61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G16" i="25"/>
  <c r="B3" i="25"/>
  <c r="B10" i="25"/>
  <c r="G76" i="25"/>
  <c r="E16" i="25"/>
  <c r="E12" i="25"/>
  <c r="E13" i="25"/>
  <c r="E76" i="25"/>
  <c r="D16" i="25"/>
  <c r="D76" i="25"/>
  <c r="C76" i="25"/>
  <c r="A76" i="25"/>
  <c r="G75" i="25"/>
  <c r="E75" i="25"/>
  <c r="D75" i="25"/>
  <c r="C75" i="25"/>
  <c r="L29" i="25"/>
  <c r="A75" i="25"/>
  <c r="D74" i="25"/>
  <c r="E74" i="25"/>
  <c r="G74" i="25"/>
  <c r="C74" i="25"/>
  <c r="A74" i="25"/>
  <c r="G73" i="25"/>
  <c r="E73" i="25"/>
  <c r="D73" i="25"/>
  <c r="C73" i="25"/>
  <c r="A73" i="25"/>
  <c r="D72" i="25"/>
  <c r="E72" i="25"/>
  <c r="G72" i="25"/>
  <c r="C72" i="25"/>
  <c r="A72" i="25"/>
  <c r="D71" i="25"/>
  <c r="E71" i="25"/>
  <c r="G71" i="25"/>
  <c r="C71" i="25"/>
  <c r="A71" i="25"/>
  <c r="G70" i="25"/>
  <c r="E70" i="25"/>
  <c r="D70" i="25"/>
  <c r="C70" i="25"/>
  <c r="A70" i="25"/>
  <c r="G69" i="25"/>
  <c r="E69" i="25"/>
  <c r="D69" i="25"/>
  <c r="C69" i="25"/>
  <c r="A69" i="25"/>
  <c r="D68" i="25"/>
  <c r="E68" i="25"/>
  <c r="G68" i="25"/>
  <c r="C68" i="25"/>
  <c r="A68" i="25"/>
  <c r="D67" i="25"/>
  <c r="E67" i="25"/>
  <c r="G67" i="25"/>
  <c r="C67" i="25"/>
  <c r="A67" i="25"/>
  <c r="D66" i="25"/>
  <c r="E66" i="25"/>
  <c r="G66" i="25"/>
  <c r="C66" i="25"/>
  <c r="A66" i="25"/>
  <c r="D65" i="25"/>
  <c r="E65" i="25"/>
  <c r="G65" i="25"/>
  <c r="C65" i="25"/>
  <c r="A65" i="25"/>
  <c r="G64" i="25"/>
  <c r="E64" i="25"/>
  <c r="D64" i="25"/>
  <c r="C64" i="25"/>
  <c r="A64" i="25"/>
  <c r="G63" i="25"/>
  <c r="E63" i="25"/>
  <c r="D63" i="25"/>
  <c r="C63" i="25"/>
  <c r="A63" i="25"/>
  <c r="D62" i="25"/>
  <c r="E62" i="25"/>
  <c r="G62" i="25"/>
  <c r="C62" i="25"/>
  <c r="A62" i="25"/>
  <c r="D61" i="25"/>
  <c r="E61" i="25"/>
  <c r="G61" i="25"/>
  <c r="C61" i="25"/>
  <c r="A61" i="25"/>
  <c r="G60" i="25"/>
  <c r="E60" i="25"/>
  <c r="D60" i="25"/>
  <c r="C60" i="25"/>
  <c r="A60" i="25"/>
  <c r="D59" i="25"/>
  <c r="E59" i="25"/>
  <c r="G59" i="25"/>
  <c r="C59" i="25"/>
  <c r="A59" i="25"/>
  <c r="G58" i="25"/>
  <c r="E58" i="25"/>
  <c r="D58" i="25"/>
  <c r="C58" i="25"/>
  <c r="A58" i="25"/>
  <c r="D57" i="25"/>
  <c r="E57" i="25"/>
  <c r="G57" i="25"/>
  <c r="C57" i="25"/>
  <c r="A57" i="25"/>
  <c r="G56" i="25"/>
  <c r="E56" i="25"/>
  <c r="D56" i="25"/>
  <c r="C56" i="25"/>
  <c r="A56" i="25"/>
  <c r="G55" i="25"/>
  <c r="E55" i="25"/>
  <c r="D55" i="25"/>
  <c r="C55" i="25"/>
  <c r="A55" i="25"/>
  <c r="D54" i="25"/>
  <c r="E54" i="25"/>
  <c r="G54" i="25"/>
  <c r="C54" i="25"/>
  <c r="A54" i="25"/>
  <c r="D53" i="25"/>
  <c r="E53" i="25"/>
  <c r="G53" i="25"/>
  <c r="C53" i="25"/>
  <c r="A53" i="25"/>
  <c r="G52" i="25"/>
  <c r="E52" i="25"/>
  <c r="D52" i="25"/>
  <c r="C52" i="25"/>
  <c r="A52" i="25"/>
  <c r="D51" i="25"/>
  <c r="E51" i="25"/>
  <c r="G51" i="25"/>
  <c r="C51" i="25"/>
  <c r="A51" i="25"/>
  <c r="D50" i="25"/>
  <c r="E50" i="25"/>
  <c r="G50" i="25"/>
  <c r="C50" i="25"/>
  <c r="A50" i="25"/>
  <c r="G49" i="25"/>
  <c r="E49" i="25"/>
  <c r="D49" i="25"/>
  <c r="C49" i="25"/>
  <c r="A49" i="25"/>
  <c r="D48" i="25"/>
  <c r="E48" i="25"/>
  <c r="G48" i="25"/>
  <c r="C48" i="25"/>
  <c r="A48" i="25"/>
  <c r="G47" i="25"/>
  <c r="E47" i="25"/>
  <c r="D47" i="25"/>
  <c r="C47" i="25"/>
  <c r="A47" i="25"/>
  <c r="D46" i="25"/>
  <c r="E46" i="25"/>
  <c r="G46" i="25"/>
  <c r="C46" i="25"/>
  <c r="A46" i="25"/>
  <c r="D45" i="25"/>
  <c r="E45" i="25"/>
  <c r="G45" i="25"/>
  <c r="C45" i="25"/>
  <c r="A45" i="25"/>
  <c r="B16" i="25"/>
  <c r="AE12" i="25"/>
  <c r="AE76" i="25"/>
  <c r="AD12" i="25"/>
  <c r="AD76" i="25"/>
  <c r="X12" i="25"/>
  <c r="AA12" i="25"/>
  <c r="AA13" i="25"/>
  <c r="AA76" i="25"/>
  <c r="V76" i="25"/>
  <c r="AB76" i="25"/>
  <c r="X13" i="25"/>
  <c r="X76" i="25"/>
  <c r="Y76" i="25"/>
  <c r="U76" i="25"/>
  <c r="T76" i="25"/>
  <c r="S76" i="25"/>
  <c r="R76" i="25"/>
  <c r="Q76" i="25"/>
  <c r="P76" i="25"/>
  <c r="O76" i="25"/>
  <c r="N76" i="25"/>
  <c r="M76" i="25"/>
  <c r="L76" i="25"/>
  <c r="K76" i="25"/>
  <c r="J76" i="25"/>
  <c r="I76" i="25"/>
  <c r="AE75" i="25"/>
  <c r="AD75" i="25"/>
  <c r="AA75" i="25"/>
  <c r="V75" i="25"/>
  <c r="AB75" i="25"/>
  <c r="X75" i="25"/>
  <c r="Y75" i="25"/>
  <c r="U75" i="25"/>
  <c r="T75" i="25"/>
  <c r="S75" i="25"/>
  <c r="R75" i="25"/>
  <c r="Q75" i="25"/>
  <c r="P75" i="25"/>
  <c r="O75" i="25"/>
  <c r="N75" i="25"/>
  <c r="M75" i="25"/>
  <c r="L75" i="25"/>
  <c r="K75" i="25"/>
  <c r="J75" i="25"/>
  <c r="I75" i="25"/>
  <c r="AE74" i="25"/>
  <c r="AD74" i="25"/>
  <c r="AA74" i="25"/>
  <c r="V74" i="25"/>
  <c r="AB74" i="25"/>
  <c r="X74" i="25"/>
  <c r="Y74" i="25"/>
  <c r="U74" i="25"/>
  <c r="T74" i="25"/>
  <c r="S74" i="25"/>
  <c r="R74" i="25"/>
  <c r="Q74" i="25"/>
  <c r="P74" i="25"/>
  <c r="O74" i="25"/>
  <c r="N74" i="25"/>
  <c r="M74" i="25"/>
  <c r="L74" i="25"/>
  <c r="K74" i="25"/>
  <c r="J74" i="25"/>
  <c r="I74" i="25"/>
  <c r="AE73" i="25"/>
  <c r="AD73" i="25"/>
  <c r="AA73" i="25"/>
  <c r="V73" i="25"/>
  <c r="AB73" i="25"/>
  <c r="X73" i="25"/>
  <c r="Y73" i="25"/>
  <c r="U73" i="25"/>
  <c r="T73" i="25"/>
  <c r="S73" i="25"/>
  <c r="R73" i="25"/>
  <c r="Q73" i="25"/>
  <c r="P73" i="25"/>
  <c r="O73" i="25"/>
  <c r="N73" i="25"/>
  <c r="M73" i="25"/>
  <c r="L73" i="25"/>
  <c r="K73" i="25"/>
  <c r="J73" i="25"/>
  <c r="I73" i="25"/>
  <c r="AE72" i="25"/>
  <c r="AD72" i="25"/>
  <c r="AA72" i="25"/>
  <c r="V72" i="25"/>
  <c r="AB72" i="25"/>
  <c r="X72" i="25"/>
  <c r="Y72" i="25"/>
  <c r="U72" i="25"/>
  <c r="T72" i="25"/>
  <c r="S72" i="25"/>
  <c r="R72" i="25"/>
  <c r="Q72" i="25"/>
  <c r="P72" i="25"/>
  <c r="O72" i="25"/>
  <c r="N72" i="25"/>
  <c r="M72" i="25"/>
  <c r="L72" i="25"/>
  <c r="K72" i="25"/>
  <c r="J72" i="25"/>
  <c r="I72" i="25"/>
  <c r="AE71" i="25"/>
  <c r="AD71" i="25"/>
  <c r="AA71" i="25"/>
  <c r="V71" i="25"/>
  <c r="AB71" i="25"/>
  <c r="X71" i="25"/>
  <c r="Y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AE70" i="25"/>
  <c r="AD70" i="25"/>
  <c r="AA70" i="25"/>
  <c r="V70" i="25"/>
  <c r="AB70" i="25"/>
  <c r="X70" i="25"/>
  <c r="Y70" i="25"/>
  <c r="U70" i="25"/>
  <c r="T70" i="25"/>
  <c r="S70" i="25"/>
  <c r="R70" i="25"/>
  <c r="Q70" i="25"/>
  <c r="P70" i="25"/>
  <c r="O70" i="25"/>
  <c r="N70" i="25"/>
  <c r="M70" i="25"/>
  <c r="L70" i="25"/>
  <c r="K70" i="25"/>
  <c r="J70" i="25"/>
  <c r="I70" i="25"/>
  <c r="AE69" i="25"/>
  <c r="AD69" i="25"/>
  <c r="AA69" i="25"/>
  <c r="V69" i="25"/>
  <c r="AB69" i="25"/>
  <c r="X69" i="25"/>
  <c r="Y69" i="25"/>
  <c r="U69" i="25"/>
  <c r="T69" i="25"/>
  <c r="S69" i="25"/>
  <c r="R69" i="25"/>
  <c r="Q69" i="25"/>
  <c r="P69" i="25"/>
  <c r="O69" i="25"/>
  <c r="N69" i="25"/>
  <c r="M69" i="25"/>
  <c r="L69" i="25"/>
  <c r="K69" i="25"/>
  <c r="J69" i="25"/>
  <c r="I69" i="25"/>
  <c r="AE68" i="25"/>
  <c r="AD68" i="25"/>
  <c r="AA68" i="25"/>
  <c r="V68" i="25"/>
  <c r="AB68" i="25"/>
  <c r="X68" i="25"/>
  <c r="Y68" i="25"/>
  <c r="U68" i="25"/>
  <c r="T68" i="25"/>
  <c r="S68" i="25"/>
  <c r="R68" i="25"/>
  <c r="Q68" i="25"/>
  <c r="P68" i="25"/>
  <c r="O68" i="25"/>
  <c r="N68" i="25"/>
  <c r="M68" i="25"/>
  <c r="L68" i="25"/>
  <c r="K68" i="25"/>
  <c r="J68" i="25"/>
  <c r="I68" i="25"/>
  <c r="AE67" i="25"/>
  <c r="AD67" i="25"/>
  <c r="AA67" i="25"/>
  <c r="V67" i="25"/>
  <c r="AB67" i="25"/>
  <c r="X67" i="25"/>
  <c r="Y67" i="25"/>
  <c r="U67" i="25"/>
  <c r="T67" i="25"/>
  <c r="S67" i="25"/>
  <c r="R67" i="25"/>
  <c r="Q67" i="25"/>
  <c r="P67" i="25"/>
  <c r="O67" i="25"/>
  <c r="N67" i="25"/>
  <c r="M67" i="25"/>
  <c r="L67" i="25"/>
  <c r="K67" i="25"/>
  <c r="J67" i="25"/>
  <c r="I67" i="25"/>
  <c r="AE66" i="25"/>
  <c r="AD66" i="25"/>
  <c r="AA66" i="25"/>
  <c r="V66" i="25"/>
  <c r="AB66" i="25"/>
  <c r="X66" i="25"/>
  <c r="Y66" i="25"/>
  <c r="U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AE65" i="25"/>
  <c r="AD65" i="25"/>
  <c r="AA65" i="25"/>
  <c r="V65" i="25"/>
  <c r="AB65" i="25"/>
  <c r="X65" i="25"/>
  <c r="Y65" i="25"/>
  <c r="U65" i="25"/>
  <c r="T65" i="25"/>
  <c r="S65" i="25"/>
  <c r="R65" i="25"/>
  <c r="Q65" i="25"/>
  <c r="P65" i="25"/>
  <c r="O65" i="25"/>
  <c r="N65" i="25"/>
  <c r="M65" i="25"/>
  <c r="L65" i="25"/>
  <c r="K65" i="25"/>
  <c r="J65" i="25"/>
  <c r="I65" i="25"/>
  <c r="AE64" i="25"/>
  <c r="AD64" i="25"/>
  <c r="AA64" i="25"/>
  <c r="V64" i="25"/>
  <c r="AB64" i="25"/>
  <c r="X64" i="25"/>
  <c r="Y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AE63" i="25"/>
  <c r="AD63" i="25"/>
  <c r="AA63" i="25"/>
  <c r="V63" i="25"/>
  <c r="AB63" i="25"/>
  <c r="X63" i="25"/>
  <c r="Y63" i="25"/>
  <c r="U63" i="25"/>
  <c r="T63" i="25"/>
  <c r="S63" i="25"/>
  <c r="R63" i="25"/>
  <c r="Q63" i="25"/>
  <c r="P63" i="25"/>
  <c r="O63" i="25"/>
  <c r="N63" i="25"/>
  <c r="M63" i="25"/>
  <c r="L63" i="25"/>
  <c r="K63" i="25"/>
  <c r="J63" i="25"/>
  <c r="I63" i="25"/>
  <c r="AE62" i="25"/>
  <c r="AD62" i="25"/>
  <c r="AA62" i="25"/>
  <c r="V62" i="25"/>
  <c r="AB62" i="25"/>
  <c r="X62" i="25"/>
  <c r="Y62" i="25"/>
  <c r="U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AE61" i="25"/>
  <c r="AD61" i="25"/>
  <c r="AA61" i="25"/>
  <c r="V61" i="25"/>
  <c r="AB61" i="25"/>
  <c r="X61" i="25"/>
  <c r="Y61" i="25"/>
  <c r="U61" i="25"/>
  <c r="T61" i="25"/>
  <c r="S61" i="25"/>
  <c r="R61" i="25"/>
  <c r="Q61" i="25"/>
  <c r="P61" i="25"/>
  <c r="O61" i="25"/>
  <c r="N61" i="25"/>
  <c r="M61" i="25"/>
  <c r="L61" i="25"/>
  <c r="K61" i="25"/>
  <c r="J61" i="25"/>
  <c r="I61" i="25"/>
  <c r="AE60" i="25"/>
  <c r="AD60" i="25"/>
  <c r="AA60" i="25"/>
  <c r="V60" i="25"/>
  <c r="AB60" i="25"/>
  <c r="X60" i="25"/>
  <c r="Y60" i="25"/>
  <c r="U60" i="25"/>
  <c r="T60" i="25"/>
  <c r="S60" i="25"/>
  <c r="R60" i="25"/>
  <c r="Q60" i="25"/>
  <c r="P60" i="25"/>
  <c r="O60" i="25"/>
  <c r="N60" i="25"/>
  <c r="M60" i="25"/>
  <c r="L60" i="25"/>
  <c r="K60" i="25"/>
  <c r="J60" i="25"/>
  <c r="I60" i="25"/>
  <c r="AE59" i="25"/>
  <c r="AD59" i="25"/>
  <c r="AA59" i="25"/>
  <c r="V59" i="25"/>
  <c r="AB59" i="25"/>
  <c r="X59" i="25"/>
  <c r="Y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AE58" i="25"/>
  <c r="AD58" i="25"/>
  <c r="AA58" i="25"/>
  <c r="V58" i="25"/>
  <c r="AB58" i="25"/>
  <c r="X58" i="25"/>
  <c r="Y58" i="25"/>
  <c r="U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AE57" i="25"/>
  <c r="AD57" i="25"/>
  <c r="AA57" i="25"/>
  <c r="V57" i="25"/>
  <c r="AB57" i="25"/>
  <c r="X57" i="25"/>
  <c r="Y57" i="25"/>
  <c r="U57" i="25"/>
  <c r="T57" i="25"/>
  <c r="S57" i="25"/>
  <c r="R57" i="25"/>
  <c r="Q57" i="25"/>
  <c r="P57" i="25"/>
  <c r="O57" i="25"/>
  <c r="N57" i="25"/>
  <c r="M57" i="25"/>
  <c r="L57" i="25"/>
  <c r="K57" i="25"/>
  <c r="J57" i="25"/>
  <c r="I57" i="25"/>
  <c r="AE56" i="25"/>
  <c r="AD56" i="25"/>
  <c r="AA56" i="25"/>
  <c r="V56" i="25"/>
  <c r="AB56" i="25"/>
  <c r="X56" i="25"/>
  <c r="Y56" i="25"/>
  <c r="U56" i="25"/>
  <c r="T56" i="25"/>
  <c r="S56" i="25"/>
  <c r="R56" i="25"/>
  <c r="Q56" i="25"/>
  <c r="P56" i="25"/>
  <c r="O56" i="25"/>
  <c r="N56" i="25"/>
  <c r="M56" i="25"/>
  <c r="L56" i="25"/>
  <c r="K56" i="25"/>
  <c r="J56" i="25"/>
  <c r="I56" i="25"/>
  <c r="AE55" i="25"/>
  <c r="AD55" i="25"/>
  <c r="AA55" i="25"/>
  <c r="V55" i="25"/>
  <c r="AB55" i="25"/>
  <c r="X55" i="25"/>
  <c r="Y55" i="25"/>
  <c r="U55" i="25"/>
  <c r="T55" i="25"/>
  <c r="S55" i="25"/>
  <c r="R55" i="25"/>
  <c r="Q55" i="25"/>
  <c r="P55" i="25"/>
  <c r="O55" i="25"/>
  <c r="N55" i="25"/>
  <c r="M55" i="25"/>
  <c r="L55" i="25"/>
  <c r="K55" i="25"/>
  <c r="J55" i="25"/>
  <c r="I55" i="25"/>
  <c r="AE54" i="25"/>
  <c r="AD54" i="25"/>
  <c r="AA54" i="25"/>
  <c r="V54" i="25"/>
  <c r="AB54" i="25"/>
  <c r="X54" i="25"/>
  <c r="Y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AE53" i="25"/>
  <c r="AD53" i="25"/>
  <c r="AA53" i="25"/>
  <c r="V53" i="25"/>
  <c r="AB53" i="25"/>
  <c r="X53" i="25"/>
  <c r="Y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AE52" i="25"/>
  <c r="AD52" i="25"/>
  <c r="AA52" i="25"/>
  <c r="V52" i="25"/>
  <c r="AB52" i="25"/>
  <c r="X52" i="25"/>
  <c r="Y52" i="25"/>
  <c r="U52" i="25"/>
  <c r="T52" i="25"/>
  <c r="S52" i="25"/>
  <c r="R52" i="25"/>
  <c r="Q52" i="25"/>
  <c r="P52" i="25"/>
  <c r="O52" i="25"/>
  <c r="N52" i="25"/>
  <c r="M52" i="25"/>
  <c r="L52" i="25"/>
  <c r="K52" i="25"/>
  <c r="J52" i="25"/>
  <c r="I52" i="25"/>
  <c r="AE51" i="25"/>
  <c r="AD51" i="25"/>
  <c r="AA51" i="25"/>
  <c r="V51" i="25"/>
  <c r="AB51" i="25"/>
  <c r="X51" i="25"/>
  <c r="Y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AE50" i="25"/>
  <c r="AD50" i="25"/>
  <c r="AA50" i="25"/>
  <c r="V50" i="25"/>
  <c r="AB50" i="25"/>
  <c r="X50" i="25"/>
  <c r="Y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AE49" i="25"/>
  <c r="AD49" i="25"/>
  <c r="AA49" i="25"/>
  <c r="V49" i="25"/>
  <c r="AB49" i="25"/>
  <c r="X49" i="25"/>
  <c r="Y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AE48" i="25"/>
  <c r="AD48" i="25"/>
  <c r="AA48" i="25"/>
  <c r="V48" i="25"/>
  <c r="AB48" i="25"/>
  <c r="X48" i="25"/>
  <c r="Y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AE47" i="25"/>
  <c r="AD47" i="25"/>
  <c r="AA47" i="25"/>
  <c r="V47" i="25"/>
  <c r="AB47" i="25"/>
  <c r="X47" i="25"/>
  <c r="Y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AE46" i="25"/>
  <c r="AD46" i="25"/>
  <c r="AA46" i="25"/>
  <c r="V46" i="25"/>
  <c r="AB46" i="25"/>
  <c r="X46" i="25"/>
  <c r="Y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AE45" i="25"/>
  <c r="AD45" i="25"/>
  <c r="AA45" i="25"/>
  <c r="V45" i="25"/>
  <c r="AB45" i="25"/>
  <c r="X45" i="25"/>
  <c r="Y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G96" i="25"/>
  <c r="E96" i="25"/>
  <c r="D96" i="25"/>
  <c r="C96" i="25"/>
  <c r="A96" i="25"/>
  <c r="G95" i="25"/>
  <c r="E95" i="25"/>
  <c r="D95" i="25"/>
  <c r="C95" i="25"/>
  <c r="A95" i="25"/>
  <c r="D94" i="25"/>
  <c r="E94" i="25"/>
  <c r="G94" i="25"/>
  <c r="C94" i="25"/>
  <c r="A94" i="25"/>
  <c r="D93" i="25"/>
  <c r="E93" i="25"/>
  <c r="G93" i="25"/>
  <c r="C93" i="25"/>
  <c r="A93" i="25"/>
  <c r="G92" i="25"/>
  <c r="E92" i="25"/>
  <c r="D92" i="25"/>
  <c r="C92" i="25"/>
  <c r="A92" i="25"/>
  <c r="D91" i="25"/>
  <c r="E91" i="25"/>
  <c r="G91" i="25"/>
  <c r="C91" i="25"/>
  <c r="A91" i="25"/>
  <c r="D90" i="25"/>
  <c r="E90" i="25"/>
  <c r="G90" i="25"/>
  <c r="C90" i="25"/>
  <c r="A90" i="25"/>
  <c r="D89" i="25"/>
  <c r="E89" i="25"/>
  <c r="G89" i="25"/>
  <c r="C89" i="25"/>
  <c r="A89" i="25"/>
  <c r="G88" i="25"/>
  <c r="E88" i="25"/>
  <c r="D88" i="25"/>
  <c r="C88" i="25"/>
  <c r="A88" i="25"/>
  <c r="G87" i="25"/>
  <c r="E87" i="25"/>
  <c r="D87" i="25"/>
  <c r="C87" i="25"/>
  <c r="A87" i="25"/>
  <c r="D86" i="25"/>
  <c r="E86" i="25"/>
  <c r="G86" i="25"/>
  <c r="C86" i="25"/>
  <c r="A86" i="25"/>
  <c r="G85" i="25"/>
  <c r="E85" i="25"/>
  <c r="D85" i="25"/>
  <c r="C85" i="25"/>
  <c r="A85" i="25"/>
  <c r="D84" i="25"/>
  <c r="E84" i="25"/>
  <c r="G84" i="25"/>
  <c r="C84" i="25"/>
  <c r="A84" i="25"/>
  <c r="G83" i="25"/>
  <c r="E83" i="25"/>
  <c r="D83" i="25"/>
  <c r="C83" i="25"/>
  <c r="A83" i="25"/>
  <c r="D82" i="25"/>
  <c r="E82" i="25"/>
  <c r="G82" i="25"/>
  <c r="C82" i="25"/>
  <c r="A82" i="25"/>
  <c r="D81" i="25"/>
  <c r="E81" i="25"/>
  <c r="G81" i="25"/>
  <c r="C81" i="25"/>
  <c r="A81" i="25"/>
  <c r="D80" i="25"/>
  <c r="E80" i="25"/>
  <c r="G80" i="25"/>
  <c r="C80" i="25"/>
  <c r="A80" i="25"/>
  <c r="B17" i="25"/>
  <c r="AE96" i="25"/>
  <c r="AD96" i="25"/>
  <c r="AA96" i="25"/>
  <c r="V96" i="25"/>
  <c r="AB96" i="25"/>
  <c r="X96" i="25"/>
  <c r="Y96" i="25"/>
  <c r="U96" i="25"/>
  <c r="T96" i="25"/>
  <c r="S96" i="25"/>
  <c r="R96" i="25"/>
  <c r="Q96" i="25"/>
  <c r="P96" i="25"/>
  <c r="O96" i="25"/>
  <c r="N96" i="25"/>
  <c r="M96" i="25"/>
  <c r="L96" i="25"/>
  <c r="K96" i="25"/>
  <c r="J96" i="25"/>
  <c r="I96" i="25"/>
  <c r="AE95" i="25"/>
  <c r="AD95" i="25"/>
  <c r="AA95" i="25"/>
  <c r="V95" i="25"/>
  <c r="AB95" i="25"/>
  <c r="X95" i="25"/>
  <c r="Y95" i="25"/>
  <c r="U95" i="25"/>
  <c r="T95" i="25"/>
  <c r="S95" i="25"/>
  <c r="R95" i="25"/>
  <c r="Q95" i="25"/>
  <c r="P95" i="25"/>
  <c r="O95" i="25"/>
  <c r="N95" i="25"/>
  <c r="M95" i="25"/>
  <c r="L95" i="25"/>
  <c r="K95" i="25"/>
  <c r="J95" i="25"/>
  <c r="I95" i="25"/>
  <c r="AE94" i="25"/>
  <c r="AD94" i="25"/>
  <c r="AA94" i="25"/>
  <c r="V94" i="25"/>
  <c r="AB94" i="25"/>
  <c r="X94" i="25"/>
  <c r="Y94" i="25"/>
  <c r="U94" i="25"/>
  <c r="T94" i="25"/>
  <c r="S94" i="25"/>
  <c r="R94" i="25"/>
  <c r="Q94" i="25"/>
  <c r="P94" i="25"/>
  <c r="O94" i="25"/>
  <c r="N94" i="25"/>
  <c r="M94" i="25"/>
  <c r="L94" i="25"/>
  <c r="K94" i="25"/>
  <c r="J94" i="25"/>
  <c r="I94" i="25"/>
  <c r="AE93" i="25"/>
  <c r="AD93" i="25"/>
  <c r="AA93" i="25"/>
  <c r="V93" i="25"/>
  <c r="AB93" i="25"/>
  <c r="X93" i="25"/>
  <c r="Y93" i="25"/>
  <c r="U93" i="25"/>
  <c r="T93" i="25"/>
  <c r="S93" i="25"/>
  <c r="R93" i="25"/>
  <c r="Q93" i="25"/>
  <c r="P93" i="25"/>
  <c r="O93" i="25"/>
  <c r="N93" i="25"/>
  <c r="M93" i="25"/>
  <c r="L93" i="25"/>
  <c r="K93" i="25"/>
  <c r="J93" i="25"/>
  <c r="I93" i="25"/>
  <c r="AE92" i="25"/>
  <c r="AD92" i="25"/>
  <c r="AA92" i="25"/>
  <c r="V92" i="25"/>
  <c r="AB92" i="25"/>
  <c r="X92" i="25"/>
  <c r="Y92" i="25"/>
  <c r="U92" i="25"/>
  <c r="T92" i="25"/>
  <c r="S92" i="25"/>
  <c r="R92" i="25"/>
  <c r="Q92" i="25"/>
  <c r="P92" i="25"/>
  <c r="O92" i="25"/>
  <c r="N92" i="25"/>
  <c r="M92" i="25"/>
  <c r="L92" i="25"/>
  <c r="K92" i="25"/>
  <c r="J92" i="25"/>
  <c r="I92" i="25"/>
  <c r="AE91" i="25"/>
  <c r="AD91" i="25"/>
  <c r="AA91" i="25"/>
  <c r="V91" i="25"/>
  <c r="AB91" i="25"/>
  <c r="X91" i="25"/>
  <c r="Y91" i="25"/>
  <c r="U91" i="25"/>
  <c r="T91" i="25"/>
  <c r="S91" i="25"/>
  <c r="R91" i="25"/>
  <c r="Q91" i="25"/>
  <c r="P91" i="25"/>
  <c r="O91" i="25"/>
  <c r="N91" i="25"/>
  <c r="M91" i="25"/>
  <c r="L91" i="25"/>
  <c r="K91" i="25"/>
  <c r="J91" i="25"/>
  <c r="I91" i="25"/>
  <c r="AE90" i="25"/>
  <c r="AD90" i="25"/>
  <c r="AA90" i="25"/>
  <c r="V90" i="25"/>
  <c r="AB90" i="25"/>
  <c r="X90" i="25"/>
  <c r="Y90" i="25"/>
  <c r="U90" i="25"/>
  <c r="T90" i="25"/>
  <c r="S90" i="25"/>
  <c r="R90" i="25"/>
  <c r="Q90" i="25"/>
  <c r="P90" i="25"/>
  <c r="O90" i="25"/>
  <c r="N90" i="25"/>
  <c r="M90" i="25"/>
  <c r="L90" i="25"/>
  <c r="K90" i="25"/>
  <c r="J90" i="25"/>
  <c r="I90" i="25"/>
  <c r="AE89" i="25"/>
  <c r="AD89" i="25"/>
  <c r="AA89" i="25"/>
  <c r="V89" i="25"/>
  <c r="AB89" i="25"/>
  <c r="X89" i="25"/>
  <c r="Y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AE88" i="25"/>
  <c r="AD88" i="25"/>
  <c r="AA88" i="25"/>
  <c r="V88" i="25"/>
  <c r="AB88" i="25"/>
  <c r="X88" i="25"/>
  <c r="Y88" i="25"/>
  <c r="U88" i="25"/>
  <c r="T88" i="25"/>
  <c r="S88" i="25"/>
  <c r="R88" i="25"/>
  <c r="Q88" i="25"/>
  <c r="P88" i="25"/>
  <c r="O88" i="25"/>
  <c r="N88" i="25"/>
  <c r="M88" i="25"/>
  <c r="L88" i="25"/>
  <c r="K88" i="25"/>
  <c r="J88" i="25"/>
  <c r="I88" i="25"/>
  <c r="AE87" i="25"/>
  <c r="AD87" i="25"/>
  <c r="AA87" i="25"/>
  <c r="V87" i="25"/>
  <c r="AB87" i="25"/>
  <c r="X87" i="25"/>
  <c r="Y87" i="25"/>
  <c r="U87" i="25"/>
  <c r="T87" i="25"/>
  <c r="S87" i="25"/>
  <c r="R87" i="25"/>
  <c r="Q87" i="25"/>
  <c r="P87" i="25"/>
  <c r="O87" i="25"/>
  <c r="N87" i="25"/>
  <c r="M87" i="25"/>
  <c r="L87" i="25"/>
  <c r="K87" i="25"/>
  <c r="J87" i="25"/>
  <c r="I87" i="25"/>
  <c r="AE86" i="25"/>
  <c r="AD86" i="25"/>
  <c r="AA86" i="25"/>
  <c r="V86" i="25"/>
  <c r="AB86" i="25"/>
  <c r="X86" i="25"/>
  <c r="Y86" i="25"/>
  <c r="U86" i="25"/>
  <c r="T86" i="25"/>
  <c r="S86" i="25"/>
  <c r="R86" i="25"/>
  <c r="Q86" i="25"/>
  <c r="P86" i="25"/>
  <c r="O86" i="25"/>
  <c r="N86" i="25"/>
  <c r="M86" i="25"/>
  <c r="L86" i="25"/>
  <c r="K86" i="25"/>
  <c r="J86" i="25"/>
  <c r="I86" i="25"/>
  <c r="AE85" i="25"/>
  <c r="AD85" i="25"/>
  <c r="AA85" i="25"/>
  <c r="V85" i="25"/>
  <c r="AB85" i="25"/>
  <c r="X85" i="25"/>
  <c r="Y85" i="25"/>
  <c r="U85" i="25"/>
  <c r="T85" i="25"/>
  <c r="S85" i="25"/>
  <c r="R85" i="25"/>
  <c r="Q85" i="25"/>
  <c r="P85" i="25"/>
  <c r="O85" i="25"/>
  <c r="N85" i="25"/>
  <c r="M85" i="25"/>
  <c r="L85" i="25"/>
  <c r="K85" i="25"/>
  <c r="J85" i="25"/>
  <c r="I85" i="25"/>
  <c r="AE84" i="25"/>
  <c r="AD84" i="25"/>
  <c r="AA84" i="25"/>
  <c r="V84" i="25"/>
  <c r="AB84" i="25"/>
  <c r="X84" i="25"/>
  <c r="Y84" i="25"/>
  <c r="U84" i="25"/>
  <c r="T84" i="25"/>
  <c r="S84" i="25"/>
  <c r="R84" i="25"/>
  <c r="Q84" i="25"/>
  <c r="P84" i="25"/>
  <c r="O84" i="25"/>
  <c r="N84" i="25"/>
  <c r="M84" i="25"/>
  <c r="L84" i="25"/>
  <c r="K84" i="25"/>
  <c r="J84" i="25"/>
  <c r="I84" i="25"/>
  <c r="AE83" i="25"/>
  <c r="AD83" i="25"/>
  <c r="AA83" i="25"/>
  <c r="V83" i="25"/>
  <c r="AB83" i="25"/>
  <c r="X83" i="25"/>
  <c r="Y83" i="25"/>
  <c r="U83" i="25"/>
  <c r="T83" i="25"/>
  <c r="S83" i="25"/>
  <c r="R83" i="25"/>
  <c r="Q83" i="25"/>
  <c r="P83" i="25"/>
  <c r="O83" i="25"/>
  <c r="N83" i="25"/>
  <c r="M83" i="25"/>
  <c r="L83" i="25"/>
  <c r="K83" i="25"/>
  <c r="J83" i="25"/>
  <c r="I83" i="25"/>
  <c r="AE82" i="25"/>
  <c r="AD82" i="25"/>
  <c r="AA82" i="25"/>
  <c r="V82" i="25"/>
  <c r="AB82" i="25"/>
  <c r="X82" i="25"/>
  <c r="Y82" i="25"/>
  <c r="U82" i="25"/>
  <c r="T82" i="25"/>
  <c r="S82" i="25"/>
  <c r="R82" i="25"/>
  <c r="Q82" i="25"/>
  <c r="P82" i="25"/>
  <c r="O82" i="25"/>
  <c r="N82" i="25"/>
  <c r="M82" i="25"/>
  <c r="L82" i="25"/>
  <c r="K82" i="25"/>
  <c r="J82" i="25"/>
  <c r="I82" i="25"/>
  <c r="AE81" i="25"/>
  <c r="AD81" i="25"/>
  <c r="AA81" i="25"/>
  <c r="V81" i="25"/>
  <c r="AB81" i="25"/>
  <c r="X81" i="25"/>
  <c r="Y81" i="25"/>
  <c r="U81" i="25"/>
  <c r="T81" i="25"/>
  <c r="S81" i="25"/>
  <c r="R81" i="25"/>
  <c r="Q81" i="25"/>
  <c r="P81" i="25"/>
  <c r="O81" i="25"/>
  <c r="N81" i="25"/>
  <c r="M81" i="25"/>
  <c r="L81" i="25"/>
  <c r="K81" i="25"/>
  <c r="J81" i="25"/>
  <c r="I81" i="25"/>
  <c r="AE80" i="25"/>
  <c r="AD80" i="25"/>
  <c r="AA80" i="25"/>
  <c r="V80" i="25"/>
  <c r="AB80" i="25"/>
  <c r="X80" i="25"/>
  <c r="Y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G106" i="25"/>
  <c r="E106" i="25"/>
  <c r="D106" i="25"/>
  <c r="C106" i="25"/>
  <c r="A106" i="25"/>
  <c r="G105" i="25"/>
  <c r="E105" i="25"/>
  <c r="D105" i="25"/>
  <c r="C105" i="25"/>
  <c r="A105" i="25"/>
  <c r="D104" i="25"/>
  <c r="E104" i="25"/>
  <c r="G104" i="25"/>
  <c r="C104" i="25"/>
  <c r="A104" i="25"/>
  <c r="D103" i="25"/>
  <c r="E103" i="25"/>
  <c r="G103" i="25"/>
  <c r="C103" i="25"/>
  <c r="A103" i="25"/>
  <c r="G102" i="25"/>
  <c r="E102" i="25"/>
  <c r="D102" i="25"/>
  <c r="C102" i="25"/>
  <c r="A102" i="25"/>
  <c r="D101" i="25"/>
  <c r="E101" i="25"/>
  <c r="G101" i="25"/>
  <c r="C101" i="25"/>
  <c r="A101" i="25"/>
  <c r="G100" i="25"/>
  <c r="E100" i="25"/>
  <c r="D100" i="25"/>
  <c r="C100" i="25"/>
  <c r="A100" i="25"/>
  <c r="B18" i="25"/>
  <c r="AE106" i="25"/>
  <c r="AD106" i="25"/>
  <c r="AA106" i="25"/>
  <c r="V106" i="25"/>
  <c r="AB106" i="25"/>
  <c r="X106" i="25"/>
  <c r="Y106" i="25"/>
  <c r="U106" i="25"/>
  <c r="T106" i="25"/>
  <c r="S106" i="25"/>
  <c r="R106" i="25"/>
  <c r="Q106" i="25"/>
  <c r="P106" i="25"/>
  <c r="O106" i="25"/>
  <c r="N106" i="25"/>
  <c r="M106" i="25"/>
  <c r="L106" i="25"/>
  <c r="K106" i="25"/>
  <c r="J106" i="25"/>
  <c r="I106" i="25"/>
  <c r="AE105" i="25"/>
  <c r="AD105" i="25"/>
  <c r="AA105" i="25"/>
  <c r="V105" i="25"/>
  <c r="AB105" i="25"/>
  <c r="X105" i="25"/>
  <c r="Y105" i="25"/>
  <c r="U105" i="25"/>
  <c r="T105" i="25"/>
  <c r="S105" i="25"/>
  <c r="R105" i="25"/>
  <c r="Q105" i="25"/>
  <c r="P105" i="25"/>
  <c r="O105" i="25"/>
  <c r="N105" i="25"/>
  <c r="M105" i="25"/>
  <c r="L105" i="25"/>
  <c r="K105" i="25"/>
  <c r="J105" i="25"/>
  <c r="I105" i="25"/>
  <c r="AE104" i="25"/>
  <c r="AD104" i="25"/>
  <c r="AA104" i="25"/>
  <c r="V104" i="25"/>
  <c r="AB104" i="25"/>
  <c r="X104" i="25"/>
  <c r="Y104" i="25"/>
  <c r="U104" i="25"/>
  <c r="T104" i="25"/>
  <c r="S104" i="25"/>
  <c r="R104" i="25"/>
  <c r="Q104" i="25"/>
  <c r="P104" i="25"/>
  <c r="O104" i="25"/>
  <c r="N104" i="25"/>
  <c r="M104" i="25"/>
  <c r="L104" i="25"/>
  <c r="K104" i="25"/>
  <c r="J104" i="25"/>
  <c r="I104" i="25"/>
  <c r="AE103" i="25"/>
  <c r="AD103" i="25"/>
  <c r="AA103" i="25"/>
  <c r="V103" i="25"/>
  <c r="AB103" i="25"/>
  <c r="X103" i="25"/>
  <c r="Y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AE102" i="25"/>
  <c r="AD102" i="25"/>
  <c r="AA102" i="25"/>
  <c r="V102" i="25"/>
  <c r="AB102" i="25"/>
  <c r="X102" i="25"/>
  <c r="Y102" i="25"/>
  <c r="U102" i="25"/>
  <c r="T102" i="25"/>
  <c r="S102" i="25"/>
  <c r="R102" i="25"/>
  <c r="Q102" i="25"/>
  <c r="P102" i="25"/>
  <c r="O102" i="25"/>
  <c r="N102" i="25"/>
  <c r="M102" i="25"/>
  <c r="L102" i="25"/>
  <c r="K102" i="25"/>
  <c r="J102" i="25"/>
  <c r="I102" i="25"/>
  <c r="AE101" i="25"/>
  <c r="AD101" i="25"/>
  <c r="AA101" i="25"/>
  <c r="V101" i="25"/>
  <c r="AB101" i="25"/>
  <c r="X101" i="25"/>
  <c r="Y101" i="25"/>
  <c r="U101" i="25"/>
  <c r="T101" i="25"/>
  <c r="S101" i="25"/>
  <c r="R101" i="25"/>
  <c r="Q101" i="25"/>
  <c r="P101" i="25"/>
  <c r="O101" i="25"/>
  <c r="N101" i="25"/>
  <c r="M101" i="25"/>
  <c r="L101" i="25"/>
  <c r="K101" i="25"/>
  <c r="J101" i="25"/>
  <c r="I101" i="25"/>
  <c r="AE100" i="25"/>
  <c r="AD100" i="25"/>
  <c r="AA100" i="25"/>
  <c r="V100" i="25"/>
  <c r="AB100" i="25"/>
  <c r="X100" i="25"/>
  <c r="Y100" i="25"/>
  <c r="U100" i="25"/>
  <c r="T100" i="25"/>
  <c r="S100" i="25"/>
  <c r="R100" i="25"/>
  <c r="Q100" i="25"/>
  <c r="P100" i="25"/>
  <c r="O100" i="25"/>
  <c r="N100" i="25"/>
  <c r="M100" i="25"/>
  <c r="L100" i="25"/>
  <c r="K100" i="25"/>
  <c r="J100" i="25"/>
  <c r="I100" i="25"/>
  <c r="B12" i="28"/>
  <c r="F46" i="28"/>
  <c r="I46" i="28"/>
  <c r="I45" i="28"/>
  <c r="I44" i="28"/>
  <c r="B21" i="25"/>
  <c r="J6" i="25"/>
  <c r="I6" i="28"/>
  <c r="I42" i="28"/>
  <c r="I41" i="28"/>
  <c r="I4" i="28"/>
  <c r="I3" i="28"/>
  <c r="I2" i="28"/>
  <c r="U112" i="25"/>
  <c r="T112" i="25"/>
  <c r="S112" i="25"/>
  <c r="R112" i="25"/>
  <c r="Q112" i="25"/>
  <c r="P112" i="25"/>
  <c r="O112" i="25"/>
  <c r="N112" i="25"/>
  <c r="M112" i="25"/>
  <c r="K112" i="25"/>
  <c r="J112" i="25"/>
  <c r="L112" i="25"/>
  <c r="E112" i="25"/>
  <c r="D112" i="25"/>
  <c r="C112" i="25"/>
  <c r="A112" i="25"/>
  <c r="U110" i="25"/>
  <c r="T110" i="25"/>
  <c r="S110" i="25"/>
  <c r="R110" i="25"/>
  <c r="Q110" i="25"/>
  <c r="P110" i="25"/>
  <c r="O110" i="25"/>
  <c r="N110" i="25"/>
  <c r="M110" i="25"/>
  <c r="U109" i="25"/>
  <c r="T109" i="25"/>
  <c r="S109" i="25"/>
  <c r="R109" i="25"/>
  <c r="Q109" i="25"/>
  <c r="P109" i="25"/>
  <c r="O109" i="25"/>
  <c r="N109" i="25"/>
  <c r="M109" i="25"/>
  <c r="L110" i="25"/>
  <c r="K110" i="25"/>
  <c r="J110" i="25"/>
  <c r="E110" i="25"/>
  <c r="D110" i="25"/>
  <c r="C110" i="25"/>
  <c r="A110" i="25"/>
  <c r="L109" i="25"/>
  <c r="K109" i="25"/>
  <c r="J109" i="25"/>
  <c r="E109" i="25"/>
  <c r="D109" i="25"/>
  <c r="C109" i="25"/>
  <c r="A109" i="25"/>
  <c r="H99" i="32"/>
  <c r="AD99" i="32"/>
  <c r="AC99" i="32"/>
  <c r="Z99" i="32"/>
  <c r="C99" i="32"/>
  <c r="AA99" i="32"/>
  <c r="W99" i="32"/>
  <c r="X99" i="32"/>
  <c r="U99" i="32"/>
  <c r="T99" i="32"/>
  <c r="S99" i="32"/>
  <c r="R99" i="32"/>
  <c r="Q99" i="32"/>
  <c r="P99" i="32"/>
  <c r="O99" i="32"/>
  <c r="N99" i="32"/>
  <c r="M99" i="32"/>
  <c r="L99" i="32"/>
  <c r="K99" i="32"/>
  <c r="J99" i="32"/>
  <c r="I99" i="32"/>
  <c r="D99" i="32"/>
  <c r="E99" i="32"/>
  <c r="G99" i="32"/>
  <c r="A99" i="32"/>
  <c r="H79" i="32"/>
  <c r="AD79" i="32"/>
  <c r="AC79" i="32"/>
  <c r="Z79" i="32"/>
  <c r="C79" i="32"/>
  <c r="AA79" i="32"/>
  <c r="W79" i="32"/>
  <c r="X79" i="32"/>
  <c r="U79" i="32"/>
  <c r="T79" i="32"/>
  <c r="S79" i="32"/>
  <c r="R79" i="32"/>
  <c r="Q79" i="32"/>
  <c r="P79" i="32"/>
  <c r="O79" i="32"/>
  <c r="N79" i="32"/>
  <c r="M79" i="32"/>
  <c r="L79" i="32"/>
  <c r="K79" i="32"/>
  <c r="J79" i="32"/>
  <c r="I79" i="32"/>
  <c r="D79" i="32"/>
  <c r="E79" i="32"/>
  <c r="G79" i="32"/>
  <c r="A79" i="32"/>
  <c r="AD44" i="32"/>
  <c r="AC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D44" i="32"/>
  <c r="E44" i="32"/>
  <c r="G44" i="32"/>
  <c r="A44" i="32"/>
  <c r="AD41" i="32"/>
  <c r="AC41" i="32"/>
  <c r="Z41" i="32"/>
  <c r="W41" i="32"/>
  <c r="B21" i="32"/>
  <c r="U6" i="32"/>
  <c r="U41" i="32"/>
  <c r="T6" i="32"/>
  <c r="T41" i="32"/>
  <c r="S6" i="32"/>
  <c r="S41" i="32"/>
  <c r="R6" i="32"/>
  <c r="R41" i="32"/>
  <c r="Q6" i="32"/>
  <c r="Q41" i="32"/>
  <c r="P6" i="32"/>
  <c r="P41" i="32"/>
  <c r="O6" i="32"/>
  <c r="O41" i="32"/>
  <c r="N6" i="32"/>
  <c r="N41" i="32"/>
  <c r="M6" i="32"/>
  <c r="M41" i="32"/>
  <c r="L6" i="32"/>
  <c r="L41" i="32"/>
  <c r="K6" i="32"/>
  <c r="K41" i="32"/>
  <c r="J6" i="32"/>
  <c r="J41" i="32"/>
  <c r="I6" i="32"/>
  <c r="I41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B34" i="32"/>
  <c r="C2" i="32"/>
  <c r="AA13" i="32"/>
  <c r="X13" i="32"/>
  <c r="B13" i="32"/>
  <c r="B12" i="32"/>
  <c r="B11" i="32"/>
  <c r="B9" i="32"/>
  <c r="B8" i="32"/>
  <c r="B7" i="32"/>
  <c r="B5" i="32"/>
  <c r="H3" i="32"/>
  <c r="H2" i="32"/>
  <c r="H99" i="25"/>
  <c r="E99" i="25"/>
  <c r="D99" i="25"/>
  <c r="H79" i="25"/>
  <c r="E79" i="25"/>
  <c r="D79" i="25"/>
  <c r="H44" i="25"/>
  <c r="E44" i="25"/>
  <c r="D44" i="25"/>
  <c r="AE99" i="25"/>
  <c r="AD99" i="25"/>
  <c r="AA99" i="25"/>
  <c r="X99" i="25"/>
  <c r="V99" i="25"/>
  <c r="U99" i="25"/>
  <c r="T99" i="25"/>
  <c r="S99" i="25"/>
  <c r="R99" i="25"/>
  <c r="Q99" i="25"/>
  <c r="P99" i="25"/>
  <c r="O99" i="25"/>
  <c r="N99" i="25"/>
  <c r="M99" i="25"/>
  <c r="L99" i="25"/>
  <c r="K99" i="25"/>
  <c r="J99" i="25"/>
  <c r="I99" i="25"/>
  <c r="AE79" i="25"/>
  <c r="AD79" i="25"/>
  <c r="AA79" i="25"/>
  <c r="X79" i="25"/>
  <c r="V79" i="25"/>
  <c r="U79" i="25"/>
  <c r="T79" i="25"/>
  <c r="S79" i="25"/>
  <c r="R79" i="25"/>
  <c r="Q79" i="25"/>
  <c r="P79" i="25"/>
  <c r="O79" i="25"/>
  <c r="N79" i="25"/>
  <c r="M79" i="25"/>
  <c r="L79" i="25"/>
  <c r="K79" i="25"/>
  <c r="J79" i="25"/>
  <c r="I79" i="25"/>
  <c r="A99" i="25"/>
  <c r="A79" i="25"/>
  <c r="C99" i="25"/>
  <c r="AB99" i="25"/>
  <c r="Y99" i="25"/>
  <c r="G99" i="25"/>
  <c r="C79" i="25"/>
  <c r="AB79" i="25"/>
  <c r="Y79" i="25"/>
  <c r="G79" i="25"/>
  <c r="J44" i="25"/>
  <c r="J41" i="25"/>
  <c r="J40" i="25"/>
  <c r="AE44" i="25"/>
  <c r="AD44" i="25"/>
  <c r="AA44" i="25"/>
  <c r="X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I44" i="25"/>
  <c r="C44" i="25"/>
  <c r="B12" i="25"/>
  <c r="A46" i="28"/>
  <c r="AB44" i="25"/>
  <c r="Y44" i="25"/>
  <c r="G44" i="25"/>
  <c r="A44" i="25"/>
  <c r="B8" i="25"/>
  <c r="B9" i="25"/>
  <c r="C2" i="25"/>
  <c r="U44" i="28"/>
  <c r="T44" i="28"/>
  <c r="S44" i="28"/>
  <c r="R44" i="28"/>
  <c r="Q44" i="28"/>
  <c r="P44" i="28"/>
  <c r="O44" i="28"/>
  <c r="N44" i="28"/>
  <c r="M44" i="28"/>
  <c r="L44" i="28"/>
  <c r="K44" i="28"/>
  <c r="J44" i="28"/>
  <c r="H44" i="28"/>
  <c r="G44" i="28"/>
  <c r="C2" i="28"/>
  <c r="H3" i="25"/>
  <c r="B13" i="25"/>
  <c r="B11" i="25"/>
  <c r="B7" i="25"/>
  <c r="H2" i="25"/>
  <c r="F2" i="28"/>
  <c r="G35" i="28"/>
  <c r="B13" i="28"/>
  <c r="B9" i="28"/>
  <c r="B8" i="28"/>
  <c r="G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H46" i="28"/>
  <c r="V41" i="25"/>
  <c r="U6" i="25"/>
  <c r="U41" i="25"/>
  <c r="T6" i="25"/>
  <c r="T41" i="25"/>
  <c r="S6" i="25"/>
  <c r="S41" i="25"/>
  <c r="R6" i="25"/>
  <c r="R41" i="25"/>
  <c r="Q6" i="25"/>
  <c r="Q41" i="25"/>
  <c r="P6" i="25"/>
  <c r="P41" i="25"/>
  <c r="O6" i="25"/>
  <c r="O41" i="25"/>
  <c r="N6" i="25"/>
  <c r="N41" i="25"/>
  <c r="M6" i="25"/>
  <c r="M41" i="25"/>
  <c r="L6" i="25"/>
  <c r="L41" i="25"/>
  <c r="K6" i="25"/>
  <c r="K41" i="25"/>
  <c r="I6" i="25"/>
  <c r="I41" i="25"/>
  <c r="U6" i="28"/>
  <c r="G6" i="28"/>
  <c r="U4" i="28"/>
  <c r="U3" i="28"/>
  <c r="U2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H45" i="28"/>
  <c r="G45" i="28"/>
  <c r="H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H6" i="28"/>
  <c r="H42" i="28"/>
  <c r="J6" i="28"/>
  <c r="J42" i="28"/>
  <c r="K6" i="28"/>
  <c r="K42" i="28"/>
  <c r="L6" i="28"/>
  <c r="L42" i="28"/>
  <c r="M6" i="28"/>
  <c r="M42" i="28"/>
  <c r="N6" i="28"/>
  <c r="N42" i="28"/>
  <c r="O6" i="28"/>
  <c r="O42" i="28"/>
  <c r="P6" i="28"/>
  <c r="P42" i="28"/>
  <c r="Q6" i="28"/>
  <c r="Q42" i="28"/>
  <c r="R6" i="28"/>
  <c r="R42" i="28"/>
  <c r="S6" i="28"/>
  <c r="S42" i="28"/>
  <c r="T6" i="28"/>
  <c r="T42" i="28"/>
  <c r="U42" i="28"/>
  <c r="T4" i="28"/>
  <c r="S4" i="28"/>
  <c r="R4" i="28"/>
  <c r="Q4" i="28"/>
  <c r="P4" i="28"/>
  <c r="O4" i="28"/>
  <c r="N4" i="28"/>
  <c r="M4" i="28"/>
  <c r="L4" i="28"/>
  <c r="K4" i="28"/>
  <c r="J4" i="28"/>
  <c r="H4" i="28"/>
  <c r="T3" i="28"/>
  <c r="S3" i="28"/>
  <c r="R3" i="28"/>
  <c r="Q3" i="28"/>
  <c r="P3" i="28"/>
  <c r="O3" i="28"/>
  <c r="N3" i="28"/>
  <c r="M3" i="28"/>
  <c r="L3" i="28"/>
  <c r="K3" i="28"/>
  <c r="J3" i="28"/>
  <c r="H3" i="28"/>
  <c r="T2" i="28"/>
  <c r="S2" i="28"/>
  <c r="R2" i="28"/>
  <c r="Q2" i="28"/>
  <c r="P2" i="28"/>
  <c r="O2" i="28"/>
  <c r="N2" i="28"/>
  <c r="M2" i="28"/>
  <c r="L2" i="28"/>
  <c r="K2" i="28"/>
  <c r="J2" i="28"/>
  <c r="H2" i="28"/>
  <c r="F3" i="28"/>
  <c r="B14" i="28"/>
  <c r="B19" i="28"/>
  <c r="B18" i="28"/>
  <c r="B11" i="28"/>
  <c r="B7" i="28"/>
  <c r="B5" i="28"/>
  <c r="B5" i="25"/>
  <c r="AD41" i="25"/>
  <c r="AD40" i="25"/>
  <c r="AE41" i="25"/>
  <c r="AB13" i="25"/>
  <c r="Y13" i="25"/>
  <c r="AA41" i="25"/>
  <c r="X41" i="25"/>
  <c r="K40" i="25"/>
  <c r="S40" i="25"/>
  <c r="P40" i="25"/>
  <c r="AA40" i="25"/>
  <c r="X40" i="25"/>
  <c r="N40" i="25"/>
  <c r="Q40" i="25"/>
  <c r="L40" i="25"/>
  <c r="T40" i="25"/>
  <c r="O40" i="25"/>
  <c r="I40" i="25"/>
  <c r="R40" i="25"/>
  <c r="M40" i="25"/>
  <c r="U40" i="25"/>
  <c r="AE40" i="25"/>
  <c r="V40" i="25"/>
</calcChain>
</file>

<file path=xl/sharedStrings.xml><?xml version="1.0" encoding="utf-8"?>
<sst xmlns="http://schemas.openxmlformats.org/spreadsheetml/2006/main" count="496" uniqueCount="239">
  <si>
    <t>SERVER:</t>
  </si>
  <si>
    <t>CUBE:</t>
  </si>
  <si>
    <t>#</t>
  </si>
  <si>
    <t>Dimension</t>
  </si>
  <si>
    <t>Where Used</t>
  </si>
  <si>
    <t>Subset/Value</t>
  </si>
  <si>
    <t>COL</t>
  </si>
  <si>
    <t>SET</t>
  </si>
  <si>
    <t>-</t>
  </si>
  <si>
    <t>[Begin Format Range]</t>
  </si>
  <si>
    <t>[End Format Range]</t>
  </si>
  <si>
    <t>TM1 Report View</t>
  </si>
  <si>
    <t xml:space="preserve">Level: </t>
  </si>
  <si>
    <t>Root</t>
  </si>
  <si>
    <t>Default</t>
  </si>
  <si>
    <t>Format</t>
  </si>
  <si>
    <t>Yes</t>
  </si>
  <si>
    <t xml:space="preserve">Allow Drill: </t>
  </si>
  <si>
    <t>xxxxxxxxxx</t>
  </si>
  <si>
    <t>COLUM HEADINGS  &gt;&gt;&gt;&gt;&gt;</t>
  </si>
  <si>
    <t>PICK</t>
  </si>
  <si>
    <t>Plan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</si>
  <si>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</si>
  <si>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</si>
  <si>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</si>
  <si>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</si>
  <si>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</si>
  <si>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</si>
  <si>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</si>
  <si>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</si>
  <si>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</si>
  <si>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</si>
  <si>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</si>
  <si>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</si>
  <si>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%</t>
  </si>
  <si>
    <t>Change</t>
  </si>
  <si>
    <t>Determine Plan Months</t>
  </si>
  <si>
    <t xml:space="preserve">Indent: </t>
  </si>
  <si>
    <t xml:space="preserve">Exp Above: </t>
  </si>
  <si>
    <t xml:space="preserve">Suppress: </t>
  </si>
  <si>
    <t>ROW</t>
  </si>
  <si>
    <t>USD</t>
  </si>
  <si>
    <t>PICK / COL</t>
  </si>
  <si>
    <t>ORIGINAL</t>
  </si>
  <si>
    <t>Account</t>
  </si>
  <si>
    <t xml:space="preserve">Company: </t>
  </si>
  <si>
    <t xml:space="preserve">Department: </t>
  </si>
  <si>
    <t xml:space="preserve">Plan Year: </t>
  </si>
  <si>
    <t xml:space="preserve">Account Root: </t>
  </si>
  <si>
    <t>Final Budget</t>
  </si>
  <si>
    <t>Planner Comment</t>
  </si>
  <si>
    <t>Manager Comment</t>
  </si>
  <si>
    <t>No</t>
  </si>
  <si>
    <t>Quick Reference Table</t>
  </si>
  <si>
    <t>The following table provides details for all spreading methods that you can apply with the spreading syntax.</t>
  </si>
  <si>
    <t>Data Spreading Method</t>
  </si>
  <si>
    <t>Code</t>
  </si>
  <si>
    <t>Required Method Parameters</t>
  </si>
  <si>
    <t>Data Action (Optional) *</t>
  </si>
  <si>
    <t>Example</t>
  </si>
  <si>
    <t>Proportional Spread</t>
  </si>
  <si>
    <t>P</t>
  </si>
  <si>
    <t>Value to be spread</t>
  </si>
  <si>
    <t>+, ~</t>
  </si>
  <si>
    <t>P&lt;&gt;100</t>
  </si>
  <si>
    <t>Proportionally spreads the value 100 to all leaf cells on the row of insertion, and replaces the existing cell values.</t>
  </si>
  <si>
    <t>Equal Spread</t>
  </si>
  <si>
    <t>S</t>
  </si>
  <si>
    <t>S+|^200</t>
  </si>
  <si>
    <t>Equally spreads the value 200 to all leaf cells on the column of insertion, and adds the product of spreading to the existing cell values.</t>
  </si>
  <si>
    <t>Repeat</t>
  </si>
  <si>
    <t>R</t>
  </si>
  <si>
    <t>R~&lt;50</t>
  </si>
  <si>
    <t>Subtracts the value 50 from all leaf cells to the left of the insertion point.</t>
  </si>
  <si>
    <t>Percent Change</t>
  </si>
  <si>
    <t>P%</t>
  </si>
  <si>
    <t>Percentage</t>
  </si>
  <si>
    <t>P%+|^&lt;&gt;10</t>
  </si>
  <si>
    <t>Applies a percent change of 10% to all leaf values in the view, adds the product to the existing cell values, and increments all leaves in the view by 10%.</t>
  </si>
  <si>
    <t>Straight Line **</t>
  </si>
  <si>
    <t>SL</t>
  </si>
  <si>
    <t>Start Value and End Value</t>
  </si>
  <si>
    <t>SL&gt;100:200</t>
  </si>
  <si>
    <t>Replaces all leaf values to the right of the point of insertion, with a start value of 100 and an end value of 200.</t>
  </si>
  <si>
    <t>Growth % **</t>
  </si>
  <si>
    <t>GR</t>
  </si>
  <si>
    <t>Start Value and Growth Percentage</t>
  </si>
  <si>
    <t>GR|300:25</t>
  </si>
  <si>
    <t>Applies a 25% growth percentage to the starting value of 300 and replaces all leaf values below the point of insertion.</t>
  </si>
  <si>
    <t>Clear</t>
  </si>
  <si>
    <t>C</t>
  </si>
  <si>
    <t>N/A</t>
  </si>
  <si>
    <t>C|^&lt;&gt;</t>
  </si>
  <si>
    <t>Clears values from all cells in the view.</t>
  </si>
  <si>
    <t>Leaf Hold</t>
  </si>
  <si>
    <t>H</t>
  </si>
  <si>
    <t>H&lt;&gt;</t>
  </si>
  <si>
    <t>Holds all leaf cells on the row of insertion.</t>
  </si>
  <si>
    <t>Release Leaf Hold</t>
  </si>
  <si>
    <t>RH</t>
  </si>
  <si>
    <t>RH&lt;&gt;</t>
  </si>
  <si>
    <t>Releases all leaf holds on the row of insertion.</t>
  </si>
  <si>
    <t>Consolidation Hold</t>
  </si>
  <si>
    <t>HC</t>
  </si>
  <si>
    <t>HC&lt;&gt;</t>
  </si>
  <si>
    <t>Holds all consolidated cells on the row of insertion.</t>
  </si>
  <si>
    <t>Release Consolidation Hold</t>
  </si>
  <si>
    <t>RC</t>
  </si>
  <si>
    <t>RC&lt;&gt;</t>
  </si>
  <si>
    <t>Releases all holds of consolidated cells on the row of insertion.</t>
  </si>
  <si>
    <t>Release All Hold</t>
  </si>
  <si>
    <t>RA</t>
  </si>
  <si>
    <t>RA&lt;&gt;</t>
  </si>
  <si>
    <t>Releases all holds on the cells on the row of insertion.</t>
  </si>
  <si>
    <t>Direction Indicators for all items are: |, ^, &lt;, &gt;</t>
  </si>
  <si>
    <t>* The default data action is Replace. The spreading syntax uses a tilde (~) to denote the Subtract data action, and a plus sign (+) to denote the Add data action.</t>
  </si>
  <si>
    <t>** You can use the Straight Line and Growth % methods across a single row or column, but not across rectangular ranges. You can use direction combinations of up and down (^ |) or left and right (&lt; &gt;), which are the only combinations allowed for these spreading methods.</t>
  </si>
  <si>
    <t>Total Line Items</t>
  </si>
  <si>
    <t>Line</t>
  </si>
  <si>
    <t xml:space="preserve">Comment </t>
  </si>
  <si>
    <t>COMMENT</t>
  </si>
  <si>
    <t>SET / PICK</t>
  </si>
  <si>
    <t>Plan_Source</t>
  </si>
  <si>
    <t>CUBE REFERENCES &gt;&gt;&gt;&gt;&gt;&gt;</t>
  </si>
  <si>
    <t>NOTE - Cond Formatting Applied - Controlled by Col F</t>
  </si>
  <si>
    <t>NOTE - Can only enter monthly values if you enter a comment for that line .</t>
  </si>
  <si>
    <t>Source</t>
  </si>
  <si>
    <t xml:space="preserve">Year: </t>
  </si>
  <si>
    <t>Actuals</t>
  </si>
  <si>
    <t>Display Scen for Column header</t>
  </si>
  <si>
    <t>Base-Even</t>
  </si>
  <si>
    <t>Account Level Value</t>
  </si>
  <si>
    <t>Other Info References</t>
  </si>
  <si>
    <t>Annual Amount</t>
  </si>
  <si>
    <t>Monthly</t>
  </si>
  <si>
    <t>Start of Qtr</t>
  </si>
  <si>
    <t>End of Qtr</t>
  </si>
  <si>
    <t>Seasonal</t>
  </si>
  <si>
    <t>4-4-5</t>
  </si>
  <si>
    <t>4-5-4</t>
  </si>
  <si>
    <t>5-4-4</t>
  </si>
  <si>
    <t>Base</t>
  </si>
  <si>
    <t>Var</t>
  </si>
  <si>
    <t>Multiplier</t>
  </si>
  <si>
    <t>xxxxx</t>
  </si>
  <si>
    <t>110000 - Petty Cash</t>
  </si>
  <si>
    <t>Cash</t>
  </si>
  <si>
    <t>110200 - CD and Cassette Inventory</t>
  </si>
  <si>
    <t>Inventories</t>
  </si>
  <si>
    <t>111100 - Accounts Receivable</t>
  </si>
  <si>
    <t>A/R</t>
  </si>
  <si>
    <t>102100 - Prepaid Insurance</t>
  </si>
  <si>
    <t>102900 - Other Prepaid Expense</t>
  </si>
  <si>
    <t>Other Current Assets</t>
  </si>
  <si>
    <t>Current Assets</t>
  </si>
  <si>
    <t>115000 - Land Used In Operations</t>
  </si>
  <si>
    <t>Land</t>
  </si>
  <si>
    <t>115004 - Building Services</t>
  </si>
  <si>
    <t>Building and improve</t>
  </si>
  <si>
    <t>105048 - Office Equipment</t>
  </si>
  <si>
    <t>105054 - Office Furniture</t>
  </si>
  <si>
    <t>Furniture &amp; Equipment</t>
  </si>
  <si>
    <t>Total Cost PP&amp;E</t>
  </si>
  <si>
    <t>105548 - Accum Depr-Office Equipment</t>
  </si>
  <si>
    <t>105554 - Accum Depr-Office Furniture</t>
  </si>
  <si>
    <t>105566 - Accum Depr-Edp Equipment</t>
  </si>
  <si>
    <t>115504 - Accum Depreciation Building</t>
  </si>
  <si>
    <t>Accumulated depreciation</t>
  </si>
  <si>
    <t>Net PP&amp;E</t>
  </si>
  <si>
    <t>103100 - Investments</t>
  </si>
  <si>
    <t>103900 - Other Misc Assets</t>
  </si>
  <si>
    <t>Other assets</t>
  </si>
  <si>
    <t>106050 - Goodwill</t>
  </si>
  <si>
    <t>Goodwill</t>
  </si>
  <si>
    <t>Total Assets</t>
  </si>
  <si>
    <t>00</t>
  </si>
  <si>
    <t>OPB</t>
  </si>
  <si>
    <t>ASSETS:</t>
  </si>
  <si>
    <t>LIABILITIES:</t>
  </si>
  <si>
    <t>EQUITY:</t>
  </si>
  <si>
    <t>Total Liabilities</t>
  </si>
  <si>
    <t>Total Shareholders Equity</t>
  </si>
  <si>
    <t>Common stock - TLC</t>
  </si>
  <si>
    <t>301000 - Pd In Capital In Excess Par</t>
  </si>
  <si>
    <t>APIC - TLC</t>
  </si>
  <si>
    <t>302000 - Retained Earnings</t>
  </si>
  <si>
    <t>304000 - Dividends Paid</t>
  </si>
  <si>
    <t>Retained earnings - TLC</t>
  </si>
  <si>
    <t>201100 - Accrued Bonus</t>
  </si>
  <si>
    <t>202310 - Accrued Legal Fees</t>
  </si>
  <si>
    <t>202900 - Other Accrued Expense</t>
  </si>
  <si>
    <t>Accounts payable and accrued expenses</t>
  </si>
  <si>
    <t>202810 - Accrued State Income Taxes</t>
  </si>
  <si>
    <t>Accrued income taxes</t>
  </si>
  <si>
    <t>207800 - Deferred Federal Income Tax</t>
  </si>
  <si>
    <t>Deferred income taxes</t>
  </si>
  <si>
    <t>Total Current Liabilities</t>
  </si>
  <si>
    <t>202620 - Accrued Supplemental Retirement</t>
  </si>
  <si>
    <t>207230 - Deferred Comp Liability</t>
  </si>
  <si>
    <t>207900 - Other Liabilities</t>
  </si>
  <si>
    <t>Other liabilities</t>
  </si>
  <si>
    <t>208000 - Short-Term Borrowings</t>
  </si>
  <si>
    <t>208100 - Long-Term Debt</t>
  </si>
  <si>
    <t>Borrowings</t>
  </si>
  <si>
    <t>Total Departments</t>
  </si>
  <si>
    <t>Balance Sheet Planning</t>
  </si>
  <si>
    <t>Balance Sheet Review</t>
  </si>
  <si>
    <t>BALANCE SHEET DRIVER ACCOUNTS:</t>
  </si>
  <si>
    <t>Allowance for Doubtful Account PCT</t>
  </si>
  <si>
    <t>AP Pct of Non-Comp Expenses</t>
  </si>
  <si>
    <t>181200 - Allowance for Doubtful Accounts</t>
  </si>
  <si>
    <t>Operating Expenses (w/o comp)</t>
  </si>
  <si>
    <t>Balanace Sheet Planning - Line Item Detail</t>
  </si>
  <si>
    <t>PTR01-AC:</t>
  </si>
  <si>
    <t>100610 - Checking account - Trust Bank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</si>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</sst>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#;\(#,###\);\-"/>
    <numFmt numFmtId="167" formatCode="_-* #,##0.00_-;\-* #,##0.00_-;_-* &quot;-&quot;??_-;_-@_-"/>
    <numFmt numFmtId="168" formatCode="&quot;- &quot;@"/>
  </numFmts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indexed="21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8CB1D1"/>
      </left>
      <right style="thin">
        <color rgb="FF000000"/>
      </right>
      <top style="medium">
        <color rgb="FF8CB1D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8CB1D1"/>
      </top>
      <bottom style="thin">
        <color rgb="FF000000"/>
      </bottom>
      <diagonal/>
    </border>
    <border>
      <left style="thin">
        <color rgb="FF000000"/>
      </left>
      <right style="medium">
        <color rgb="FF8CB1D1"/>
      </right>
      <top style="medium">
        <color rgb="FF8CB1D1"/>
      </top>
      <bottom style="thin">
        <color rgb="FF000000"/>
      </bottom>
      <diagonal/>
    </border>
    <border>
      <left style="medium">
        <color rgb="FF8CB1D1"/>
      </left>
      <right style="thin">
        <color rgb="FF8CB1D1"/>
      </right>
      <top style="thin">
        <color rgb="FF000000"/>
      </top>
      <bottom/>
      <diagonal/>
    </border>
    <border>
      <left style="thin">
        <color rgb="FF8CB1D1"/>
      </left>
      <right style="thin">
        <color rgb="FF8CB1D1"/>
      </right>
      <top style="thin">
        <color rgb="FF000000"/>
      </top>
      <bottom/>
      <diagonal/>
    </border>
    <border>
      <left style="thin">
        <color rgb="FF8CB1D1"/>
      </left>
      <right style="medium">
        <color rgb="FF8CB1D1"/>
      </right>
      <top style="thin">
        <color rgb="FF8CB1D1"/>
      </top>
      <bottom/>
      <diagonal/>
    </border>
    <border>
      <left style="medium">
        <color rgb="FF8CB1D1"/>
      </left>
      <right style="thin">
        <color rgb="FF8CB1D1"/>
      </right>
      <top/>
      <bottom/>
      <diagonal/>
    </border>
    <border>
      <left style="thin">
        <color rgb="FF8CB1D1"/>
      </left>
      <right style="thin">
        <color rgb="FF8CB1D1"/>
      </right>
      <top/>
      <bottom/>
      <diagonal/>
    </border>
    <border>
      <left style="thin">
        <color rgb="FF8CB1D1"/>
      </left>
      <right style="medium">
        <color rgb="FF8CB1D1"/>
      </right>
      <top/>
      <bottom/>
      <diagonal/>
    </border>
    <border>
      <left style="medium">
        <color rgb="FF8CB1D1"/>
      </left>
      <right style="thin">
        <color rgb="FF8CB1D1"/>
      </right>
      <top/>
      <bottom style="thin">
        <color rgb="FF8CB1D1"/>
      </bottom>
      <diagonal/>
    </border>
    <border>
      <left style="thin">
        <color rgb="FF8CB1D1"/>
      </left>
      <right style="thin">
        <color rgb="FF8CB1D1"/>
      </right>
      <top/>
      <bottom style="thin">
        <color rgb="FF8CB1D1"/>
      </bottom>
      <diagonal/>
    </border>
    <border>
      <left style="thin">
        <color rgb="FF8CB1D1"/>
      </left>
      <right style="medium">
        <color rgb="FF8CB1D1"/>
      </right>
      <top/>
      <bottom style="thin">
        <color rgb="FF8CB1D1"/>
      </bottom>
      <diagonal/>
    </border>
    <border>
      <left style="medium">
        <color rgb="FF8CB1D1"/>
      </left>
      <right style="thin">
        <color rgb="FF8CB1D1"/>
      </right>
      <top style="thin">
        <color rgb="FF8CB1D1"/>
      </top>
      <bottom/>
      <diagonal/>
    </border>
    <border>
      <left style="thin">
        <color rgb="FF8CB1D1"/>
      </left>
      <right style="thin">
        <color rgb="FF8CB1D1"/>
      </right>
      <top style="thin">
        <color rgb="FF8CB1D1"/>
      </top>
      <bottom/>
      <diagonal/>
    </border>
    <border>
      <left style="medium">
        <color rgb="FF8CB1D1"/>
      </left>
      <right/>
      <top style="thin">
        <color rgb="FF8CB1D1"/>
      </top>
      <bottom/>
      <diagonal/>
    </border>
    <border>
      <left/>
      <right/>
      <top style="thin">
        <color rgb="FF8CB1D1"/>
      </top>
      <bottom/>
      <diagonal/>
    </border>
    <border>
      <left/>
      <right style="medium">
        <color rgb="FF8CB1D1"/>
      </right>
      <top style="thin">
        <color rgb="FF8CB1D1"/>
      </top>
      <bottom/>
      <diagonal/>
    </border>
    <border>
      <left style="medium">
        <color rgb="FF8CB1D1"/>
      </left>
      <right/>
      <top/>
      <bottom/>
      <diagonal/>
    </border>
    <border>
      <left/>
      <right style="medium">
        <color rgb="FF8CB1D1"/>
      </right>
      <top/>
      <bottom/>
      <diagonal/>
    </border>
    <border>
      <left style="medium">
        <color rgb="FF8CB1D1"/>
      </left>
      <right/>
      <top/>
      <bottom style="medium">
        <color rgb="FF8CB1D1"/>
      </bottom>
      <diagonal/>
    </border>
    <border>
      <left/>
      <right/>
      <top/>
      <bottom style="medium">
        <color rgb="FF8CB1D1"/>
      </bottom>
      <diagonal/>
    </border>
    <border>
      <left/>
      <right style="medium">
        <color rgb="FF8CB1D1"/>
      </right>
      <top/>
      <bottom style="medium">
        <color rgb="FF8CB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167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</cellStyleXfs>
  <cellXfs count="153">
    <xf numFmtId="0" fontId="0" fillId="0" borderId="0" xfId="0"/>
    <xf numFmtId="0" fontId="3" fillId="3" borderId="4" xfId="0" applyFont="1" applyFill="1" applyBorder="1"/>
    <xf numFmtId="0" fontId="7" fillId="0" borderId="0" xfId="5" applyFont="1"/>
    <xf numFmtId="0" fontId="8" fillId="0" borderId="0" xfId="5" applyFont="1" applyAlignment="1">
      <alignment vertical="center"/>
    </xf>
    <xf numFmtId="0" fontId="8" fillId="0" borderId="21" xfId="5" applyFont="1" applyBorder="1" applyAlignment="1">
      <alignment vertical="center" wrapText="1"/>
    </xf>
    <xf numFmtId="0" fontId="7" fillId="0" borderId="24" xfId="5" applyFont="1" applyBorder="1" applyAlignment="1">
      <alignment vertical="top" wrapText="1"/>
    </xf>
    <xf numFmtId="0" fontId="8" fillId="0" borderId="27" xfId="5" applyFont="1" applyBorder="1" applyAlignment="1">
      <alignment vertical="center" wrapText="1"/>
    </xf>
    <xf numFmtId="0" fontId="9" fillId="0" borderId="0" xfId="5" applyFont="1"/>
    <xf numFmtId="0" fontId="10" fillId="6" borderId="16" xfId="5" applyFont="1" applyFill="1" applyBorder="1" applyAlignment="1">
      <alignment horizontal="center" vertical="center" wrapText="1"/>
    </xf>
    <xf numFmtId="0" fontId="10" fillId="6" borderId="17" xfId="5" applyFont="1" applyFill="1" applyBorder="1" applyAlignment="1">
      <alignment horizontal="center" vertical="center" wrapText="1"/>
    </xf>
    <xf numFmtId="0" fontId="10" fillId="6" borderId="17" xfId="5" applyFont="1" applyFill="1" applyBorder="1" applyAlignment="1">
      <alignment horizontal="center" vertical="top" wrapText="1"/>
    </xf>
    <xf numFmtId="0" fontId="10" fillId="6" borderId="18" xfId="5" applyFont="1" applyFill="1" applyBorder="1" applyAlignment="1">
      <alignment horizontal="center" vertical="center" wrapText="1"/>
    </xf>
    <xf numFmtId="0" fontId="11" fillId="4" borderId="3" xfId="0" quotePrefix="1" applyFont="1" applyFill="1" applyBorder="1" applyAlignment="1" applyProtection="1">
      <alignment horizontal="center" vertical="center"/>
      <protection locked="0" hidden="1"/>
    </xf>
    <xf numFmtId="0" fontId="11" fillId="4" borderId="3" xfId="0" applyFont="1" applyFill="1" applyBorder="1" applyAlignment="1" applyProtection="1">
      <alignment horizontal="center" vertical="center"/>
      <protection locked="0" hidden="1"/>
    </xf>
    <xf numFmtId="43" fontId="11" fillId="4" borderId="3" xfId="1" quotePrefix="1" applyNumberFormat="1" applyFont="1" applyFill="1" applyBorder="1" applyAlignment="1" applyProtection="1">
      <alignment horizontal="center" vertical="center"/>
      <protection locked="0" hidden="1"/>
    </xf>
    <xf numFmtId="0" fontId="11" fillId="4" borderId="0" xfId="0" quotePrefix="1" applyFont="1" applyFill="1" applyBorder="1" applyAlignment="1" applyProtection="1">
      <alignment horizontal="center" vertical="center"/>
      <protection locked="0" hidden="1"/>
    </xf>
    <xf numFmtId="0" fontId="12" fillId="0" borderId="0" xfId="0" applyFont="1"/>
    <xf numFmtId="43" fontId="13" fillId="5" borderId="6" xfId="1" applyNumberFormat="1" applyFont="1" applyFill="1" applyBorder="1" applyAlignment="1">
      <alignment horizontal="left"/>
    </xf>
    <xf numFmtId="0" fontId="13" fillId="5" borderId="0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13" fillId="5" borderId="0" xfId="0" applyFont="1" applyFill="1" applyBorder="1" applyAlignment="1"/>
    <xf numFmtId="165" fontId="12" fillId="0" borderId="0" xfId="1" applyNumberFormat="1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 indent="1"/>
    </xf>
    <xf numFmtId="0" fontId="12" fillId="0" borderId="6" xfId="0" applyFont="1" applyBorder="1"/>
    <xf numFmtId="43" fontId="12" fillId="0" borderId="0" xfId="1" applyNumberFormat="1" applyFont="1" applyAlignment="1">
      <alignment horizontal="center"/>
    </xf>
    <xf numFmtId="0" fontId="13" fillId="5" borderId="6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center"/>
    </xf>
    <xf numFmtId="0" fontId="13" fillId="5" borderId="6" xfId="0" applyFont="1" applyFill="1" applyBorder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2" fillId="0" borderId="1" xfId="0" quotePrefix="1" applyFont="1" applyBorder="1"/>
    <xf numFmtId="0" fontId="12" fillId="0" borderId="2" xfId="0" applyFont="1" applyBorder="1"/>
    <xf numFmtId="0" fontId="12" fillId="0" borderId="7" xfId="0" applyFont="1" applyBorder="1"/>
    <xf numFmtId="43" fontId="12" fillId="0" borderId="6" xfId="1" applyNumberFormat="1" applyFont="1" applyBorder="1" applyAlignment="1">
      <alignment horizontal="left"/>
    </xf>
    <xf numFmtId="43" fontId="12" fillId="0" borderId="0" xfId="1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5" fontId="11" fillId="2" borderId="6" xfId="1" applyNumberFormat="1" applyFont="1" applyFill="1" applyBorder="1" applyAlignment="1">
      <alignment vertical="center"/>
    </xf>
    <xf numFmtId="0" fontId="12" fillId="0" borderId="12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165" fontId="12" fillId="8" borderId="12" xfId="1" applyNumberFormat="1" applyFont="1" applyFill="1" applyBorder="1" applyAlignment="1">
      <alignment horizontal="left" vertical="center"/>
    </xf>
    <xf numFmtId="165" fontId="12" fillId="4" borderId="0" xfId="1" applyNumberFormat="1" applyFont="1" applyFill="1" applyBorder="1" applyAlignment="1">
      <alignment vertical="center"/>
    </xf>
    <xf numFmtId="165" fontId="12" fillId="4" borderId="11" xfId="1" applyNumberFormat="1" applyFont="1" applyFill="1" applyBorder="1" applyAlignment="1">
      <alignment vertical="center"/>
    </xf>
    <xf numFmtId="0" fontId="11" fillId="0" borderId="0" xfId="0" applyFont="1" applyAlignment="1">
      <alignment horizontal="right"/>
    </xf>
    <xf numFmtId="0" fontId="12" fillId="6" borderId="6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11" fillId="3" borderId="4" xfId="0" applyFont="1" applyFill="1" applyBorder="1"/>
    <xf numFmtId="0" fontId="12" fillId="3" borderId="4" xfId="0" applyFont="1" applyFill="1" applyBorder="1"/>
    <xf numFmtId="0" fontId="12" fillId="3" borderId="0" xfId="0" applyFont="1" applyFill="1"/>
    <xf numFmtId="165" fontId="12" fillId="3" borderId="0" xfId="1" applyNumberFormat="1" applyFont="1" applyFill="1"/>
    <xf numFmtId="0" fontId="11" fillId="6" borderId="10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0" fontId="11" fillId="6" borderId="6" xfId="0" quotePrefix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43" fontId="14" fillId="0" borderId="0" xfId="1" applyNumberFormat="1" applyFont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left"/>
    </xf>
    <xf numFmtId="0" fontId="15" fillId="3" borderId="4" xfId="0" applyFont="1" applyFill="1" applyBorder="1"/>
    <xf numFmtId="0" fontId="4" fillId="0" borderId="0" xfId="8" applyFont="1" applyAlignment="1">
      <alignment horizontal="left"/>
    </xf>
    <xf numFmtId="0" fontId="11" fillId="7" borderId="6" xfId="0" applyFont="1" applyFill="1" applyBorder="1" applyAlignment="1">
      <alignment horizontal="left"/>
    </xf>
    <xf numFmtId="0" fontId="17" fillId="0" borderId="0" xfId="5" applyFont="1" applyProtection="1"/>
    <xf numFmtId="0" fontId="11" fillId="2" borderId="6" xfId="0" applyFont="1" applyFill="1" applyBorder="1" applyAlignment="1">
      <alignment vertical="center"/>
    </xf>
    <xf numFmtId="0" fontId="12" fillId="4" borderId="12" xfId="0" applyFont="1" applyFill="1" applyBorder="1" applyAlignment="1">
      <alignment vertical="center"/>
    </xf>
    <xf numFmtId="0" fontId="18" fillId="0" borderId="0" xfId="0" applyFont="1" applyBorder="1"/>
    <xf numFmtId="166" fontId="17" fillId="0" borderId="0" xfId="5" applyNumberFormat="1" applyFont="1" applyBorder="1" applyProtection="1"/>
    <xf numFmtId="0" fontId="17" fillId="0" borderId="0" xfId="5" applyFont="1"/>
    <xf numFmtId="166" fontId="17" fillId="0" borderId="0" xfId="5" applyNumberFormat="1" applyFont="1" applyProtection="1"/>
    <xf numFmtId="166" fontId="19" fillId="0" borderId="0" xfId="5" applyNumberFormat="1" applyFont="1" applyBorder="1" applyAlignment="1" applyProtection="1"/>
    <xf numFmtId="0" fontId="17" fillId="0" borderId="0" xfId="5" applyFont="1" applyAlignment="1">
      <alignment horizontal="center" vertical="center"/>
    </xf>
    <xf numFmtId="0" fontId="17" fillId="0" borderId="0" xfId="5" applyFont="1" applyAlignment="1">
      <alignment horizontal="centerContinuous"/>
    </xf>
    <xf numFmtId="166" fontId="20" fillId="0" borderId="0" xfId="6" applyNumberFormat="1" applyFont="1" applyFill="1" applyBorder="1" applyAlignment="1" applyProtection="1">
      <alignment horizontal="centerContinuous"/>
    </xf>
    <xf numFmtId="166" fontId="20" fillId="0" borderId="0" xfId="6" applyNumberFormat="1" applyFont="1" applyFill="1" applyBorder="1" applyProtection="1"/>
    <xf numFmtId="0" fontId="11" fillId="6" borderId="38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165" fontId="11" fillId="9" borderId="1" xfId="1" applyNumberFormat="1" applyFont="1" applyFill="1" applyBorder="1" applyAlignment="1">
      <alignment vertical="center"/>
    </xf>
    <xf numFmtId="165" fontId="11" fillId="9" borderId="2" xfId="1" applyNumberFormat="1" applyFont="1" applyFill="1" applyBorder="1" applyAlignment="1">
      <alignment vertical="center"/>
    </xf>
    <xf numFmtId="165" fontId="11" fillId="9" borderId="7" xfId="1" applyNumberFormat="1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165" fontId="12" fillId="7" borderId="6" xfId="1" applyNumberFormat="1" applyFont="1" applyFill="1" applyBorder="1" applyAlignment="1">
      <alignment horizontal="center" vertical="center"/>
    </xf>
    <xf numFmtId="165" fontId="12" fillId="7" borderId="6" xfId="1" applyNumberFormat="1" applyFont="1" applyFill="1" applyBorder="1" applyAlignment="1">
      <alignment horizontal="left" vertical="center"/>
    </xf>
    <xf numFmtId="165" fontId="12" fillId="3" borderId="6" xfId="1" applyNumberFormat="1" applyFont="1" applyFill="1" applyBorder="1" applyAlignment="1">
      <alignment vertical="center"/>
    </xf>
    <xf numFmtId="165" fontId="12" fillId="7" borderId="6" xfId="1" applyNumberFormat="1" applyFont="1" applyFill="1" applyBorder="1" applyAlignment="1">
      <alignment vertical="center"/>
    </xf>
    <xf numFmtId="164" fontId="12" fillId="7" borderId="6" xfId="2" applyNumberFormat="1" applyFont="1" applyFill="1" applyBorder="1" applyAlignment="1">
      <alignment horizontal="center" vertical="center"/>
    </xf>
    <xf numFmtId="49" fontId="12" fillId="7" borderId="6" xfId="1" applyNumberFormat="1" applyFont="1" applyFill="1" applyBorder="1" applyAlignment="1">
      <alignment horizontal="left" vertical="center" indent="2"/>
    </xf>
    <xf numFmtId="165" fontId="11" fillId="6" borderId="6" xfId="1" applyNumberFormat="1" applyFont="1" applyFill="1" applyBorder="1" applyAlignment="1">
      <alignment vertical="center"/>
    </xf>
    <xf numFmtId="165" fontId="12" fillId="0" borderId="6" xfId="1" applyNumberFormat="1" applyFont="1" applyBorder="1" applyAlignment="1">
      <alignment vertical="center"/>
    </xf>
    <xf numFmtId="164" fontId="11" fillId="6" borderId="6" xfId="2" applyNumberFormat="1" applyFont="1" applyFill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 vertical="center"/>
    </xf>
    <xf numFmtId="164" fontId="11" fillId="2" borderId="6" xfId="2" applyNumberFormat="1" applyFont="1" applyFill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/>
    </xf>
    <xf numFmtId="0" fontId="12" fillId="0" borderId="6" xfId="0" applyFont="1" applyBorder="1" applyAlignment="1">
      <alignment vertical="center"/>
    </xf>
    <xf numFmtId="49" fontId="12" fillId="7" borderId="6" xfId="1" applyNumberFormat="1" applyFont="1" applyFill="1" applyBorder="1" applyAlignment="1">
      <alignment horizontal="left" vertical="center" indent="1"/>
    </xf>
    <xf numFmtId="0" fontId="11" fillId="9" borderId="6" xfId="0" applyFont="1" applyFill="1" applyBorder="1" applyAlignment="1">
      <alignment vertical="center"/>
    </xf>
    <xf numFmtId="165" fontId="11" fillId="9" borderId="6" xfId="1" applyNumberFormat="1" applyFont="1" applyFill="1" applyBorder="1" applyAlignment="1">
      <alignment vertical="center"/>
    </xf>
    <xf numFmtId="0" fontId="11" fillId="4" borderId="3" xfId="0" quotePrefix="1" applyFont="1" applyFill="1" applyBorder="1" applyAlignment="1" applyProtection="1">
      <alignment horizontal="left" vertical="center"/>
      <protection locked="0" hidden="1"/>
    </xf>
    <xf numFmtId="0" fontId="11" fillId="4" borderId="3" xfId="0" applyFont="1" applyFill="1" applyBorder="1" applyAlignment="1" applyProtection="1">
      <alignment horizontal="left" vertical="center"/>
      <protection locked="0" hidden="1"/>
    </xf>
    <xf numFmtId="165" fontId="11" fillId="6" borderId="6" xfId="1" applyNumberFormat="1" applyFont="1" applyFill="1" applyBorder="1" applyAlignment="1">
      <alignment horizontal="left" vertical="center" wrapText="1"/>
    </xf>
    <xf numFmtId="165" fontId="12" fillId="0" borderId="12" xfId="1" applyNumberFormat="1" applyFont="1" applyBorder="1" applyAlignment="1">
      <alignment horizontal="left" vertical="center" wrapText="1"/>
    </xf>
    <xf numFmtId="165" fontId="11" fillId="2" borderId="6" xfId="1" applyNumberFormat="1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wrapText="1"/>
    </xf>
    <xf numFmtId="165" fontId="12" fillId="0" borderId="6" xfId="1" applyNumberFormat="1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168" fontId="11" fillId="6" borderId="1" xfId="0" applyNumberFormat="1" applyFont="1" applyFill="1" applyBorder="1" applyAlignment="1">
      <alignment horizontal="left" vertical="center"/>
    </xf>
    <xf numFmtId="168" fontId="11" fillId="2" borderId="1" xfId="0" applyNumberFormat="1" applyFont="1" applyFill="1" applyBorder="1" applyAlignment="1">
      <alignment horizontal="left" vertical="center" indent="1"/>
    </xf>
    <xf numFmtId="0" fontId="13" fillId="5" borderId="6" xfId="0" applyFont="1" applyFill="1" applyBorder="1" applyAlignment="1">
      <alignment horizontal="center"/>
    </xf>
    <xf numFmtId="49" fontId="12" fillId="7" borderId="6" xfId="1" applyNumberFormat="1" applyFont="1" applyFill="1" applyBorder="1" applyAlignment="1">
      <alignment horizontal="left" vertical="center" indent="3"/>
    </xf>
    <xf numFmtId="168" fontId="11" fillId="2" borderId="1" xfId="0" applyNumberFormat="1" applyFont="1" applyFill="1" applyBorder="1" applyAlignment="1">
      <alignment horizontal="left" vertical="center" indent="2"/>
    </xf>
    <xf numFmtId="49" fontId="12" fillId="7" borderId="6" xfId="1" applyNumberFormat="1" applyFont="1" applyFill="1" applyBorder="1" applyAlignment="1">
      <alignment horizontal="left" vertical="center" indent="4"/>
    </xf>
    <xf numFmtId="168" fontId="11" fillId="2" borderId="1" xfId="0" applyNumberFormat="1" applyFont="1" applyFill="1" applyBorder="1" applyAlignment="1">
      <alignment horizontal="left" vertical="center" indent="3"/>
    </xf>
    <xf numFmtId="0" fontId="14" fillId="0" borderId="0" xfId="0" applyFont="1"/>
    <xf numFmtId="0" fontId="11" fillId="6" borderId="6" xfId="0" quotePrefix="1" applyFont="1" applyFill="1" applyBorder="1" applyAlignment="1">
      <alignment horizontal="left"/>
    </xf>
    <xf numFmtId="0" fontId="14" fillId="0" borderId="0" xfId="0" applyFont="1" applyBorder="1"/>
    <xf numFmtId="43" fontId="12" fillId="0" borderId="0" xfId="1" applyNumberFormat="1" applyFont="1" applyBorder="1" applyAlignment="1">
      <alignment horizontal="left"/>
    </xf>
    <xf numFmtId="49" fontId="12" fillId="7" borderId="6" xfId="1" applyNumberFormat="1" applyFont="1" applyFill="1" applyBorder="1" applyAlignment="1">
      <alignment horizontal="left" vertical="center"/>
    </xf>
    <xf numFmtId="10" fontId="12" fillId="3" borderId="6" xfId="2" applyNumberFormat="1" applyFont="1" applyFill="1" applyBorder="1" applyAlignment="1">
      <alignment vertical="center"/>
    </xf>
    <xf numFmtId="168" fontId="11" fillId="9" borderId="6" xfId="0" applyNumberFormat="1" applyFont="1" applyFill="1" applyBorder="1" applyAlignment="1">
      <alignment vertical="center"/>
    </xf>
    <xf numFmtId="0" fontId="13" fillId="5" borderId="6" xfId="0" applyFont="1" applyFill="1" applyBorder="1" applyAlignment="1">
      <alignment horizontal="center"/>
    </xf>
    <xf numFmtId="0" fontId="8" fillId="0" borderId="30" xfId="5" applyFont="1" applyBorder="1" applyAlignment="1">
      <alignment vertical="center" wrapText="1"/>
    </xf>
    <xf numFmtId="0" fontId="8" fillId="0" borderId="31" xfId="5" applyFont="1" applyBorder="1" applyAlignment="1">
      <alignment vertical="center" wrapText="1"/>
    </xf>
    <xf numFmtId="0" fontId="8" fillId="0" borderId="32" xfId="5" applyFont="1" applyBorder="1" applyAlignment="1">
      <alignment vertical="center" wrapText="1"/>
    </xf>
    <xf numFmtId="0" fontId="7" fillId="0" borderId="33" xfId="5" applyFont="1" applyBorder="1" applyAlignment="1">
      <alignment vertical="top" wrapText="1"/>
    </xf>
    <xf numFmtId="0" fontId="7" fillId="0" borderId="0" xfId="5" applyFont="1" applyBorder="1" applyAlignment="1">
      <alignment vertical="top" wrapText="1"/>
    </xf>
    <xf numFmtId="0" fontId="7" fillId="0" borderId="34" xfId="5" applyFont="1" applyBorder="1" applyAlignment="1">
      <alignment vertical="top" wrapText="1"/>
    </xf>
    <xf numFmtId="0" fontId="8" fillId="0" borderId="33" xfId="5" applyFont="1" applyBorder="1" applyAlignment="1">
      <alignment vertical="center" wrapText="1"/>
    </xf>
    <xf numFmtId="0" fontId="8" fillId="0" borderId="0" xfId="5" applyFont="1" applyBorder="1" applyAlignment="1">
      <alignment vertical="center" wrapText="1"/>
    </xf>
    <xf numFmtId="0" fontId="8" fillId="0" borderId="34" xfId="5" applyFont="1" applyBorder="1" applyAlignment="1">
      <alignment vertical="center" wrapText="1"/>
    </xf>
    <xf numFmtId="0" fontId="8" fillId="0" borderId="35" xfId="5" applyFont="1" applyBorder="1" applyAlignment="1">
      <alignment vertical="center" wrapText="1"/>
    </xf>
    <xf numFmtId="0" fontId="8" fillId="0" borderId="36" xfId="5" applyFont="1" applyBorder="1" applyAlignment="1">
      <alignment vertical="center" wrapText="1"/>
    </xf>
    <xf numFmtId="0" fontId="8" fillId="0" borderId="37" xfId="5" applyFont="1" applyBorder="1" applyAlignment="1">
      <alignment vertical="center" wrapText="1"/>
    </xf>
    <xf numFmtId="0" fontId="8" fillId="0" borderId="28" xfId="5" applyFont="1" applyBorder="1" applyAlignment="1">
      <alignment vertical="center" wrapText="1"/>
    </xf>
    <xf numFmtId="0" fontId="8" fillId="0" borderId="22" xfId="5" applyFont="1" applyBorder="1" applyAlignment="1">
      <alignment vertical="center" wrapText="1"/>
    </xf>
    <xf numFmtId="0" fontId="8" fillId="0" borderId="25" xfId="5" applyFont="1" applyBorder="1" applyAlignment="1">
      <alignment vertical="center" wrapText="1"/>
    </xf>
    <xf numFmtId="0" fontId="8" fillId="0" borderId="29" xfId="5" applyFont="1" applyBorder="1" applyAlignment="1">
      <alignment vertical="center" wrapText="1"/>
    </xf>
    <xf numFmtId="0" fontId="8" fillId="0" borderId="23" xfId="5" applyFont="1" applyBorder="1" applyAlignment="1">
      <alignment vertical="center" wrapText="1"/>
    </xf>
    <xf numFmtId="0" fontId="8" fillId="0" borderId="26" xfId="5" applyFont="1" applyBorder="1" applyAlignment="1">
      <alignment vertical="center" wrapText="1"/>
    </xf>
    <xf numFmtId="0" fontId="8" fillId="0" borderId="19" xfId="5" applyFont="1" applyBorder="1" applyAlignment="1">
      <alignment vertical="center" wrapText="1"/>
    </xf>
    <xf numFmtId="0" fontId="8" fillId="0" borderId="20" xfId="5" applyFont="1" applyBorder="1" applyAlignment="1">
      <alignment vertical="center" wrapText="1"/>
    </xf>
  </cellXfs>
  <cellStyles count="9">
    <cellStyle name="Comma" xfId="1" builtinId="3"/>
    <cellStyle name="Comma 2" xfId="7"/>
    <cellStyle name="Comma_TopDown" xfId="6"/>
    <cellStyle name="Normal" xfId="0" builtinId="0"/>
    <cellStyle name="Normal 2" xfId="3"/>
    <cellStyle name="Normal 3" xfId="4"/>
    <cellStyle name="Normal 4" xfId="5"/>
    <cellStyle name="Normal 5" xfId="8"/>
    <cellStyle name="Percent" xfId="2" builtinId="5"/>
  </cellStyles>
  <dxfs count="69"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223"/>
  <ax:ocxPr ax:name="_ExtentY" ax:value="529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lance Review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BalanceSheet_Entry"/>
  <ax:ocxPr ax:name="TargetWorksheetName" ax:value="Review"/>
  <ax:ocxPr ax:name="AutoTitles" ax:value="0"/>
  <ax:ocxPr ax:name="ReplaceWindow" ax:value="0"/>
  <ax:ocxPr ax:name="IsMappingFormula" ax:value="0"/>
  <ax:ocxPr ax:name="TargetTypes" ax:value="0"/>
  <ax:ocxPr ax:name="TargetObjects" ax:value="bpmAccount"/>
  <ax:ocxPr ax:name="TargetSubsets" ax:value=""/>
  <ax:ocxPr ax:name="TargetAliases" ax:value="CodeName"/>
  <ax:ocxPr ax:name="TargetValues" ax:value=""/>
  <ax:ocxPr ax:name="SourceTypes" ax:value="1"/>
  <ax:ocxPr ax:name="SourceObjects" ax:value="bpmAccount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011"/>
  <ax:ocxPr ax:name="_ExtentY" ax:value="503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Line Item Detail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BalanceSheet_Entry"/>
  <ax:ocxPr ax:name="TargetWorksheetName" ax:value="Line_Item"/>
  <ax:ocxPr ax:name="AutoTitles" ax:value="0"/>
  <ax:ocxPr ax:name="ReplaceWindow" ax:value="0"/>
  <ax:ocxPr ax:name="IsMappingFormula" ax:value="0"/>
  <ax:ocxPr ax:name="TargetTypes" ax:value="0"/>
  <ax:ocxPr ax:name="TargetObjects" ax:value="bpmAccount"/>
  <ax:ocxPr ax:name="TargetSubsets" ax:value=""/>
  <ax:ocxPr ax:name="TargetAliases" ax:value="CodeName"/>
  <ax:ocxPr ax:name="TargetValues" ax:value=""/>
  <ax:ocxPr ax:name="SourceTypes" ax:value="1"/>
  <ax:ocxPr ax:name="SourceObjects" ax:value="bpmAccount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619"/>
  <ax:ocxPr ax:name="_ExtentY" ax:value="609"/>
  <ax:ocxPr ax:name="_StockProps" ax:value="0"/>
  <ax:ocxPr ax:name="ServerName" ax:value="='Review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lSht Planning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BalanceSheet_Entry"/>
  <ax:ocxPr ax:name="TargetWorksheetName" ax:value="Entry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381"/>
  <ax:ocxPr ax:name="_ExtentY" ax:value="529"/>
  <ax:ocxPr ax:name="_StockProps" ax:value="0"/>
  <ax:ocxPr ax:name="ServerName" ax:value="='Entry'!$c$2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3300734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lSht Planning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Planning\BalanceSheet_Entry"/>
  <ax:ocxPr ax:name="TargetWorksheetName" ax:value="Entry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33</xdr:row>
          <xdr:rowOff>47625</xdr:rowOff>
        </xdr:from>
        <xdr:to>
          <xdr:col>9</xdr:col>
          <xdr:colOff>581025</xdr:colOff>
          <xdr:row>35</xdr:row>
          <xdr:rowOff>9525</xdr:rowOff>
        </xdr:to>
        <xdr:sp macro="" textlink="">
          <xdr:nvSpPr>
            <xdr:cNvPr id="1031" name="TIButton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666750</xdr:colOff>
          <xdr:row>33</xdr:row>
          <xdr:rowOff>47625</xdr:rowOff>
        </xdr:from>
        <xdr:to>
          <xdr:col>11</xdr:col>
          <xdr:colOff>428625</xdr:colOff>
          <xdr:row>35</xdr:row>
          <xdr:rowOff>9525</xdr:rowOff>
        </xdr:to>
        <xdr:sp macro="" textlink="">
          <xdr:nvSpPr>
            <xdr:cNvPr id="1036" name="TIButton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33</xdr:row>
          <xdr:rowOff>19050</xdr:rowOff>
        </xdr:from>
        <xdr:to>
          <xdr:col>10</xdr:col>
          <xdr:colOff>85725</xdr:colOff>
          <xdr:row>35</xdr:row>
          <xdr:rowOff>28575</xdr:rowOff>
        </xdr:to>
        <xdr:sp macro="" textlink="">
          <xdr:nvSpPr>
            <xdr:cNvPr id="3073" name="TI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34</xdr:row>
          <xdr:rowOff>9525</xdr:rowOff>
        </xdr:from>
        <xdr:to>
          <xdr:col>9</xdr:col>
          <xdr:colOff>28575</xdr:colOff>
          <xdr:row>36</xdr:row>
          <xdr:rowOff>9525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LL112"/>
  <sheetViews>
    <sheetView showGridLines="0" tabSelected="1" topLeftCell="F32" zoomScaleNormal="100" workbookViewId="0">
      <pane xSplit="3" ySplit="11" topLeftCell="I43" activePane="bottomRight" state="frozen"/>
      <selection activeCell="F32" sqref="F32"/>
      <selection pane="topRight" activeCell="I32" sqref="I32"/>
      <selection pane="bottomLeft" activeCell="F43" sqref="F43"/>
      <selection pane="bottomRight" activeCell="H33" sqref="H33"/>
    </sheetView>
  </sheetViews>
  <sheetFormatPr defaultRowHeight="12" outlineLevelRow="1" outlineLevelCol="1" x14ac:dyDescent="0.2"/>
  <cols>
    <col min="1" max="1" width="13.85546875" style="16" hidden="1" customWidth="1" outlineLevel="1"/>
    <col min="2" max="2" width="24.140625" style="16" hidden="1" customWidth="1" outlineLevel="1"/>
    <col min="3" max="3" width="10.7109375" style="16" hidden="1" customWidth="1" outlineLevel="1"/>
    <col min="4" max="4" width="17.140625" style="16" hidden="1" customWidth="1" outlineLevel="1"/>
    <col min="5" max="5" width="19" style="25" hidden="1" customWidth="1" outlineLevel="1"/>
    <col min="6" max="6" width="2.28515625" style="22" customWidth="1" collapsed="1"/>
    <col min="7" max="7" width="8.42578125" style="22" customWidth="1"/>
    <col min="8" max="8" width="41.85546875" style="16" customWidth="1"/>
    <col min="9" max="10" width="10.42578125" style="21" customWidth="1"/>
    <col min="11" max="14" width="10.42578125" style="16" customWidth="1"/>
    <col min="15" max="15" width="10.28515625" style="16" customWidth="1"/>
    <col min="16" max="22" width="10.42578125" style="16" customWidth="1"/>
    <col min="23" max="23" width="1.140625" style="16" customWidth="1"/>
    <col min="24" max="24" width="10.42578125" style="16" customWidth="1"/>
    <col min="25" max="25" width="8.85546875" style="22" customWidth="1"/>
    <col min="26" max="26" width="1.140625" style="16" customWidth="1"/>
    <col min="27" max="27" width="10.42578125" style="16" customWidth="1"/>
    <col min="28" max="28" width="8.85546875" style="22" customWidth="1"/>
    <col min="29" max="29" width="1.140625" style="16" customWidth="1"/>
    <col min="30" max="31" width="50.5703125" style="41" customWidth="1"/>
    <col min="32" max="16384" width="9.140625" style="16"/>
  </cols>
  <sheetData>
    <row r="1" spans="1:31" hidden="1" outlineLevel="1" x14ac:dyDescent="0.2">
      <c r="E1" s="17" t="s">
        <v>36</v>
      </c>
      <c r="F1" s="18"/>
      <c r="G1" s="19"/>
      <c r="H1" s="20"/>
    </row>
    <row r="2" spans="1:31" hidden="1" outlineLevel="1" x14ac:dyDescent="0.2">
      <c r="A2" s="23" t="s">
        <v>0</v>
      </c>
      <c r="B2" s="24" t="s">
        <v>213</v>
      </c>
      <c r="C2" s="16" t="str">
        <f>LEFT(B2,LEN(B2)-1)</f>
        <v>PTR01-AC</v>
      </c>
      <c r="H2" s="12" t="str">
        <f ca="1">IF(_xll.DBR($B$20,$H$3, "Current Year")=_xll.DBR($B$20,$H$34,"Current Year"), _xll.DBR($B$20,$H$3,"MonthNum"), IF(_xll.DBR($B$20,$H$3, "Current Year")&lt;_xll.DBR($B$20,$H$34,"Current Year"), 0, 12 ))</f>
        <v>4</v>
      </c>
      <c r="I2" s="12">
        <v>0</v>
      </c>
      <c r="J2" s="12">
        <v>1</v>
      </c>
      <c r="K2" s="12">
        <v>2</v>
      </c>
      <c r="L2" s="12">
        <v>3</v>
      </c>
      <c r="M2" s="12">
        <v>4</v>
      </c>
      <c r="N2" s="12">
        <v>5</v>
      </c>
      <c r="O2" s="12">
        <v>6</v>
      </c>
      <c r="P2" s="12">
        <v>7</v>
      </c>
      <c r="Q2" s="12">
        <v>8</v>
      </c>
      <c r="R2" s="12">
        <v>9</v>
      </c>
      <c r="S2" s="12">
        <v>10</v>
      </c>
      <c r="T2" s="12">
        <v>11</v>
      </c>
      <c r="U2" s="12">
        <v>12</v>
      </c>
      <c r="V2" s="12">
        <v>12</v>
      </c>
    </row>
    <row r="3" spans="1:31" hidden="1" outlineLevel="1" x14ac:dyDescent="0.2">
      <c r="A3" s="23" t="s">
        <v>1</v>
      </c>
      <c r="B3" s="24" t="str">
        <f>$B$2&amp;"bpmFinance"</f>
        <v>PTR01-AC:bpmFinance</v>
      </c>
      <c r="H3" s="12" t="str">
        <f ca="1">_xll.DBR($B$2&amp;"bpmControls","Value","Last Actual Period for Plan")</f>
        <v>Apr 2016</v>
      </c>
      <c r="I3" s="12" t="s">
        <v>176</v>
      </c>
      <c r="J3" s="12" t="s">
        <v>31</v>
      </c>
      <c r="K3" s="12" t="s">
        <v>32</v>
      </c>
      <c r="L3" s="12" t="s">
        <v>33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</row>
    <row r="4" spans="1:31" hidden="1" outlineLevel="1" x14ac:dyDescent="0.2">
      <c r="H4" s="12"/>
      <c r="I4" s="13" t="str">
        <f ca="1">_xll.DBR($B$20,$H$34,"Current Year")</f>
        <v>2016</v>
      </c>
      <c r="J4" s="13" t="str">
        <f ca="1">_xll.DBR($B$20,$H$34,"Current Year")</f>
        <v>2016</v>
      </c>
      <c r="K4" s="13" t="str">
        <f ca="1">_xll.DBR($B$20,$H$34,"Current Year")</f>
        <v>2016</v>
      </c>
      <c r="L4" s="13" t="str">
        <f ca="1">_xll.DBR($B$20,$H$34,"Current Year")</f>
        <v>2016</v>
      </c>
      <c r="M4" s="13" t="str">
        <f ca="1">_xll.DBR($B$20,$H$34,"Current Year")</f>
        <v>2016</v>
      </c>
      <c r="N4" s="13" t="str">
        <f ca="1">_xll.DBR($B$20,$H$34,"Current Year")</f>
        <v>2016</v>
      </c>
      <c r="O4" s="13" t="str">
        <f ca="1">_xll.DBR($B$20,$H$34,"Current Year")</f>
        <v>2016</v>
      </c>
      <c r="P4" s="13" t="str">
        <f ca="1">_xll.DBR($B$20,$H$34,"Current Year")</f>
        <v>2016</v>
      </c>
      <c r="Q4" s="13" t="str">
        <f ca="1">_xll.DBR($B$20,$H$34,"Current Year")</f>
        <v>2016</v>
      </c>
      <c r="R4" s="13" t="str">
        <f ca="1">_xll.DBR($B$20,$H$34,"Current Year")</f>
        <v>2016</v>
      </c>
      <c r="S4" s="13" t="str">
        <f ca="1">_xll.DBR($B$20,$H$34,"Current Year")</f>
        <v>2016</v>
      </c>
      <c r="T4" s="13" t="str">
        <f ca="1">_xll.DBR($B$20,$H$34,"Current Year")</f>
        <v>2016</v>
      </c>
      <c r="U4" s="13" t="str">
        <f ca="1">_xll.DBR($B$20,$H$34,"Current Year")</f>
        <v>2016</v>
      </c>
    </row>
    <row r="5" spans="1:31" hidden="1" outlineLevel="1" x14ac:dyDescent="0.2">
      <c r="B5" s="132" t="str">
        <f>B3</f>
        <v>PTR01-AC:bpmFinance</v>
      </c>
      <c r="C5" s="132"/>
      <c r="D5" s="132"/>
      <c r="E5" s="17" t="s">
        <v>19</v>
      </c>
      <c r="F5" s="26"/>
      <c r="G5" s="27"/>
      <c r="H5" s="28"/>
      <c r="I5" s="16"/>
      <c r="J5" s="16"/>
    </row>
    <row r="6" spans="1:31" hidden="1" outlineLevel="1" x14ac:dyDescent="0.2">
      <c r="A6" s="29" t="s">
        <v>2</v>
      </c>
      <c r="B6" s="30" t="s">
        <v>3</v>
      </c>
      <c r="C6" s="29" t="s">
        <v>4</v>
      </c>
      <c r="D6" s="30" t="s">
        <v>5</v>
      </c>
      <c r="E6" s="14" t="s">
        <v>21</v>
      </c>
      <c r="F6" s="15"/>
      <c r="H6" s="16" t="s">
        <v>129</v>
      </c>
      <c r="I6" s="12" t="str">
        <f ca="1">IF(_xll.DBR($B$21,I$12,"IsPlanMonth")&gt;0,"Plan","Act")</f>
        <v>Act</v>
      </c>
      <c r="J6" s="12" t="str">
        <f ca="1">IF(_xll.DBR($B$21,J$12,"IsPlanMonth")&gt;0,"Plan","Act")</f>
        <v>Act</v>
      </c>
      <c r="K6" s="12" t="str">
        <f ca="1">IF(_xll.DBR($B$21,K$12,"IsPlanMonth")&gt;0,"Plan","Act")</f>
        <v>Act</v>
      </c>
      <c r="L6" s="12" t="str">
        <f ca="1">IF(_xll.DBR($B$21,L$12,"IsPlanMonth")&gt;0,"Plan","Act")</f>
        <v>Act</v>
      </c>
      <c r="M6" s="12" t="str">
        <f ca="1">IF(_xll.DBR($B$21,M$12,"IsPlanMonth")&gt;0,"Plan","Act")</f>
        <v>Act</v>
      </c>
      <c r="N6" s="12" t="str">
        <f ca="1">IF(_xll.DBR($B$21,N$12,"IsPlanMonth")&gt;0,"Plan","Act")</f>
        <v>Plan</v>
      </c>
      <c r="O6" s="12" t="str">
        <f ca="1">IF(_xll.DBR($B$21,O$12,"IsPlanMonth")&gt;0,"Plan","Act")</f>
        <v>Plan</v>
      </c>
      <c r="P6" s="12" t="str">
        <f ca="1">IF(_xll.DBR($B$21,P$12,"IsPlanMonth")&gt;0,"Plan","Act")</f>
        <v>Plan</v>
      </c>
      <c r="Q6" s="12" t="str">
        <f ca="1">IF(_xll.DBR($B$21,Q$12,"IsPlanMonth")&gt;0,"Plan","Act")</f>
        <v>Plan</v>
      </c>
      <c r="R6" s="12" t="str">
        <f ca="1">IF(_xll.DBR($B$21,R$12,"IsPlanMonth")&gt;0,"Plan","Act")</f>
        <v>Plan</v>
      </c>
      <c r="S6" s="12" t="str">
        <f ca="1">IF(_xll.DBR($B$21,S$12,"IsPlanMonth")&gt;0,"Plan","Act")</f>
        <v>Plan</v>
      </c>
      <c r="T6" s="12" t="str">
        <f ca="1">IF(_xll.DBR($B$21,T$12,"IsPlanMonth")&gt;0,"Plan","Act")</f>
        <v>Plan</v>
      </c>
      <c r="U6" s="12" t="str">
        <f ca="1">IF(_xll.DBR($B$21,U$12,"IsPlanMonth")&gt;0,"Plan","Act")</f>
        <v>Plan</v>
      </c>
      <c r="V6" s="12" t="s">
        <v>21</v>
      </c>
      <c r="X6" s="21"/>
      <c r="AA6" s="21"/>
    </row>
    <row r="7" spans="1:31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4" t="s">
        <v>21</v>
      </c>
      <c r="F7" s="15"/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X7" s="13" t="s">
        <v>128</v>
      </c>
      <c r="Y7" s="13" t="s">
        <v>8</v>
      </c>
      <c r="AA7" s="13" t="s">
        <v>49</v>
      </c>
      <c r="AB7" s="13" t="s">
        <v>8</v>
      </c>
      <c r="AD7" s="108" t="s">
        <v>21</v>
      </c>
      <c r="AE7" s="108" t="s">
        <v>21</v>
      </c>
    </row>
    <row r="8" spans="1:31" hidden="1" outlineLevel="1" x14ac:dyDescent="0.2">
      <c r="A8" s="29">
        <v>2</v>
      </c>
      <c r="B8" s="24" t="str">
        <f ca="1">$B$2&amp;_xll.TABDIM($B$3,A8)</f>
        <v>PTR01-AC:bpmCompany</v>
      </c>
      <c r="C8" s="31" t="s">
        <v>20</v>
      </c>
      <c r="D8" s="32"/>
      <c r="I8" s="16"/>
      <c r="J8" s="16"/>
      <c r="X8" s="21"/>
      <c r="AA8" s="21"/>
    </row>
    <row r="9" spans="1:31" hidden="1" outlineLevel="1" x14ac:dyDescent="0.2">
      <c r="A9" s="29">
        <v>3</v>
      </c>
      <c r="B9" s="24" t="str">
        <f ca="1">$B$2&amp;_xll.TABDIM($B$3,A9)</f>
        <v>PTR01-AC:bpmDepartment</v>
      </c>
      <c r="C9" s="31" t="s">
        <v>6</v>
      </c>
      <c r="D9" s="126" t="s">
        <v>175</v>
      </c>
      <c r="E9" s="126" t="s">
        <v>204</v>
      </c>
      <c r="X9" s="21"/>
      <c r="AA9" s="21"/>
    </row>
    <row r="10" spans="1:31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40</v>
      </c>
    </row>
    <row r="11" spans="1:31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</row>
    <row r="12" spans="1:31" hidden="1" outlineLevel="1" x14ac:dyDescent="0.2">
      <c r="A12" s="29">
        <v>6</v>
      </c>
      <c r="B12" s="24" t="str">
        <f ca="1">$B$2&amp;_xll.TABDIM($B$3,A12)</f>
        <v>PTR01-AC:bpmPeriod</v>
      </c>
      <c r="C12" s="31" t="s">
        <v>42</v>
      </c>
      <c r="D12" s="32"/>
      <c r="E12" s="14" t="str">
        <f ca="1">$H$34&amp;" HasData"</f>
        <v>2016 HasData</v>
      </c>
      <c r="F12" s="15"/>
      <c r="I12" s="12" t="str">
        <f t="shared" ref="I12:U12" ca="1" si="0">I3&amp;" "&amp;I4</f>
        <v>OPB 2016</v>
      </c>
      <c r="J12" s="12" t="str">
        <f t="shared" ref="J12" ca="1" si="1">J3&amp;" "&amp;J4</f>
        <v>Jan 2016</v>
      </c>
      <c r="K12" s="12" t="str">
        <f t="shared" ca="1" si="0"/>
        <v>Feb 2016</v>
      </c>
      <c r="L12" s="12" t="str">
        <f t="shared" ca="1" si="0"/>
        <v>Mar 2016</v>
      </c>
      <c r="M12" s="12" t="str">
        <f t="shared" ca="1" si="0"/>
        <v>Apr 2016</v>
      </c>
      <c r="N12" s="12" t="str">
        <f t="shared" ca="1" si="0"/>
        <v>May 2016</v>
      </c>
      <c r="O12" s="12" t="str">
        <f t="shared" ca="1" si="0"/>
        <v>Jun 2016</v>
      </c>
      <c r="P12" s="12" t="str">
        <f t="shared" ca="1" si="0"/>
        <v>Jul 2016</v>
      </c>
      <c r="Q12" s="12" t="str">
        <f t="shared" ca="1" si="0"/>
        <v>Aug 2016</v>
      </c>
      <c r="R12" s="12" t="str">
        <f t="shared" ca="1" si="0"/>
        <v>Sep 2016</v>
      </c>
      <c r="S12" s="12" t="str">
        <f t="shared" ca="1" si="0"/>
        <v>Oct 2016</v>
      </c>
      <c r="T12" s="12" t="str">
        <f t="shared" ca="1" si="0"/>
        <v>Nov 2016</v>
      </c>
      <c r="U12" s="12" t="str">
        <f t="shared" ca="1" si="0"/>
        <v>Dec 2016</v>
      </c>
      <c r="V12" s="12" t="str">
        <f ca="1">$H$34</f>
        <v>2016</v>
      </c>
      <c r="X12" s="13" t="str">
        <f ca="1">_xll.DBR($B$20,V12,"Previous Period")</f>
        <v>2015</v>
      </c>
      <c r="Y12" s="13" t="s">
        <v>8</v>
      </c>
      <c r="AA12" s="13" t="str">
        <f ca="1">X12</f>
        <v>2015</v>
      </c>
      <c r="AB12" s="13" t="s">
        <v>8</v>
      </c>
      <c r="AD12" s="109" t="str">
        <f ca="1">$V$12</f>
        <v>2016</v>
      </c>
      <c r="AE12" s="109" t="str">
        <f ca="1">$V$12</f>
        <v>2016</v>
      </c>
    </row>
    <row r="13" spans="1:31" hidden="1" outlineLevel="1" x14ac:dyDescent="0.2">
      <c r="A13" s="29">
        <v>7</v>
      </c>
      <c r="B13" s="24" t="str">
        <f ca="1">$B$2&amp;_xll.TABDIM($B$3,A13)</f>
        <v>PTR01-AC:bpmFinance_Msr</v>
      </c>
      <c r="C13" s="31" t="s">
        <v>7</v>
      </c>
      <c r="D13" s="32" t="s">
        <v>43</v>
      </c>
      <c r="E13" s="14" t="str">
        <f t="shared" ref="E13" si="2">$D$13</f>
        <v>ORIGINAL</v>
      </c>
      <c r="F13" s="12"/>
      <c r="G13" s="12" t="s">
        <v>122</v>
      </c>
      <c r="I13" s="12" t="str">
        <f>$D$13</f>
        <v>ORIGINAL</v>
      </c>
      <c r="J13" s="12" t="str">
        <f>$D$13</f>
        <v>ORIGINAL</v>
      </c>
      <c r="K13" s="12" t="str">
        <f t="shared" ref="K13:AB13" si="3">$D$13</f>
        <v>ORIGINAL</v>
      </c>
      <c r="L13" s="12" t="str">
        <f t="shared" si="3"/>
        <v>ORIGINAL</v>
      </c>
      <c r="M13" s="12" t="str">
        <f t="shared" si="3"/>
        <v>ORIGINAL</v>
      </c>
      <c r="N13" s="12" t="str">
        <f t="shared" si="3"/>
        <v>ORIGINAL</v>
      </c>
      <c r="O13" s="12" t="str">
        <f t="shared" si="3"/>
        <v>ORIGINAL</v>
      </c>
      <c r="P13" s="12" t="str">
        <f t="shared" si="3"/>
        <v>ORIGINAL</v>
      </c>
      <c r="Q13" s="12" t="str">
        <f t="shared" si="3"/>
        <v>ORIGINAL</v>
      </c>
      <c r="R13" s="12" t="str">
        <f t="shared" si="3"/>
        <v>ORIGINAL</v>
      </c>
      <c r="S13" s="12" t="str">
        <f t="shared" si="3"/>
        <v>ORIGINAL</v>
      </c>
      <c r="T13" s="12" t="str">
        <f t="shared" si="3"/>
        <v>ORIGINAL</v>
      </c>
      <c r="U13" s="12" t="str">
        <f t="shared" si="3"/>
        <v>ORIGINAL</v>
      </c>
      <c r="V13" s="12" t="str">
        <f t="shared" si="3"/>
        <v>ORIGINAL</v>
      </c>
      <c r="W13" s="12"/>
      <c r="X13" s="12" t="str">
        <f t="shared" si="3"/>
        <v>ORIGINAL</v>
      </c>
      <c r="Y13" s="12" t="str">
        <f t="shared" si="3"/>
        <v>ORIGINAL</v>
      </c>
      <c r="Z13" s="12"/>
      <c r="AA13" s="12" t="str">
        <f t="shared" si="3"/>
        <v>ORIGINAL</v>
      </c>
      <c r="AB13" s="12" t="str">
        <f t="shared" si="3"/>
        <v>ORIGINAL</v>
      </c>
      <c r="AD13" s="108" t="s">
        <v>50</v>
      </c>
      <c r="AE13" s="108" t="s">
        <v>51</v>
      </c>
    </row>
    <row r="14" spans="1:31" hidden="1" outlineLevel="1" x14ac:dyDescent="0.2">
      <c r="I14" s="16"/>
      <c r="J14" s="16"/>
      <c r="Y14" s="16"/>
      <c r="AB14" s="16"/>
    </row>
    <row r="15" spans="1:31" hidden="1" outlineLevel="1" x14ac:dyDescent="0.2">
      <c r="B15" s="132" t="s">
        <v>11</v>
      </c>
      <c r="C15" s="132"/>
      <c r="D15" s="132"/>
      <c r="E15" s="17" t="s">
        <v>123</v>
      </c>
      <c r="F15" s="26"/>
      <c r="G15" s="27"/>
      <c r="H15" s="28"/>
      <c r="I15" s="16"/>
      <c r="J15" s="16"/>
    </row>
    <row r="16" spans="1:31" hidden="1" outlineLevel="1" x14ac:dyDescent="0.2">
      <c r="B16" s="33" t="str">
        <f ca="1">_xll.TM1RPTVIEW($B$2&amp;"bpmFinance:ASSETS1", IF($L$33="Yes",1,0), _xll.TM1RPTTITLE($B$2&amp;"bpmCompany",$H$33),   _xll.TM1RPTTITLE($B$2&amp;"bpmCurrency",$D$11),TM1RPTFMTRNG,TM1RPTFMTIDCOL)</f>
        <v>PTR01-AC:bpmFinance:ASSETS1</v>
      </c>
      <c r="C16" s="54" t="s">
        <v>174</v>
      </c>
      <c r="D16" s="36" t="str">
        <f>$B$3&amp;"_Annual"</f>
        <v>PTR01-AC:bpmFinance_Annual</v>
      </c>
      <c r="E16" s="36" t="str">
        <f>$B$3&amp;"_LineItem"</f>
        <v>PTR01-AC:bpmFinance_LineItem</v>
      </c>
      <c r="F16" s="31"/>
      <c r="G16" s="31" t="str">
        <f>$B$2&amp;"}ElementAttributes_bpmAccount"</f>
        <v>PTR01-AC:}ElementAttributes_bpmAccount</v>
      </c>
      <c r="H16" s="24"/>
      <c r="I16" s="16"/>
      <c r="J16" s="16"/>
    </row>
    <row r="17" spans="1:31" hidden="1" outlineLevel="1" x14ac:dyDescent="0.2">
      <c r="B17" s="33" t="str">
        <f ca="1">_xll.TM1RPTVIEW($B$2&amp;"bpmFinance:LIAB1", IF($L$33="Yes",1,0), _xll.TM1RPTTITLE($B$2&amp;"bpmCompany",$H$33),   _xll.TM1RPTTITLE($B$2&amp;"bpmCurrency",$D$11),TM1RPTFMTRNG,TM1RPTFMTIDCOL)</f>
        <v>PTR01-AC:bpmFinance:LIAB1</v>
      </c>
      <c r="C17" s="54" t="s">
        <v>180</v>
      </c>
      <c r="D17" s="128"/>
      <c r="E17" s="128"/>
      <c r="F17" s="38"/>
      <c r="G17" s="38"/>
      <c r="H17" s="39"/>
      <c r="I17" s="16"/>
      <c r="J17" s="16"/>
    </row>
    <row r="18" spans="1:31" ht="12.75" hidden="1" outlineLevel="1" x14ac:dyDescent="0.2">
      <c r="A18"/>
      <c r="B18" s="33" t="str">
        <f ca="1">_xll.TM1RPTVIEW($B$2&amp;"bpmFinance:EQTY1", IF($L$33="Yes",1,0), _xll.TM1RPTTITLE($B$2&amp;"bpmCompany",$H$33),   _xll.TM1RPTTITLE($B$2&amp;"bpmCurrency",$D$11),TM1RPTFMTRNG,TM1RPTFMTIDCOL)</f>
        <v>PTR01-AC:bpmFinance:EQTY1</v>
      </c>
      <c r="C18" s="54" t="s">
        <v>181</v>
      </c>
      <c r="D18"/>
      <c r="E18"/>
      <c r="F18" s="38"/>
      <c r="I18" s="16"/>
      <c r="J18" s="16"/>
    </row>
    <row r="19" spans="1:31" ht="12.75" hidden="1" outlineLevel="1" x14ac:dyDescent="0.2">
      <c r="A19"/>
      <c r="B19" s="132" t="s">
        <v>132</v>
      </c>
      <c r="C19" s="132"/>
      <c r="D19" s="132"/>
      <c r="E19"/>
      <c r="F19" s="38"/>
      <c r="G19" s="69"/>
      <c r="I19" s="16"/>
      <c r="J19" s="16"/>
    </row>
    <row r="20" spans="1:31" ht="12.75" hidden="1" outlineLevel="1" x14ac:dyDescent="0.2">
      <c r="B20" s="24" t="str">
        <f>$B$2&amp;"}ElementAttributes_bpmPeriod"</f>
        <v>PTR01-AC:}ElementAttributes_bpmPeriod</v>
      </c>
      <c r="C20" s="34"/>
      <c r="D20" s="35"/>
      <c r="E20" s="37"/>
      <c r="F20" s="38"/>
      <c r="G20" s="69"/>
      <c r="I20" s="16"/>
      <c r="J20" s="16"/>
    </row>
    <row r="21" spans="1:31" ht="12.75" hidden="1" outlineLevel="1" x14ac:dyDescent="0.2">
      <c r="B21" s="24" t="str">
        <f>$B$2&amp;"bpmPeriod_Info"</f>
        <v>PTR01-AC:bpmPeriod_Info</v>
      </c>
      <c r="C21" s="34"/>
      <c r="D21" s="35"/>
      <c r="E21" s="37"/>
      <c r="F21" s="38"/>
      <c r="G21" s="69"/>
      <c r="I21" s="16"/>
      <c r="J21" s="16"/>
    </row>
    <row r="22" spans="1:31" hidden="1" outlineLevel="1" x14ac:dyDescent="0.2">
      <c r="A22" s="40" t="s">
        <v>9</v>
      </c>
      <c r="I22" s="16"/>
      <c r="J22" s="16"/>
    </row>
    <row r="23" spans="1:31" hidden="1" outlineLevel="1" x14ac:dyDescent="0.2">
      <c r="A23" s="41" t="s">
        <v>13</v>
      </c>
      <c r="G23" s="90" t="s">
        <v>144</v>
      </c>
      <c r="H23" s="91" t="s">
        <v>18</v>
      </c>
      <c r="I23" s="98">
        <v>-99999999</v>
      </c>
      <c r="J23" s="98">
        <v>-99999999</v>
      </c>
      <c r="K23" s="98">
        <v>-99999999</v>
      </c>
      <c r="L23" s="98">
        <v>-99999999</v>
      </c>
      <c r="M23" s="98">
        <v>-99999999</v>
      </c>
      <c r="N23" s="98">
        <v>-99999999</v>
      </c>
      <c r="O23" s="98">
        <v>-99999999</v>
      </c>
      <c r="P23" s="98">
        <v>-99999999</v>
      </c>
      <c r="Q23" s="98">
        <v>-99999999</v>
      </c>
      <c r="R23" s="98">
        <v>-99999999</v>
      </c>
      <c r="S23" s="98">
        <v>-99999999</v>
      </c>
      <c r="T23" s="98">
        <v>-99999999</v>
      </c>
      <c r="U23" s="98">
        <v>-99999999</v>
      </c>
      <c r="V23" s="98">
        <v>-99999999</v>
      </c>
      <c r="X23" s="98">
        <v>-99999999</v>
      </c>
      <c r="Y23" s="100">
        <v>0.999</v>
      </c>
      <c r="AA23" s="98">
        <v>-99999999</v>
      </c>
      <c r="AB23" s="100">
        <v>0.999</v>
      </c>
      <c r="AD23" s="110" t="s">
        <v>18</v>
      </c>
      <c r="AE23" s="110" t="s">
        <v>18</v>
      </c>
    </row>
    <row r="24" spans="1:31" hidden="1" outlineLevel="1" x14ac:dyDescent="0.2">
      <c r="A24" s="41"/>
      <c r="G24" s="42"/>
      <c r="H24" s="43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X24" s="99"/>
      <c r="Y24" s="101"/>
      <c r="AA24" s="99"/>
      <c r="AB24" s="101"/>
      <c r="AD24" s="111"/>
      <c r="AE24" s="111"/>
    </row>
    <row r="25" spans="1:31" hidden="1" outlineLevel="1" x14ac:dyDescent="0.2">
      <c r="A25" s="41" t="s">
        <v>14</v>
      </c>
      <c r="G25" s="44" t="s">
        <v>144</v>
      </c>
      <c r="H25" s="45" t="s">
        <v>18</v>
      </c>
      <c r="I25" s="46">
        <v>9999999</v>
      </c>
      <c r="J25" s="46">
        <v>9999999</v>
      </c>
      <c r="K25" s="46">
        <v>9999999</v>
      </c>
      <c r="L25" s="46">
        <v>9999999</v>
      </c>
      <c r="M25" s="46">
        <v>9999999</v>
      </c>
      <c r="N25" s="46">
        <v>9999999</v>
      </c>
      <c r="O25" s="46">
        <v>9999999</v>
      </c>
      <c r="P25" s="46">
        <v>9999999</v>
      </c>
      <c r="Q25" s="46">
        <v>9999999</v>
      </c>
      <c r="R25" s="46">
        <v>9999999</v>
      </c>
      <c r="S25" s="46">
        <v>9999999</v>
      </c>
      <c r="T25" s="46">
        <v>9999999</v>
      </c>
      <c r="U25" s="46">
        <v>9999999</v>
      </c>
      <c r="V25" s="46">
        <v>9999999</v>
      </c>
      <c r="X25" s="46">
        <v>9999999</v>
      </c>
      <c r="Y25" s="102">
        <v>0.999</v>
      </c>
      <c r="AA25" s="46">
        <v>9999999</v>
      </c>
      <c r="AB25" s="102">
        <v>0.999</v>
      </c>
      <c r="AD25" s="112" t="s">
        <v>18</v>
      </c>
      <c r="AE25" s="112" t="s">
        <v>18</v>
      </c>
    </row>
    <row r="26" spans="1:31" hidden="1" outlineLevel="1" x14ac:dyDescent="0.2">
      <c r="G26" s="47"/>
      <c r="H26" s="48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24"/>
      <c r="Y26" s="103"/>
      <c r="AA26" s="24"/>
      <c r="AB26" s="103"/>
      <c r="AD26" s="113"/>
      <c r="AE26" s="113"/>
    </row>
    <row r="27" spans="1:31" hidden="1" outlineLevel="1" x14ac:dyDescent="0.2">
      <c r="A27" s="41" t="s">
        <v>141</v>
      </c>
      <c r="B27" s="16" t="s">
        <v>124</v>
      </c>
      <c r="G27" s="92"/>
      <c r="H27" s="93" t="s">
        <v>18</v>
      </c>
      <c r="I27" s="94">
        <v>9999999</v>
      </c>
      <c r="J27" s="94">
        <v>9999999</v>
      </c>
      <c r="K27" s="94">
        <v>9999999</v>
      </c>
      <c r="L27" s="94">
        <v>9999999</v>
      </c>
      <c r="M27" s="94">
        <v>9999999</v>
      </c>
      <c r="N27" s="94">
        <v>9999999</v>
      </c>
      <c r="O27" s="94">
        <v>9999999</v>
      </c>
      <c r="P27" s="94">
        <v>9999999</v>
      </c>
      <c r="Q27" s="94">
        <v>9999999</v>
      </c>
      <c r="R27" s="94">
        <v>9999999</v>
      </c>
      <c r="S27" s="94">
        <v>9999999</v>
      </c>
      <c r="T27" s="94">
        <v>9999999</v>
      </c>
      <c r="U27" s="94">
        <v>9999999</v>
      </c>
      <c r="V27" s="94">
        <v>9999999</v>
      </c>
      <c r="X27" s="95">
        <v>9999999</v>
      </c>
      <c r="Y27" s="96">
        <v>0.999</v>
      </c>
      <c r="AA27" s="95">
        <v>9999999</v>
      </c>
      <c r="AB27" s="96">
        <v>0.999</v>
      </c>
      <c r="AD27" s="114" t="s">
        <v>18</v>
      </c>
      <c r="AE27" s="114" t="s">
        <v>18</v>
      </c>
    </row>
    <row r="28" spans="1:31" hidden="1" outlineLevel="1" x14ac:dyDescent="0.2">
      <c r="A28" s="40" t="s">
        <v>10</v>
      </c>
      <c r="I28" s="16"/>
      <c r="J28" s="16"/>
    </row>
    <row r="29" spans="1:31" hidden="1" outlineLevel="1" x14ac:dyDescent="0.2">
      <c r="A29" s="40"/>
      <c r="I29" s="16"/>
      <c r="J29" s="16"/>
      <c r="K29" s="52" t="s">
        <v>12</v>
      </c>
      <c r="L29" s="53" t="str">
        <f ca="1">_xll.SUBNM($B$2&amp;"bpmPickLevel","",10)</f>
        <v>10</v>
      </c>
      <c r="N29" s="52" t="s">
        <v>17</v>
      </c>
      <c r="O29" s="53" t="s">
        <v>16</v>
      </c>
    </row>
    <row r="30" spans="1:31" hidden="1" outlineLevel="1" x14ac:dyDescent="0.2">
      <c r="A30" s="40"/>
      <c r="I30" s="16"/>
      <c r="J30" s="16"/>
      <c r="N30" s="52" t="s">
        <v>38</v>
      </c>
      <c r="O30" s="53" t="s">
        <v>16</v>
      </c>
    </row>
    <row r="31" spans="1:31" hidden="1" outlineLevel="1" x14ac:dyDescent="0.2">
      <c r="A31" s="40"/>
      <c r="I31" s="16"/>
      <c r="J31" s="16"/>
      <c r="N31" s="52" t="s">
        <v>37</v>
      </c>
      <c r="O31" s="53">
        <v>1</v>
      </c>
    </row>
    <row r="32" spans="1:31" ht="6" customHeight="1" collapsed="1" x14ac:dyDescent="0.2">
      <c r="A32" s="40"/>
      <c r="I32" s="16"/>
      <c r="J32" s="16"/>
      <c r="N32" s="52"/>
      <c r="O32"/>
    </row>
    <row r="33" spans="1:1000" x14ac:dyDescent="0.2">
      <c r="G33" s="52" t="s">
        <v>45</v>
      </c>
      <c r="H33" s="54" t="str">
        <f ca="1">_xll.SUBNM("PTR01-AC:bpmCompany","Default","002 - Granny Smith (Oldies)","CodeName")</f>
        <v>002 - Granny Smith (Oldies)</v>
      </c>
      <c r="K33" s="52" t="s">
        <v>39</v>
      </c>
      <c r="L33" s="53" t="s">
        <v>16</v>
      </c>
    </row>
    <row r="34" spans="1:1000" ht="12.75" x14ac:dyDescent="0.2">
      <c r="B34" s="16" t="str">
        <f>$B$2&amp;"bpmYear"</f>
        <v>PTR01-AC:bpmYear</v>
      </c>
      <c r="G34" s="52" t="s">
        <v>127</v>
      </c>
      <c r="H34" s="54" t="str">
        <f ca="1">_xll.SUBNM($B$34,"Plan Years","2016")</f>
        <v>2016</v>
      </c>
      <c r="K34"/>
      <c r="M34"/>
      <c r="O34"/>
    </row>
    <row r="35" spans="1:1000" x14ac:dyDescent="0.2">
      <c r="G35" s="52"/>
    </row>
    <row r="36" spans="1:1000" ht="6.75" customHeight="1" thickBot="1" x14ac:dyDescent="0.25"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115"/>
      <c r="AE36" s="115"/>
    </row>
    <row r="37" spans="1:1000" ht="6.75" customHeight="1" thickTop="1" x14ac:dyDescent="0.2"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116"/>
      <c r="AE37" s="116"/>
    </row>
    <row r="38" spans="1:1000" ht="18.75" x14ac:dyDescent="0.3">
      <c r="G38" s="68" t="s">
        <v>205</v>
      </c>
      <c r="H38" s="57"/>
      <c r="I38" s="68"/>
      <c r="J38" s="6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117"/>
      <c r="AE38" s="117"/>
    </row>
    <row r="39" spans="1:1000" ht="10.5" customHeight="1" x14ac:dyDescent="0.2">
      <c r="H39" s="59"/>
      <c r="I39" s="60"/>
      <c r="J39" s="60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</row>
    <row r="40" spans="1:1000" x14ac:dyDescent="0.2">
      <c r="G40" s="61"/>
      <c r="H40" s="61"/>
      <c r="I40" s="62" t="str">
        <f t="shared" ref="I40:V40" ca="1" si="4">I12</f>
        <v>OPB 2016</v>
      </c>
      <c r="J40" s="62" t="str">
        <f t="shared" ca="1" si="4"/>
        <v>Jan 2016</v>
      </c>
      <c r="K40" s="62" t="str">
        <f t="shared" ca="1" si="4"/>
        <v>Feb 2016</v>
      </c>
      <c r="L40" s="62" t="str">
        <f t="shared" ca="1" si="4"/>
        <v>Mar 2016</v>
      </c>
      <c r="M40" s="62" t="str">
        <f t="shared" ca="1" si="4"/>
        <v>Apr 2016</v>
      </c>
      <c r="N40" s="62" t="str">
        <f t="shared" ca="1" si="4"/>
        <v>May 2016</v>
      </c>
      <c r="O40" s="62" t="str">
        <f t="shared" ca="1" si="4"/>
        <v>Jun 2016</v>
      </c>
      <c r="P40" s="62" t="str">
        <f t="shared" ca="1" si="4"/>
        <v>Jul 2016</v>
      </c>
      <c r="Q40" s="62" t="str">
        <f t="shared" ca="1" si="4"/>
        <v>Aug 2016</v>
      </c>
      <c r="R40" s="62" t="str">
        <f t="shared" ca="1" si="4"/>
        <v>Sep 2016</v>
      </c>
      <c r="S40" s="62" t="str">
        <f t="shared" ca="1" si="4"/>
        <v>Oct 2016</v>
      </c>
      <c r="T40" s="62" t="str">
        <f t="shared" ca="1" si="4"/>
        <v>Nov 2016</v>
      </c>
      <c r="U40" s="62" t="str">
        <f t="shared" ca="1" si="4"/>
        <v>Dec 2016</v>
      </c>
      <c r="V40" s="62" t="str">
        <f t="shared" ca="1" si="4"/>
        <v>2016</v>
      </c>
      <c r="X40" s="62" t="str">
        <f ca="1">X12</f>
        <v>2015</v>
      </c>
      <c r="Y40" s="63" t="s">
        <v>34</v>
      </c>
      <c r="AA40" s="62" t="str">
        <f ca="1">AA12</f>
        <v>2015</v>
      </c>
      <c r="AB40" s="63" t="s">
        <v>34</v>
      </c>
      <c r="AD40" s="62" t="str">
        <f ca="1">AD12</f>
        <v>2016</v>
      </c>
      <c r="AE40" s="62" t="str">
        <f ca="1">AE12</f>
        <v>2016</v>
      </c>
    </row>
    <row r="41" spans="1:1000" x14ac:dyDescent="0.2">
      <c r="A41" s="64" t="s">
        <v>15</v>
      </c>
      <c r="B41" s="125"/>
      <c r="C41" s="64" t="s">
        <v>143</v>
      </c>
      <c r="D41" s="64" t="s">
        <v>133</v>
      </c>
      <c r="E41" s="65" t="s">
        <v>117</v>
      </c>
      <c r="F41" s="64"/>
      <c r="G41" s="66" t="s">
        <v>126</v>
      </c>
      <c r="H41" s="67" t="s">
        <v>44</v>
      </c>
      <c r="I41" s="62" t="str">
        <f ca="1">I$6</f>
        <v>Act</v>
      </c>
      <c r="J41" s="62" t="str">
        <f ca="1">J$6</f>
        <v>Act</v>
      </c>
      <c r="K41" s="62" t="str">
        <f t="shared" ref="K41:V41" ca="1" si="5">K$6</f>
        <v>Act</v>
      </c>
      <c r="L41" s="62" t="str">
        <f t="shared" ca="1" si="5"/>
        <v>Act</v>
      </c>
      <c r="M41" s="62" t="str">
        <f t="shared" ca="1" si="5"/>
        <v>Act</v>
      </c>
      <c r="N41" s="62" t="str">
        <f t="shared" ca="1" si="5"/>
        <v>Plan</v>
      </c>
      <c r="O41" s="62" t="str">
        <f t="shared" ca="1" si="5"/>
        <v>Plan</v>
      </c>
      <c r="P41" s="62" t="str">
        <f t="shared" ca="1" si="5"/>
        <v>Plan</v>
      </c>
      <c r="Q41" s="62" t="str">
        <f t="shared" ca="1" si="5"/>
        <v>Plan</v>
      </c>
      <c r="R41" s="62" t="str">
        <f t="shared" ca="1" si="5"/>
        <v>Plan</v>
      </c>
      <c r="S41" s="62" t="str">
        <f t="shared" ca="1" si="5"/>
        <v>Plan</v>
      </c>
      <c r="T41" s="62" t="str">
        <f t="shared" ca="1" si="5"/>
        <v>Plan</v>
      </c>
      <c r="U41" s="62" t="str">
        <f t="shared" ca="1" si="5"/>
        <v>Plan</v>
      </c>
      <c r="V41" s="62" t="str">
        <f t="shared" si="5"/>
        <v>Plan</v>
      </c>
      <c r="X41" s="62" t="str">
        <f>X7</f>
        <v>Actuals</v>
      </c>
      <c r="Y41" s="62" t="s">
        <v>142</v>
      </c>
      <c r="AA41" s="62" t="str">
        <f>AA7</f>
        <v>Final Budget</v>
      </c>
      <c r="AB41" s="62" t="s">
        <v>35</v>
      </c>
      <c r="AD41" s="62" t="str">
        <f>AD13</f>
        <v>Planner Comment</v>
      </c>
      <c r="AE41" s="62" t="str">
        <f>AE13</f>
        <v>Manager Comment</v>
      </c>
    </row>
    <row r="42" spans="1:1000" s="39" customFormat="1" ht="7.5" customHeight="1" x14ac:dyDescent="0.2">
      <c r="E42" s="37"/>
      <c r="F42" s="38"/>
      <c r="G42" s="38"/>
      <c r="W42" s="16"/>
      <c r="Y42" s="38"/>
      <c r="Z42" s="16"/>
      <c r="AB42" s="38"/>
      <c r="AC42" s="16"/>
      <c r="AD42" s="116"/>
      <c r="AE42" s="116"/>
    </row>
    <row r="43" spans="1:1000" s="39" customFormat="1" x14ac:dyDescent="0.2">
      <c r="E43" s="37"/>
      <c r="F43" s="38"/>
      <c r="G43" s="38"/>
      <c r="H43" s="127" t="s">
        <v>177</v>
      </c>
      <c r="W43" s="16"/>
      <c r="Y43" s="38"/>
      <c r="Z43" s="16"/>
      <c r="AB43" s="38"/>
      <c r="AC43" s="16"/>
      <c r="AD43" s="116"/>
      <c r="AE43" s="116"/>
    </row>
    <row r="44" spans="1:1000" x14ac:dyDescent="0.2">
      <c r="A44" s="41" t="str">
        <f ca="1">IF(_xll.TM1RPTELLEV($H$44,$H44)=0,"Root",IF(OR(_xll.ELLEV($B$10,$H44)=0,_xll.TM1RPTELLEV($H$44,$H44)+1&gt;=VALUE($L$29)),"Base","Default"))</f>
        <v>Base</v>
      </c>
      <c r="C44" s="16" t="str">
        <f ca="1">_xll.DBRW($G$16,$H44,C$41)</f>
        <v>1</v>
      </c>
      <c r="D44" s="16">
        <f ca="1">_xll.DBRW($D$16,E$7,$H$33,$E$9,$H44,$D$11,$H$34,$D$41)</f>
        <v>0</v>
      </c>
      <c r="E44" s="25">
        <f ca="1">_xll.DBRW($E$16,E$7,$H$33,$E$9,$H44,$D$11,E$41,E$12,E$13)</f>
        <v>0</v>
      </c>
      <c r="G44" s="92" t="str">
        <f ca="1">_xll.DBRW($G$16,$H44,G$13)&amp;IF(_xll.ELLEV($B$10,$H44)&lt;&gt;0,"",IF($D44&lt;&gt;0,"Annual",IF($E44&lt;&gt;0,"LID","")))</f>
        <v/>
      </c>
      <c r="H44" s="121" t="str">
        <f ca="1">_xll.TM1RPTROW($B$16,$B$10,,,"CodeName", IF($O$30="Yes",1,0),"{Descendants( { [bpmAccount].["&amp;$C$16&amp;"] },"&amp;$L$29&amp;",BEFORE )}",$O$31, IF($O$29="Yes",1,0))</f>
        <v>100100 - Savings Account - Mutual Bank</v>
      </c>
      <c r="I44" s="94">
        <f ca="1">_xll.DBRW($B$16,I$7,$H$33,$D$9,$H44,$D$11,I$12,I$13)</f>
        <v>775.71575655308936</v>
      </c>
      <c r="J44" s="94">
        <f ca="1">_xll.DBRW($B$16,J$7,$H$33,$D$9,$H44,$D$11,J$12,J$13)</f>
        <v>25.92172427001282</v>
      </c>
      <c r="K44" s="94">
        <f ca="1">_xll.DBRW($B$16,K$7,$H$33,$D$9,$H44,$D$11,K$12,K$13)</f>
        <v>2.3889138201439182</v>
      </c>
      <c r="L44" s="94">
        <f ca="1">_xll.DBRW($B$16,L$7,$H$33,$D$9,$H44,$D$11,L$12,L$13)</f>
        <v>113.7594937156131</v>
      </c>
      <c r="M44" s="94">
        <f ca="1">_xll.DBRW($B$16,M$7,$H$33,$D$9,$H44,$D$11,M$12,M$13)</f>
        <v>99.883454723030951</v>
      </c>
      <c r="N44" s="94">
        <f ca="1">_xll.DBRW($B$16,N$7,$H$33,$D$9,$H44,$D$11,N$12,N$13)</f>
        <v>11.167488786443201</v>
      </c>
      <c r="O44" s="94">
        <f ca="1">_xll.DBRW($B$16,O$7,$H$33,$D$9,$H44,$D$11,O$12,O$13)</f>
        <v>0.92104316445734002</v>
      </c>
      <c r="P44" s="94">
        <f ca="1">_xll.DBRW($B$16,P$7,$H$33,$D$9,$H44,$D$11,P$12,P$13)</f>
        <v>10.577450052653401</v>
      </c>
      <c r="Q44" s="94">
        <f ca="1">_xll.DBRW($B$16,Q$7,$H$33,$D$9,$H44,$D$11,Q$12,Q$13)</f>
        <v>3.5383827944494199</v>
      </c>
      <c r="R44" s="94">
        <f ca="1">_xll.DBRW($B$16,R$7,$H$33,$D$9,$H44,$D$11,R$12,R$13)</f>
        <v>26.025462286210299</v>
      </c>
      <c r="S44" s="94">
        <f ca="1">_xll.DBRW($B$16,S$7,$H$33,$D$9,$H44,$D$11,S$12,S$13)</f>
        <v>26.858839423855699</v>
      </c>
      <c r="T44" s="94">
        <f ca="1">_xll.DBRW($B$16,T$7,$H$33,$D$9,$H44,$D$11,T$12,T$13)</f>
        <v>4.29471940072475</v>
      </c>
      <c r="U44" s="94">
        <f ca="1">_xll.DBRW($B$16,U$7,$H$33,$D$9,$H44,$D$11,U$12,U$13)</f>
        <v>21.748919183466501</v>
      </c>
      <c r="V44" s="94">
        <f ca="1">_xll.DBRW($B$16,V$7,$H$33,$D$9,$H44,$D$11,V$12,V$13)</f>
        <v>1122.8016481741508</v>
      </c>
      <c r="X44" s="95">
        <f ca="1">_xll.DBRW($B$16,X$7,$H$33,$D$9,$H44,$D$11,X$12,X$13)</f>
        <v>929.06256061426882</v>
      </c>
      <c r="Y44" s="96">
        <f ca="1">IF(X44=0,"",($V44/X44-1)*$C44)</f>
        <v>0.20853179944285705</v>
      </c>
      <c r="AA44" s="95">
        <f ca="1">_xll.DBRW($B$16,AA$7,$H$33,$D$9,$H44,$D$11,AA$12,AA$13)</f>
        <v>0</v>
      </c>
      <c r="AB44" s="96" t="str">
        <f ca="1">IF(AA44=0,"",($V44/AA44-1)*$C44)</f>
        <v/>
      </c>
      <c r="AD44" s="114" t="str">
        <f ca="1">_xll.DBRW($B$16,AD$7,$H$33,$D$9,$H44,$D$11,AD$12,AD$13)</f>
        <v/>
      </c>
      <c r="AE44" s="114" t="str">
        <f ca="1">_xll.DBRW($B$16,AE$7,$H$33,$D$9,$H44,$D$11,AE$12,AE$13)</f>
        <v/>
      </c>
    </row>
    <row r="45" spans="1:1000" customFormat="1" ht="12.75" x14ac:dyDescent="0.2">
      <c r="A45" s="41" t="str">
        <f ca="1">IF(_xll.TM1RPTELLEV($H$44,$H45)=0,"Root",IF(OR(_xll.ELLEV($B$10,$H45)=0,_xll.TM1RPTELLEV($H$44,$H45)+1&gt;=VALUE($L$29)),"Base","Default"))</f>
        <v>Root</v>
      </c>
      <c r="B45" s="16"/>
      <c r="C45" s="16" t="str">
        <f ca="1">_xll.DBRW($G$16,$H45,C$41)</f>
        <v>1</v>
      </c>
      <c r="D45" s="16">
        <f ca="1">_xll.DBRW($D$16,E$7,$H$33,$E$9,$H45,$D$11,$H$34,$D$41)</f>
        <v>0</v>
      </c>
      <c r="E45" s="25">
        <f ca="1">_xll.DBRW($E$16,E$7,$H$33,$E$9,$H45,$D$11,E$41,E$12,E$13)</f>
        <v>0</v>
      </c>
      <c r="F45" s="22"/>
      <c r="G45" s="92" t="str">
        <f ca="1">_xll.DBRW($G$16,$H45,G$13)&amp;IF(_xll.ELLEV($B$10,$H45)&lt;&gt;0,"",IF($D45&lt;&gt;0,"Annual",IF($E45&lt;&gt;0,"LID","")))</f>
        <v/>
      </c>
      <c r="H45" s="121" t="s">
        <v>214</v>
      </c>
      <c r="I45" s="94">
        <f ca="1">_xll.DBRW($B$16,I$7,$H$33,$D$9,$H45,$D$11,I$12,I$13)</f>
        <v>828122.05791609955</v>
      </c>
      <c r="J45" s="94">
        <f ca="1">_xll.DBRW($B$16,J$7,$H$33,$D$9,$H45,$D$11,J$12,J$13)</f>
        <v>13709.284263931801</v>
      </c>
      <c r="K45" s="94">
        <f ca="1">_xll.DBRW($B$16,K$7,$H$33,$D$9,$H45,$D$11,K$12,K$13)</f>
        <v>7672.6174981861159</v>
      </c>
      <c r="L45" s="94">
        <f ca="1">_xll.DBRW($B$16,L$7,$H$33,$D$9,$H45,$D$11,L$12,L$13)</f>
        <v>122149.96708518171</v>
      </c>
      <c r="M45" s="94">
        <f ca="1">_xll.DBRW($B$16,M$7,$H$33,$D$9,$H45,$D$11,M$12,M$13)</f>
        <v>79588.182889183241</v>
      </c>
      <c r="N45" s="94">
        <f ca="1">_xll.DBRW($B$16,N$7,$H$33,$D$9,$H45,$D$11,N$12,N$13)</f>
        <v>863.02432195243296</v>
      </c>
      <c r="O45" s="94">
        <f ca="1">_xll.DBRW($B$16,O$7,$H$33,$D$9,$H45,$D$11,O$12,O$13)</f>
        <v>13670.1819220207</v>
      </c>
      <c r="P45" s="94">
        <f ca="1">_xll.DBRW($B$16,P$7,$H$33,$D$9,$H45,$D$11,P$12,P$13)</f>
        <v>5594.1212879545101</v>
      </c>
      <c r="Q45" s="94">
        <f ca="1">_xll.DBRW($B$16,Q$7,$H$33,$D$9,$H45,$D$11,Q$12,Q$13)</f>
        <v>11364.4358013458</v>
      </c>
      <c r="R45" s="94">
        <f ca="1">_xll.DBRW($B$16,R$7,$H$33,$D$9,$H45,$D$11,R$12,R$13)</f>
        <v>27945.002722888501</v>
      </c>
      <c r="S45" s="94">
        <f ca="1">_xll.DBRW($B$16,S$7,$H$33,$D$9,$H45,$D$11,S$12,S$13)</f>
        <v>21401.404568800299</v>
      </c>
      <c r="T45" s="94">
        <f ca="1">_xll.DBRW($B$16,T$7,$H$33,$D$9,$H45,$D$11,T$12,T$13)</f>
        <v>4167.4063909010201</v>
      </c>
      <c r="U45" s="94">
        <f ca="1">_xll.DBRW($B$16,U$7,$H$33,$D$9,$H45,$D$11,U$12,U$13)</f>
        <v>21904.690183865001</v>
      </c>
      <c r="V45" s="94">
        <f ca="1">_xll.DBRW($B$16,V$7,$H$33,$D$9,$H45,$D$11,V$12,V$13)</f>
        <v>1158152.3768523107</v>
      </c>
      <c r="W45" s="16"/>
      <c r="X45" s="95">
        <f ca="1">_xll.DBRW($B$16,X$7,$H$33,$D$9,$H45,$D$11,X$12,X$13)</f>
        <v>1037767.0586618664</v>
      </c>
      <c r="Y45" s="96">
        <f t="shared" ref="Y45:Y76" ca="1" si="6">IF(X45=0,"",($V45/X45-1)*$C45)</f>
        <v>0.1160041814640691</v>
      </c>
      <c r="Z45" s="16"/>
      <c r="AA45" s="95">
        <f ca="1">_xll.DBRW($B$16,AA$7,$H$33,$D$9,$H45,$D$11,AA$12,AA$13)</f>
        <v>0</v>
      </c>
      <c r="AB45" s="96" t="str">
        <f t="shared" ref="AB45:AB76" ca="1" si="7">IF(AA45=0,"",($V45/AA45-1)*$C45)</f>
        <v/>
      </c>
      <c r="AC45" s="16"/>
      <c r="AD45" s="114" t="str">
        <f ca="1">_xll.DBRW($B$16,AD$7,$H$33,$D$9,$H45,$D$11,AD$12,AD$13)</f>
        <v/>
      </c>
      <c r="AE45" s="114" t="str">
        <f ca="1">_xll.DBRW($B$16,AE$7,$H$33,$D$9,$H45,$D$11,AE$12,AE$13)</f>
        <v/>
      </c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</row>
    <row r="46" spans="1:1000" customFormat="1" ht="12.75" x14ac:dyDescent="0.2">
      <c r="A46" s="41" t="str">
        <f ca="1">IF(_xll.TM1RPTELLEV($H$44,$H46)=0,"Root",IF(OR(_xll.ELLEV($B$10,$H46)=0,_xll.TM1RPTELLEV($H$44,$H46)+1&gt;=VALUE($L$29)),"Base","Default"))</f>
        <v>Root</v>
      </c>
      <c r="B46" s="16"/>
      <c r="C46" s="16" t="str">
        <f ca="1">_xll.DBRW($G$16,$H46,C$41)</f>
        <v>1</v>
      </c>
      <c r="D46" s="16">
        <f ca="1">_xll.DBRW($D$16,E$7,$H$33,$E$9,$H46,$D$11,$H$34,$D$41)</f>
        <v>0</v>
      </c>
      <c r="E46" s="25">
        <f ca="1">_xll.DBRW($E$16,E$7,$H$33,$E$9,$H46,$D$11,E$41,E$12,E$13)</f>
        <v>0</v>
      </c>
      <c r="F46" s="22"/>
      <c r="G46" s="92" t="str">
        <f ca="1">_xll.DBRW($G$16,$H46,G$13)&amp;IF(_xll.ELLEV($B$10,$H46)&lt;&gt;0,"",IF($D46&lt;&gt;0,"Annual",IF($E46&lt;&gt;0,"LID","")))</f>
        <v/>
      </c>
      <c r="H46" s="121" t="s">
        <v>145</v>
      </c>
      <c r="I46" s="94">
        <f ca="1">_xll.DBRW($B$16,I$7,$H$33,$D$9,$H46,$D$11,I$12,I$13)</f>
        <v>5959.2790378201144</v>
      </c>
      <c r="J46" s="94">
        <f ca="1">_xll.DBRW($B$16,J$7,$H$33,$D$9,$H46,$D$11,J$12,J$13)</f>
        <v>51.352372627504032</v>
      </c>
      <c r="K46" s="94">
        <f ca="1">_xll.DBRW($B$16,K$7,$H$33,$D$9,$H46,$D$11,K$12,K$13)</f>
        <v>22.387498152128469</v>
      </c>
      <c r="L46" s="94">
        <f ca="1">_xll.DBRW($B$16,L$7,$H$33,$D$9,$H46,$D$11,L$12,L$13)</f>
        <v>63.14179242174562</v>
      </c>
      <c r="M46" s="94">
        <f ca="1">_xll.DBRW($B$16,M$7,$H$33,$D$9,$H46,$D$11,M$12,M$13)</f>
        <v>383.07159016941</v>
      </c>
      <c r="N46" s="94">
        <f ca="1">_xll.DBRW($B$16,N$7,$H$33,$D$9,$H46,$D$11,N$12,N$13)</f>
        <v>196.40930971761799</v>
      </c>
      <c r="O46" s="94">
        <f ca="1">_xll.DBRW($B$16,O$7,$H$33,$D$9,$H46,$D$11,O$12,O$13)</f>
        <v>26.751092842092799</v>
      </c>
      <c r="P46" s="94">
        <f ca="1">_xll.DBRW($B$16,P$7,$H$33,$D$9,$H46,$D$11,P$12,P$13)</f>
        <v>20.954514865395598</v>
      </c>
      <c r="Q46" s="94">
        <f ca="1">_xll.DBRW($B$16,Q$7,$H$33,$D$9,$H46,$D$11,Q$12,Q$13)</f>
        <v>33.159646699807404</v>
      </c>
      <c r="R46" s="94">
        <f ca="1">_xll.DBRW($B$16,R$7,$H$33,$D$9,$H46,$D$11,R$12,R$13)</f>
        <v>14.4453379993403</v>
      </c>
      <c r="S46" s="94">
        <f ca="1">_xll.DBRW($B$16,S$7,$H$33,$D$9,$H46,$D$11,S$12,S$13)</f>
        <v>103.008634980953</v>
      </c>
      <c r="T46" s="94">
        <f ca="1">_xll.DBRW($B$16,T$7,$H$33,$D$9,$H46,$D$11,T$12,T$13)</f>
        <v>12.707971035829701</v>
      </c>
      <c r="U46" s="94">
        <f ca="1">_xll.DBRW($B$16,U$7,$H$33,$D$9,$H46,$D$11,U$12,U$13)</f>
        <v>245.585565165444</v>
      </c>
      <c r="V46" s="94">
        <f ca="1">_xll.DBRW($B$16,V$7,$H$33,$D$9,$H46,$D$11,V$12,V$13)</f>
        <v>7132.2543644973839</v>
      </c>
      <c r="W46" s="16"/>
      <c r="X46" s="95">
        <f ca="1">_xll.DBRW($B$16,X$7,$H$33,$D$9,$H46,$D$11,X$12,X$13)</f>
        <v>7186.0657365613442</v>
      </c>
      <c r="Y46" s="96">
        <f t="shared" ca="1" si="6"/>
        <v>-7.4882938782731001E-3</v>
      </c>
      <c r="Z46" s="16"/>
      <c r="AA46" s="95">
        <f ca="1">_xll.DBRW($B$16,AA$7,$H$33,$D$9,$H46,$D$11,AA$12,AA$13)</f>
        <v>0</v>
      </c>
      <c r="AB46" s="96" t="str">
        <f t="shared" ca="1" si="7"/>
        <v/>
      </c>
      <c r="AC46" s="16"/>
      <c r="AD46" s="114" t="str">
        <f ca="1">_xll.DBRW($B$16,AD$7,$H$33,$D$9,$H46,$D$11,AD$12,AD$13)</f>
        <v/>
      </c>
      <c r="AE46" s="114" t="str">
        <f ca="1">_xll.DBRW($B$16,AE$7,$H$33,$D$9,$H46,$D$11,AE$12,AE$13)</f>
        <v/>
      </c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</row>
    <row r="47" spans="1:1000" customFormat="1" ht="12.75" x14ac:dyDescent="0.2">
      <c r="A47" s="41" t="str">
        <f ca="1">IF(_xll.TM1RPTELLEV($H$44,$H47)=0,"Root",IF(OR(_xll.ELLEV($B$10,$H47)=0,_xll.TM1RPTELLEV($H$44,$H47)+1&gt;=VALUE($L$29)),"Base","Default"))</f>
        <v>Root</v>
      </c>
      <c r="B47" s="16"/>
      <c r="C47" s="16" t="str">
        <f ca="1">_xll.DBRW($G$16,$H47,C$41)</f>
        <v>1</v>
      </c>
      <c r="D47" s="16">
        <f ca="1">_xll.DBRW($D$16,E$7,$H$33,$E$9,$H47,$D$11,$H$34,$D$41)</f>
        <v>0</v>
      </c>
      <c r="E47" s="25">
        <f ca="1">_xll.DBRW($E$16,E$7,$H$33,$E$9,$H47,$D$11,E$41,E$12,E$13)</f>
        <v>0</v>
      </c>
      <c r="F47" s="22"/>
      <c r="G47" s="44" t="str">
        <f ca="1">_xll.DBRW($G$16,$H47,G$13)&amp;IF(_xll.ELLEV($B$10,$H47)&lt;&gt;0,"",IF($D47&lt;&gt;0,"Annual",IF($E47&lt;&gt;0,"LID","")))</f>
        <v/>
      </c>
      <c r="H47" s="122" t="s">
        <v>146</v>
      </c>
      <c r="I47" s="46">
        <f ca="1">_xll.DBRW($B$16,I$7,$H$33,$D$9,$H47,$D$11,I$12,I$13)</f>
        <v>834857.05271047272</v>
      </c>
      <c r="J47" s="46">
        <f ca="1">_xll.DBRW($B$16,J$7,$H$33,$D$9,$H47,$D$11,J$12,J$13)</f>
        <v>13786.558360829316</v>
      </c>
      <c r="K47" s="46">
        <f ca="1">_xll.DBRW($B$16,K$7,$H$33,$D$9,$H47,$D$11,K$12,K$13)</f>
        <v>7697.3939101583883</v>
      </c>
      <c r="L47" s="46">
        <f ca="1">_xll.DBRW($B$16,L$7,$H$33,$D$9,$H47,$D$11,L$12,L$13)</f>
        <v>122326.86837131905</v>
      </c>
      <c r="M47" s="46">
        <f ca="1">_xll.DBRW($B$16,M$7,$H$33,$D$9,$H47,$D$11,M$12,M$13)</f>
        <v>80071.137934075683</v>
      </c>
      <c r="N47" s="46">
        <f ca="1">_xll.DBRW($B$16,N$7,$H$33,$D$9,$H47,$D$11,N$12,N$13)</f>
        <v>1070.6011204564941</v>
      </c>
      <c r="O47" s="46">
        <f ca="1">_xll.DBRW($B$16,O$7,$H$33,$D$9,$H47,$D$11,O$12,O$13)</f>
        <v>13697.854058027249</v>
      </c>
      <c r="P47" s="46">
        <f ca="1">_xll.DBRW($B$16,P$7,$H$33,$D$9,$H47,$D$11,P$12,P$13)</f>
        <v>5625.6532528725593</v>
      </c>
      <c r="Q47" s="46">
        <f ca="1">_xll.DBRW($B$16,Q$7,$H$33,$D$9,$H47,$D$11,Q$12,Q$13)</f>
        <v>11401.133830840057</v>
      </c>
      <c r="R47" s="46">
        <f ca="1">_xll.DBRW($B$16,R$7,$H$33,$D$9,$H47,$D$11,R$12,R$13)</f>
        <v>27985.473523174049</v>
      </c>
      <c r="S47" s="46">
        <f ca="1">_xll.DBRW($B$16,S$7,$H$33,$D$9,$H47,$D$11,S$12,S$13)</f>
        <v>21531.272043205106</v>
      </c>
      <c r="T47" s="46">
        <f ca="1">_xll.DBRW($B$16,T$7,$H$33,$D$9,$H47,$D$11,T$12,T$13)</f>
        <v>4184.4090813375742</v>
      </c>
      <c r="U47" s="46">
        <f ca="1">_xll.DBRW($B$16,U$7,$H$33,$D$9,$H47,$D$11,U$12,U$13)</f>
        <v>22172.024668213911</v>
      </c>
      <c r="V47" s="46">
        <f ca="1">_xll.DBRW($B$16,V$7,$H$33,$D$9,$H47,$D$11,V$12,V$13)</f>
        <v>1166407.4328649824</v>
      </c>
      <c r="W47" s="16"/>
      <c r="X47" s="46">
        <f ca="1">_xll.DBRW($B$16,X$7,$H$33,$D$9,$H47,$D$11,X$12,X$13)</f>
        <v>1045882.186959042</v>
      </c>
      <c r="Y47" s="102">
        <f t="shared" ca="1" si="6"/>
        <v>0.1152378799531657</v>
      </c>
      <c r="Z47" s="16"/>
      <c r="AA47" s="46">
        <f ca="1">_xll.DBRW($B$16,AA$7,$H$33,$D$9,$H47,$D$11,AA$12,AA$13)</f>
        <v>0</v>
      </c>
      <c r="AB47" s="102" t="str">
        <f t="shared" ca="1" si="7"/>
        <v/>
      </c>
      <c r="AC47" s="16"/>
      <c r="AD47" s="112" t="str">
        <f ca="1">_xll.DBRW($B$16,AD$7,$H$33,$D$9,$H47,$D$11,AD$12,AD$13)</f>
        <v/>
      </c>
      <c r="AE47" s="112" t="str">
        <f ca="1">_xll.DBRW($B$16,AE$7,$H$33,$D$9,$H47,$D$11,AE$12,AE$13)</f>
        <v/>
      </c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</row>
    <row r="48" spans="1:1000" customFormat="1" ht="12.75" x14ac:dyDescent="0.2">
      <c r="A48" s="41" t="str">
        <f ca="1">IF(_xll.TM1RPTELLEV($H$44,$H48)=0,"Root",IF(OR(_xll.ELLEV($B$10,$H48)=0,_xll.TM1RPTELLEV($H$44,$H48)+1&gt;=VALUE($L$29)),"Base","Default"))</f>
        <v>Root</v>
      </c>
      <c r="B48" s="16"/>
      <c r="C48" s="16" t="str">
        <f ca="1">_xll.DBRW($G$16,$H48,C$41)</f>
        <v>1</v>
      </c>
      <c r="D48" s="16">
        <f ca="1">_xll.DBRW($D$16,E$7,$H$33,$E$9,$H48,$D$11,$H$34,$D$41)</f>
        <v>0</v>
      </c>
      <c r="E48" s="25">
        <f ca="1">_xll.DBRW($E$16,E$7,$H$33,$E$9,$H48,$D$11,E$41,E$12,E$13)</f>
        <v>0</v>
      </c>
      <c r="F48" s="22"/>
      <c r="G48" s="92" t="str">
        <f ca="1">_xll.DBRW($G$16,$H48,G$13)&amp;IF(_xll.ELLEV($B$10,$H48)&lt;&gt;0,"",IF($D48&lt;&gt;0,"Annual",IF($E48&lt;&gt;0,"LID","")))</f>
        <v/>
      </c>
      <c r="H48" s="121" t="s">
        <v>147</v>
      </c>
      <c r="I48" s="94">
        <f ca="1">_xll.DBRW($B$16,I$7,$H$33,$D$9,$H48,$D$11,I$12,I$13)</f>
        <v>2517781.7683021491</v>
      </c>
      <c r="J48" s="94">
        <f ca="1">_xll.DBRW($B$16,J$7,$H$33,$D$9,$H48,$D$11,J$12,J$13)</f>
        <v>136992.08847343351</v>
      </c>
      <c r="K48" s="94">
        <f ca="1">_xll.DBRW($B$16,K$7,$H$33,$D$9,$H48,$D$11,K$12,K$13)</f>
        <v>38273.349720205973</v>
      </c>
      <c r="L48" s="94">
        <f ca="1">_xll.DBRW($B$16,L$7,$H$33,$D$9,$H48,$D$11,L$12,L$13)</f>
        <v>82803.259152198822</v>
      </c>
      <c r="M48" s="94">
        <f ca="1">_xll.DBRW($B$16,M$7,$H$33,$D$9,$H48,$D$11,M$12,M$13)</f>
        <v>287993.94357637502</v>
      </c>
      <c r="N48" s="94">
        <f ca="1">_xll.DBRW($B$16,N$7,$H$33,$D$9,$H48,$D$11,N$12,N$13)</f>
        <v>37867.678206498997</v>
      </c>
      <c r="O48" s="94">
        <f ca="1">_xll.DBRW($B$16,O$7,$H$33,$D$9,$H48,$D$11,O$12,O$13)</f>
        <v>57117.918115243097</v>
      </c>
      <c r="P48" s="94">
        <f ca="1">_xll.DBRW($B$16,P$7,$H$33,$D$9,$H48,$D$11,P$12,P$13)</f>
        <v>55900.099790533801</v>
      </c>
      <c r="Q48" s="94">
        <f ca="1">_xll.DBRW($B$16,Q$7,$H$33,$D$9,$H48,$D$11,Q$12,Q$13)</f>
        <v>56689.262288986101</v>
      </c>
      <c r="R48" s="94">
        <f ca="1">_xll.DBRW($B$16,R$7,$H$33,$D$9,$H48,$D$11,R$12,R$13)</f>
        <v>18943.413229564001</v>
      </c>
      <c r="S48" s="94">
        <f ca="1">_xll.DBRW($B$16,S$7,$H$33,$D$9,$H48,$D$11,S$12,S$13)</f>
        <v>77442.085949168206</v>
      </c>
      <c r="T48" s="94">
        <f ca="1">_xll.DBRW($B$16,T$7,$H$33,$D$9,$H48,$D$11,T$12,T$13)</f>
        <v>35605.668500599597</v>
      </c>
      <c r="U48" s="94">
        <f ca="1">_xll.DBRW($B$16,U$7,$H$33,$D$9,$H48,$D$11,U$12,U$13)</f>
        <v>76495.621551928096</v>
      </c>
      <c r="V48" s="94">
        <f ca="1">_xll.DBRW($B$16,V$7,$H$33,$D$9,$H48,$D$11,V$12,V$13)</f>
        <v>3479906.1568568842</v>
      </c>
      <c r="W48" s="16"/>
      <c r="X48" s="95">
        <f ca="1">_xll.DBRW($B$16,X$7,$H$33,$D$9,$H48,$D$11,X$12,X$13)</f>
        <v>3162443.0424178098</v>
      </c>
      <c r="Y48" s="96">
        <f t="shared" ca="1" si="6"/>
        <v>0.10038540146998565</v>
      </c>
      <c r="Z48" s="16"/>
      <c r="AA48" s="95">
        <f ca="1">_xll.DBRW($B$16,AA$7,$H$33,$D$9,$H48,$D$11,AA$12,AA$13)</f>
        <v>0</v>
      </c>
      <c r="AB48" s="96" t="str">
        <f t="shared" ca="1" si="7"/>
        <v/>
      </c>
      <c r="AC48" s="16"/>
      <c r="AD48" s="114" t="str">
        <f ca="1">_xll.DBRW($B$16,AD$7,$H$33,$D$9,$H48,$D$11,AD$12,AD$13)</f>
        <v/>
      </c>
      <c r="AE48" s="114" t="str">
        <f ca="1">_xll.DBRW($B$16,AE$7,$H$33,$D$9,$H48,$D$11,AE$12,AE$13)</f>
        <v/>
      </c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</row>
    <row r="49" spans="1:1000" customFormat="1" ht="12.75" x14ac:dyDescent="0.2">
      <c r="A49" s="41" t="str">
        <f ca="1">IF(_xll.TM1RPTELLEV($H$44,$H49)=0,"Root",IF(OR(_xll.ELLEV($B$10,$H49)=0,_xll.TM1RPTELLEV($H$44,$H49)+1&gt;=VALUE($L$29)),"Base","Default"))</f>
        <v>Root</v>
      </c>
      <c r="B49" s="16"/>
      <c r="C49" s="16" t="str">
        <f ca="1">_xll.DBRW($G$16,$H49,C$41)</f>
        <v>1</v>
      </c>
      <c r="D49" s="16">
        <f ca="1">_xll.DBRW($D$16,E$7,$H$33,$E$9,$H49,$D$11,$H$34,$D$41)</f>
        <v>0</v>
      </c>
      <c r="E49" s="25">
        <f ca="1">_xll.DBRW($E$16,E$7,$H$33,$E$9,$H49,$D$11,E$41,E$12,E$13)</f>
        <v>0</v>
      </c>
      <c r="F49" s="22"/>
      <c r="G49" s="44" t="str">
        <f ca="1">_xll.DBRW($G$16,$H49,G$13)&amp;IF(_xll.ELLEV($B$10,$H49)&lt;&gt;0,"",IF($D49&lt;&gt;0,"Annual",IF($E49&lt;&gt;0,"LID","")))</f>
        <v/>
      </c>
      <c r="H49" s="122" t="s">
        <v>148</v>
      </c>
      <c r="I49" s="46">
        <f ca="1">_xll.DBRW($B$16,I$7,$H$33,$D$9,$H49,$D$11,I$12,I$13)</f>
        <v>2517781.7683021491</v>
      </c>
      <c r="J49" s="46">
        <f ca="1">_xll.DBRW($B$16,J$7,$H$33,$D$9,$H49,$D$11,J$12,J$13)</f>
        <v>136992.08847343351</v>
      </c>
      <c r="K49" s="46">
        <f ca="1">_xll.DBRW($B$16,K$7,$H$33,$D$9,$H49,$D$11,K$12,K$13)</f>
        <v>38273.349720205973</v>
      </c>
      <c r="L49" s="46">
        <f ca="1">_xll.DBRW($B$16,L$7,$H$33,$D$9,$H49,$D$11,L$12,L$13)</f>
        <v>82803.259152198822</v>
      </c>
      <c r="M49" s="46">
        <f ca="1">_xll.DBRW($B$16,M$7,$H$33,$D$9,$H49,$D$11,M$12,M$13)</f>
        <v>287993.94357637502</v>
      </c>
      <c r="N49" s="46">
        <f ca="1">_xll.DBRW($B$16,N$7,$H$33,$D$9,$H49,$D$11,N$12,N$13)</f>
        <v>37867.678206498997</v>
      </c>
      <c r="O49" s="46">
        <f ca="1">_xll.DBRW($B$16,O$7,$H$33,$D$9,$H49,$D$11,O$12,O$13)</f>
        <v>57117.918115243097</v>
      </c>
      <c r="P49" s="46">
        <f ca="1">_xll.DBRW($B$16,P$7,$H$33,$D$9,$H49,$D$11,P$12,P$13)</f>
        <v>55900.099790533801</v>
      </c>
      <c r="Q49" s="46">
        <f ca="1">_xll.DBRW($B$16,Q$7,$H$33,$D$9,$H49,$D$11,Q$12,Q$13)</f>
        <v>56689.262288986101</v>
      </c>
      <c r="R49" s="46">
        <f ca="1">_xll.DBRW($B$16,R$7,$H$33,$D$9,$H49,$D$11,R$12,R$13)</f>
        <v>18943.413229564001</v>
      </c>
      <c r="S49" s="46">
        <f ca="1">_xll.DBRW($B$16,S$7,$H$33,$D$9,$H49,$D$11,S$12,S$13)</f>
        <v>77442.085949168206</v>
      </c>
      <c r="T49" s="46">
        <f ca="1">_xll.DBRW($B$16,T$7,$H$33,$D$9,$H49,$D$11,T$12,T$13)</f>
        <v>35605.668500599597</v>
      </c>
      <c r="U49" s="46">
        <f ca="1">_xll.DBRW($B$16,U$7,$H$33,$D$9,$H49,$D$11,U$12,U$13)</f>
        <v>76495.621551928096</v>
      </c>
      <c r="V49" s="46">
        <f ca="1">_xll.DBRW($B$16,V$7,$H$33,$D$9,$H49,$D$11,V$12,V$13)</f>
        <v>3479906.1568568842</v>
      </c>
      <c r="W49" s="16"/>
      <c r="X49" s="46">
        <f ca="1">_xll.DBRW($B$16,X$7,$H$33,$D$9,$H49,$D$11,X$12,X$13)</f>
        <v>3162443.0424178098</v>
      </c>
      <c r="Y49" s="102">
        <f t="shared" ca="1" si="6"/>
        <v>0.10038540146998565</v>
      </c>
      <c r="Z49" s="16"/>
      <c r="AA49" s="46">
        <f ca="1">_xll.DBRW($B$16,AA$7,$H$33,$D$9,$H49,$D$11,AA$12,AA$13)</f>
        <v>0</v>
      </c>
      <c r="AB49" s="102" t="str">
        <f t="shared" ca="1" si="7"/>
        <v/>
      </c>
      <c r="AC49" s="16"/>
      <c r="AD49" s="112" t="str">
        <f ca="1">_xll.DBRW($B$16,AD$7,$H$33,$D$9,$H49,$D$11,AD$12,AD$13)</f>
        <v/>
      </c>
      <c r="AE49" s="112" t="str">
        <f ca="1">_xll.DBRW($B$16,AE$7,$H$33,$D$9,$H49,$D$11,AE$12,AE$13)</f>
        <v/>
      </c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</row>
    <row r="50" spans="1:1000" customFormat="1" ht="12.75" x14ac:dyDescent="0.2">
      <c r="A50" s="41" t="str">
        <f ca="1">IF(_xll.TM1RPTELLEV($H$44,$H50)=0,"Root",IF(OR(_xll.ELLEV($B$10,$H50)=0,_xll.TM1RPTELLEV($H$44,$H50)+1&gt;=VALUE($L$29)),"Base","Default"))</f>
        <v>Root</v>
      </c>
      <c r="B50" s="16"/>
      <c r="C50" s="16" t="str">
        <f ca="1">_xll.DBRW($G$16,$H50,C$41)</f>
        <v>1</v>
      </c>
      <c r="D50" s="16">
        <f ca="1">_xll.DBRW($D$16,E$7,$H$33,$E$9,$H50,$D$11,$H$34,$D$41)</f>
        <v>0</v>
      </c>
      <c r="E50" s="25">
        <f ca="1">_xll.DBRW($E$16,E$7,$H$33,$E$9,$H50,$D$11,E$41,E$12,E$13)</f>
        <v>0</v>
      </c>
      <c r="F50" s="22"/>
      <c r="G50" s="92" t="str">
        <f ca="1">_xll.DBRW($G$16,$H50,G$13)&amp;IF(_xll.ELLEV($B$10,$H50)&lt;&gt;0,"",IF($D50&lt;&gt;0,"Annual",IF($E50&lt;&gt;0,"LID","")))</f>
        <v/>
      </c>
      <c r="H50" s="121" t="s">
        <v>149</v>
      </c>
      <c r="I50" s="94">
        <f ca="1">_xll.DBRW($B$16,I$7,$H$33,$D$9,$H50,$D$11,I$12,I$13)</f>
        <v>36090258.126298293</v>
      </c>
      <c r="J50" s="94">
        <f ca="1">_xll.DBRW($B$16,J$7,$H$33,$D$9,$H50,$D$11,J$12,J$13)</f>
        <v>1462480.8740433799</v>
      </c>
      <c r="K50" s="94">
        <f ca="1">_xll.DBRW($B$16,K$7,$H$33,$D$9,$H50,$D$11,K$12,K$13)</f>
        <v>303416.12897064851</v>
      </c>
      <c r="L50" s="94">
        <f ca="1">_xll.DBRW($B$16,L$7,$H$33,$D$9,$H50,$D$11,L$12,L$13)</f>
        <v>2642908.0299999998</v>
      </c>
      <c r="M50" s="94">
        <f ca="1">_xll.DBRW($B$16,M$7,$H$33,$D$9,$H50,$D$11,M$12,M$13)</f>
        <v>1500727.240310363</v>
      </c>
      <c r="N50" s="94">
        <f ca="1">_xll.DBRW($B$16,N$7,$H$33,$D$9,$H50,$D$11,N$12,N$13)</f>
        <v>511892.05564025202</v>
      </c>
      <c r="O50" s="94">
        <f ca="1">_xll.DBRW($B$16,O$7,$H$33,$D$9,$H50,$D$11,O$12,O$13)</f>
        <v>151604.860711822</v>
      </c>
      <c r="P50" s="94">
        <f ca="1">_xll.DBRW($B$16,P$7,$H$33,$D$9,$H50,$D$11,P$12,P$13)</f>
        <v>596770.42456817604</v>
      </c>
      <c r="Q50" s="94">
        <f ca="1">_xll.DBRW($B$16,Q$7,$H$33,$D$9,$H50,$D$11,Q$12,Q$13)</f>
        <v>449410.27225649799</v>
      </c>
      <c r="R50" s="94">
        <f ca="1">_xll.DBRW($B$16,R$7,$H$33,$D$9,$H50,$D$11,R$12,R$13)</f>
        <v>879165.81438459095</v>
      </c>
      <c r="S50" s="94">
        <f ca="1">_xll.DBRW($B$16,S$7,$H$33,$D$9,$H50,$D$11,S$12,S$13)</f>
        <v>403548.23607445799</v>
      </c>
      <c r="T50" s="94">
        <f ca="1">_xll.DBRW($B$16,T$7,$H$33,$D$9,$H50,$D$11,T$12,T$13)</f>
        <v>797378.19227041001</v>
      </c>
      <c r="U50" s="94">
        <f ca="1">_xll.DBRW($B$16,U$7,$H$33,$D$9,$H50,$D$11,U$12,U$13)</f>
        <v>448380.97227462102</v>
      </c>
      <c r="V50" s="94">
        <f ca="1">_xll.DBRW($B$16,V$7,$H$33,$D$9,$H50,$D$11,V$12,V$13)</f>
        <v>46237941.227803521</v>
      </c>
      <c r="W50" s="16"/>
      <c r="X50" s="95">
        <f ca="1">_xll.DBRW($B$16,X$7,$H$33,$D$9,$H50,$D$11,X$12,X$13)</f>
        <v>44434510.730187528</v>
      </c>
      <c r="Y50" s="96">
        <f t="shared" ca="1" si="6"/>
        <v>4.0586257572783335E-2</v>
      </c>
      <c r="Z50" s="16"/>
      <c r="AA50" s="95">
        <f ca="1">_xll.DBRW($B$16,AA$7,$H$33,$D$9,$H50,$D$11,AA$12,AA$13)</f>
        <v>0</v>
      </c>
      <c r="AB50" s="96" t="str">
        <f t="shared" ca="1" si="7"/>
        <v/>
      </c>
      <c r="AC50" s="16"/>
      <c r="AD50" s="114" t="str">
        <f ca="1">_xll.DBRW($B$16,AD$7,$H$33,$D$9,$H50,$D$11,AD$12,AD$13)</f>
        <v/>
      </c>
      <c r="AE50" s="114" t="str">
        <f ca="1">_xll.DBRW($B$16,AE$7,$H$33,$D$9,$H50,$D$11,AE$12,AE$13)</f>
        <v/>
      </c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</row>
    <row r="51" spans="1:1000" customFormat="1" ht="12.75" x14ac:dyDescent="0.2">
      <c r="A51" s="41" t="str">
        <f ca="1">IF(_xll.TM1RPTELLEV($H$44,$H51)=0,"Root",IF(OR(_xll.ELLEV($B$10,$H51)=0,_xll.TM1RPTELLEV($H$44,$H51)+1&gt;=VALUE($L$29)),"Base","Default"))</f>
        <v>Root</v>
      </c>
      <c r="B51" s="16"/>
      <c r="C51" s="16" t="str">
        <f ca="1">_xll.DBRW($G$16,$H51,C$41)</f>
        <v>1</v>
      </c>
      <c r="D51" s="16">
        <f ca="1">_xll.DBRW($D$16,E$7,$H$33,$E$9,$H51,$D$11,$H$34,$D$41)</f>
        <v>0</v>
      </c>
      <c r="E51" s="25">
        <f ca="1">_xll.DBRW($E$16,E$7,$H$33,$E$9,$H51,$D$11,E$41,E$12,E$13)</f>
        <v>0</v>
      </c>
      <c r="F51" s="22"/>
      <c r="G51" s="92" t="str">
        <f ca="1">_xll.DBRW($G$16,$H51,G$13)&amp;IF(_xll.ELLEV($B$10,$H51)&lt;&gt;0,"",IF($D51&lt;&gt;0,"Annual",IF($E51&lt;&gt;0,"LID","")))</f>
        <v>RULE</v>
      </c>
      <c r="H51" s="121" t="s">
        <v>210</v>
      </c>
      <c r="I51" s="94">
        <f ca="1">_xll.DBRW($B$16,I$7,$H$33,$D$9,$H51,$D$11,I$12,I$13)</f>
        <v>0</v>
      </c>
      <c r="J51" s="94">
        <f ca="1">_xll.DBRW($B$16,J$7,$H$33,$D$9,$H51,$D$11,J$12,J$13)</f>
        <v>0</v>
      </c>
      <c r="K51" s="94">
        <f ca="1">_xll.DBRW($B$16,K$7,$H$33,$D$9,$H51,$D$11,K$12,K$13)</f>
        <v>0</v>
      </c>
      <c r="L51" s="94">
        <f ca="1">_xll.DBRW($B$16,L$7,$H$33,$D$9,$H51,$D$11,L$12,L$13)</f>
        <v>0</v>
      </c>
      <c r="M51" s="94">
        <f ca="1">_xll.DBRW($B$16,M$7,$H$33,$D$9,$H51,$D$11,M$12,M$13)</f>
        <v>0</v>
      </c>
      <c r="N51" s="94">
        <f ca="1">_xll.DBRW($B$16,N$7,$H$33,$D$9,$H51,$D$11,N$12,N$13)</f>
        <v>30713.523338415122</v>
      </c>
      <c r="O51" s="94">
        <f ca="1">_xll.DBRW($B$16,O$7,$H$33,$D$9,$H51,$D$11,O$12,O$13)</f>
        <v>9096.2916427093187</v>
      </c>
      <c r="P51" s="94">
        <f ca="1">_xll.DBRW($B$16,P$7,$H$33,$D$9,$H51,$D$11,P$12,P$13)</f>
        <v>35806.225474090563</v>
      </c>
      <c r="Q51" s="94">
        <f ca="1">_xll.DBRW($B$16,Q$7,$H$33,$D$9,$H51,$D$11,Q$12,Q$13)</f>
        <v>26964.616335389877</v>
      </c>
      <c r="R51" s="94">
        <f ca="1">_xll.DBRW($B$16,R$7,$H$33,$D$9,$H51,$D$11,R$12,R$13)</f>
        <v>52749.948863075457</v>
      </c>
      <c r="S51" s="94">
        <f ca="1">_xll.DBRW($B$16,S$7,$H$33,$D$9,$H51,$D$11,S$12,S$13)</f>
        <v>24212.894164467478</v>
      </c>
      <c r="T51" s="94">
        <f ca="1">_xll.DBRW($B$16,T$7,$H$33,$D$9,$H51,$D$11,T$12,T$13)</f>
        <v>47842.6915362246</v>
      </c>
      <c r="U51" s="94">
        <f ca="1">_xll.DBRW($B$16,U$7,$H$33,$D$9,$H51,$D$11,U$12,U$13)</f>
        <v>26902.85833647726</v>
      </c>
      <c r="V51" s="94">
        <f ca="1">_xll.DBRW($B$16,V$7,$H$33,$D$9,$H51,$D$11,V$12,V$13)</f>
        <v>254289.04969084964</v>
      </c>
      <c r="W51" s="16"/>
      <c r="X51" s="95">
        <f ca="1">_xll.DBRW($B$16,X$7,$H$33,$D$9,$H51,$D$11,X$12,X$13)</f>
        <v>0</v>
      </c>
      <c r="Y51" s="96" t="str">
        <f t="shared" ca="1" si="6"/>
        <v/>
      </c>
      <c r="Z51" s="16"/>
      <c r="AA51" s="95">
        <f ca="1">_xll.DBRW($B$16,AA$7,$H$33,$D$9,$H51,$D$11,AA$12,AA$13)</f>
        <v>0</v>
      </c>
      <c r="AB51" s="96" t="str">
        <f t="shared" ca="1" si="7"/>
        <v/>
      </c>
      <c r="AC51" s="16"/>
      <c r="AD51" s="114" t="str">
        <f ca="1">_xll.DBRW($B$16,AD$7,$H$33,$D$9,$H51,$D$11,AD$12,AD$13)</f>
        <v/>
      </c>
      <c r="AE51" s="114" t="str">
        <f ca="1">_xll.DBRW($B$16,AE$7,$H$33,$D$9,$H51,$D$11,AE$12,AE$13)</f>
        <v/>
      </c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</row>
    <row r="52" spans="1:1000" customFormat="1" ht="12.75" x14ac:dyDescent="0.2">
      <c r="A52" s="41" t="str">
        <f ca="1">IF(_xll.TM1RPTELLEV($H$44,$H52)=0,"Root",IF(OR(_xll.ELLEV($B$10,$H52)=0,_xll.TM1RPTELLEV($H$44,$H52)+1&gt;=VALUE($L$29)),"Base","Default"))</f>
        <v>Root</v>
      </c>
      <c r="B52" s="16"/>
      <c r="C52" s="16" t="str">
        <f ca="1">_xll.DBRW($G$16,$H52,C$41)</f>
        <v>1</v>
      </c>
      <c r="D52" s="16">
        <f ca="1">_xll.DBRW($D$16,E$7,$H$33,$E$9,$H52,$D$11,$H$34,$D$41)</f>
        <v>0</v>
      </c>
      <c r="E52" s="25">
        <f ca="1">_xll.DBRW($E$16,E$7,$H$33,$E$9,$H52,$D$11,E$41,E$12,E$13)</f>
        <v>0</v>
      </c>
      <c r="F52" s="22"/>
      <c r="G52" s="44" t="str">
        <f ca="1">_xll.DBRW($G$16,$H52,G$13)&amp;IF(_xll.ELLEV($B$10,$H52)&lt;&gt;0,"",IF($D52&lt;&gt;0,"Annual",IF($E52&lt;&gt;0,"LID","")))</f>
        <v/>
      </c>
      <c r="H52" s="122" t="s">
        <v>150</v>
      </c>
      <c r="I52" s="46">
        <f ca="1">_xll.DBRW($B$16,I$7,$H$33,$D$9,$H52,$D$11,I$12,I$13)</f>
        <v>36090258.126298293</v>
      </c>
      <c r="J52" s="46">
        <f ca="1">_xll.DBRW($B$16,J$7,$H$33,$D$9,$H52,$D$11,J$12,J$13)</f>
        <v>1462480.8740433799</v>
      </c>
      <c r="K52" s="46">
        <f ca="1">_xll.DBRW($B$16,K$7,$H$33,$D$9,$H52,$D$11,K$12,K$13)</f>
        <v>303416.12897064851</v>
      </c>
      <c r="L52" s="46">
        <f ca="1">_xll.DBRW($B$16,L$7,$H$33,$D$9,$H52,$D$11,L$12,L$13)</f>
        <v>2642908.0299999998</v>
      </c>
      <c r="M52" s="46">
        <f ca="1">_xll.DBRW($B$16,M$7,$H$33,$D$9,$H52,$D$11,M$12,M$13)</f>
        <v>1500727.240310363</v>
      </c>
      <c r="N52" s="46">
        <f ca="1">_xll.DBRW($B$16,N$7,$H$33,$D$9,$H52,$D$11,N$12,N$13)</f>
        <v>542605.57897866715</v>
      </c>
      <c r="O52" s="46">
        <f ca="1">_xll.DBRW($B$16,O$7,$H$33,$D$9,$H52,$D$11,O$12,O$13)</f>
        <v>160701.15235453131</v>
      </c>
      <c r="P52" s="46">
        <f ca="1">_xll.DBRW($B$16,P$7,$H$33,$D$9,$H52,$D$11,P$12,P$13)</f>
        <v>632576.65004226658</v>
      </c>
      <c r="Q52" s="46">
        <f ca="1">_xll.DBRW($B$16,Q$7,$H$33,$D$9,$H52,$D$11,Q$12,Q$13)</f>
        <v>476374.8885918879</v>
      </c>
      <c r="R52" s="46">
        <f ca="1">_xll.DBRW($B$16,R$7,$H$33,$D$9,$H52,$D$11,R$12,R$13)</f>
        <v>931915.76324766641</v>
      </c>
      <c r="S52" s="46">
        <f ca="1">_xll.DBRW($B$16,S$7,$H$33,$D$9,$H52,$D$11,S$12,S$13)</f>
        <v>427761.13023892546</v>
      </c>
      <c r="T52" s="46">
        <f ca="1">_xll.DBRW($B$16,T$7,$H$33,$D$9,$H52,$D$11,T$12,T$13)</f>
        <v>845220.88380663458</v>
      </c>
      <c r="U52" s="46">
        <f ca="1">_xll.DBRW($B$16,U$7,$H$33,$D$9,$H52,$D$11,U$12,U$13)</f>
        <v>475283.83061109827</v>
      </c>
      <c r="V52" s="46">
        <f ca="1">_xll.DBRW($B$16,V$7,$H$33,$D$9,$H52,$D$11,V$12,V$13)</f>
        <v>46492230.277494371</v>
      </c>
      <c r="W52" s="16"/>
      <c r="X52" s="46">
        <f ca="1">_xll.DBRW($B$16,X$7,$H$33,$D$9,$H52,$D$11,X$12,X$13)</f>
        <v>44434510.730187528</v>
      </c>
      <c r="Y52" s="102">
        <f t="shared" ca="1" si="6"/>
        <v>4.6309040281811598E-2</v>
      </c>
      <c r="Z52" s="16"/>
      <c r="AA52" s="46">
        <f ca="1">_xll.DBRW($B$16,AA$7,$H$33,$D$9,$H52,$D$11,AA$12,AA$13)</f>
        <v>0</v>
      </c>
      <c r="AB52" s="102" t="str">
        <f t="shared" ca="1" si="7"/>
        <v/>
      </c>
      <c r="AC52" s="16"/>
      <c r="AD52" s="112" t="str">
        <f ca="1">_xll.DBRW($B$16,AD$7,$H$33,$D$9,$H52,$D$11,AD$12,AD$13)</f>
        <v/>
      </c>
      <c r="AE52" s="112" t="str">
        <f ca="1">_xll.DBRW($B$16,AE$7,$H$33,$D$9,$H52,$D$11,AE$12,AE$13)</f>
        <v/>
      </c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</row>
    <row r="53" spans="1:1000" customFormat="1" ht="12.75" x14ac:dyDescent="0.2">
      <c r="A53" s="41" t="str">
        <f ca="1">IF(_xll.TM1RPTELLEV($H$44,$H53)=0,"Root",IF(OR(_xll.ELLEV($B$10,$H53)=0,_xll.TM1RPTELLEV($H$44,$H53)+1&gt;=VALUE($L$29)),"Base","Default"))</f>
        <v>Root</v>
      </c>
      <c r="B53" s="16"/>
      <c r="C53" s="16" t="str">
        <f ca="1">_xll.DBRW($G$16,$H53,C$41)</f>
        <v>1</v>
      </c>
      <c r="D53" s="16">
        <f ca="1">_xll.DBRW($D$16,E$7,$H$33,$E$9,$H53,$D$11,$H$34,$D$41)</f>
        <v>0</v>
      </c>
      <c r="E53" s="25">
        <f ca="1">_xll.DBRW($E$16,E$7,$H$33,$E$9,$H53,$D$11,E$41,E$12,E$13)</f>
        <v>0</v>
      </c>
      <c r="F53" s="22"/>
      <c r="G53" s="92" t="str">
        <f ca="1">_xll.DBRW($G$16,$H53,G$13)&amp;IF(_xll.ELLEV($B$10,$H53)&lt;&gt;0,"",IF($D53&lt;&gt;0,"Annual",IF($E53&lt;&gt;0,"LID","")))</f>
        <v/>
      </c>
      <c r="H53" s="121" t="s">
        <v>151</v>
      </c>
      <c r="I53" s="94">
        <f ca="1">_xll.DBRW($B$16,I$7,$H$33,$D$9,$H53,$D$11,I$12,I$13)</f>
        <v>3705467.6390269389</v>
      </c>
      <c r="J53" s="94">
        <f ca="1">_xll.DBRW($B$16,J$7,$H$33,$D$9,$H53,$D$11,J$12,J$13)</f>
        <v>278060.55349447433</v>
      </c>
      <c r="K53" s="94">
        <f ca="1">_xll.DBRW($B$16,K$7,$H$33,$D$9,$H53,$D$11,K$12,K$13)</f>
        <v>72076.181928002115</v>
      </c>
      <c r="L53" s="94">
        <f ca="1">_xll.DBRW($B$16,L$7,$H$33,$D$9,$H53,$D$11,L$12,L$13)</f>
        <v>102134.52045622389</v>
      </c>
      <c r="M53" s="94">
        <f ca="1">_xll.DBRW($B$16,M$7,$H$33,$D$9,$H53,$D$11,M$12,M$13)</f>
        <v>289505.68587896222</v>
      </c>
      <c r="N53" s="94">
        <f ca="1">_xll.DBRW($B$16,N$7,$H$33,$D$9,$H53,$D$11,N$12,N$13)</f>
        <v>114756.98785013299</v>
      </c>
      <c r="O53" s="94">
        <f ca="1">_xll.DBRW($B$16,O$7,$H$33,$D$9,$H53,$D$11,O$12,O$13)</f>
        <v>87587.831894751303</v>
      </c>
      <c r="P53" s="94">
        <f ca="1">_xll.DBRW($B$16,P$7,$H$33,$D$9,$H53,$D$11,P$12,P$13)</f>
        <v>113463.579257473</v>
      </c>
      <c r="Q53" s="94">
        <f ca="1">_xll.DBRW($B$16,Q$7,$H$33,$D$9,$H53,$D$11,Q$12,Q$13)</f>
        <v>106756.93692804901</v>
      </c>
      <c r="R53" s="94">
        <f ca="1">_xll.DBRW($B$16,R$7,$H$33,$D$9,$H53,$D$11,R$12,R$13)</f>
        <v>23365.945324076401</v>
      </c>
      <c r="S53" s="94">
        <f ca="1">_xll.DBRW($B$16,S$7,$H$33,$D$9,$H53,$D$11,S$12,S$13)</f>
        <v>77848.596155168096</v>
      </c>
      <c r="T53" s="94">
        <f ca="1">_xll.DBRW($B$16,T$7,$H$33,$D$9,$H53,$D$11,T$12,T$13)</f>
        <v>75438.893383889197</v>
      </c>
      <c r="U53" s="94">
        <f ca="1">_xll.DBRW($B$16,U$7,$H$33,$D$9,$H53,$D$11,U$12,U$13)</f>
        <v>29208.724671274202</v>
      </c>
      <c r="V53" s="94">
        <f ca="1">_xll.DBRW($B$16,V$7,$H$33,$D$9,$H53,$D$11,V$12,V$13)</f>
        <v>5075672.0762494151</v>
      </c>
      <c r="W53" s="16"/>
      <c r="X53" s="95">
        <f ca="1">_xll.DBRW($B$16,X$7,$H$33,$D$9,$H53,$D$11,X$12,X$13)</f>
        <v>4767714.3933948986</v>
      </c>
      <c r="Y53" s="96">
        <f t="shared" ca="1" si="6"/>
        <v>6.4592309321455099E-2</v>
      </c>
      <c r="Z53" s="16"/>
      <c r="AA53" s="95">
        <f ca="1">_xll.DBRW($B$16,AA$7,$H$33,$D$9,$H53,$D$11,AA$12,AA$13)</f>
        <v>0</v>
      </c>
      <c r="AB53" s="96" t="str">
        <f t="shared" ca="1" si="7"/>
        <v/>
      </c>
      <c r="AC53" s="16"/>
      <c r="AD53" s="114" t="str">
        <f ca="1">_xll.DBRW($B$16,AD$7,$H$33,$D$9,$H53,$D$11,AD$12,AD$13)</f>
        <v/>
      </c>
      <c r="AE53" s="114" t="str">
        <f ca="1">_xll.DBRW($B$16,AE$7,$H$33,$D$9,$H53,$D$11,AE$12,AE$13)</f>
        <v/>
      </c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</row>
    <row r="54" spans="1:1000" customFormat="1" ht="12.75" x14ac:dyDescent="0.2">
      <c r="A54" s="41" t="str">
        <f ca="1">IF(_xll.TM1RPTELLEV($H$44,$H54)=0,"Root",IF(OR(_xll.ELLEV($B$10,$H54)=0,_xll.TM1RPTELLEV($H$44,$H54)+1&gt;=VALUE($L$29)),"Base","Default"))</f>
        <v>Root</v>
      </c>
      <c r="B54" s="16"/>
      <c r="C54" s="16" t="str">
        <f ca="1">_xll.DBRW($G$16,$H54,C$41)</f>
        <v>1</v>
      </c>
      <c r="D54" s="16">
        <f ca="1">_xll.DBRW($D$16,E$7,$H$33,$E$9,$H54,$D$11,$H$34,$D$41)</f>
        <v>0</v>
      </c>
      <c r="E54" s="25">
        <f ca="1">_xll.DBRW($E$16,E$7,$H$33,$E$9,$H54,$D$11,E$41,E$12,E$13)</f>
        <v>0</v>
      </c>
      <c r="F54" s="22"/>
      <c r="G54" s="92" t="str">
        <f ca="1">_xll.DBRW($G$16,$H54,G$13)&amp;IF(_xll.ELLEV($B$10,$H54)&lt;&gt;0,"",IF($D54&lt;&gt;0,"Annual",IF($E54&lt;&gt;0,"LID","")))</f>
        <v/>
      </c>
      <c r="H54" s="121" t="s">
        <v>152</v>
      </c>
      <c r="I54" s="94">
        <f ca="1">_xll.DBRW($B$16,I$7,$H$33,$D$9,$H54,$D$11,I$12,I$13)</f>
        <v>377952.33073234488</v>
      </c>
      <c r="J54" s="94">
        <f ca="1">_xll.DBRW($B$16,J$7,$H$33,$D$9,$H54,$D$11,J$12,J$13)</f>
        <v>36857.381941717169</v>
      </c>
      <c r="K54" s="94">
        <f ca="1">_xll.DBRW($B$16,K$7,$H$33,$D$9,$H54,$D$11,K$12,K$13)</f>
        <v>401.82354406655168</v>
      </c>
      <c r="L54" s="94">
        <f ca="1">_xll.DBRW($B$16,L$7,$H$33,$D$9,$H54,$D$11,L$12,L$13)</f>
        <v>43517.501113310143</v>
      </c>
      <c r="M54" s="94">
        <f ca="1">_xll.DBRW($B$16,M$7,$H$33,$D$9,$H54,$D$11,M$12,M$13)</f>
        <v>31824.097627200779</v>
      </c>
      <c r="N54" s="94">
        <f ca="1">_xll.DBRW($B$16,N$7,$H$33,$D$9,$H54,$D$11,N$12,N$13)</f>
        <v>8484.8087462810508</v>
      </c>
      <c r="O54" s="94">
        <f ca="1">_xll.DBRW($B$16,O$7,$H$33,$D$9,$H54,$D$11,O$12,O$13)</f>
        <v>-95.936823044249394</v>
      </c>
      <c r="P54" s="94">
        <f ca="1">_xll.DBRW($B$16,P$7,$H$33,$D$9,$H54,$D$11,P$12,P$13)</f>
        <v>15039.783329964799</v>
      </c>
      <c r="Q54" s="94">
        <f ca="1">_xll.DBRW($B$16,Q$7,$H$33,$D$9,$H54,$D$11,Q$12,Q$13)</f>
        <v>595.16819013760801</v>
      </c>
      <c r="R54" s="94">
        <f ca="1">_xll.DBRW($B$16,R$7,$H$33,$D$9,$H54,$D$11,R$12,R$13)</f>
        <v>9955.7676201149206</v>
      </c>
      <c r="S54" s="94">
        <f ca="1">_xll.DBRW($B$16,S$7,$H$33,$D$9,$H54,$D$11,S$12,S$13)</f>
        <v>8557.5567079479897</v>
      </c>
      <c r="T54" s="94">
        <f ca="1">_xll.DBRW($B$16,T$7,$H$33,$D$9,$H54,$D$11,T$12,T$13)</f>
        <v>4923.3671629213404</v>
      </c>
      <c r="U54" s="94">
        <f ca="1">_xll.DBRW($B$16,U$7,$H$33,$D$9,$H54,$D$11,U$12,U$13)</f>
        <v>-2059.64846240411</v>
      </c>
      <c r="V54" s="94">
        <f ca="1">_xll.DBRW($B$16,V$7,$H$33,$D$9,$H54,$D$11,V$12,V$13)</f>
        <v>535954.00143055886</v>
      </c>
      <c r="W54" s="16"/>
      <c r="X54" s="95">
        <f ca="1">_xll.DBRW($B$16,X$7,$H$33,$D$9,$H54,$D$11,X$12,X$13)</f>
        <v>445503.61120242131</v>
      </c>
      <c r="Y54" s="96">
        <f t="shared" ca="1" si="6"/>
        <v>0.20302953321525385</v>
      </c>
      <c r="Z54" s="16"/>
      <c r="AA54" s="95">
        <f ca="1">_xll.DBRW($B$16,AA$7,$H$33,$D$9,$H54,$D$11,AA$12,AA$13)</f>
        <v>0</v>
      </c>
      <c r="AB54" s="96" t="str">
        <f t="shared" ca="1" si="7"/>
        <v/>
      </c>
      <c r="AC54" s="16"/>
      <c r="AD54" s="114" t="str">
        <f ca="1">_xll.DBRW($B$16,AD$7,$H$33,$D$9,$H54,$D$11,AD$12,AD$13)</f>
        <v/>
      </c>
      <c r="AE54" s="114" t="str">
        <f ca="1">_xll.DBRW($B$16,AE$7,$H$33,$D$9,$H54,$D$11,AE$12,AE$13)</f>
        <v/>
      </c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  <c r="AEV54" s="16"/>
      <c r="AEW54" s="16"/>
      <c r="AEX54" s="16"/>
      <c r="AEY54" s="16"/>
      <c r="AEZ54" s="16"/>
      <c r="AFA54" s="16"/>
      <c r="AFB54" s="16"/>
      <c r="AFC54" s="16"/>
      <c r="AFD54" s="16"/>
      <c r="AFE54" s="16"/>
      <c r="AFF54" s="16"/>
      <c r="AFG54" s="16"/>
      <c r="AFH54" s="16"/>
      <c r="AFI54" s="16"/>
      <c r="AFJ54" s="16"/>
      <c r="AFK54" s="16"/>
      <c r="AFL54" s="16"/>
      <c r="AFM54" s="16"/>
      <c r="AFN54" s="16"/>
      <c r="AFO54" s="16"/>
      <c r="AFP54" s="16"/>
      <c r="AFQ54" s="16"/>
      <c r="AFR54" s="16"/>
      <c r="AFS54" s="16"/>
      <c r="AFT54" s="16"/>
      <c r="AFU54" s="16"/>
      <c r="AFV54" s="16"/>
      <c r="AFW54" s="16"/>
      <c r="AFX54" s="16"/>
      <c r="AFY54" s="16"/>
      <c r="AFZ54" s="16"/>
      <c r="AGA54" s="16"/>
      <c r="AGB54" s="16"/>
      <c r="AGC54" s="16"/>
      <c r="AGD54" s="16"/>
      <c r="AGE54" s="16"/>
      <c r="AGF54" s="16"/>
      <c r="AGG54" s="16"/>
      <c r="AGH54" s="16"/>
      <c r="AGI54" s="16"/>
      <c r="AGJ54" s="16"/>
      <c r="AGK54" s="16"/>
      <c r="AGL54" s="16"/>
      <c r="AGM54" s="16"/>
      <c r="AGN54" s="16"/>
      <c r="AGO54" s="16"/>
      <c r="AGP54" s="16"/>
      <c r="AGQ54" s="16"/>
      <c r="AGR54" s="16"/>
      <c r="AGS54" s="16"/>
      <c r="AGT54" s="16"/>
      <c r="AGU54" s="16"/>
      <c r="AGV54" s="16"/>
      <c r="AGW54" s="16"/>
      <c r="AGX54" s="16"/>
      <c r="AGY54" s="16"/>
      <c r="AGZ54" s="16"/>
      <c r="AHA54" s="16"/>
      <c r="AHB54" s="16"/>
      <c r="AHC54" s="16"/>
      <c r="AHD54" s="16"/>
      <c r="AHE54" s="16"/>
      <c r="AHF54" s="16"/>
      <c r="AHG54" s="16"/>
      <c r="AHH54" s="16"/>
      <c r="AHI54" s="16"/>
      <c r="AHJ54" s="16"/>
      <c r="AHK54" s="16"/>
      <c r="AHL54" s="16"/>
      <c r="AHM54" s="16"/>
      <c r="AHN54" s="16"/>
      <c r="AHO54" s="16"/>
      <c r="AHP54" s="16"/>
      <c r="AHQ54" s="16"/>
      <c r="AHR54" s="16"/>
      <c r="AHS54" s="16"/>
      <c r="AHT54" s="16"/>
      <c r="AHU54" s="16"/>
      <c r="AHV54" s="16"/>
      <c r="AHW54" s="16"/>
      <c r="AHX54" s="16"/>
      <c r="AHY54" s="16"/>
      <c r="AHZ54" s="16"/>
      <c r="AIA54" s="16"/>
      <c r="AIB54" s="16"/>
      <c r="AIC54" s="16"/>
      <c r="AID54" s="16"/>
      <c r="AIE54" s="16"/>
      <c r="AIF54" s="16"/>
      <c r="AIG54" s="16"/>
      <c r="AIH54" s="16"/>
      <c r="AII54" s="16"/>
      <c r="AIJ54" s="16"/>
      <c r="AIK54" s="16"/>
      <c r="AIL54" s="16"/>
      <c r="AIM54" s="16"/>
      <c r="AIN54" s="16"/>
      <c r="AIO54" s="16"/>
      <c r="AIP54" s="16"/>
      <c r="AIQ54" s="16"/>
      <c r="AIR54" s="16"/>
      <c r="AIS54" s="16"/>
      <c r="AIT54" s="16"/>
      <c r="AIU54" s="16"/>
      <c r="AIV54" s="16"/>
      <c r="AIW54" s="16"/>
      <c r="AIX54" s="16"/>
      <c r="AIY54" s="16"/>
      <c r="AIZ54" s="16"/>
      <c r="AJA54" s="16"/>
      <c r="AJB54" s="16"/>
      <c r="AJC54" s="16"/>
      <c r="AJD54" s="16"/>
      <c r="AJE54" s="16"/>
      <c r="AJF54" s="16"/>
      <c r="AJG54" s="16"/>
      <c r="AJH54" s="16"/>
      <c r="AJI54" s="16"/>
      <c r="AJJ54" s="16"/>
      <c r="AJK54" s="16"/>
      <c r="AJL54" s="16"/>
      <c r="AJM54" s="16"/>
      <c r="AJN54" s="16"/>
      <c r="AJO54" s="16"/>
      <c r="AJP54" s="16"/>
      <c r="AJQ54" s="16"/>
      <c r="AJR54" s="16"/>
      <c r="AJS54" s="16"/>
      <c r="AJT54" s="16"/>
      <c r="AJU54" s="16"/>
      <c r="AJV54" s="16"/>
      <c r="AJW54" s="16"/>
      <c r="AJX54" s="16"/>
      <c r="AJY54" s="16"/>
      <c r="AJZ54" s="16"/>
      <c r="AKA54" s="16"/>
      <c r="AKB54" s="16"/>
      <c r="AKC54" s="16"/>
      <c r="AKD54" s="16"/>
      <c r="AKE54" s="16"/>
      <c r="AKF54" s="16"/>
      <c r="AKG54" s="16"/>
      <c r="AKH54" s="16"/>
      <c r="AKI54" s="16"/>
      <c r="AKJ54" s="16"/>
      <c r="AKK54" s="16"/>
      <c r="AKL54" s="16"/>
      <c r="AKM54" s="16"/>
      <c r="AKN54" s="16"/>
      <c r="AKO54" s="16"/>
      <c r="AKP54" s="16"/>
      <c r="AKQ54" s="16"/>
      <c r="AKR54" s="16"/>
      <c r="AKS54" s="16"/>
      <c r="AKT54" s="16"/>
      <c r="AKU54" s="16"/>
      <c r="AKV54" s="16"/>
      <c r="AKW54" s="16"/>
      <c r="AKX54" s="16"/>
      <c r="AKY54" s="16"/>
      <c r="AKZ54" s="16"/>
      <c r="ALA54" s="16"/>
      <c r="ALB54" s="16"/>
      <c r="ALC54" s="16"/>
      <c r="ALD54" s="16"/>
      <c r="ALE54" s="16"/>
      <c r="ALF54" s="16"/>
      <c r="ALG54" s="16"/>
      <c r="ALH54" s="16"/>
      <c r="ALI54" s="16"/>
      <c r="ALJ54" s="16"/>
      <c r="ALK54" s="16"/>
      <c r="ALL54" s="16"/>
    </row>
    <row r="55" spans="1:1000" customFormat="1" ht="12.75" x14ac:dyDescent="0.2">
      <c r="A55" s="41" t="str">
        <f ca="1">IF(_xll.TM1RPTELLEV($H$44,$H55)=0,"Root",IF(OR(_xll.ELLEV($B$10,$H55)=0,_xll.TM1RPTELLEV($H$44,$H55)+1&gt;=VALUE($L$29)),"Base","Default"))</f>
        <v>Root</v>
      </c>
      <c r="B55" s="16"/>
      <c r="C55" s="16" t="str">
        <f ca="1">_xll.DBRW($G$16,$H55,C$41)</f>
        <v>1</v>
      </c>
      <c r="D55" s="16">
        <f ca="1">_xll.DBRW($D$16,E$7,$H$33,$E$9,$H55,$D$11,$H$34,$D$41)</f>
        <v>0</v>
      </c>
      <c r="E55" s="25">
        <f ca="1">_xll.DBRW($E$16,E$7,$H$33,$E$9,$H55,$D$11,E$41,E$12,E$13)</f>
        <v>0</v>
      </c>
      <c r="F55" s="22"/>
      <c r="G55" s="44" t="str">
        <f ca="1">_xll.DBRW($G$16,$H55,G$13)&amp;IF(_xll.ELLEV($B$10,$H55)&lt;&gt;0,"",IF($D55&lt;&gt;0,"Annual",IF($E55&lt;&gt;0,"LID","")))</f>
        <v/>
      </c>
      <c r="H55" s="122" t="s">
        <v>153</v>
      </c>
      <c r="I55" s="46">
        <f ca="1">_xll.DBRW($B$16,I$7,$H$33,$D$9,$H55,$D$11,I$12,I$13)</f>
        <v>4083419.9697592836</v>
      </c>
      <c r="J55" s="46">
        <f ca="1">_xll.DBRW($B$16,J$7,$H$33,$D$9,$H55,$D$11,J$12,J$13)</f>
        <v>314917.9354361915</v>
      </c>
      <c r="K55" s="46">
        <f ca="1">_xll.DBRW($B$16,K$7,$H$33,$D$9,$H55,$D$11,K$12,K$13)</f>
        <v>72478.00547206866</v>
      </c>
      <c r="L55" s="46">
        <f ca="1">_xll.DBRW($B$16,L$7,$H$33,$D$9,$H55,$D$11,L$12,L$13)</f>
        <v>145652.02156953403</v>
      </c>
      <c r="M55" s="46">
        <f ca="1">_xll.DBRW($B$16,M$7,$H$33,$D$9,$H55,$D$11,M$12,M$13)</f>
        <v>321329.78350616299</v>
      </c>
      <c r="N55" s="46">
        <f ca="1">_xll.DBRW($B$16,N$7,$H$33,$D$9,$H55,$D$11,N$12,N$13)</f>
        <v>123241.79659641405</v>
      </c>
      <c r="O55" s="46">
        <f ca="1">_xll.DBRW($B$16,O$7,$H$33,$D$9,$H55,$D$11,O$12,O$13)</f>
        <v>87491.895071707055</v>
      </c>
      <c r="P55" s="46">
        <f ca="1">_xll.DBRW($B$16,P$7,$H$33,$D$9,$H55,$D$11,P$12,P$13)</f>
        <v>128503.3625874378</v>
      </c>
      <c r="Q55" s="46">
        <f ca="1">_xll.DBRW($B$16,Q$7,$H$33,$D$9,$H55,$D$11,Q$12,Q$13)</f>
        <v>107352.10511818662</v>
      </c>
      <c r="R55" s="46">
        <f ca="1">_xll.DBRW($B$16,R$7,$H$33,$D$9,$H55,$D$11,R$12,R$13)</f>
        <v>33321.71294419132</v>
      </c>
      <c r="S55" s="46">
        <f ca="1">_xll.DBRW($B$16,S$7,$H$33,$D$9,$H55,$D$11,S$12,S$13)</f>
        <v>86406.152863116091</v>
      </c>
      <c r="T55" s="46">
        <f ca="1">_xll.DBRW($B$16,T$7,$H$33,$D$9,$H55,$D$11,T$12,T$13)</f>
        <v>80362.260546810532</v>
      </c>
      <c r="U55" s="46">
        <f ca="1">_xll.DBRW($B$16,U$7,$H$33,$D$9,$H55,$D$11,U$12,U$13)</f>
        <v>27149.07620887009</v>
      </c>
      <c r="V55" s="46">
        <f ca="1">_xll.DBRW($B$16,V$7,$H$33,$D$9,$H55,$D$11,V$12,V$13)</f>
        <v>5611626.077679974</v>
      </c>
      <c r="W55" s="16"/>
      <c r="X55" s="46">
        <f ca="1">_xll.DBRW($B$16,X$7,$H$33,$D$9,$H55,$D$11,X$12,X$13)</f>
        <v>5213218.0045973202</v>
      </c>
      <c r="Y55" s="102">
        <f t="shared" ca="1" si="6"/>
        <v>7.642267649872192E-2</v>
      </c>
      <c r="Z55" s="16"/>
      <c r="AA55" s="46">
        <f ca="1">_xll.DBRW($B$16,AA$7,$H$33,$D$9,$H55,$D$11,AA$12,AA$13)</f>
        <v>0</v>
      </c>
      <c r="AB55" s="102" t="str">
        <f t="shared" ca="1" si="7"/>
        <v/>
      </c>
      <c r="AC55" s="16"/>
      <c r="AD55" s="112" t="str">
        <f ca="1">_xll.DBRW($B$16,AD$7,$H$33,$D$9,$H55,$D$11,AD$12,AD$13)</f>
        <v/>
      </c>
      <c r="AE55" s="112" t="str">
        <f ca="1">_xll.DBRW($B$16,AE$7,$H$33,$D$9,$H55,$D$11,AE$12,AE$13)</f>
        <v/>
      </c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  <c r="AEV55" s="16"/>
      <c r="AEW55" s="16"/>
      <c r="AEX55" s="16"/>
      <c r="AEY55" s="16"/>
      <c r="AEZ55" s="16"/>
      <c r="AFA55" s="16"/>
      <c r="AFB55" s="16"/>
      <c r="AFC55" s="16"/>
      <c r="AFD55" s="16"/>
      <c r="AFE55" s="16"/>
      <c r="AFF55" s="16"/>
      <c r="AFG55" s="16"/>
      <c r="AFH55" s="16"/>
      <c r="AFI55" s="16"/>
      <c r="AFJ55" s="16"/>
      <c r="AFK55" s="16"/>
      <c r="AFL55" s="16"/>
      <c r="AFM55" s="16"/>
      <c r="AFN55" s="16"/>
      <c r="AFO55" s="16"/>
      <c r="AFP55" s="16"/>
      <c r="AFQ55" s="16"/>
      <c r="AFR55" s="16"/>
      <c r="AFS55" s="16"/>
      <c r="AFT55" s="16"/>
      <c r="AFU55" s="16"/>
      <c r="AFV55" s="16"/>
      <c r="AFW55" s="16"/>
      <c r="AFX55" s="16"/>
      <c r="AFY55" s="16"/>
      <c r="AFZ55" s="16"/>
      <c r="AGA55" s="16"/>
      <c r="AGB55" s="16"/>
      <c r="AGC55" s="16"/>
      <c r="AGD55" s="16"/>
      <c r="AGE55" s="16"/>
      <c r="AGF55" s="16"/>
      <c r="AGG55" s="16"/>
      <c r="AGH55" s="16"/>
      <c r="AGI55" s="16"/>
      <c r="AGJ55" s="16"/>
      <c r="AGK55" s="16"/>
      <c r="AGL55" s="16"/>
      <c r="AGM55" s="16"/>
      <c r="AGN55" s="16"/>
      <c r="AGO55" s="16"/>
      <c r="AGP55" s="16"/>
      <c r="AGQ55" s="16"/>
      <c r="AGR55" s="16"/>
      <c r="AGS55" s="16"/>
      <c r="AGT55" s="16"/>
      <c r="AGU55" s="16"/>
      <c r="AGV55" s="16"/>
      <c r="AGW55" s="16"/>
      <c r="AGX55" s="16"/>
      <c r="AGY55" s="16"/>
      <c r="AGZ55" s="16"/>
      <c r="AHA55" s="16"/>
      <c r="AHB55" s="16"/>
      <c r="AHC55" s="16"/>
      <c r="AHD55" s="16"/>
      <c r="AHE55" s="16"/>
      <c r="AHF55" s="16"/>
      <c r="AHG55" s="16"/>
      <c r="AHH55" s="16"/>
      <c r="AHI55" s="16"/>
      <c r="AHJ55" s="16"/>
      <c r="AHK55" s="16"/>
      <c r="AHL55" s="16"/>
      <c r="AHM55" s="16"/>
      <c r="AHN55" s="16"/>
      <c r="AHO55" s="16"/>
      <c r="AHP55" s="16"/>
      <c r="AHQ55" s="16"/>
      <c r="AHR55" s="16"/>
      <c r="AHS55" s="16"/>
      <c r="AHT55" s="16"/>
      <c r="AHU55" s="16"/>
      <c r="AHV55" s="16"/>
      <c r="AHW55" s="16"/>
      <c r="AHX55" s="16"/>
      <c r="AHY55" s="16"/>
      <c r="AHZ55" s="16"/>
      <c r="AIA55" s="16"/>
      <c r="AIB55" s="16"/>
      <c r="AIC55" s="16"/>
      <c r="AID55" s="16"/>
      <c r="AIE55" s="16"/>
      <c r="AIF55" s="16"/>
      <c r="AIG55" s="16"/>
      <c r="AIH55" s="16"/>
      <c r="AII55" s="16"/>
      <c r="AIJ55" s="16"/>
      <c r="AIK55" s="16"/>
      <c r="AIL55" s="16"/>
      <c r="AIM55" s="16"/>
      <c r="AIN55" s="16"/>
      <c r="AIO55" s="16"/>
      <c r="AIP55" s="16"/>
      <c r="AIQ55" s="16"/>
      <c r="AIR55" s="16"/>
      <c r="AIS55" s="16"/>
      <c r="AIT55" s="16"/>
      <c r="AIU55" s="16"/>
      <c r="AIV55" s="16"/>
      <c r="AIW55" s="16"/>
      <c r="AIX55" s="16"/>
      <c r="AIY55" s="16"/>
      <c r="AIZ55" s="16"/>
      <c r="AJA55" s="16"/>
      <c r="AJB55" s="16"/>
      <c r="AJC55" s="16"/>
      <c r="AJD55" s="16"/>
      <c r="AJE55" s="16"/>
      <c r="AJF55" s="16"/>
      <c r="AJG55" s="16"/>
      <c r="AJH55" s="16"/>
      <c r="AJI55" s="16"/>
      <c r="AJJ55" s="16"/>
      <c r="AJK55" s="16"/>
      <c r="AJL55" s="16"/>
      <c r="AJM55" s="16"/>
      <c r="AJN55" s="16"/>
      <c r="AJO55" s="16"/>
      <c r="AJP55" s="16"/>
      <c r="AJQ55" s="16"/>
      <c r="AJR55" s="16"/>
      <c r="AJS55" s="16"/>
      <c r="AJT55" s="16"/>
      <c r="AJU55" s="16"/>
      <c r="AJV55" s="16"/>
      <c r="AJW55" s="16"/>
      <c r="AJX55" s="16"/>
      <c r="AJY55" s="16"/>
      <c r="AJZ55" s="16"/>
      <c r="AKA55" s="16"/>
      <c r="AKB55" s="16"/>
      <c r="AKC55" s="16"/>
      <c r="AKD55" s="16"/>
      <c r="AKE55" s="16"/>
      <c r="AKF55" s="16"/>
      <c r="AKG55" s="16"/>
      <c r="AKH55" s="16"/>
      <c r="AKI55" s="16"/>
      <c r="AKJ55" s="16"/>
      <c r="AKK55" s="16"/>
      <c r="AKL55" s="16"/>
      <c r="AKM55" s="16"/>
      <c r="AKN55" s="16"/>
      <c r="AKO55" s="16"/>
      <c r="AKP55" s="16"/>
      <c r="AKQ55" s="16"/>
      <c r="AKR55" s="16"/>
      <c r="AKS55" s="16"/>
      <c r="AKT55" s="16"/>
      <c r="AKU55" s="16"/>
      <c r="AKV55" s="16"/>
      <c r="AKW55" s="16"/>
      <c r="AKX55" s="16"/>
      <c r="AKY55" s="16"/>
      <c r="AKZ55" s="16"/>
      <c r="ALA55" s="16"/>
      <c r="ALB55" s="16"/>
      <c r="ALC55" s="16"/>
      <c r="ALD55" s="16"/>
      <c r="ALE55" s="16"/>
      <c r="ALF55" s="16"/>
      <c r="ALG55" s="16"/>
      <c r="ALH55" s="16"/>
      <c r="ALI55" s="16"/>
      <c r="ALJ55" s="16"/>
      <c r="ALK55" s="16"/>
      <c r="ALL55" s="16"/>
    </row>
    <row r="56" spans="1:1000" customFormat="1" ht="12.75" x14ac:dyDescent="0.2">
      <c r="A56" s="41" t="str">
        <f ca="1">IF(_xll.TM1RPTELLEV($H$44,$H56)=0,"Root",IF(OR(_xll.ELLEV($B$10,$H56)=0,_xll.TM1RPTELLEV($H$44,$H56)+1&gt;=VALUE($L$29)),"Base","Default"))</f>
        <v>Root</v>
      </c>
      <c r="B56" s="16"/>
      <c r="C56" s="16" t="str">
        <f ca="1">_xll.DBRW($G$16,$H56,C$41)</f>
        <v>1</v>
      </c>
      <c r="D56" s="16">
        <f ca="1">_xll.DBRW($D$16,E$7,$H$33,$E$9,$H56,$D$11,$H$34,$D$41)</f>
        <v>0</v>
      </c>
      <c r="E56" s="25">
        <f ca="1">_xll.DBRW($E$16,E$7,$H$33,$E$9,$H56,$D$11,E$41,E$12,E$13)</f>
        <v>0</v>
      </c>
      <c r="F56" s="22"/>
      <c r="G56" s="44" t="str">
        <f ca="1">_xll.DBRW($G$16,$H56,G$13)&amp;IF(_xll.ELLEV($B$10,$H56)&lt;&gt;0,"",IF($D56&lt;&gt;0,"Annual",IF($E56&lt;&gt;0,"LID","")))</f>
        <v/>
      </c>
      <c r="H56" s="119" t="s">
        <v>154</v>
      </c>
      <c r="I56" s="46">
        <f ca="1">_xll.DBRW($B$16,I$7,$H$33,$D$9,$H56,$D$11,I$12,I$13)</f>
        <v>43526316.917070203</v>
      </c>
      <c r="J56" s="46">
        <f ca="1">_xll.DBRW($B$16,J$7,$H$33,$D$9,$H56,$D$11,J$12,J$13)</f>
        <v>1928177.4563138341</v>
      </c>
      <c r="K56" s="46">
        <f ca="1">_xll.DBRW($B$16,K$7,$H$33,$D$9,$H56,$D$11,K$12,K$13)</f>
        <v>421864.87807308155</v>
      </c>
      <c r="L56" s="46">
        <f ca="1">_xll.DBRW($B$16,L$7,$H$33,$D$9,$H56,$D$11,L$12,L$13)</f>
        <v>2993690.1790930512</v>
      </c>
      <c r="M56" s="46">
        <f ca="1">_xll.DBRW($B$16,M$7,$H$33,$D$9,$H56,$D$11,M$12,M$13)</f>
        <v>2190122.1053269766</v>
      </c>
      <c r="N56" s="46">
        <f ca="1">_xll.DBRW($B$16,N$7,$H$33,$D$9,$H56,$D$11,N$12,N$13)</f>
        <v>704785.65490203665</v>
      </c>
      <c r="O56" s="46">
        <f ca="1">_xll.DBRW($B$16,O$7,$H$33,$D$9,$H56,$D$11,O$12,O$13)</f>
        <v>319008.81959950866</v>
      </c>
      <c r="P56" s="46">
        <f ca="1">_xll.DBRW($B$16,P$7,$H$33,$D$9,$H56,$D$11,P$12,P$13)</f>
        <v>822605.76567311073</v>
      </c>
      <c r="Q56" s="46">
        <f ca="1">_xll.DBRW($B$16,Q$7,$H$33,$D$9,$H56,$D$11,Q$12,Q$13)</f>
        <v>651817.38982990058</v>
      </c>
      <c r="R56" s="46">
        <f ca="1">_xll.DBRW($B$16,R$7,$H$33,$D$9,$H56,$D$11,R$12,R$13)</f>
        <v>1012166.3629445959</v>
      </c>
      <c r="S56" s="46">
        <f ca="1">_xll.DBRW($B$16,S$7,$H$33,$D$9,$H56,$D$11,S$12,S$13)</f>
        <v>613140.64109441487</v>
      </c>
      <c r="T56" s="46">
        <f ca="1">_xll.DBRW($B$16,T$7,$H$33,$D$9,$H56,$D$11,T$12,T$13)</f>
        <v>965373.22193538235</v>
      </c>
      <c r="U56" s="46">
        <f ca="1">_xll.DBRW($B$16,U$7,$H$33,$D$9,$H56,$D$11,U$12,U$13)</f>
        <v>601100.55304011027</v>
      </c>
      <c r="V56" s="46">
        <f ca="1">_xll.DBRW($B$16,V$7,$H$33,$D$9,$H56,$D$11,V$12,V$13)</f>
        <v>56750169.944896206</v>
      </c>
      <c r="W56" s="16"/>
      <c r="X56" s="46">
        <f ca="1">_xll.DBRW($B$16,X$7,$H$33,$D$9,$H56,$D$11,X$12,X$13)</f>
        <v>53856053.964161694</v>
      </c>
      <c r="Y56" s="102">
        <f t="shared" ca="1" si="6"/>
        <v>5.3737987982936719E-2</v>
      </c>
      <c r="Z56" s="16"/>
      <c r="AA56" s="46">
        <f ca="1">_xll.DBRW($B$16,AA$7,$H$33,$D$9,$H56,$D$11,AA$12,AA$13)</f>
        <v>0</v>
      </c>
      <c r="AB56" s="102" t="str">
        <f t="shared" ca="1" si="7"/>
        <v/>
      </c>
      <c r="AC56" s="16"/>
      <c r="AD56" s="112" t="str">
        <f ca="1">_xll.DBRW($B$16,AD$7,$H$33,$D$9,$H56,$D$11,AD$12,AD$13)</f>
        <v/>
      </c>
      <c r="AE56" s="112" t="str">
        <f ca="1">_xll.DBRW($B$16,AE$7,$H$33,$D$9,$H56,$D$11,AE$12,AE$13)</f>
        <v/>
      </c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</row>
    <row r="57" spans="1:1000" customFormat="1" ht="12.75" x14ac:dyDescent="0.2">
      <c r="A57" s="41" t="str">
        <f ca="1">IF(_xll.TM1RPTELLEV($H$44,$H57)=0,"Root",IF(OR(_xll.ELLEV($B$10,$H57)=0,_xll.TM1RPTELLEV($H$44,$H57)+1&gt;=VALUE($L$29)),"Base","Default"))</f>
        <v>Root</v>
      </c>
      <c r="B57" s="16"/>
      <c r="C57" s="16" t="str">
        <f ca="1">_xll.DBRW($G$16,$H57,C$41)</f>
        <v>1</v>
      </c>
      <c r="D57" s="16">
        <f ca="1">_xll.DBRW($D$16,E$7,$H$33,$E$9,$H57,$D$11,$H$34,$D$41)</f>
        <v>0</v>
      </c>
      <c r="E57" s="25">
        <f ca="1">_xll.DBRW($E$16,E$7,$H$33,$E$9,$H57,$D$11,E$41,E$12,E$13)</f>
        <v>0</v>
      </c>
      <c r="F57" s="22"/>
      <c r="G57" s="92" t="str">
        <f ca="1">_xll.DBRW($G$16,$H57,G$13)&amp;IF(_xll.ELLEV($B$10,$H57)&lt;&gt;0,"",IF($D57&lt;&gt;0,"Annual",IF($E57&lt;&gt;0,"LID","")))</f>
        <v/>
      </c>
      <c r="H57" s="123" t="s">
        <v>155</v>
      </c>
      <c r="I57" s="94">
        <f ca="1">_xll.DBRW($B$16,I$7,$H$33,$D$9,$H57,$D$11,I$12,I$13)</f>
        <v>854542.02924511756</v>
      </c>
      <c r="J57" s="94">
        <f ca="1">_xll.DBRW($B$16,J$7,$H$33,$D$9,$H57,$D$11,J$12,J$13)</f>
        <v>-17025.352626470962</v>
      </c>
      <c r="K57" s="94">
        <f ca="1">_xll.DBRW($B$16,K$7,$H$33,$D$9,$H57,$D$11,K$12,K$13)</f>
        <v>15707.904498000669</v>
      </c>
      <c r="L57" s="94">
        <f ca="1">_xll.DBRW($B$16,L$7,$H$33,$D$9,$H57,$D$11,L$12,L$13)</f>
        <v>-8704.4683282589813</v>
      </c>
      <c r="M57" s="94">
        <f ca="1">_xll.DBRW($B$16,M$7,$H$33,$D$9,$H57,$D$11,M$12,M$13)</f>
        <v>28127.50145409891</v>
      </c>
      <c r="N57" s="94">
        <f ca="1">_xll.DBRW($B$16,N$7,$H$33,$D$9,$H57,$D$11,N$12,N$13)</f>
        <v>-22726.126873968999</v>
      </c>
      <c r="O57" s="94">
        <f ca="1">_xll.DBRW($B$16,O$7,$H$33,$D$9,$H57,$D$11,O$12,O$13)</f>
        <v>21752.4339283277</v>
      </c>
      <c r="P57" s="94">
        <f ca="1">_xll.DBRW($B$16,P$7,$H$33,$D$9,$H57,$D$11,P$12,P$13)</f>
        <v>-6947.2545560418803</v>
      </c>
      <c r="Q57" s="94">
        <f ca="1">_xll.DBRW($B$16,Q$7,$H$33,$D$9,$H57,$D$11,Q$12,Q$13)</f>
        <v>23266.046076635699</v>
      </c>
      <c r="R57" s="94">
        <f ca="1">_xll.DBRW($B$16,R$7,$H$33,$D$9,$H57,$D$11,R$12,R$13)</f>
        <v>-1991.3750035222299</v>
      </c>
      <c r="S57" s="94">
        <f ca="1">_xll.DBRW($B$16,S$7,$H$33,$D$9,$H57,$D$11,S$12,S$13)</f>
        <v>7563.5353927712604</v>
      </c>
      <c r="T57" s="94">
        <f ca="1">_xll.DBRW($B$16,T$7,$H$33,$D$9,$H57,$D$11,T$12,T$13)</f>
        <v>10568.8388139647</v>
      </c>
      <c r="U57" s="94">
        <f ca="1">_xll.DBRW($B$16,U$7,$H$33,$D$9,$H57,$D$11,U$12,U$13)</f>
        <v>7684.8556777702997</v>
      </c>
      <c r="V57" s="94">
        <f ca="1">_xll.DBRW($B$16,V$7,$H$33,$D$9,$H57,$D$11,V$12,V$13)</f>
        <v>911818.56769842375</v>
      </c>
      <c r="W57" s="16"/>
      <c r="X57" s="95">
        <f ca="1">_xll.DBRW($B$16,X$7,$H$33,$D$9,$H57,$D$11,X$12,X$13)</f>
        <v>924099.1853290163</v>
      </c>
      <c r="Y57" s="96">
        <f t="shared" ca="1" si="6"/>
        <v>-1.3289285203968881E-2</v>
      </c>
      <c r="Z57" s="16"/>
      <c r="AA57" s="95">
        <f ca="1">_xll.DBRW($B$16,AA$7,$H$33,$D$9,$H57,$D$11,AA$12,AA$13)</f>
        <v>0</v>
      </c>
      <c r="AB57" s="96" t="str">
        <f t="shared" ca="1" si="7"/>
        <v/>
      </c>
      <c r="AC57" s="16"/>
      <c r="AD57" s="114" t="str">
        <f ca="1">_xll.DBRW($B$16,AD$7,$H$33,$D$9,$H57,$D$11,AD$12,AD$13)</f>
        <v/>
      </c>
      <c r="AE57" s="114" t="str">
        <f ca="1">_xll.DBRW($B$16,AE$7,$H$33,$D$9,$H57,$D$11,AE$12,AE$13)</f>
        <v/>
      </c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</row>
    <row r="58" spans="1:1000" customFormat="1" ht="12.75" x14ac:dyDescent="0.2">
      <c r="A58" s="41" t="str">
        <f ca="1">IF(_xll.TM1RPTELLEV($H$44,$H58)=0,"Root",IF(OR(_xll.ELLEV($B$10,$H58)=0,_xll.TM1RPTELLEV($H$44,$H58)+1&gt;=VALUE($L$29)),"Base","Default"))</f>
        <v>Root</v>
      </c>
      <c r="B58" s="16"/>
      <c r="C58" s="16" t="str">
        <f ca="1">_xll.DBRW($G$16,$H58,C$41)</f>
        <v>1</v>
      </c>
      <c r="D58" s="16">
        <f ca="1">_xll.DBRW($D$16,E$7,$H$33,$E$9,$H58,$D$11,$H$34,$D$41)</f>
        <v>0</v>
      </c>
      <c r="E58" s="25">
        <f ca="1">_xll.DBRW($E$16,E$7,$H$33,$E$9,$H58,$D$11,E$41,E$12,E$13)</f>
        <v>0</v>
      </c>
      <c r="F58" s="22"/>
      <c r="G58" s="44" t="str">
        <f ca="1">_xll.DBRW($G$16,$H58,G$13)&amp;IF(_xll.ELLEV($B$10,$H58)&lt;&gt;0,"",IF($D58&lt;&gt;0,"Annual",IF($E58&lt;&gt;0,"LID","")))</f>
        <v/>
      </c>
      <c r="H58" s="124" t="s">
        <v>156</v>
      </c>
      <c r="I58" s="46">
        <f ca="1">_xll.DBRW($B$16,I$7,$H$33,$D$9,$H58,$D$11,I$12,I$13)</f>
        <v>854542.02924511756</v>
      </c>
      <c r="J58" s="46">
        <f ca="1">_xll.DBRW($B$16,J$7,$H$33,$D$9,$H58,$D$11,J$12,J$13)</f>
        <v>-17025.352626470962</v>
      </c>
      <c r="K58" s="46">
        <f ca="1">_xll.DBRW($B$16,K$7,$H$33,$D$9,$H58,$D$11,K$12,K$13)</f>
        <v>15707.904498000669</v>
      </c>
      <c r="L58" s="46">
        <f ca="1">_xll.DBRW($B$16,L$7,$H$33,$D$9,$H58,$D$11,L$12,L$13)</f>
        <v>-8704.4683282589813</v>
      </c>
      <c r="M58" s="46">
        <f ca="1">_xll.DBRW($B$16,M$7,$H$33,$D$9,$H58,$D$11,M$12,M$13)</f>
        <v>28127.50145409891</v>
      </c>
      <c r="N58" s="46">
        <f ca="1">_xll.DBRW($B$16,N$7,$H$33,$D$9,$H58,$D$11,N$12,N$13)</f>
        <v>-22726.126873968999</v>
      </c>
      <c r="O58" s="46">
        <f ca="1">_xll.DBRW($B$16,O$7,$H$33,$D$9,$H58,$D$11,O$12,O$13)</f>
        <v>21752.4339283277</v>
      </c>
      <c r="P58" s="46">
        <f ca="1">_xll.DBRW($B$16,P$7,$H$33,$D$9,$H58,$D$11,P$12,P$13)</f>
        <v>-6947.2545560418803</v>
      </c>
      <c r="Q58" s="46">
        <f ca="1">_xll.DBRW($B$16,Q$7,$H$33,$D$9,$H58,$D$11,Q$12,Q$13)</f>
        <v>23266.046076635699</v>
      </c>
      <c r="R58" s="46">
        <f ca="1">_xll.DBRW($B$16,R$7,$H$33,$D$9,$H58,$D$11,R$12,R$13)</f>
        <v>-1991.3750035222299</v>
      </c>
      <c r="S58" s="46">
        <f ca="1">_xll.DBRW($B$16,S$7,$H$33,$D$9,$H58,$D$11,S$12,S$13)</f>
        <v>7563.5353927712604</v>
      </c>
      <c r="T58" s="46">
        <f ca="1">_xll.DBRW($B$16,T$7,$H$33,$D$9,$H58,$D$11,T$12,T$13)</f>
        <v>10568.8388139647</v>
      </c>
      <c r="U58" s="46">
        <f ca="1">_xll.DBRW($B$16,U$7,$H$33,$D$9,$H58,$D$11,U$12,U$13)</f>
        <v>7684.8556777702997</v>
      </c>
      <c r="V58" s="46">
        <f ca="1">_xll.DBRW($B$16,V$7,$H$33,$D$9,$H58,$D$11,V$12,V$13)</f>
        <v>911818.56769842375</v>
      </c>
      <c r="W58" s="16"/>
      <c r="X58" s="46">
        <f ca="1">_xll.DBRW($B$16,X$7,$H$33,$D$9,$H58,$D$11,X$12,X$13)</f>
        <v>924099.1853290163</v>
      </c>
      <c r="Y58" s="102">
        <f t="shared" ca="1" si="6"/>
        <v>-1.3289285203968881E-2</v>
      </c>
      <c r="Z58" s="16"/>
      <c r="AA58" s="46">
        <f ca="1">_xll.DBRW($B$16,AA$7,$H$33,$D$9,$H58,$D$11,AA$12,AA$13)</f>
        <v>0</v>
      </c>
      <c r="AB58" s="102" t="str">
        <f t="shared" ca="1" si="7"/>
        <v/>
      </c>
      <c r="AC58" s="16"/>
      <c r="AD58" s="112" t="str">
        <f ca="1">_xll.DBRW($B$16,AD$7,$H$33,$D$9,$H58,$D$11,AD$12,AD$13)</f>
        <v/>
      </c>
      <c r="AE58" s="112" t="str">
        <f ca="1">_xll.DBRW($B$16,AE$7,$H$33,$D$9,$H58,$D$11,AE$12,AE$13)</f>
        <v/>
      </c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</row>
    <row r="59" spans="1:1000" customFormat="1" ht="12.75" x14ac:dyDescent="0.2">
      <c r="A59" s="41" t="str">
        <f ca="1">IF(_xll.TM1RPTELLEV($H$44,$H59)=0,"Root",IF(OR(_xll.ELLEV($B$10,$H59)=0,_xll.TM1RPTELLEV($H$44,$H59)+1&gt;=VALUE($L$29)),"Base","Default"))</f>
        <v>Root</v>
      </c>
      <c r="B59" s="16"/>
      <c r="C59" s="16" t="str">
        <f ca="1">_xll.DBRW($G$16,$H59,C$41)</f>
        <v>1</v>
      </c>
      <c r="D59" s="16">
        <f ca="1">_xll.DBRW($D$16,E$7,$H$33,$E$9,$H59,$D$11,$H$34,$D$41)</f>
        <v>0</v>
      </c>
      <c r="E59" s="25">
        <f ca="1">_xll.DBRW($E$16,E$7,$H$33,$E$9,$H59,$D$11,E$41,E$12,E$13)</f>
        <v>0</v>
      </c>
      <c r="F59" s="22"/>
      <c r="G59" s="92" t="str">
        <f ca="1">_xll.DBRW($G$16,$H59,G$13)&amp;IF(_xll.ELLEV($B$10,$H59)&lt;&gt;0,"",IF($D59&lt;&gt;0,"Annual",IF($E59&lt;&gt;0,"LID","")))</f>
        <v/>
      </c>
      <c r="H59" s="123" t="s">
        <v>157</v>
      </c>
      <c r="I59" s="94">
        <f ca="1">_xll.DBRW($B$16,I$7,$H$33,$D$9,$H59,$D$11,I$12,I$13)</f>
        <v>5259670.0437726174</v>
      </c>
      <c r="J59" s="94">
        <f ca="1">_xll.DBRW($B$16,J$7,$H$33,$D$9,$H59,$D$11,J$12,J$13)</f>
        <v>446450.96129386307</v>
      </c>
      <c r="K59" s="94">
        <f ca="1">_xll.DBRW($B$16,K$7,$H$33,$D$9,$H59,$D$11,K$12,K$13)</f>
        <v>55471.938900428002</v>
      </c>
      <c r="L59" s="94">
        <f ca="1">_xll.DBRW($B$16,L$7,$H$33,$D$9,$H59,$D$11,L$12,L$13)</f>
        <v>724407.20809751772</v>
      </c>
      <c r="M59" s="94">
        <f ca="1">_xll.DBRW($B$16,M$7,$H$33,$D$9,$H59,$D$11,M$12,M$13)</f>
        <v>-810223.02151762811</v>
      </c>
      <c r="N59" s="94">
        <f ca="1">_xll.DBRW($B$16,N$7,$H$33,$D$9,$H59,$D$11,N$12,N$13)</f>
        <v>170346.45768273101</v>
      </c>
      <c r="O59" s="94">
        <f ca="1">_xll.DBRW($B$16,O$7,$H$33,$D$9,$H59,$D$11,O$12,O$13)</f>
        <v>148885.24965566699</v>
      </c>
      <c r="P59" s="94">
        <f ca="1">_xll.DBRW($B$16,P$7,$H$33,$D$9,$H59,$D$11,P$12,P$13)</f>
        <v>182175.872826017</v>
      </c>
      <c r="Q59" s="94">
        <f ca="1">_xll.DBRW($B$16,Q$7,$H$33,$D$9,$H59,$D$11,Q$12,Q$13)</f>
        <v>82163.262870738094</v>
      </c>
      <c r="R59" s="94">
        <f ca="1">_xll.DBRW($B$16,R$7,$H$33,$D$9,$H59,$D$11,R$12,R$13)</f>
        <v>165727.11303842001</v>
      </c>
      <c r="S59" s="94">
        <f ca="1">_xll.DBRW($B$16,S$7,$H$33,$D$9,$H59,$D$11,S$12,S$13)</f>
        <v>-217870.41800663099</v>
      </c>
      <c r="T59" s="94">
        <f ca="1">_xll.DBRW($B$16,T$7,$H$33,$D$9,$H59,$D$11,T$12,T$13)</f>
        <v>-16653.738254396299</v>
      </c>
      <c r="U59" s="94">
        <f ca="1">_xll.DBRW($B$16,U$7,$H$33,$D$9,$H59,$D$11,U$12,U$13)</f>
        <v>-93231.057049863695</v>
      </c>
      <c r="V59" s="94">
        <f ca="1">_xll.DBRW($B$16,V$7,$H$33,$D$9,$H59,$D$11,V$12,V$13)</f>
        <v>6097319.87330948</v>
      </c>
      <c r="W59" s="16"/>
      <c r="X59" s="95">
        <f ca="1">_xll.DBRW($B$16,X$7,$H$33,$D$9,$H59,$D$11,X$12,X$13)</f>
        <v>6025789.6855731942</v>
      </c>
      <c r="Y59" s="96">
        <f t="shared" ca="1" si="6"/>
        <v>1.1870674462393094E-2</v>
      </c>
      <c r="Z59" s="16"/>
      <c r="AA59" s="95">
        <f ca="1">_xll.DBRW($B$16,AA$7,$H$33,$D$9,$H59,$D$11,AA$12,AA$13)</f>
        <v>0</v>
      </c>
      <c r="AB59" s="96" t="str">
        <f t="shared" ca="1" si="7"/>
        <v/>
      </c>
      <c r="AC59" s="16"/>
      <c r="AD59" s="114" t="str">
        <f ca="1">_xll.DBRW($B$16,AD$7,$H$33,$D$9,$H59,$D$11,AD$12,AD$13)</f>
        <v/>
      </c>
      <c r="AE59" s="114" t="str">
        <f ca="1">_xll.DBRW($B$16,AE$7,$H$33,$D$9,$H59,$D$11,AE$12,AE$13)</f>
        <v/>
      </c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</row>
    <row r="60" spans="1:1000" customFormat="1" ht="12.75" x14ac:dyDescent="0.2">
      <c r="A60" s="41" t="str">
        <f ca="1">IF(_xll.TM1RPTELLEV($H$44,$H60)=0,"Root",IF(OR(_xll.ELLEV($B$10,$H60)=0,_xll.TM1RPTELLEV($H$44,$H60)+1&gt;=VALUE($L$29)),"Base","Default"))</f>
        <v>Root</v>
      </c>
      <c r="B60" s="16"/>
      <c r="C60" s="16" t="str">
        <f ca="1">_xll.DBRW($G$16,$H60,C$41)</f>
        <v>1</v>
      </c>
      <c r="D60" s="16">
        <f ca="1">_xll.DBRW($D$16,E$7,$H$33,$E$9,$H60,$D$11,$H$34,$D$41)</f>
        <v>0</v>
      </c>
      <c r="E60" s="25">
        <f ca="1">_xll.DBRW($E$16,E$7,$H$33,$E$9,$H60,$D$11,E$41,E$12,E$13)</f>
        <v>0</v>
      </c>
      <c r="F60" s="22"/>
      <c r="G60" s="44" t="str">
        <f ca="1">_xll.DBRW($G$16,$H60,G$13)&amp;IF(_xll.ELLEV($B$10,$H60)&lt;&gt;0,"",IF($D60&lt;&gt;0,"Annual",IF($E60&lt;&gt;0,"LID","")))</f>
        <v/>
      </c>
      <c r="H60" s="124" t="s">
        <v>158</v>
      </c>
      <c r="I60" s="46">
        <f ca="1">_xll.DBRW($B$16,I$7,$H$33,$D$9,$H60,$D$11,I$12,I$13)</f>
        <v>5259670.0437726174</v>
      </c>
      <c r="J60" s="46">
        <f ca="1">_xll.DBRW($B$16,J$7,$H$33,$D$9,$H60,$D$11,J$12,J$13)</f>
        <v>446450.96129386307</v>
      </c>
      <c r="K60" s="46">
        <f ca="1">_xll.DBRW($B$16,K$7,$H$33,$D$9,$H60,$D$11,K$12,K$13)</f>
        <v>55471.938900428002</v>
      </c>
      <c r="L60" s="46">
        <f ca="1">_xll.DBRW($B$16,L$7,$H$33,$D$9,$H60,$D$11,L$12,L$13)</f>
        <v>724407.20809751772</v>
      </c>
      <c r="M60" s="46">
        <f ca="1">_xll.DBRW($B$16,M$7,$H$33,$D$9,$H60,$D$11,M$12,M$13)</f>
        <v>-810223.02151762811</v>
      </c>
      <c r="N60" s="46">
        <f ca="1">_xll.DBRW($B$16,N$7,$H$33,$D$9,$H60,$D$11,N$12,N$13)</f>
        <v>170346.45768273101</v>
      </c>
      <c r="O60" s="46">
        <f ca="1">_xll.DBRW($B$16,O$7,$H$33,$D$9,$H60,$D$11,O$12,O$13)</f>
        <v>148885.24965566699</v>
      </c>
      <c r="P60" s="46">
        <f ca="1">_xll.DBRW($B$16,P$7,$H$33,$D$9,$H60,$D$11,P$12,P$13)</f>
        <v>182175.872826017</v>
      </c>
      <c r="Q60" s="46">
        <f ca="1">_xll.DBRW($B$16,Q$7,$H$33,$D$9,$H60,$D$11,Q$12,Q$13)</f>
        <v>82163.262870738094</v>
      </c>
      <c r="R60" s="46">
        <f ca="1">_xll.DBRW($B$16,R$7,$H$33,$D$9,$H60,$D$11,R$12,R$13)</f>
        <v>165727.11303842001</v>
      </c>
      <c r="S60" s="46">
        <f ca="1">_xll.DBRW($B$16,S$7,$H$33,$D$9,$H60,$D$11,S$12,S$13)</f>
        <v>-217870.41800663099</v>
      </c>
      <c r="T60" s="46">
        <f ca="1">_xll.DBRW($B$16,T$7,$H$33,$D$9,$H60,$D$11,T$12,T$13)</f>
        <v>-16653.738254396299</v>
      </c>
      <c r="U60" s="46">
        <f ca="1">_xll.DBRW($B$16,U$7,$H$33,$D$9,$H60,$D$11,U$12,U$13)</f>
        <v>-93231.057049863695</v>
      </c>
      <c r="V60" s="46">
        <f ca="1">_xll.DBRW($B$16,V$7,$H$33,$D$9,$H60,$D$11,V$12,V$13)</f>
        <v>6097319.87330948</v>
      </c>
      <c r="W60" s="16"/>
      <c r="X60" s="46">
        <f ca="1">_xll.DBRW($B$16,X$7,$H$33,$D$9,$H60,$D$11,X$12,X$13)</f>
        <v>6025789.6855731942</v>
      </c>
      <c r="Y60" s="102">
        <f t="shared" ca="1" si="6"/>
        <v>1.1870674462393094E-2</v>
      </c>
      <c r="Z60" s="16"/>
      <c r="AA60" s="46">
        <f ca="1">_xll.DBRW($B$16,AA$7,$H$33,$D$9,$H60,$D$11,AA$12,AA$13)</f>
        <v>0</v>
      </c>
      <c r="AB60" s="102" t="str">
        <f t="shared" ca="1" si="7"/>
        <v/>
      </c>
      <c r="AC60" s="16"/>
      <c r="AD60" s="112" t="str">
        <f ca="1">_xll.DBRW($B$16,AD$7,$H$33,$D$9,$H60,$D$11,AD$12,AD$13)</f>
        <v/>
      </c>
      <c r="AE60" s="112" t="str">
        <f ca="1">_xll.DBRW($B$16,AE$7,$H$33,$D$9,$H60,$D$11,AE$12,AE$13)</f>
        <v/>
      </c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</row>
    <row r="61" spans="1:1000" customFormat="1" ht="12.75" x14ac:dyDescent="0.2">
      <c r="A61" s="41" t="str">
        <f ca="1">IF(_xll.TM1RPTELLEV($H$44,$H61)=0,"Root",IF(OR(_xll.ELLEV($B$10,$H61)=0,_xll.TM1RPTELLEV($H$44,$H61)+1&gt;=VALUE($L$29)),"Base","Default"))</f>
        <v>Root</v>
      </c>
      <c r="B61" s="16"/>
      <c r="C61" s="16" t="str">
        <f ca="1">_xll.DBRW($G$16,$H61,C$41)</f>
        <v>1</v>
      </c>
      <c r="D61" s="16">
        <f ca="1">_xll.DBRW($D$16,E$7,$H$33,$E$9,$H61,$D$11,$H$34,$D$41)</f>
        <v>0</v>
      </c>
      <c r="E61" s="25">
        <f ca="1">_xll.DBRW($E$16,E$7,$H$33,$E$9,$H61,$D$11,E$41,E$12,E$13)</f>
        <v>0</v>
      </c>
      <c r="F61" s="22"/>
      <c r="G61" s="92" t="str">
        <f ca="1">_xll.DBRW($G$16,$H61,G$13)&amp;IF(_xll.ELLEV($B$10,$H61)&lt;&gt;0,"",IF($D61&lt;&gt;0,"Annual",IF($E61&lt;&gt;0,"LID","")))</f>
        <v/>
      </c>
      <c r="H61" s="123" t="s">
        <v>159</v>
      </c>
      <c r="I61" s="94">
        <f ca="1">_xll.DBRW($B$16,I$7,$H$33,$D$9,$H61,$D$11,I$12,I$13)</f>
        <v>29383.434882317772</v>
      </c>
      <c r="J61" s="94">
        <f ca="1">_xll.DBRW($B$16,J$7,$H$33,$D$9,$H61,$D$11,J$12,J$13)</f>
        <v>2516.3906844251692</v>
      </c>
      <c r="K61" s="94">
        <f ca="1">_xll.DBRW($B$16,K$7,$H$33,$D$9,$H61,$D$11,K$12,K$13)</f>
        <v>54.572652708040337</v>
      </c>
      <c r="L61" s="94">
        <f ca="1">_xll.DBRW($B$16,L$7,$H$33,$D$9,$H61,$D$11,L$12,L$13)</f>
        <v>2045.775865914434</v>
      </c>
      <c r="M61" s="94">
        <f ca="1">_xll.DBRW($B$16,M$7,$H$33,$D$9,$H61,$D$11,M$12,M$13)</f>
        <v>3857.1121451119152</v>
      </c>
      <c r="N61" s="94">
        <f ca="1">_xll.DBRW($B$16,N$7,$H$33,$D$9,$H61,$D$11,N$12,N$13)</f>
        <v>1068.6866084360299</v>
      </c>
      <c r="O61" s="94">
        <f ca="1">_xll.DBRW($B$16,O$7,$H$33,$D$9,$H61,$D$11,O$12,O$13)</f>
        <v>181.194089526667</v>
      </c>
      <c r="P61" s="94">
        <f ca="1">_xll.DBRW($B$16,P$7,$H$33,$D$9,$H61,$D$11,P$12,P$13)</f>
        <v>1026.82200073631</v>
      </c>
      <c r="Q61" s="94">
        <f ca="1">_xll.DBRW($B$16,Q$7,$H$33,$D$9,$H61,$D$11,Q$12,Q$13)</f>
        <v>80.831268906117501</v>
      </c>
      <c r="R61" s="94">
        <f ca="1">_xll.DBRW($B$16,R$7,$H$33,$D$9,$H61,$D$11,R$12,R$13)</f>
        <v>468.02478549610498</v>
      </c>
      <c r="S61" s="94">
        <f ca="1">_xll.DBRW($B$16,S$7,$H$33,$D$9,$H61,$D$11,S$12,S$13)</f>
        <v>1037.1843468233301</v>
      </c>
      <c r="T61" s="94">
        <f ca="1">_xll.DBRW($B$16,T$7,$H$33,$D$9,$H61,$D$11,T$12,T$13)</f>
        <v>440.72300762470599</v>
      </c>
      <c r="U61" s="94">
        <f ca="1">_xll.DBRW($B$16,U$7,$H$33,$D$9,$H61,$D$11,U$12,U$13)</f>
        <v>778.31748345080996</v>
      </c>
      <c r="V61" s="94">
        <f ca="1">_xll.DBRW($B$16,V$7,$H$33,$D$9,$H61,$D$11,V$12,V$13)</f>
        <v>42939.069821477402</v>
      </c>
      <c r="W61" s="16"/>
      <c r="X61" s="95">
        <f ca="1">_xll.DBRW($B$16,X$7,$H$33,$D$9,$H61,$D$11,X$12,X$13)</f>
        <v>36332.639848289858</v>
      </c>
      <c r="Y61" s="96">
        <f t="shared" ca="1" si="6"/>
        <v>0.18183181846332319</v>
      </c>
      <c r="Z61" s="16"/>
      <c r="AA61" s="95">
        <f ca="1">_xll.DBRW($B$16,AA$7,$H$33,$D$9,$H61,$D$11,AA$12,AA$13)</f>
        <v>0</v>
      </c>
      <c r="AB61" s="96" t="str">
        <f t="shared" ca="1" si="7"/>
        <v/>
      </c>
      <c r="AC61" s="16"/>
      <c r="AD61" s="114" t="str">
        <f ca="1">_xll.DBRW($B$16,AD$7,$H$33,$D$9,$H61,$D$11,AD$12,AD$13)</f>
        <v/>
      </c>
      <c r="AE61" s="114" t="str">
        <f ca="1">_xll.DBRW($B$16,AE$7,$H$33,$D$9,$H61,$D$11,AE$12,AE$13)</f>
        <v/>
      </c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</row>
    <row r="62" spans="1:1000" customFormat="1" ht="12.75" x14ac:dyDescent="0.2">
      <c r="A62" s="41" t="str">
        <f ca="1">IF(_xll.TM1RPTELLEV($H$44,$H62)=0,"Root",IF(OR(_xll.ELLEV($B$10,$H62)=0,_xll.TM1RPTELLEV($H$44,$H62)+1&gt;=VALUE($L$29)),"Base","Default"))</f>
        <v>Root</v>
      </c>
      <c r="B62" s="16"/>
      <c r="C62" s="16" t="str">
        <f ca="1">_xll.DBRW($G$16,$H62,C$41)</f>
        <v>1</v>
      </c>
      <c r="D62" s="16">
        <f ca="1">_xll.DBRW($D$16,E$7,$H$33,$E$9,$H62,$D$11,$H$34,$D$41)</f>
        <v>0</v>
      </c>
      <c r="E62" s="25">
        <f ca="1">_xll.DBRW($E$16,E$7,$H$33,$E$9,$H62,$D$11,E$41,E$12,E$13)</f>
        <v>0</v>
      </c>
      <c r="F62" s="22"/>
      <c r="G62" s="92" t="str">
        <f ca="1">_xll.DBRW($G$16,$H62,G$13)&amp;IF(_xll.ELLEV($B$10,$H62)&lt;&gt;0,"",IF($D62&lt;&gt;0,"Annual",IF($E62&lt;&gt;0,"LID","")))</f>
        <v/>
      </c>
      <c r="H62" s="123" t="s">
        <v>160</v>
      </c>
      <c r="I62" s="94">
        <f ca="1">_xll.DBRW($B$16,I$7,$H$33,$D$9,$H62,$D$11,I$12,I$13)</f>
        <v>57721.634162206392</v>
      </c>
      <c r="J62" s="94">
        <f ca="1">_xll.DBRW($B$16,J$7,$H$33,$D$9,$H62,$D$11,J$12,J$13)</f>
        <v>-2808.933577650319</v>
      </c>
      <c r="K62" s="94">
        <f ca="1">_xll.DBRW($B$16,K$7,$H$33,$D$9,$H62,$D$11,K$12,K$13)</f>
        <v>-579.78189050337755</v>
      </c>
      <c r="L62" s="94">
        <f ca="1">_xll.DBRW($B$16,L$7,$H$33,$D$9,$H62,$D$11,L$12,L$13)</f>
        <v>-4493.7529319362857</v>
      </c>
      <c r="M62" s="94">
        <f ca="1">_xll.DBRW($B$16,M$7,$H$33,$D$9,$H62,$D$11,M$12,M$13)</f>
        <v>2497.592357423192</v>
      </c>
      <c r="N62" s="94">
        <f ca="1">_xll.DBRW($B$16,N$7,$H$33,$D$9,$H62,$D$11,N$12,N$13)</f>
        <v>2622.5289677778401</v>
      </c>
      <c r="O62" s="94">
        <f ca="1">_xll.DBRW($B$16,O$7,$H$33,$D$9,$H62,$D$11,O$12,O$13)</f>
        <v>1171.5258779047899</v>
      </c>
      <c r="P62" s="94">
        <f ca="1">_xll.DBRW($B$16,P$7,$H$33,$D$9,$H62,$D$11,P$12,P$13)</f>
        <v>-1146.19514926283</v>
      </c>
      <c r="Q62" s="94">
        <f ca="1">_xll.DBRW($B$16,Q$7,$H$33,$D$9,$H62,$D$11,Q$12,Q$13)</f>
        <v>-858.75440486460002</v>
      </c>
      <c r="R62" s="94">
        <f ca="1">_xll.DBRW($B$16,R$7,$H$33,$D$9,$H62,$D$11,R$12,R$13)</f>
        <v>-1028.06362470303</v>
      </c>
      <c r="S62" s="94">
        <f ca="1">_xll.DBRW($B$16,S$7,$H$33,$D$9,$H62,$D$11,S$12,S$13)</f>
        <v>671.60704703589897</v>
      </c>
      <c r="T62" s="94">
        <f ca="1">_xll.DBRW($B$16,T$7,$H$33,$D$9,$H62,$D$11,T$12,T$13)</f>
        <v>1648.5811027765701</v>
      </c>
      <c r="U62" s="94">
        <f ca="1">_xll.DBRW($B$16,U$7,$H$33,$D$9,$H62,$D$11,U$12,U$13)</f>
        <v>2444.8343691252499</v>
      </c>
      <c r="V62" s="94">
        <f ca="1">_xll.DBRW($B$16,V$7,$H$33,$D$9,$H62,$D$11,V$12,V$13)</f>
        <v>57862.822305329486</v>
      </c>
      <c r="W62" s="16"/>
      <c r="X62" s="95">
        <f ca="1">_xll.DBRW($B$16,X$7,$H$33,$D$9,$H62,$D$11,X$12,X$13)</f>
        <v>67192.065657496598</v>
      </c>
      <c r="Y62" s="96">
        <f t="shared" ca="1" si="6"/>
        <v>-0.13884441951408066</v>
      </c>
      <c r="Z62" s="16"/>
      <c r="AA62" s="95">
        <f ca="1">_xll.DBRW($B$16,AA$7,$H$33,$D$9,$H62,$D$11,AA$12,AA$13)</f>
        <v>0</v>
      </c>
      <c r="AB62" s="96" t="str">
        <f t="shared" ca="1" si="7"/>
        <v/>
      </c>
      <c r="AC62" s="16"/>
      <c r="AD62" s="114" t="str">
        <f ca="1">_xll.DBRW($B$16,AD$7,$H$33,$D$9,$H62,$D$11,AD$12,AD$13)</f>
        <v/>
      </c>
      <c r="AE62" s="114" t="str">
        <f ca="1">_xll.DBRW($B$16,AE$7,$H$33,$D$9,$H62,$D$11,AE$12,AE$13)</f>
        <v/>
      </c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</row>
    <row r="63" spans="1:1000" customFormat="1" ht="12.75" x14ac:dyDescent="0.2">
      <c r="A63" s="41" t="str">
        <f ca="1">IF(_xll.TM1RPTELLEV($H$44,$H63)=0,"Root",IF(OR(_xll.ELLEV($B$10,$H63)=0,_xll.TM1RPTELLEV($H$44,$H63)+1&gt;=VALUE($L$29)),"Base","Default"))</f>
        <v>Root</v>
      </c>
      <c r="B63" s="16"/>
      <c r="C63" s="16" t="str">
        <f ca="1">_xll.DBRW($G$16,$H63,C$41)</f>
        <v>1</v>
      </c>
      <c r="D63" s="16">
        <f ca="1">_xll.DBRW($D$16,E$7,$H$33,$E$9,$H63,$D$11,$H$34,$D$41)</f>
        <v>0</v>
      </c>
      <c r="E63" s="25">
        <f ca="1">_xll.DBRW($E$16,E$7,$H$33,$E$9,$H63,$D$11,E$41,E$12,E$13)</f>
        <v>0</v>
      </c>
      <c r="F63" s="22"/>
      <c r="G63" s="44" t="str">
        <f ca="1">_xll.DBRW($G$16,$H63,G$13)&amp;IF(_xll.ELLEV($B$10,$H63)&lt;&gt;0,"",IF($D63&lt;&gt;0,"Annual",IF($E63&lt;&gt;0,"LID","")))</f>
        <v/>
      </c>
      <c r="H63" s="124" t="s">
        <v>161</v>
      </c>
      <c r="I63" s="46">
        <f ca="1">_xll.DBRW($B$16,I$7,$H$33,$D$9,$H63,$D$11,I$12,I$13)</f>
        <v>87105.069044524163</v>
      </c>
      <c r="J63" s="46">
        <f ca="1">_xll.DBRW($B$16,J$7,$H$33,$D$9,$H63,$D$11,J$12,J$13)</f>
        <v>-292.54289322514978</v>
      </c>
      <c r="K63" s="46">
        <f ca="1">_xll.DBRW($B$16,K$7,$H$33,$D$9,$H63,$D$11,K$12,K$13)</f>
        <v>-525.20923779533723</v>
      </c>
      <c r="L63" s="46">
        <f ca="1">_xll.DBRW($B$16,L$7,$H$33,$D$9,$H63,$D$11,L$12,L$13)</f>
        <v>-2447.9770660218519</v>
      </c>
      <c r="M63" s="46">
        <f ca="1">_xll.DBRW($B$16,M$7,$H$33,$D$9,$H63,$D$11,M$12,M$13)</f>
        <v>6354.7045025351072</v>
      </c>
      <c r="N63" s="46">
        <f ca="1">_xll.DBRW($B$16,N$7,$H$33,$D$9,$H63,$D$11,N$12,N$13)</f>
        <v>3691.21557621387</v>
      </c>
      <c r="O63" s="46">
        <f ca="1">_xll.DBRW($B$16,O$7,$H$33,$D$9,$H63,$D$11,O$12,O$13)</f>
        <v>1352.719967431457</v>
      </c>
      <c r="P63" s="46">
        <f ca="1">_xll.DBRW($B$16,P$7,$H$33,$D$9,$H63,$D$11,P$12,P$13)</f>
        <v>-119.37314852652003</v>
      </c>
      <c r="Q63" s="46">
        <f ca="1">_xll.DBRW($B$16,Q$7,$H$33,$D$9,$H63,$D$11,Q$12,Q$13)</f>
        <v>-777.92313595848248</v>
      </c>
      <c r="R63" s="46">
        <f ca="1">_xll.DBRW($B$16,R$7,$H$33,$D$9,$H63,$D$11,R$12,R$13)</f>
        <v>-560.03883920692499</v>
      </c>
      <c r="S63" s="46">
        <f ca="1">_xll.DBRW($B$16,S$7,$H$33,$D$9,$H63,$D$11,S$12,S$13)</f>
        <v>1708.7913938592292</v>
      </c>
      <c r="T63" s="46">
        <f ca="1">_xll.DBRW($B$16,T$7,$H$33,$D$9,$H63,$D$11,T$12,T$13)</f>
        <v>2089.3041104012759</v>
      </c>
      <c r="U63" s="46">
        <f ca="1">_xll.DBRW($B$16,U$7,$H$33,$D$9,$H63,$D$11,U$12,U$13)</f>
        <v>3223.1518525760598</v>
      </c>
      <c r="V63" s="46">
        <f ca="1">_xll.DBRW($B$16,V$7,$H$33,$D$9,$H63,$D$11,V$12,V$13)</f>
        <v>100801.8921268069</v>
      </c>
      <c r="W63" s="16"/>
      <c r="X63" s="46">
        <f ca="1">_xll.DBRW($B$16,X$7,$H$33,$D$9,$H63,$D$11,X$12,X$13)</f>
        <v>103524.70550578646</v>
      </c>
      <c r="Y63" s="102">
        <f t="shared" ca="1" si="6"/>
        <v>-2.6301097556151731E-2</v>
      </c>
      <c r="Z63" s="16"/>
      <c r="AA63" s="46">
        <f ca="1">_xll.DBRW($B$16,AA$7,$H$33,$D$9,$H63,$D$11,AA$12,AA$13)</f>
        <v>0</v>
      </c>
      <c r="AB63" s="102" t="str">
        <f t="shared" ca="1" si="7"/>
        <v/>
      </c>
      <c r="AC63" s="16"/>
      <c r="AD63" s="112" t="str">
        <f ca="1">_xll.DBRW($B$16,AD$7,$H$33,$D$9,$H63,$D$11,AD$12,AD$13)</f>
        <v/>
      </c>
      <c r="AE63" s="112" t="str">
        <f ca="1">_xll.DBRW($B$16,AE$7,$H$33,$D$9,$H63,$D$11,AE$12,AE$13)</f>
        <v/>
      </c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</row>
    <row r="64" spans="1:1000" customFormat="1" ht="12.75" x14ac:dyDescent="0.2">
      <c r="A64" s="41" t="str">
        <f ca="1">IF(_xll.TM1RPTELLEV($H$44,$H64)=0,"Root",IF(OR(_xll.ELLEV($B$10,$H64)=0,_xll.TM1RPTELLEV($H$44,$H64)+1&gt;=VALUE($L$29)),"Base","Default"))</f>
        <v>Root</v>
      </c>
      <c r="B64" s="16"/>
      <c r="C64" s="16" t="str">
        <f ca="1">_xll.DBRW($G$16,$H64,C$41)</f>
        <v>1</v>
      </c>
      <c r="D64" s="16">
        <f ca="1">_xll.DBRW($D$16,E$7,$H$33,$E$9,$H64,$D$11,$H$34,$D$41)</f>
        <v>0</v>
      </c>
      <c r="E64" s="25">
        <f ca="1">_xll.DBRW($E$16,E$7,$H$33,$E$9,$H64,$D$11,E$41,E$12,E$13)</f>
        <v>0</v>
      </c>
      <c r="F64" s="22"/>
      <c r="G64" s="44" t="str">
        <f ca="1">_xll.DBRW($G$16,$H64,G$13)&amp;IF(_xll.ELLEV($B$10,$H64)&lt;&gt;0,"",IF($D64&lt;&gt;0,"Annual",IF($E64&lt;&gt;0,"LID","")))</f>
        <v/>
      </c>
      <c r="H64" s="122" t="s">
        <v>162</v>
      </c>
      <c r="I64" s="46">
        <f ca="1">_xll.DBRW($B$16,I$7,$H$33,$D$9,$H64,$D$11,I$12,I$13)</f>
        <v>6201317.1420622589</v>
      </c>
      <c r="J64" s="46">
        <f ca="1">_xll.DBRW($B$16,J$7,$H$33,$D$9,$H64,$D$11,J$12,J$13)</f>
        <v>429133.06577416696</v>
      </c>
      <c r="K64" s="46">
        <f ca="1">_xll.DBRW($B$16,K$7,$H$33,$D$9,$H64,$D$11,K$12,K$13)</f>
        <v>70654.63416063333</v>
      </c>
      <c r="L64" s="46">
        <f ca="1">_xll.DBRW($B$16,L$7,$H$33,$D$9,$H64,$D$11,L$12,L$13)</f>
        <v>713254.76270323689</v>
      </c>
      <c r="M64" s="46">
        <f ca="1">_xll.DBRW($B$16,M$7,$H$33,$D$9,$H64,$D$11,M$12,M$13)</f>
        <v>-775740.81556099409</v>
      </c>
      <c r="N64" s="46">
        <f ca="1">_xll.DBRW($B$16,N$7,$H$33,$D$9,$H64,$D$11,N$12,N$13)</f>
        <v>151311.54638497587</v>
      </c>
      <c r="O64" s="46">
        <f ca="1">_xll.DBRW($B$16,O$7,$H$33,$D$9,$H64,$D$11,O$12,O$13)</f>
        <v>171990.40355142613</v>
      </c>
      <c r="P64" s="46">
        <f ca="1">_xll.DBRW($B$16,P$7,$H$33,$D$9,$H64,$D$11,P$12,P$13)</f>
        <v>175109.24512144859</v>
      </c>
      <c r="Q64" s="46">
        <f ca="1">_xll.DBRW($B$16,Q$7,$H$33,$D$9,$H64,$D$11,Q$12,Q$13)</f>
        <v>104651.38581141531</v>
      </c>
      <c r="R64" s="46">
        <f ca="1">_xll.DBRW($B$16,R$7,$H$33,$D$9,$H64,$D$11,R$12,R$13)</f>
        <v>163175.69919569083</v>
      </c>
      <c r="S64" s="46">
        <f ca="1">_xll.DBRW($B$16,S$7,$H$33,$D$9,$H64,$D$11,S$12,S$13)</f>
        <v>-208598.09122000047</v>
      </c>
      <c r="T64" s="46">
        <f ca="1">_xll.DBRW($B$16,T$7,$H$33,$D$9,$H64,$D$11,T$12,T$13)</f>
        <v>-3995.5953300303236</v>
      </c>
      <c r="U64" s="46">
        <f ca="1">_xll.DBRW($B$16,U$7,$H$33,$D$9,$H64,$D$11,U$12,U$13)</f>
        <v>-82323.049519517328</v>
      </c>
      <c r="V64" s="46">
        <f ca="1">_xll.DBRW($B$16,V$7,$H$33,$D$9,$H64,$D$11,V$12,V$13)</f>
        <v>7109940.3331347108</v>
      </c>
      <c r="W64" s="16"/>
      <c r="X64" s="46">
        <f ca="1">_xll.DBRW($B$16,X$7,$H$33,$D$9,$H64,$D$11,X$12,X$13)</f>
        <v>7053413.5764079969</v>
      </c>
      <c r="Y64" s="102">
        <f t="shared" ca="1" si="6"/>
        <v>8.0140992888582119E-3</v>
      </c>
      <c r="Z64" s="16"/>
      <c r="AA64" s="46">
        <f ca="1">_xll.DBRW($B$16,AA$7,$H$33,$D$9,$H64,$D$11,AA$12,AA$13)</f>
        <v>0</v>
      </c>
      <c r="AB64" s="102" t="str">
        <f t="shared" ca="1" si="7"/>
        <v/>
      </c>
      <c r="AC64" s="16"/>
      <c r="AD64" s="112" t="str">
        <f ca="1">_xll.DBRW($B$16,AD$7,$H$33,$D$9,$H64,$D$11,AD$12,AD$13)</f>
        <v/>
      </c>
      <c r="AE64" s="112" t="str">
        <f ca="1">_xll.DBRW($B$16,AE$7,$H$33,$D$9,$H64,$D$11,AE$12,AE$13)</f>
        <v/>
      </c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</row>
    <row r="65" spans="1:1000" customFormat="1" ht="12.75" x14ac:dyDescent="0.2">
      <c r="A65" s="41" t="str">
        <f ca="1">IF(_xll.TM1RPTELLEV($H$44,$H65)=0,"Root",IF(OR(_xll.ELLEV($B$10,$H65)=0,_xll.TM1RPTELLEV($H$44,$H65)+1&gt;=VALUE($L$29)),"Base","Default"))</f>
        <v>Root</v>
      </c>
      <c r="B65" s="16"/>
      <c r="C65" s="16" t="str">
        <f ca="1">_xll.DBRW($G$16,$H65,C$41)</f>
        <v>1</v>
      </c>
      <c r="D65" s="16">
        <f ca="1">_xll.DBRW($D$16,E$7,$H$33,$E$9,$H65,$D$11,$H$34,$D$41)</f>
        <v>0</v>
      </c>
      <c r="E65" s="25">
        <f ca="1">_xll.DBRW($E$16,E$7,$H$33,$E$9,$H65,$D$11,E$41,E$12,E$13)</f>
        <v>0</v>
      </c>
      <c r="F65" s="22"/>
      <c r="G65" s="92" t="str">
        <f ca="1">_xll.DBRW($G$16,$H65,G$13)&amp;IF(_xll.ELLEV($B$10,$H65)&lt;&gt;0,"",IF($D65&lt;&gt;0,"Annual",IF($E65&lt;&gt;0,"LID","")))</f>
        <v/>
      </c>
      <c r="H65" s="121" t="s">
        <v>163</v>
      </c>
      <c r="I65" s="94">
        <f ca="1">_xll.DBRW($B$16,I$7,$H$33,$D$9,$H65,$D$11,I$12,I$13)</f>
        <v>-19765.650570387079</v>
      </c>
      <c r="J65" s="94">
        <f ca="1">_xll.DBRW($B$16,J$7,$H$33,$D$9,$H65,$D$11,J$12,J$13)</f>
        <v>-1192.844247570411</v>
      </c>
      <c r="K65" s="94">
        <f ca="1">_xll.DBRW($B$16,K$7,$H$33,$D$9,$H65,$D$11,K$12,K$13)</f>
        <v>-18.131996828885129</v>
      </c>
      <c r="L65" s="94">
        <f ca="1">_xll.DBRW($B$16,L$7,$H$33,$D$9,$H65,$D$11,L$12,L$13)</f>
        <v>-2044.3782822645021</v>
      </c>
      <c r="M65" s="94">
        <f ca="1">_xll.DBRW($B$16,M$7,$H$33,$D$9,$H65,$D$11,M$12,M$13)</f>
        <v>673.89414415837666</v>
      </c>
      <c r="N65" s="94">
        <f ca="1">_xll.DBRW($B$16,N$7,$H$33,$D$9,$H65,$D$11,N$12,N$13)</f>
        <v>-726.107966480046</v>
      </c>
      <c r="O65" s="94">
        <f ca="1">_xll.DBRW($B$16,O$7,$H$33,$D$9,$H65,$D$11,O$12,O$13)</f>
        <v>-683.97492185954104</v>
      </c>
      <c r="P65" s="94">
        <f ca="1">_xll.DBRW($B$16,P$7,$H$33,$D$9,$H65,$D$11,P$12,P$13)</f>
        <v>-486.74425813050698</v>
      </c>
      <c r="Q65" s="94">
        <f ca="1">_xll.DBRW($B$16,Q$7,$H$33,$D$9,$H65,$D$11,Q$12,Q$13)</f>
        <v>-26.856534156796599</v>
      </c>
      <c r="R65" s="94">
        <f ca="1">_xll.DBRW($B$16,R$7,$H$33,$D$9,$H65,$D$11,R$12,R$13)</f>
        <v>-467.705051648976</v>
      </c>
      <c r="S65" s="94">
        <f ca="1">_xll.DBRW($B$16,S$7,$H$33,$D$9,$H65,$D$11,S$12,S$13)</f>
        <v>181.21133932357901</v>
      </c>
      <c r="T65" s="94">
        <f ca="1">_xll.DBRW($B$16,T$7,$H$33,$D$9,$H65,$D$11,T$12,T$13)</f>
        <v>-136.263148015383</v>
      </c>
      <c r="U65" s="94">
        <f ca="1">_xll.DBRW($B$16,U$7,$H$33,$D$9,$H65,$D$11,U$12,U$13)</f>
        <v>-480.24247170855</v>
      </c>
      <c r="V65" s="94">
        <f ca="1">_xll.DBRW($B$16,V$7,$H$33,$D$9,$H65,$D$11,V$12,V$13)</f>
        <v>-25173.793965568722</v>
      </c>
      <c r="W65" s="16"/>
      <c r="X65" s="95">
        <f ca="1">_xll.DBRW($B$16,X$7,$H$33,$D$9,$H65,$D$11,X$12,X$13)</f>
        <v>-24447.061819299812</v>
      </c>
      <c r="Y65" s="96">
        <f t="shared" ca="1" si="6"/>
        <v>2.9726768461606712E-2</v>
      </c>
      <c r="Z65" s="16"/>
      <c r="AA65" s="95">
        <f ca="1">_xll.DBRW($B$16,AA$7,$H$33,$D$9,$H65,$D$11,AA$12,AA$13)</f>
        <v>0</v>
      </c>
      <c r="AB65" s="96" t="str">
        <f t="shared" ca="1" si="7"/>
        <v/>
      </c>
      <c r="AC65" s="16"/>
      <c r="AD65" s="114" t="str">
        <f ca="1">_xll.DBRW($B$16,AD$7,$H$33,$D$9,$H65,$D$11,AD$12,AD$13)</f>
        <v/>
      </c>
      <c r="AE65" s="114" t="str">
        <f ca="1">_xll.DBRW($B$16,AE$7,$H$33,$D$9,$H65,$D$11,AE$12,AE$13)</f>
        <v/>
      </c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</row>
    <row r="66" spans="1:1000" customFormat="1" ht="12.75" x14ac:dyDescent="0.2">
      <c r="A66" s="41" t="str">
        <f ca="1">IF(_xll.TM1RPTELLEV($H$44,$H66)=0,"Root",IF(OR(_xll.ELLEV($B$10,$H66)=0,_xll.TM1RPTELLEV($H$44,$H66)+1&gt;=VALUE($L$29)),"Base","Default"))</f>
        <v>Root</v>
      </c>
      <c r="B66" s="16"/>
      <c r="C66" s="16" t="str">
        <f ca="1">_xll.DBRW($G$16,$H66,C$41)</f>
        <v>1</v>
      </c>
      <c r="D66" s="16">
        <f ca="1">_xll.DBRW($D$16,E$7,$H$33,$E$9,$H66,$D$11,$H$34,$D$41)</f>
        <v>0</v>
      </c>
      <c r="E66" s="25">
        <f ca="1">_xll.DBRW($E$16,E$7,$H$33,$E$9,$H66,$D$11,E$41,E$12,E$13)</f>
        <v>0</v>
      </c>
      <c r="F66" s="22"/>
      <c r="G66" s="92" t="str">
        <f ca="1">_xll.DBRW($G$16,$H66,G$13)&amp;IF(_xll.ELLEV($B$10,$H66)&lt;&gt;0,"",IF($D66&lt;&gt;0,"Annual",IF($E66&lt;&gt;0,"LID","")))</f>
        <v/>
      </c>
      <c r="H66" s="121" t="s">
        <v>164</v>
      </c>
      <c r="I66" s="94">
        <f ca="1">_xll.DBRW($B$16,I$7,$H$33,$D$9,$H66,$D$11,I$12,I$13)</f>
        <v>-23384.008568758891</v>
      </c>
      <c r="J66" s="94">
        <f ca="1">_xll.DBRW($B$16,J$7,$H$33,$D$9,$H66,$D$11,J$12,J$13)</f>
        <v>-1813.09359486946</v>
      </c>
      <c r="K66" s="94">
        <f ca="1">_xll.DBRW($B$16,K$7,$H$33,$D$9,$H66,$D$11,K$12,K$13)</f>
        <v>-64.041032842844061</v>
      </c>
      <c r="L66" s="94">
        <f ca="1">_xll.DBRW($B$16,L$7,$H$33,$D$9,$H66,$D$11,L$12,L$13)</f>
        <v>-1538.8157400680479</v>
      </c>
      <c r="M66" s="94">
        <f ca="1">_xll.DBRW($B$16,M$7,$H$33,$D$9,$H66,$D$11,M$12,M$13)</f>
        <v>-929.09609604737875</v>
      </c>
      <c r="N66" s="94">
        <f ca="1">_xll.DBRW($B$16,N$7,$H$33,$D$9,$H66,$D$11,N$12,N$13)</f>
        <v>-548.78424152709499</v>
      </c>
      <c r="O66" s="94">
        <f ca="1">_xll.DBRW($B$16,O$7,$H$33,$D$9,$H66,$D$11,O$12,O$13)</f>
        <v>116.615966474969</v>
      </c>
      <c r="P66" s="94">
        <f ca="1">_xll.DBRW($B$16,P$7,$H$33,$D$9,$H66,$D$11,P$12,P$13)</f>
        <v>-739.839168905257</v>
      </c>
      <c r="Q66" s="94">
        <f ca="1">_xll.DBRW($B$16,Q$7,$H$33,$D$9,$H66,$D$11,Q$12,Q$13)</f>
        <v>-94.855530927540201</v>
      </c>
      <c r="R66" s="94">
        <f ca="1">_xll.DBRW($B$16,R$7,$H$33,$D$9,$H66,$D$11,R$12,R$13)</f>
        <v>-352.044385048729</v>
      </c>
      <c r="S66" s="94">
        <f ca="1">_xll.DBRW($B$16,S$7,$H$33,$D$9,$H66,$D$11,S$12,S$13)</f>
        <v>-249.83560012280799</v>
      </c>
      <c r="T66" s="94">
        <f ca="1">_xll.DBRW($B$16,T$7,$H$33,$D$9,$H66,$D$11,T$12,T$13)</f>
        <v>-727.49343777030003</v>
      </c>
      <c r="U66" s="94">
        <f ca="1">_xll.DBRW($B$16,U$7,$H$33,$D$9,$H66,$D$11,U$12,U$13)</f>
        <v>59.900148284434003</v>
      </c>
      <c r="V66" s="94">
        <f ca="1">_xll.DBRW($B$16,V$7,$H$33,$D$9,$H66,$D$11,V$12,V$13)</f>
        <v>-30265.391282128949</v>
      </c>
      <c r="W66" s="16"/>
      <c r="X66" s="95">
        <f ca="1">_xll.DBRW($B$16,X$7,$H$33,$D$9,$H66,$D$11,X$12,X$13)</f>
        <v>-28506.437192359695</v>
      </c>
      <c r="Y66" s="96">
        <f t="shared" ca="1" si="6"/>
        <v>6.1703750556407311E-2</v>
      </c>
      <c r="Z66" s="16"/>
      <c r="AA66" s="95">
        <f ca="1">_xll.DBRW($B$16,AA$7,$H$33,$D$9,$H66,$D$11,AA$12,AA$13)</f>
        <v>0</v>
      </c>
      <c r="AB66" s="96" t="str">
        <f t="shared" ca="1" si="7"/>
        <v/>
      </c>
      <c r="AC66" s="16"/>
      <c r="AD66" s="114" t="str">
        <f ca="1">_xll.DBRW($B$16,AD$7,$H$33,$D$9,$H66,$D$11,AD$12,AD$13)</f>
        <v/>
      </c>
      <c r="AE66" s="114" t="str">
        <f ca="1">_xll.DBRW($B$16,AE$7,$H$33,$D$9,$H66,$D$11,AE$12,AE$13)</f>
        <v/>
      </c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</row>
    <row r="67" spans="1:1000" customFormat="1" ht="12.75" x14ac:dyDescent="0.2">
      <c r="A67" s="41" t="str">
        <f ca="1">IF(_xll.TM1RPTELLEV($H$44,$H67)=0,"Root",IF(OR(_xll.ELLEV($B$10,$H67)=0,_xll.TM1RPTELLEV($H$44,$H67)+1&gt;=VALUE($L$29)),"Base","Default"))</f>
        <v>Root</v>
      </c>
      <c r="B67" s="16"/>
      <c r="C67" s="16" t="str">
        <f ca="1">_xll.DBRW($G$16,$H67,C$41)</f>
        <v>1</v>
      </c>
      <c r="D67" s="16">
        <f ca="1">_xll.DBRW($D$16,E$7,$H$33,$E$9,$H67,$D$11,$H$34,$D$41)</f>
        <v>0</v>
      </c>
      <c r="E67" s="25">
        <f ca="1">_xll.DBRW($E$16,E$7,$H$33,$E$9,$H67,$D$11,E$41,E$12,E$13)</f>
        <v>0</v>
      </c>
      <c r="F67" s="22"/>
      <c r="G67" s="92" t="str">
        <f ca="1">_xll.DBRW($G$16,$H67,G$13)&amp;IF(_xll.ELLEV($B$10,$H67)&lt;&gt;0,"",IF($D67&lt;&gt;0,"Annual",IF($E67&lt;&gt;0,"LID","")))</f>
        <v/>
      </c>
      <c r="H67" s="121" t="s">
        <v>165</v>
      </c>
      <c r="I67" s="94">
        <f ca="1">_xll.DBRW($B$16,I$7,$H$33,$D$9,$H67,$D$11,I$12,I$13)</f>
        <v>-269928.72935925127</v>
      </c>
      <c r="J67" s="94">
        <f ca="1">_xll.DBRW($B$16,J$7,$H$33,$D$9,$H67,$D$11,J$12,J$13)</f>
        <v>-18638.63260100795</v>
      </c>
      <c r="K67" s="94">
        <f ca="1">_xll.DBRW($B$16,K$7,$H$33,$D$9,$H67,$D$11,K$12,K$13)</f>
        <v>390.85843490254911</v>
      </c>
      <c r="L67" s="94">
        <f ca="1">_xll.DBRW($B$16,L$7,$H$33,$D$9,$H67,$D$11,L$12,L$13)</f>
        <v>-18734.565890474969</v>
      </c>
      <c r="M67" s="94">
        <f ca="1">_xll.DBRW($B$16,M$7,$H$33,$D$9,$H67,$D$11,M$12,M$13)</f>
        <v>-8842.6871467737037</v>
      </c>
      <c r="N67" s="94">
        <f ca="1">_xll.DBRW($B$16,N$7,$H$33,$D$9,$H67,$D$11,N$12,N$13)</f>
        <v>-7020.7658925035503</v>
      </c>
      <c r="O67" s="94">
        <f ca="1">_xll.DBRW($B$16,O$7,$H$33,$D$9,$H67,$D$11,O$12,O$13)</f>
        <v>-8798.3697701850306</v>
      </c>
      <c r="P67" s="94">
        <f ca="1">_xll.DBRW($B$16,P$7,$H$33,$D$9,$H67,$D$11,P$12,P$13)</f>
        <v>-7605.5590798405401</v>
      </c>
      <c r="Q67" s="94">
        <f ca="1">_xll.DBRW($B$16,Q$7,$H$33,$D$9,$H67,$D$11,Q$12,Q$13)</f>
        <v>578.92702091751903</v>
      </c>
      <c r="R67" s="94">
        <f ca="1">_xll.DBRW($B$16,R$7,$H$33,$D$9,$H67,$D$11,R$12,R$13)</f>
        <v>-4286.0223978313998</v>
      </c>
      <c r="S67" s="94">
        <f ca="1">_xll.DBRW($B$16,S$7,$H$33,$D$9,$H67,$D$11,S$12,S$13)</f>
        <v>-2377.8143718513602</v>
      </c>
      <c r="T67" s="94">
        <f ca="1">_xll.DBRW($B$16,T$7,$H$33,$D$9,$H67,$D$11,T$12,T$13)</f>
        <v>-9264.1150655745696</v>
      </c>
      <c r="U67" s="94">
        <f ca="1">_xll.DBRW($B$16,U$7,$H$33,$D$9,$H67,$D$11,U$12,U$13)</f>
        <v>-1037.4123045917299</v>
      </c>
      <c r="V67" s="94">
        <f ca="1">_xll.DBRW($B$16,V$7,$H$33,$D$9,$H67,$D$11,V$12,V$13)</f>
        <v>-355564.88842406601</v>
      </c>
      <c r="W67" s="16"/>
      <c r="X67" s="95">
        <f ca="1">_xll.DBRW($B$16,X$7,$H$33,$D$9,$H67,$D$11,X$12,X$13)</f>
        <v>-335759.93740189786</v>
      </c>
      <c r="Y67" s="96">
        <f t="shared" ca="1" si="6"/>
        <v>5.8985450067147394E-2</v>
      </c>
      <c r="Z67" s="16"/>
      <c r="AA67" s="95">
        <f ca="1">_xll.DBRW($B$16,AA$7,$H$33,$D$9,$H67,$D$11,AA$12,AA$13)</f>
        <v>0</v>
      </c>
      <c r="AB67" s="96" t="str">
        <f t="shared" ca="1" si="7"/>
        <v/>
      </c>
      <c r="AC67" s="16"/>
      <c r="AD67" s="114" t="str">
        <f ca="1">_xll.DBRW($B$16,AD$7,$H$33,$D$9,$H67,$D$11,AD$12,AD$13)</f>
        <v/>
      </c>
      <c r="AE67" s="114" t="str">
        <f ca="1">_xll.DBRW($B$16,AE$7,$H$33,$D$9,$H67,$D$11,AE$12,AE$13)</f>
        <v/>
      </c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</row>
    <row r="68" spans="1:1000" customFormat="1" ht="12.75" x14ac:dyDescent="0.2">
      <c r="A68" s="41" t="str">
        <f ca="1">IF(_xll.TM1RPTELLEV($H$44,$H68)=0,"Root",IF(OR(_xll.ELLEV($B$10,$H68)=0,_xll.TM1RPTELLEV($H$44,$H68)+1&gt;=VALUE($L$29)),"Base","Default"))</f>
        <v>Root</v>
      </c>
      <c r="B68" s="16"/>
      <c r="C68" s="16" t="str">
        <f ca="1">_xll.DBRW($G$16,$H68,C$41)</f>
        <v>1</v>
      </c>
      <c r="D68" s="16">
        <f ca="1">_xll.DBRW($D$16,E$7,$H$33,$E$9,$H68,$D$11,$H$34,$D$41)</f>
        <v>0</v>
      </c>
      <c r="E68" s="25">
        <f ca="1">_xll.DBRW($E$16,E$7,$H$33,$E$9,$H68,$D$11,E$41,E$12,E$13)</f>
        <v>0</v>
      </c>
      <c r="F68" s="22"/>
      <c r="G68" s="92" t="str">
        <f ca="1">_xll.DBRW($G$16,$H68,G$13)&amp;IF(_xll.ELLEV($B$10,$H68)&lt;&gt;0,"",IF($D68&lt;&gt;0,"Annual",IF($E68&lt;&gt;0,"LID","")))</f>
        <v/>
      </c>
      <c r="H68" s="121" t="s">
        <v>166</v>
      </c>
      <c r="I68" s="94">
        <f ca="1">_xll.DBRW($B$16,I$7,$H$33,$D$9,$H68,$D$11,I$12,I$13)</f>
        <v>-2213117.98643967</v>
      </c>
      <c r="J68" s="94">
        <f ca="1">_xll.DBRW($B$16,J$7,$H$33,$D$9,$H68,$D$11,J$12,J$13)</f>
        <v>-139876.5174676452</v>
      </c>
      <c r="K68" s="94">
        <f ca="1">_xll.DBRW($B$16,K$7,$H$33,$D$9,$H68,$D$11,K$12,K$13)</f>
        <v>64265.857321018957</v>
      </c>
      <c r="L68" s="94">
        <f ca="1">_xll.DBRW($B$16,L$7,$H$33,$D$9,$H68,$D$11,L$12,L$13)</f>
        <v>-209847.40423282911</v>
      </c>
      <c r="M68" s="94">
        <f ca="1">_xll.DBRW($B$16,M$7,$H$33,$D$9,$H68,$D$11,M$12,M$13)</f>
        <v>-294164.83513430791</v>
      </c>
      <c r="N68" s="94">
        <f ca="1">_xll.DBRW($B$16,N$7,$H$33,$D$9,$H68,$D$11,N$12,N$13)</f>
        <v>78299.407968166401</v>
      </c>
      <c r="O68" s="94">
        <f ca="1">_xll.DBRW($B$16,O$7,$H$33,$D$9,$H68,$D$11,O$12,O$13)</f>
        <v>98620.242953225097</v>
      </c>
      <c r="P68" s="94">
        <f ca="1">_xll.DBRW($B$16,P$7,$H$33,$D$9,$H68,$D$11,P$12,P$13)</f>
        <v>-57077.101107996103</v>
      </c>
      <c r="Q68" s="94">
        <f ca="1">_xll.DBRW($B$16,Q$7,$H$33,$D$9,$H68,$D$11,Q$12,Q$13)</f>
        <v>95188.533758633203</v>
      </c>
      <c r="R68" s="94">
        <f ca="1">_xll.DBRW($B$16,R$7,$H$33,$D$9,$H68,$D$11,R$12,R$13)</f>
        <v>-48008.087293122902</v>
      </c>
      <c r="S68" s="94">
        <f ca="1">_xll.DBRW($B$16,S$7,$H$33,$D$9,$H68,$D$11,S$12,S$13)</f>
        <v>-79101.449713829104</v>
      </c>
      <c r="T68" s="94">
        <f ca="1">_xll.DBRW($B$16,T$7,$H$33,$D$9,$H68,$D$11,T$12,T$13)</f>
        <v>-55320.291340926502</v>
      </c>
      <c r="U68" s="94">
        <f ca="1">_xll.DBRW($B$16,U$7,$H$33,$D$9,$H68,$D$11,U$12,U$13)</f>
        <v>-78423.994230787997</v>
      </c>
      <c r="V68" s="94">
        <f ca="1">_xll.DBRW($B$16,V$7,$H$33,$D$9,$H68,$D$11,V$12,V$13)</f>
        <v>-2838563.6249600709</v>
      </c>
      <c r="W68" s="16"/>
      <c r="X68" s="95">
        <f ca="1">_xll.DBRW($B$16,X$7,$H$33,$D$9,$H68,$D$11,X$12,X$13)</f>
        <v>-2565303.3741823924</v>
      </c>
      <c r="Y68" s="96">
        <f t="shared" ca="1" si="6"/>
        <v>0.10652161203536847</v>
      </c>
      <c r="Z68" s="16"/>
      <c r="AA68" s="95">
        <f ca="1">_xll.DBRW($B$16,AA$7,$H$33,$D$9,$H68,$D$11,AA$12,AA$13)</f>
        <v>0</v>
      </c>
      <c r="AB68" s="96" t="str">
        <f t="shared" ca="1" si="7"/>
        <v/>
      </c>
      <c r="AC68" s="16"/>
      <c r="AD68" s="114" t="str">
        <f ca="1">_xll.DBRW($B$16,AD$7,$H$33,$D$9,$H68,$D$11,AD$12,AD$13)</f>
        <v/>
      </c>
      <c r="AE68" s="114" t="str">
        <f ca="1">_xll.DBRW($B$16,AE$7,$H$33,$D$9,$H68,$D$11,AE$12,AE$13)</f>
        <v/>
      </c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</row>
    <row r="69" spans="1:1000" customFormat="1" ht="12.75" x14ac:dyDescent="0.2">
      <c r="A69" s="41" t="str">
        <f ca="1">IF(_xll.TM1RPTELLEV($H$44,$H69)=0,"Root",IF(OR(_xll.ELLEV($B$10,$H69)=0,_xll.TM1RPTELLEV($H$44,$H69)+1&gt;=VALUE($L$29)),"Base","Default"))</f>
        <v>Root</v>
      </c>
      <c r="B69" s="16"/>
      <c r="C69" s="16" t="str">
        <f ca="1">_xll.DBRW($G$16,$H69,C$41)</f>
        <v>1</v>
      </c>
      <c r="D69" s="16">
        <f ca="1">_xll.DBRW($D$16,E$7,$H$33,$E$9,$H69,$D$11,$H$34,$D$41)</f>
        <v>0</v>
      </c>
      <c r="E69" s="25">
        <f ca="1">_xll.DBRW($E$16,E$7,$H$33,$E$9,$H69,$D$11,E$41,E$12,E$13)</f>
        <v>0</v>
      </c>
      <c r="F69" s="22"/>
      <c r="G69" s="44" t="str">
        <f ca="1">_xll.DBRW($G$16,$H69,G$13)&amp;IF(_xll.ELLEV($B$10,$H69)&lt;&gt;0,"",IF($D69&lt;&gt;0,"Annual",IF($E69&lt;&gt;0,"LID","")))</f>
        <v/>
      </c>
      <c r="H69" s="122" t="s">
        <v>167</v>
      </c>
      <c r="I69" s="46">
        <f ca="1">_xll.DBRW($B$16,I$7,$H$33,$D$9,$H69,$D$11,I$12,I$13)</f>
        <v>-2526196.374938067</v>
      </c>
      <c r="J69" s="46">
        <f ca="1">_xll.DBRW($B$16,J$7,$H$33,$D$9,$H69,$D$11,J$12,J$13)</f>
        <v>-161521.08791109303</v>
      </c>
      <c r="K69" s="46">
        <f ca="1">_xll.DBRW($B$16,K$7,$H$33,$D$9,$H69,$D$11,K$12,K$13)</f>
        <v>64574.542726249776</v>
      </c>
      <c r="L69" s="46">
        <f ca="1">_xll.DBRW($B$16,L$7,$H$33,$D$9,$H69,$D$11,L$12,L$13)</f>
        <v>-232165.16414563663</v>
      </c>
      <c r="M69" s="46">
        <f ca="1">_xll.DBRW($B$16,M$7,$H$33,$D$9,$H69,$D$11,M$12,M$13)</f>
        <v>-303262.72423297062</v>
      </c>
      <c r="N69" s="46">
        <f ca="1">_xll.DBRW($B$16,N$7,$H$33,$D$9,$H69,$D$11,N$12,N$13)</f>
        <v>70003.749867655715</v>
      </c>
      <c r="O69" s="46">
        <f ca="1">_xll.DBRW($B$16,O$7,$H$33,$D$9,$H69,$D$11,O$12,O$13)</f>
        <v>89254.514227655498</v>
      </c>
      <c r="P69" s="46">
        <f ca="1">_xll.DBRW($B$16,P$7,$H$33,$D$9,$H69,$D$11,P$12,P$13)</f>
        <v>-65909.243614872408</v>
      </c>
      <c r="Q69" s="46">
        <f ca="1">_xll.DBRW($B$16,Q$7,$H$33,$D$9,$H69,$D$11,Q$12,Q$13)</f>
        <v>95645.74871446639</v>
      </c>
      <c r="R69" s="46">
        <f ca="1">_xll.DBRW($B$16,R$7,$H$33,$D$9,$H69,$D$11,R$12,R$13)</f>
        <v>-53113.859127652009</v>
      </c>
      <c r="S69" s="46">
        <f ca="1">_xll.DBRW($B$16,S$7,$H$33,$D$9,$H69,$D$11,S$12,S$13)</f>
        <v>-81547.888346479696</v>
      </c>
      <c r="T69" s="46">
        <f ca="1">_xll.DBRW($B$16,T$7,$H$33,$D$9,$H69,$D$11,T$12,T$13)</f>
        <v>-65448.162992286758</v>
      </c>
      <c r="U69" s="46">
        <f ca="1">_xll.DBRW($B$16,U$7,$H$33,$D$9,$H69,$D$11,U$12,U$13)</f>
        <v>-79881.74885880384</v>
      </c>
      <c r="V69" s="46">
        <f ca="1">_xll.DBRW($B$16,V$7,$H$33,$D$9,$H69,$D$11,V$12,V$13)</f>
        <v>-3249567.6986318347</v>
      </c>
      <c r="W69" s="16"/>
      <c r="X69" s="46">
        <f ca="1">_xll.DBRW($B$16,X$7,$H$33,$D$9,$H69,$D$11,X$12,X$13)</f>
        <v>-2954016.8105959496</v>
      </c>
      <c r="Y69" s="102">
        <f t="shared" ca="1" si="6"/>
        <v>0.10005050986025354</v>
      </c>
      <c r="Z69" s="16"/>
      <c r="AA69" s="46">
        <f ca="1">_xll.DBRW($B$16,AA$7,$H$33,$D$9,$H69,$D$11,AA$12,AA$13)</f>
        <v>0</v>
      </c>
      <c r="AB69" s="102" t="str">
        <f t="shared" ca="1" si="7"/>
        <v/>
      </c>
      <c r="AC69" s="16"/>
      <c r="AD69" s="112" t="str">
        <f ca="1">_xll.DBRW($B$16,AD$7,$H$33,$D$9,$H69,$D$11,AD$12,AD$13)</f>
        <v/>
      </c>
      <c r="AE69" s="112" t="str">
        <f ca="1">_xll.DBRW($B$16,AE$7,$H$33,$D$9,$H69,$D$11,AE$12,AE$13)</f>
        <v/>
      </c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</row>
    <row r="70" spans="1:1000" customFormat="1" ht="12.75" x14ac:dyDescent="0.2">
      <c r="A70" s="41" t="str">
        <f ca="1">IF(_xll.TM1RPTELLEV($H$44,$H70)=0,"Root",IF(OR(_xll.ELLEV($B$10,$H70)=0,_xll.TM1RPTELLEV($H$44,$H70)+1&gt;=VALUE($L$29)),"Base","Default"))</f>
        <v>Root</v>
      </c>
      <c r="B70" s="16"/>
      <c r="C70" s="16" t="str">
        <f ca="1">_xll.DBRW($G$16,$H70,C$41)</f>
        <v>1</v>
      </c>
      <c r="D70" s="16">
        <f ca="1">_xll.DBRW($D$16,E$7,$H$33,$E$9,$H70,$D$11,$H$34,$D$41)</f>
        <v>0</v>
      </c>
      <c r="E70" s="25">
        <f ca="1">_xll.DBRW($E$16,E$7,$H$33,$E$9,$H70,$D$11,E$41,E$12,E$13)</f>
        <v>0</v>
      </c>
      <c r="F70" s="22"/>
      <c r="G70" s="44" t="str">
        <f ca="1">_xll.DBRW($G$16,$H70,G$13)&amp;IF(_xll.ELLEV($B$10,$H70)&lt;&gt;0,"",IF($D70&lt;&gt;0,"Annual",IF($E70&lt;&gt;0,"LID","")))</f>
        <v/>
      </c>
      <c r="H70" s="119" t="s">
        <v>168</v>
      </c>
      <c r="I70" s="46">
        <f ca="1">_xll.DBRW($B$16,I$7,$H$33,$D$9,$H70,$D$11,I$12,I$13)</f>
        <v>3675120.7671241919</v>
      </c>
      <c r="J70" s="46">
        <f ca="1">_xll.DBRW($B$16,J$7,$H$33,$D$9,$H70,$D$11,J$12,J$13)</f>
        <v>267611.97786307393</v>
      </c>
      <c r="K70" s="46">
        <f ca="1">_xll.DBRW($B$16,K$7,$H$33,$D$9,$H70,$D$11,K$12,K$13)</f>
        <v>135229.17688688313</v>
      </c>
      <c r="L70" s="46">
        <f ca="1">_xll.DBRW($B$16,L$7,$H$33,$D$9,$H70,$D$11,L$12,L$13)</f>
        <v>481089.59855760023</v>
      </c>
      <c r="M70" s="46">
        <f ca="1">_xll.DBRW($B$16,M$7,$H$33,$D$9,$H70,$D$11,M$12,M$13)</f>
        <v>-1079003.5397939647</v>
      </c>
      <c r="N70" s="46">
        <f ca="1">_xll.DBRW($B$16,N$7,$H$33,$D$9,$H70,$D$11,N$12,N$13)</f>
        <v>221315.29625263161</v>
      </c>
      <c r="O70" s="46">
        <f ca="1">_xll.DBRW($B$16,O$7,$H$33,$D$9,$H70,$D$11,O$12,O$13)</f>
        <v>261244.91777908165</v>
      </c>
      <c r="P70" s="46">
        <f ca="1">_xll.DBRW($B$16,P$7,$H$33,$D$9,$H70,$D$11,P$12,P$13)</f>
        <v>109200.0015065762</v>
      </c>
      <c r="Q70" s="46">
        <f ca="1">_xll.DBRW($B$16,Q$7,$H$33,$D$9,$H70,$D$11,Q$12,Q$13)</f>
        <v>200297.1345258817</v>
      </c>
      <c r="R70" s="46">
        <f ca="1">_xll.DBRW($B$16,R$7,$H$33,$D$9,$H70,$D$11,R$12,R$13)</f>
        <v>110061.84006803883</v>
      </c>
      <c r="S70" s="46">
        <f ca="1">_xll.DBRW($B$16,S$7,$H$33,$D$9,$H70,$D$11,S$12,S$13)</f>
        <v>-290145.97956648027</v>
      </c>
      <c r="T70" s="46">
        <f ca="1">_xll.DBRW($B$16,T$7,$H$33,$D$9,$H70,$D$11,T$12,T$13)</f>
        <v>-69443.75832231708</v>
      </c>
      <c r="U70" s="46">
        <f ca="1">_xll.DBRW($B$16,U$7,$H$33,$D$9,$H70,$D$11,U$12,U$13)</f>
        <v>-162204.79837832117</v>
      </c>
      <c r="V70" s="46">
        <f ca="1">_xll.DBRW($B$16,V$7,$H$33,$D$9,$H70,$D$11,V$12,V$13)</f>
        <v>3860372.6345028761</v>
      </c>
      <c r="W70" s="16"/>
      <c r="X70" s="46">
        <f ca="1">_xll.DBRW($B$16,X$7,$H$33,$D$9,$H70,$D$11,X$12,X$13)</f>
        <v>4099396.7658120473</v>
      </c>
      <c r="Y70" s="102">
        <f t="shared" ca="1" si="6"/>
        <v>-5.8307147359478173E-2</v>
      </c>
      <c r="Z70" s="16"/>
      <c r="AA70" s="46">
        <f ca="1">_xll.DBRW($B$16,AA$7,$H$33,$D$9,$H70,$D$11,AA$12,AA$13)</f>
        <v>0</v>
      </c>
      <c r="AB70" s="102" t="str">
        <f t="shared" ca="1" si="7"/>
        <v/>
      </c>
      <c r="AC70" s="16"/>
      <c r="AD70" s="112" t="str">
        <f ca="1">_xll.DBRW($B$16,AD$7,$H$33,$D$9,$H70,$D$11,AD$12,AD$13)</f>
        <v/>
      </c>
      <c r="AE70" s="112" t="str">
        <f ca="1">_xll.DBRW($B$16,AE$7,$H$33,$D$9,$H70,$D$11,AE$12,AE$13)</f>
        <v/>
      </c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</row>
    <row r="71" spans="1:1000" customFormat="1" ht="12.75" x14ac:dyDescent="0.2">
      <c r="A71" s="41" t="str">
        <f ca="1">IF(_xll.TM1RPTELLEV($H$44,$H71)=0,"Root",IF(OR(_xll.ELLEV($B$10,$H71)=0,_xll.TM1RPTELLEV($H$44,$H71)+1&gt;=VALUE($L$29)),"Base","Default"))</f>
        <v>Root</v>
      </c>
      <c r="B71" s="16"/>
      <c r="C71" s="16" t="str">
        <f ca="1">_xll.DBRW($G$16,$H71,C$41)</f>
        <v>1</v>
      </c>
      <c r="D71" s="16">
        <f ca="1">_xll.DBRW($D$16,E$7,$H$33,$E$9,$H71,$D$11,$H$34,$D$41)</f>
        <v>0</v>
      </c>
      <c r="E71" s="25">
        <f ca="1">_xll.DBRW($E$16,E$7,$H$33,$E$9,$H71,$D$11,E$41,E$12,E$13)</f>
        <v>0</v>
      </c>
      <c r="F71" s="22"/>
      <c r="G71" s="92" t="str">
        <f ca="1">_xll.DBRW($G$16,$H71,G$13)&amp;IF(_xll.ELLEV($B$10,$H71)&lt;&gt;0,"",IF($D71&lt;&gt;0,"Annual",IF($E71&lt;&gt;0,"LID","")))</f>
        <v/>
      </c>
      <c r="H71" s="97" t="s">
        <v>169</v>
      </c>
      <c r="I71" s="94">
        <f ca="1">_xll.DBRW($B$16,I$7,$H$33,$D$9,$H71,$D$11,I$12,I$13)</f>
        <v>74593.602868971953</v>
      </c>
      <c r="J71" s="94">
        <f ca="1">_xll.DBRW($B$16,J$7,$H$33,$D$9,$H71,$D$11,J$12,J$13)</f>
        <v>3512.8217242074638</v>
      </c>
      <c r="K71" s="94">
        <f ca="1">_xll.DBRW($B$16,K$7,$H$33,$D$9,$H71,$D$11,K$12,K$13)</f>
        <v>964.79116573689168</v>
      </c>
      <c r="L71" s="94">
        <f ca="1">_xll.DBRW($B$16,L$7,$H$33,$D$9,$H71,$D$11,L$12,L$13)</f>
        <v>9648.1007975976227</v>
      </c>
      <c r="M71" s="94">
        <f ca="1">_xll.DBRW($B$16,M$7,$H$33,$D$9,$H71,$D$11,M$12,M$13)</f>
        <v>4290.7474258985412</v>
      </c>
      <c r="N71" s="94">
        <f ca="1">_xll.DBRW($B$16,N$7,$H$33,$D$9,$H71,$D$11,N$12,N$13)</f>
        <v>30.552225448991599</v>
      </c>
      <c r="O71" s="94">
        <f ca="1">_xll.DBRW($B$16,O$7,$H$33,$D$9,$H71,$D$11,O$12,O$13)</f>
        <v>2150.5753127428902</v>
      </c>
      <c r="P71" s="94">
        <f ca="1">_xll.DBRW($B$16,P$7,$H$33,$D$9,$H71,$D$11,P$12,P$13)</f>
        <v>1433.4191639660501</v>
      </c>
      <c r="Q71" s="94">
        <f ca="1">_xll.DBRW($B$16,Q$7,$H$33,$D$9,$H71,$D$11,Q$12,Q$13)</f>
        <v>1429.01783743482</v>
      </c>
      <c r="R71" s="94">
        <f ca="1">_xll.DBRW($B$16,R$7,$H$33,$D$9,$H71,$D$11,R$12,R$13)</f>
        <v>2207.2556341464301</v>
      </c>
      <c r="S71" s="94">
        <f ca="1">_xll.DBRW($B$16,S$7,$H$33,$D$9,$H71,$D$11,S$12,S$13)</f>
        <v>1153.78964854685</v>
      </c>
      <c r="T71" s="94">
        <f ca="1">_xll.DBRW($B$16,T$7,$H$33,$D$9,$H71,$D$11,T$12,T$13)</f>
        <v>-2617.3064095319801</v>
      </c>
      <c r="U71" s="94">
        <f ca="1">_xll.DBRW($B$16,U$7,$H$33,$D$9,$H71,$D$11,U$12,U$13)</f>
        <v>341.35027421365402</v>
      </c>
      <c r="V71" s="94">
        <f ca="1">_xll.DBRW($B$16,V$7,$H$33,$D$9,$H71,$D$11,V$12,V$13)</f>
        <v>99138.717669380188</v>
      </c>
      <c r="W71" s="16"/>
      <c r="X71" s="95">
        <f ca="1">_xll.DBRW($B$16,X$7,$H$33,$D$9,$H71,$D$11,X$12,X$13)</f>
        <v>89530.152551888823</v>
      </c>
      <c r="Y71" s="96">
        <f t="shared" ca="1" si="6"/>
        <v>0.10732211264716152</v>
      </c>
      <c r="Z71" s="16"/>
      <c r="AA71" s="95">
        <f ca="1">_xll.DBRW($B$16,AA$7,$H$33,$D$9,$H71,$D$11,AA$12,AA$13)</f>
        <v>0</v>
      </c>
      <c r="AB71" s="96" t="str">
        <f t="shared" ca="1" si="7"/>
        <v/>
      </c>
      <c r="AC71" s="16"/>
      <c r="AD71" s="114" t="str">
        <f ca="1">_xll.DBRW($B$16,AD$7,$H$33,$D$9,$H71,$D$11,AD$12,AD$13)</f>
        <v/>
      </c>
      <c r="AE71" s="114" t="str">
        <f ca="1">_xll.DBRW($B$16,AE$7,$H$33,$D$9,$H71,$D$11,AE$12,AE$13)</f>
        <v/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</row>
    <row r="72" spans="1:1000" customFormat="1" ht="12.75" x14ac:dyDescent="0.2">
      <c r="A72" s="41" t="str">
        <f ca="1">IF(_xll.TM1RPTELLEV($H$44,$H72)=0,"Root",IF(OR(_xll.ELLEV($B$10,$H72)=0,_xll.TM1RPTELLEV($H$44,$H72)+1&gt;=VALUE($L$29)),"Base","Default"))</f>
        <v>Root</v>
      </c>
      <c r="B72" s="16"/>
      <c r="C72" s="16" t="str">
        <f ca="1">_xll.DBRW($G$16,$H72,C$41)</f>
        <v>1</v>
      </c>
      <c r="D72" s="16">
        <f ca="1">_xll.DBRW($D$16,E$7,$H$33,$E$9,$H72,$D$11,$H$34,$D$41)</f>
        <v>0</v>
      </c>
      <c r="E72" s="25">
        <f ca="1">_xll.DBRW($E$16,E$7,$H$33,$E$9,$H72,$D$11,E$41,E$12,E$13)</f>
        <v>0</v>
      </c>
      <c r="F72" s="22"/>
      <c r="G72" s="92" t="str">
        <f ca="1">_xll.DBRW($G$16,$H72,G$13)&amp;IF(_xll.ELLEV($B$10,$H72)&lt;&gt;0,"",IF($D72&lt;&gt;0,"Annual",IF($E72&lt;&gt;0,"LID","")))</f>
        <v/>
      </c>
      <c r="H72" s="97" t="s">
        <v>170</v>
      </c>
      <c r="I72" s="94">
        <f ca="1">_xll.DBRW($B$16,I$7,$H$33,$D$9,$H72,$D$11,I$12,I$13)</f>
        <v>438678.83911119553</v>
      </c>
      <c r="J72" s="94">
        <f ca="1">_xll.DBRW($B$16,J$7,$H$33,$D$9,$H72,$D$11,J$12,J$13)</f>
        <v>22616.450717554511</v>
      </c>
      <c r="K72" s="94">
        <f ca="1">_xll.DBRW($B$16,K$7,$H$33,$D$9,$H72,$D$11,K$12,K$13)</f>
        <v>-2556.1975851224888</v>
      </c>
      <c r="L72" s="94">
        <f ca="1">_xll.DBRW($B$16,L$7,$H$33,$D$9,$H72,$D$11,L$12,L$13)</f>
        <v>51678.034931259142</v>
      </c>
      <c r="M72" s="94">
        <f ca="1">_xll.DBRW($B$16,M$7,$H$33,$D$9,$H72,$D$11,M$12,M$13)</f>
        <v>24026.253904022102</v>
      </c>
      <c r="N72" s="94">
        <f ca="1">_xll.DBRW($B$16,N$7,$H$33,$D$9,$H72,$D$11,N$12,N$13)</f>
        <v>4704.3802294449997</v>
      </c>
      <c r="O72" s="94">
        <f ca="1">_xll.DBRW($B$16,O$7,$H$33,$D$9,$H72,$D$11,O$12,O$13)</f>
        <v>7746.9619625905798</v>
      </c>
      <c r="P72" s="94">
        <f ca="1">_xll.DBRW($B$16,P$7,$H$33,$D$9,$H72,$D$11,P$12,P$13)</f>
        <v>9228.7216444923506</v>
      </c>
      <c r="Q72" s="94">
        <f ca="1">_xll.DBRW($B$16,Q$7,$H$33,$D$9,$H72,$D$11,Q$12,Q$13)</f>
        <v>-3786.1581603080499</v>
      </c>
      <c r="R72" s="94">
        <f ca="1">_xll.DBRW($B$16,R$7,$H$33,$D$9,$H72,$D$11,R$12,R$13)</f>
        <v>11822.703364794899</v>
      </c>
      <c r="S72" s="94">
        <f ca="1">_xll.DBRW($B$16,S$7,$H$33,$D$9,$H72,$D$11,S$12,S$13)</f>
        <v>6460.7025993877596</v>
      </c>
      <c r="T72" s="94">
        <f ca="1">_xll.DBRW($B$16,T$7,$H$33,$D$9,$H72,$D$11,T$12,T$13)</f>
        <v>9814.84206105046</v>
      </c>
      <c r="U72" s="94">
        <f ca="1">_xll.DBRW($B$16,U$7,$H$33,$D$9,$H72,$D$11,U$12,U$13)</f>
        <v>14886.471100537001</v>
      </c>
      <c r="V72" s="94">
        <f ca="1">_xll.DBRW($B$16,V$7,$H$33,$D$9,$H72,$D$11,V$12,V$13)</f>
        <v>595322.0058808988</v>
      </c>
      <c r="W72" s="16"/>
      <c r="X72" s="95">
        <f ca="1">_xll.DBRW($B$16,X$7,$H$33,$D$9,$H72,$D$11,X$12,X$13)</f>
        <v>547584.70256833185</v>
      </c>
      <c r="Y72" s="96">
        <f t="shared" ca="1" si="6"/>
        <v>8.7177934461399431E-2</v>
      </c>
      <c r="Z72" s="16"/>
      <c r="AA72" s="95">
        <f ca="1">_xll.DBRW($B$16,AA$7,$H$33,$D$9,$H72,$D$11,AA$12,AA$13)</f>
        <v>0</v>
      </c>
      <c r="AB72" s="96" t="str">
        <f t="shared" ca="1" si="7"/>
        <v/>
      </c>
      <c r="AC72" s="16"/>
      <c r="AD72" s="114" t="str">
        <f ca="1">_xll.DBRW($B$16,AD$7,$H$33,$D$9,$H72,$D$11,AD$12,AD$13)</f>
        <v/>
      </c>
      <c r="AE72" s="114" t="str">
        <f ca="1">_xll.DBRW($B$16,AE$7,$H$33,$D$9,$H72,$D$11,AE$12,AE$13)</f>
        <v/>
      </c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</row>
    <row r="73" spans="1:1000" customFormat="1" ht="12.75" x14ac:dyDescent="0.2">
      <c r="A73" s="41" t="str">
        <f ca="1">IF(_xll.TM1RPTELLEV($H$44,$H73)=0,"Root",IF(OR(_xll.ELLEV($B$10,$H73)=0,_xll.TM1RPTELLEV($H$44,$H73)+1&gt;=VALUE($L$29)),"Base","Default"))</f>
        <v>Root</v>
      </c>
      <c r="B73" s="16"/>
      <c r="C73" s="16" t="str">
        <f ca="1">_xll.DBRW($G$16,$H73,C$41)</f>
        <v>1</v>
      </c>
      <c r="D73" s="16">
        <f ca="1">_xll.DBRW($D$16,E$7,$H$33,$E$9,$H73,$D$11,$H$34,$D$41)</f>
        <v>0</v>
      </c>
      <c r="E73" s="25">
        <f ca="1">_xll.DBRW($E$16,E$7,$H$33,$E$9,$H73,$D$11,E$41,E$12,E$13)</f>
        <v>0</v>
      </c>
      <c r="F73" s="22"/>
      <c r="G73" s="44" t="str">
        <f ca="1">_xll.DBRW($G$16,$H73,G$13)&amp;IF(_xll.ELLEV($B$10,$H73)&lt;&gt;0,"",IF($D73&lt;&gt;0,"Annual",IF($E73&lt;&gt;0,"LID","")))</f>
        <v/>
      </c>
      <c r="H73" s="119" t="s">
        <v>171</v>
      </c>
      <c r="I73" s="46">
        <f ca="1">_xll.DBRW($B$16,I$7,$H$33,$D$9,$H73,$D$11,I$12,I$13)</f>
        <v>513272.44198016747</v>
      </c>
      <c r="J73" s="46">
        <f ca="1">_xll.DBRW($B$16,J$7,$H$33,$D$9,$H73,$D$11,J$12,J$13)</f>
        <v>26129.272441761976</v>
      </c>
      <c r="K73" s="46">
        <f ca="1">_xll.DBRW($B$16,K$7,$H$33,$D$9,$H73,$D$11,K$12,K$13)</f>
        <v>-1591.406419385597</v>
      </c>
      <c r="L73" s="46">
        <f ca="1">_xll.DBRW($B$16,L$7,$H$33,$D$9,$H73,$D$11,L$12,L$13)</f>
        <v>61326.135728856767</v>
      </c>
      <c r="M73" s="46">
        <f ca="1">_xll.DBRW($B$16,M$7,$H$33,$D$9,$H73,$D$11,M$12,M$13)</f>
        <v>28317.001329920644</v>
      </c>
      <c r="N73" s="46">
        <f ca="1">_xll.DBRW($B$16,N$7,$H$33,$D$9,$H73,$D$11,N$12,N$13)</f>
        <v>4734.9324548939912</v>
      </c>
      <c r="O73" s="46">
        <f ca="1">_xll.DBRW($B$16,O$7,$H$33,$D$9,$H73,$D$11,O$12,O$13)</f>
        <v>9897.5372753334705</v>
      </c>
      <c r="P73" s="46">
        <f ca="1">_xll.DBRW($B$16,P$7,$H$33,$D$9,$H73,$D$11,P$12,P$13)</f>
        <v>10662.1408084584</v>
      </c>
      <c r="Q73" s="46">
        <f ca="1">_xll.DBRW($B$16,Q$7,$H$33,$D$9,$H73,$D$11,Q$12,Q$13)</f>
        <v>-2357.1403228732297</v>
      </c>
      <c r="R73" s="46">
        <f ca="1">_xll.DBRW($B$16,R$7,$H$33,$D$9,$H73,$D$11,R$12,R$13)</f>
        <v>14029.958998941329</v>
      </c>
      <c r="S73" s="46">
        <f ca="1">_xll.DBRW($B$16,S$7,$H$33,$D$9,$H73,$D$11,S$12,S$13)</f>
        <v>7614.4922479346096</v>
      </c>
      <c r="T73" s="46">
        <f ca="1">_xll.DBRW($B$16,T$7,$H$33,$D$9,$H73,$D$11,T$12,T$13)</f>
        <v>7197.5356515184794</v>
      </c>
      <c r="U73" s="46">
        <f ca="1">_xll.DBRW($B$16,U$7,$H$33,$D$9,$H73,$D$11,U$12,U$13)</f>
        <v>15227.821374750654</v>
      </c>
      <c r="V73" s="46">
        <f ca="1">_xll.DBRW($B$16,V$7,$H$33,$D$9,$H73,$D$11,V$12,V$13)</f>
        <v>694460.72355027893</v>
      </c>
      <c r="W73" s="16"/>
      <c r="X73" s="46">
        <f ca="1">_xll.DBRW($B$16,X$7,$H$33,$D$9,$H73,$D$11,X$12,X$13)</f>
        <v>637114.85512022069</v>
      </c>
      <c r="Y73" s="102">
        <f t="shared" ca="1" si="6"/>
        <v>9.000868205974788E-2</v>
      </c>
      <c r="Z73" s="16"/>
      <c r="AA73" s="46">
        <f ca="1">_xll.DBRW($B$16,AA$7,$H$33,$D$9,$H73,$D$11,AA$12,AA$13)</f>
        <v>0</v>
      </c>
      <c r="AB73" s="102" t="str">
        <f t="shared" ca="1" si="7"/>
        <v/>
      </c>
      <c r="AC73" s="16"/>
      <c r="AD73" s="112" t="str">
        <f ca="1">_xll.DBRW($B$16,AD$7,$H$33,$D$9,$H73,$D$11,AD$12,AD$13)</f>
        <v/>
      </c>
      <c r="AE73" s="112" t="str">
        <f ca="1">_xll.DBRW($B$16,AE$7,$H$33,$D$9,$H73,$D$11,AE$12,AE$13)</f>
        <v/>
      </c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</row>
    <row r="74" spans="1:1000" customFormat="1" ht="12.75" x14ac:dyDescent="0.2">
      <c r="A74" s="41" t="str">
        <f ca="1">IF(_xll.TM1RPTELLEV($H$44,$H74)=0,"Root",IF(OR(_xll.ELLEV($B$10,$H74)=0,_xll.TM1RPTELLEV($H$44,$H74)+1&gt;=VALUE($L$29)),"Base","Default"))</f>
        <v>Root</v>
      </c>
      <c r="B74" s="16"/>
      <c r="C74" s="16" t="str">
        <f ca="1">_xll.DBRW($G$16,$H74,C$41)</f>
        <v>1</v>
      </c>
      <c r="D74" s="16">
        <f ca="1">_xll.DBRW($D$16,E$7,$H$33,$E$9,$H74,$D$11,$H$34,$D$41)</f>
        <v>0</v>
      </c>
      <c r="E74" s="25">
        <f ca="1">_xll.DBRW($E$16,E$7,$H$33,$E$9,$H74,$D$11,E$41,E$12,E$13)</f>
        <v>0</v>
      </c>
      <c r="F74" s="22"/>
      <c r="G74" s="92" t="str">
        <f ca="1">_xll.DBRW($G$16,$H74,G$13)&amp;IF(_xll.ELLEV($B$10,$H74)&lt;&gt;0,"",IF($D74&lt;&gt;0,"Annual",IF($E74&lt;&gt;0,"LID","")))</f>
        <v/>
      </c>
      <c r="H74" s="97" t="s">
        <v>172</v>
      </c>
      <c r="I74" s="94">
        <f ca="1">_xll.DBRW($B$16,I$7,$H$33,$D$9,$H74,$D$11,I$12,I$13)</f>
        <v>8765739.1331174411</v>
      </c>
      <c r="J74" s="94">
        <f ca="1">_xll.DBRW($B$16,J$7,$H$33,$D$9,$H74,$D$11,J$12,J$13)</f>
        <v>556220.30261651636</v>
      </c>
      <c r="K74" s="94">
        <f ca="1">_xll.DBRW($B$16,K$7,$H$33,$D$9,$H74,$D$11,K$12,K$13)</f>
        <v>197886.50846485179</v>
      </c>
      <c r="L74" s="94">
        <f ca="1">_xll.DBRW($B$16,L$7,$H$33,$D$9,$H74,$D$11,L$12,L$13)</f>
        <v>-1022940.880418826</v>
      </c>
      <c r="M74" s="94">
        <f ca="1">_xll.DBRW($B$16,M$7,$H$33,$D$9,$H74,$D$11,M$12,M$13)</f>
        <v>322659.93235767848</v>
      </c>
      <c r="N74" s="94">
        <f ca="1">_xll.DBRW($B$16,N$7,$H$33,$D$9,$H74,$D$11,N$12,N$13)</f>
        <v>290737.33087860001</v>
      </c>
      <c r="O74" s="94">
        <f ca="1">_xll.DBRW($B$16,O$7,$H$33,$D$9,$H74,$D$11,O$12,O$13)</f>
        <v>80567.514352833299</v>
      </c>
      <c r="P74" s="94">
        <f ca="1">_xll.DBRW($B$16,P$7,$H$33,$D$9,$H74,$D$11,P$12,P$13)</f>
        <v>226967.635636958</v>
      </c>
      <c r="Q74" s="94">
        <f ca="1">_xll.DBRW($B$16,Q$7,$H$33,$D$9,$H74,$D$11,Q$12,Q$13)</f>
        <v>293103.171366608</v>
      </c>
      <c r="R74" s="94">
        <f ca="1">_xll.DBRW($B$16,R$7,$H$33,$D$9,$H74,$D$11,R$12,R$13)</f>
        <v>-234024.505866002</v>
      </c>
      <c r="S74" s="94">
        <f ca="1">_xll.DBRW($B$16,S$7,$H$33,$D$9,$H74,$D$11,S$12,S$13)</f>
        <v>86763.832265693301</v>
      </c>
      <c r="T74" s="94">
        <f ca="1">_xll.DBRW($B$16,T$7,$H$33,$D$9,$H74,$D$11,T$12,T$13)</f>
        <v>146520.28972349799</v>
      </c>
      <c r="U74" s="94">
        <f ca="1">_xll.DBRW($B$16,U$7,$H$33,$D$9,$H74,$D$11,U$12,U$13)</f>
        <v>125223.827370181</v>
      </c>
      <c r="V74" s="94">
        <f ca="1">_xll.DBRW($B$16,V$7,$H$33,$D$9,$H74,$D$11,V$12,V$13)</f>
        <v>9835424.0918660313</v>
      </c>
      <c r="W74" s="16"/>
      <c r="X74" s="95">
        <f ca="1">_xll.DBRW($B$16,X$7,$H$33,$D$9,$H74,$D$11,X$12,X$13)</f>
        <v>10687335.979859145</v>
      </c>
      <c r="Y74" s="96">
        <f t="shared" ca="1" si="6"/>
        <v>-7.9712277184752822E-2</v>
      </c>
      <c r="Z74" s="16"/>
      <c r="AA74" s="95">
        <f ca="1">_xll.DBRW($B$16,AA$7,$H$33,$D$9,$H74,$D$11,AA$12,AA$13)</f>
        <v>0</v>
      </c>
      <c r="AB74" s="96" t="str">
        <f t="shared" ca="1" si="7"/>
        <v/>
      </c>
      <c r="AC74" s="16"/>
      <c r="AD74" s="114" t="str">
        <f ca="1">_xll.DBRW($B$16,AD$7,$H$33,$D$9,$H74,$D$11,AD$12,AD$13)</f>
        <v/>
      </c>
      <c r="AE74" s="114" t="str">
        <f ca="1">_xll.DBRW($B$16,AE$7,$H$33,$D$9,$H74,$D$11,AE$12,AE$13)</f>
        <v/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</row>
    <row r="75" spans="1:1000" customFormat="1" ht="12.75" x14ac:dyDescent="0.2">
      <c r="A75" s="41" t="str">
        <f ca="1">IF(_xll.TM1RPTELLEV($H$44,$H75)=0,"Root",IF(OR(_xll.ELLEV($B$10,$H75)=0,_xll.TM1RPTELLEV($H$44,$H75)+1&gt;=VALUE($L$29)),"Base","Default"))</f>
        <v>Root</v>
      </c>
      <c r="B75" s="16"/>
      <c r="C75" s="16" t="str">
        <f ca="1">_xll.DBRW($G$16,$H75,C$41)</f>
        <v>1</v>
      </c>
      <c r="D75" s="16">
        <f ca="1">_xll.DBRW($D$16,E$7,$H$33,$E$9,$H75,$D$11,$H$34,$D$41)</f>
        <v>0</v>
      </c>
      <c r="E75" s="25">
        <f ca="1">_xll.DBRW($E$16,E$7,$H$33,$E$9,$H75,$D$11,E$41,E$12,E$13)</f>
        <v>0</v>
      </c>
      <c r="F75" s="22"/>
      <c r="G75" s="44" t="str">
        <f ca="1">_xll.DBRW($G$16,$H75,G$13)&amp;IF(_xll.ELLEV($B$10,$H75)&lt;&gt;0,"",IF($D75&lt;&gt;0,"Annual",IF($E75&lt;&gt;0,"LID","")))</f>
        <v/>
      </c>
      <c r="H75" s="119" t="s">
        <v>173</v>
      </c>
      <c r="I75" s="46">
        <f ca="1">_xll.DBRW($B$16,I$7,$H$33,$D$9,$H75,$D$11,I$12,I$13)</f>
        <v>8765739.1331174411</v>
      </c>
      <c r="J75" s="46">
        <f ca="1">_xll.DBRW($B$16,J$7,$H$33,$D$9,$H75,$D$11,J$12,J$13)</f>
        <v>556220.30261651636</v>
      </c>
      <c r="K75" s="46">
        <f ca="1">_xll.DBRW($B$16,K$7,$H$33,$D$9,$H75,$D$11,K$12,K$13)</f>
        <v>197886.50846485179</v>
      </c>
      <c r="L75" s="46">
        <f ca="1">_xll.DBRW($B$16,L$7,$H$33,$D$9,$H75,$D$11,L$12,L$13)</f>
        <v>-1022940.880418826</v>
      </c>
      <c r="M75" s="46">
        <f ca="1">_xll.DBRW($B$16,M$7,$H$33,$D$9,$H75,$D$11,M$12,M$13)</f>
        <v>322659.93235767848</v>
      </c>
      <c r="N75" s="46">
        <f ca="1">_xll.DBRW($B$16,N$7,$H$33,$D$9,$H75,$D$11,N$12,N$13)</f>
        <v>290737.33087860001</v>
      </c>
      <c r="O75" s="46">
        <f ca="1">_xll.DBRW($B$16,O$7,$H$33,$D$9,$H75,$D$11,O$12,O$13)</f>
        <v>80567.514352833299</v>
      </c>
      <c r="P75" s="46">
        <f ca="1">_xll.DBRW($B$16,P$7,$H$33,$D$9,$H75,$D$11,P$12,P$13)</f>
        <v>226967.635636958</v>
      </c>
      <c r="Q75" s="46">
        <f ca="1">_xll.DBRW($B$16,Q$7,$H$33,$D$9,$H75,$D$11,Q$12,Q$13)</f>
        <v>293103.171366608</v>
      </c>
      <c r="R75" s="46">
        <f ca="1">_xll.DBRW($B$16,R$7,$H$33,$D$9,$H75,$D$11,R$12,R$13)</f>
        <v>-234024.505866002</v>
      </c>
      <c r="S75" s="46">
        <f ca="1">_xll.DBRW($B$16,S$7,$H$33,$D$9,$H75,$D$11,S$12,S$13)</f>
        <v>86763.832265693301</v>
      </c>
      <c r="T75" s="46">
        <f ca="1">_xll.DBRW($B$16,T$7,$H$33,$D$9,$H75,$D$11,T$12,T$13)</f>
        <v>146520.28972349799</v>
      </c>
      <c r="U75" s="46">
        <f ca="1">_xll.DBRW($B$16,U$7,$H$33,$D$9,$H75,$D$11,U$12,U$13)</f>
        <v>125223.827370181</v>
      </c>
      <c r="V75" s="46">
        <f ca="1">_xll.DBRW($B$16,V$7,$H$33,$D$9,$H75,$D$11,V$12,V$13)</f>
        <v>9835424.0918660313</v>
      </c>
      <c r="W75" s="16"/>
      <c r="X75" s="46">
        <f ca="1">_xll.DBRW($B$16,X$7,$H$33,$D$9,$H75,$D$11,X$12,X$13)</f>
        <v>10687335.979859145</v>
      </c>
      <c r="Y75" s="102">
        <f t="shared" ca="1" si="6"/>
        <v>-7.9712277184752822E-2</v>
      </c>
      <c r="Z75" s="16"/>
      <c r="AA75" s="46">
        <f ca="1">_xll.DBRW($B$16,AA$7,$H$33,$D$9,$H75,$D$11,AA$12,AA$13)</f>
        <v>0</v>
      </c>
      <c r="AB75" s="102" t="str">
        <f t="shared" ca="1" si="7"/>
        <v/>
      </c>
      <c r="AC75" s="16"/>
      <c r="AD75" s="112" t="str">
        <f ca="1">_xll.DBRW($B$16,AD$7,$H$33,$D$9,$H75,$D$11,AD$12,AD$13)</f>
        <v/>
      </c>
      <c r="AE75" s="112" t="str">
        <f ca="1">_xll.DBRW($B$16,AE$7,$H$33,$D$9,$H75,$D$11,AE$12,AE$13)</f>
        <v/>
      </c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</row>
    <row r="76" spans="1:1000" customFormat="1" ht="12.75" x14ac:dyDescent="0.2">
      <c r="A76" s="41" t="str">
        <f ca="1">IF(_xll.TM1RPTELLEV($H$44,$H76)=0,"Root",IF(OR(_xll.ELLEV($B$10,$H76)=0,_xll.TM1RPTELLEV($H$44,$H76)+1&gt;=VALUE($L$29)),"Base","Default"))</f>
        <v>Root</v>
      </c>
      <c r="B76" s="16"/>
      <c r="C76" s="16" t="str">
        <f ca="1">_xll.DBRW($G$16,$H76,C$41)</f>
        <v>1</v>
      </c>
      <c r="D76" s="16">
        <f ca="1">_xll.DBRW($D$16,E$7,$H$33,$E$9,$H76,$D$11,$H$34,$D$41)</f>
        <v>0</v>
      </c>
      <c r="E76" s="25">
        <f ca="1">_xll.DBRW($E$16,E$7,$H$33,$E$9,$H76,$D$11,E$41,E$12,E$13)</f>
        <v>0</v>
      </c>
      <c r="F76" s="22"/>
      <c r="G76" s="90" t="str">
        <f ca="1">_xll.DBRW($G$16,$H76,G$13)&amp;IF(_xll.ELLEV($B$10,$H76)&lt;&gt;0,"",IF($D76&lt;&gt;0,"Annual",IF($E76&lt;&gt;0,"LID","")))</f>
        <v/>
      </c>
      <c r="H76" s="118" t="s">
        <v>174</v>
      </c>
      <c r="I76" s="98">
        <f ca="1">_xll.DBRW($B$16,I$7,$H$33,$D$9,$H76,$D$11,I$12,I$13)</f>
        <v>56480449.259292006</v>
      </c>
      <c r="J76" s="98">
        <f ca="1">_xll.DBRW($B$16,J$7,$H$33,$D$9,$H76,$D$11,J$12,J$13)</f>
        <v>2778139.0092351874</v>
      </c>
      <c r="K76" s="98">
        <f ca="1">_xll.DBRW($B$16,K$7,$H$33,$D$9,$H76,$D$11,K$12,K$13)</f>
        <v>753389.15700543078</v>
      </c>
      <c r="L76" s="98">
        <f ca="1">_xll.DBRW($B$16,L$7,$H$33,$D$9,$H76,$D$11,L$12,L$13)</f>
        <v>2513165.0329606822</v>
      </c>
      <c r="M76" s="98">
        <f ca="1">_xll.DBRW($B$16,M$7,$H$33,$D$9,$H76,$D$11,M$12,M$13)</f>
        <v>1462095.4992206113</v>
      </c>
      <c r="N76" s="98">
        <f ca="1">_xll.DBRW($B$16,N$7,$H$33,$D$9,$H76,$D$11,N$12,N$13)</f>
        <v>1221573.214488162</v>
      </c>
      <c r="O76" s="98">
        <f ca="1">_xll.DBRW($B$16,O$7,$H$33,$D$9,$H76,$D$11,O$12,O$13)</f>
        <v>670718.78900675708</v>
      </c>
      <c r="P76" s="98">
        <f ca="1">_xll.DBRW($B$16,P$7,$H$33,$D$9,$H76,$D$11,P$12,P$13)</f>
        <v>1169435.5436251033</v>
      </c>
      <c r="Q76" s="98">
        <f ca="1">_xll.DBRW($B$16,Q$7,$H$33,$D$9,$H76,$D$11,Q$12,Q$13)</f>
        <v>1142860.5553995171</v>
      </c>
      <c r="R76" s="98">
        <f ca="1">_xll.DBRW($B$16,R$7,$H$33,$D$9,$H76,$D$11,R$12,R$13)</f>
        <v>902233.65614557383</v>
      </c>
      <c r="S76" s="98">
        <f ca="1">_xll.DBRW($B$16,S$7,$H$33,$D$9,$H76,$D$11,S$12,S$13)</f>
        <v>417372.98604156252</v>
      </c>
      <c r="T76" s="98">
        <f ca="1">_xll.DBRW($B$16,T$7,$H$33,$D$9,$H76,$D$11,T$12,T$13)</f>
        <v>1049647.2889880817</v>
      </c>
      <c r="U76" s="98">
        <f ca="1">_xll.DBRW($B$16,U$7,$H$33,$D$9,$H76,$D$11,U$12,U$13)</f>
        <v>579347.40340672084</v>
      </c>
      <c r="V76" s="98">
        <f ca="1">_xll.DBRW($B$16,V$7,$H$33,$D$9,$H76,$D$11,V$12,V$13)</f>
        <v>71140427.394815415</v>
      </c>
      <c r="W76" s="16"/>
      <c r="X76" s="98">
        <f ca="1">_xll.DBRW($B$16,X$7,$H$33,$D$9,$H76,$D$11,X$12,X$13)</f>
        <v>69279901.564953104</v>
      </c>
      <c r="Y76" s="100">
        <f t="shared" ca="1" si="6"/>
        <v>2.6855203137348349E-2</v>
      </c>
      <c r="Z76" s="16"/>
      <c r="AA76" s="98">
        <f ca="1">_xll.DBRW($B$16,AA$7,$H$33,$D$9,$H76,$D$11,AA$12,AA$13)</f>
        <v>0</v>
      </c>
      <c r="AB76" s="100" t="str">
        <f t="shared" ca="1" si="7"/>
        <v/>
      </c>
      <c r="AC76" s="16"/>
      <c r="AD76" s="110" t="str">
        <f ca="1">_xll.DBRW($B$16,AD$7,$H$33,$D$9,$H76,$D$11,AD$12,AD$13)</f>
        <v/>
      </c>
      <c r="AE76" s="110" t="str">
        <f ca="1">_xll.DBRW($B$16,AE$7,$H$33,$D$9,$H76,$D$11,AE$12,AE$13)</f>
        <v/>
      </c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</row>
    <row r="77" spans="1:1000" ht="12.75" x14ac:dyDescent="0.2">
      <c r="A77" s="41"/>
      <c r="E77"/>
      <c r="F77"/>
      <c r="G77"/>
      <c r="H77"/>
      <c r="I77"/>
      <c r="J77"/>
      <c r="K77"/>
    </row>
    <row r="78" spans="1:1000" s="39" customFormat="1" x14ac:dyDescent="0.2">
      <c r="E78" s="37"/>
      <c r="F78" s="38"/>
      <c r="G78" s="38"/>
      <c r="H78" s="127" t="s">
        <v>178</v>
      </c>
      <c r="W78" s="16"/>
      <c r="Y78" s="38"/>
      <c r="Z78" s="16"/>
      <c r="AB78" s="38"/>
      <c r="AC78" s="16"/>
      <c r="AD78" s="116"/>
      <c r="AE78" s="116"/>
    </row>
    <row r="79" spans="1:1000" x14ac:dyDescent="0.2">
      <c r="A79" s="41" t="str">
        <f ca="1">IF(_xll.TM1RPTELLEV($H$79,$H79)=0,"Root",IF(OR(_xll.ELLEV($B$10,$H79)=0,_xll.TM1RPTELLEV($H$79,$H79)+1&gt;=VALUE($L$29)),"Base","Default"))</f>
        <v>Base</v>
      </c>
      <c r="C79" s="16" t="str">
        <f ca="1">_xll.DBRW($G$16,$H79,C$41)</f>
        <v>-1</v>
      </c>
      <c r="D79" s="16">
        <f ca="1">_xll.DBRW($D$16,E$7,$H$33,$E$9,$H79,$D$11,$H$34,$D$41)</f>
        <v>0</v>
      </c>
      <c r="E79" s="25">
        <f ca="1">_xll.DBRW($E$16,E$7,$H$33,$E$9,$H79,$D$11,E$41,E$12,E$13)</f>
        <v>0</v>
      </c>
      <c r="G79" s="92" t="str">
        <f ca="1">_xll.DBRW($G$16,$H79,G$13)&amp;IF(_xll.ELLEV($B$10,$H79)&lt;&gt;0,"",IF($D79&lt;&gt;0,"Annual",IF($E79&lt;&gt;0,"LID","")))</f>
        <v>RULE</v>
      </c>
      <c r="H79" s="121" t="str">
        <f ca="1">_xll.TM1RPTROW($B$17,$B$10,,,"CodeName", IF($O$30="Yes",1,0),"{Descendants( { [bpmAccount].["&amp;$C$17&amp;"] },"&amp;$L$29&amp;",BEFORE )}",$O$31, IF($O$29="Yes",1,0))</f>
        <v>200000 - Accounts Payable</v>
      </c>
      <c r="I79" s="94">
        <f ca="1">_xll.DBRW($B$17,I$7,$H$33,$D$9,$H79,$D$11,I$12,I$13)</f>
        <v>30027.859685002932</v>
      </c>
      <c r="J79" s="94">
        <f ca="1">_xll.DBRW($B$17,J$7,$H$33,$D$9,$H79,$D$11,J$12,J$13)</f>
        <v>133.62447286547999</v>
      </c>
      <c r="K79" s="94">
        <f ca="1">_xll.DBRW($B$17,K$7,$H$33,$D$9,$H79,$D$11,K$12,K$13)</f>
        <v>884.74399262614804</v>
      </c>
      <c r="L79" s="94">
        <f ca="1">_xll.DBRW($B$17,L$7,$H$33,$D$9,$H79,$D$11,L$12,L$13)</f>
        <v>8.1603611127392757</v>
      </c>
      <c r="M79" s="94">
        <f ca="1">_xll.DBRW($B$17,M$7,$H$33,$D$9,$H79,$D$11,M$12,M$13)</f>
        <v>19.5316218417485</v>
      </c>
      <c r="N79" s="94">
        <f ca="1">_xll.DBRW($B$17,N$7,$H$33,$D$9,$H79,$D$11,N$12,N$13)</f>
        <v>144615.99044362636</v>
      </c>
      <c r="O79" s="94">
        <f ca="1">_xll.DBRW($B$17,O$7,$H$33,$D$9,$H79,$D$11,O$12,O$13)</f>
        <v>119702.82205572972</v>
      </c>
      <c r="P79" s="94">
        <f ca="1">_xll.DBRW($B$17,P$7,$H$33,$D$9,$H79,$D$11,P$12,P$13)</f>
        <v>123250.75127621929</v>
      </c>
      <c r="Q79" s="94">
        <f ca="1">_xll.DBRW($B$17,Q$7,$H$33,$D$9,$H79,$D$11,Q$12,Q$13)</f>
        <v>177306.98330375014</v>
      </c>
      <c r="R79" s="94">
        <f ca="1">_xll.DBRW($B$17,R$7,$H$33,$D$9,$H79,$D$11,R$12,R$13)</f>
        <v>122368.01487124649</v>
      </c>
      <c r="S79" s="94">
        <f ca="1">_xll.DBRW($B$17,S$7,$H$33,$D$9,$H79,$D$11,S$12,S$13)</f>
        <v>119800.94174155286</v>
      </c>
      <c r="T79" s="94">
        <f ca="1">_xll.DBRW($B$17,T$7,$H$33,$D$9,$H79,$D$11,T$12,T$13)</f>
        <v>126110.38099084779</v>
      </c>
      <c r="U79" s="94">
        <f ca="1">_xll.DBRW($B$17,U$7,$H$33,$D$9,$H79,$D$11,U$12,U$13)</f>
        <v>116523.2726156486</v>
      </c>
      <c r="V79" s="94">
        <f ca="1">_xll.DBRW($B$17,V$7,$H$33,$D$9,$H79,$D$11,V$12,V$13)</f>
        <v>1080753.0774320702</v>
      </c>
      <c r="X79" s="95">
        <f ca="1">_xll.DBRW($B$17,X$7,$H$33,$D$9,$H79,$D$11,X$12,X$13)</f>
        <v>36313.920351053632</v>
      </c>
      <c r="Y79" s="96">
        <f ca="1">IF(X79=0,"",($V79/X79-1)*$C79)</f>
        <v>-28.761399126952501</v>
      </c>
      <c r="AA79" s="95">
        <f ca="1">_xll.DBRW($B$17,AA$7,$H$33,$D$9,$H79,$D$11,AA$12,AA$13)</f>
        <v>0</v>
      </c>
      <c r="AB79" s="96" t="str">
        <f ca="1">IF(AA79=0,"",($V79/AA79-1)*$C79)</f>
        <v/>
      </c>
      <c r="AD79" s="114" t="str">
        <f ca="1">_xll.DBRW($B$17,AD$7,$H$33,$D$9,$H79,$D$11,AD$12,AD$13)</f>
        <v/>
      </c>
      <c r="AE79" s="114" t="str">
        <f ca="1">_xll.DBRW($B$17,AE$7,$H$33,$D$9,$H79,$D$11,AE$12,AE$13)</f>
        <v/>
      </c>
    </row>
    <row r="80" spans="1:1000" customFormat="1" ht="12.75" x14ac:dyDescent="0.2">
      <c r="A80" s="41" t="str">
        <f ca="1">IF(_xll.TM1RPTELLEV($H$79,$H80)=0,"Root",IF(OR(_xll.ELLEV($B$10,$H80)=0,_xll.TM1RPTELLEV($H$79,$H80)+1&gt;=VALUE($L$29)),"Base","Default"))</f>
        <v>Root</v>
      </c>
      <c r="B80" s="16"/>
      <c r="C80" s="16" t="str">
        <f ca="1">_xll.DBRW($G$16,$H80,C$41)</f>
        <v>-1</v>
      </c>
      <c r="D80" s="16">
        <f ca="1">_xll.DBRW($D$16,E$7,$H$33,$E$9,$H80,$D$11,$H$34,$D$41)</f>
        <v>0</v>
      </c>
      <c r="E80" s="25">
        <f ca="1">_xll.DBRW($E$16,E$7,$H$33,$E$9,$H80,$D$11,E$41,E$12,E$13)</f>
        <v>0</v>
      </c>
      <c r="F80" s="22"/>
      <c r="G80" s="92" t="str">
        <f ca="1">_xll.DBRW($G$16,$H80,G$13)&amp;IF(_xll.ELLEV($B$10,$H80)&lt;&gt;0,"",IF($D80&lt;&gt;0,"Annual",IF($E80&lt;&gt;0,"LID","")))</f>
        <v/>
      </c>
      <c r="H80" s="121" t="s">
        <v>188</v>
      </c>
      <c r="I80" s="94">
        <f ca="1">_xll.DBRW($B$17,I$7,$H$33,$D$9,$H80,$D$11,I$12,I$13)</f>
        <v>3763088.7161883689</v>
      </c>
      <c r="J80" s="94">
        <f ca="1">_xll.DBRW($B$17,J$7,$H$33,$D$9,$H80,$D$11,J$12,J$13)</f>
        <v>67634.420295551303</v>
      </c>
      <c r="K80" s="94">
        <f ca="1">_xll.DBRW($B$17,K$7,$H$33,$D$9,$H80,$D$11,K$12,K$13)</f>
        <v>82086.410613722604</v>
      </c>
      <c r="L80" s="94">
        <f ca="1">_xll.DBRW($B$17,L$7,$H$33,$D$9,$H80,$D$11,L$12,L$13)</f>
        <v>-2521.5243210167928</v>
      </c>
      <c r="M80" s="94">
        <f ca="1">_xll.DBRW($B$17,M$7,$H$33,$D$9,$H80,$D$11,M$12,M$13)</f>
        <v>28864.1904991583</v>
      </c>
      <c r="N80" s="94">
        <f ca="1">_xll.DBRW($B$17,N$7,$H$33,$D$9,$H80,$D$11,N$12,N$13)</f>
        <v>-103007.241918543</v>
      </c>
      <c r="O80" s="94">
        <f ca="1">_xll.DBRW($B$17,O$7,$H$33,$D$9,$H80,$D$11,O$12,O$13)</f>
        <v>173843.73624113901</v>
      </c>
      <c r="P80" s="94">
        <f ca="1">_xll.DBRW($B$17,P$7,$H$33,$D$9,$H80,$D$11,P$12,P$13)</f>
        <v>67634.420295551303</v>
      </c>
      <c r="Q80" s="94">
        <f ca="1">_xll.DBRW($B$17,Q$7,$H$33,$D$9,$H80,$D$11,Q$12,Q$13)</f>
        <v>82086.410613722604</v>
      </c>
      <c r="R80" s="94">
        <f ca="1">_xll.DBRW($B$17,R$7,$H$33,$D$9,$H80,$D$11,R$12,R$13)</f>
        <v>-131178.204805352</v>
      </c>
      <c r="S80" s="94">
        <f ca="1">_xll.DBRW($B$17,S$7,$H$33,$D$9,$H80,$D$11,S$12,S$13)</f>
        <v>28864.1904991583</v>
      </c>
      <c r="T80" s="94">
        <f ca="1">_xll.DBRW($B$17,T$7,$H$33,$D$9,$H80,$D$11,T$12,T$13)</f>
        <v>100932.784695407</v>
      </c>
      <c r="U80" s="94">
        <f ca="1">_xll.DBRW($B$17,U$7,$H$33,$D$9,$H80,$D$11,U$12,U$13)</f>
        <v>91367.1597633528</v>
      </c>
      <c r="V80" s="94">
        <f ca="1">_xll.DBRW($B$17,V$7,$H$33,$D$9,$H80,$D$11,V$12,V$13)</f>
        <v>4249695.4686602205</v>
      </c>
      <c r="W80" s="16"/>
      <c r="X80" s="95">
        <f ca="1">_xll.DBRW($B$17,X$7,$H$33,$D$9,$H80,$D$11,X$12,X$13)</f>
        <v>4202048.8550227685</v>
      </c>
      <c r="Y80" s="96">
        <f t="shared" ref="Y80:Y96" ca="1" si="8">IF(X80=0,"",($V80/X80-1)*$C80)</f>
        <v>-1.1338900446266731E-2</v>
      </c>
      <c r="Z80" s="16"/>
      <c r="AA80" s="95">
        <f ca="1">_xll.DBRW($B$17,AA$7,$H$33,$D$9,$H80,$D$11,AA$12,AA$13)</f>
        <v>0</v>
      </c>
      <c r="AB80" s="96" t="str">
        <f t="shared" ref="AB80:AB96" ca="1" si="9">IF(AA80=0,"",($V80/AA80-1)*$C80)</f>
        <v/>
      </c>
      <c r="AC80" s="16"/>
      <c r="AD80" s="114" t="str">
        <f ca="1">_xll.DBRW($B$17,AD$7,$H$33,$D$9,$H80,$D$11,AD$12,AD$13)</f>
        <v/>
      </c>
      <c r="AE80" s="114" t="str">
        <f ca="1">_xll.DBRW($B$17,AE$7,$H$33,$D$9,$H80,$D$11,AE$12,AE$13)</f>
        <v/>
      </c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</row>
    <row r="81" spans="1:1000" customFormat="1" ht="12.75" x14ac:dyDescent="0.2">
      <c r="A81" s="41" t="str">
        <f ca="1">IF(_xll.TM1RPTELLEV($H$79,$H81)=0,"Root",IF(OR(_xll.ELLEV($B$10,$H81)=0,_xll.TM1RPTELLEV($H$79,$H81)+1&gt;=VALUE($L$29)),"Base","Default"))</f>
        <v>Root</v>
      </c>
      <c r="B81" s="16"/>
      <c r="C81" s="16" t="str">
        <f ca="1">_xll.DBRW($G$16,$H81,C$41)</f>
        <v>-1</v>
      </c>
      <c r="D81" s="16">
        <f ca="1">_xll.DBRW($D$16,E$7,$H$33,$E$9,$H81,$D$11,$H$34,$D$41)</f>
        <v>0</v>
      </c>
      <c r="E81" s="25">
        <f ca="1">_xll.DBRW($E$16,E$7,$H$33,$E$9,$H81,$D$11,E$41,E$12,E$13)</f>
        <v>0</v>
      </c>
      <c r="F81" s="22"/>
      <c r="G81" s="92" t="str">
        <f ca="1">_xll.DBRW($G$16,$H81,G$13)&amp;IF(_xll.ELLEV($B$10,$H81)&lt;&gt;0,"",IF($D81&lt;&gt;0,"Annual",IF($E81&lt;&gt;0,"LID","")))</f>
        <v/>
      </c>
      <c r="H81" s="121" t="s">
        <v>189</v>
      </c>
      <c r="I81" s="94">
        <f ca="1">_xll.DBRW($B$17,I$7,$H$33,$D$9,$H81,$D$11,I$12,I$13)</f>
        <v>781473.56740089017</v>
      </c>
      <c r="J81" s="94">
        <f ca="1">_xll.DBRW($B$17,J$7,$H$33,$D$9,$H81,$D$11,J$12,J$13)</f>
        <v>11290.046888626801</v>
      </c>
      <c r="K81" s="94">
        <f ca="1">_xll.DBRW($B$17,K$7,$H$33,$D$9,$H81,$D$11,K$12,K$13)</f>
        <v>24942.428838725598</v>
      </c>
      <c r="L81" s="94">
        <f ca="1">_xll.DBRW($B$17,L$7,$H$33,$D$9,$H81,$D$11,L$12,L$13)</f>
        <v>155.15309056141081</v>
      </c>
      <c r="M81" s="94">
        <f ca="1">_xll.DBRW($B$17,M$7,$H$33,$D$9,$H81,$D$11,M$12,M$13)</f>
        <v>13312.8279248045</v>
      </c>
      <c r="N81" s="94">
        <f ca="1">_xll.DBRW($B$17,N$7,$H$33,$D$9,$H81,$D$11,N$12,N$13)</f>
        <v>13766.8706128667</v>
      </c>
      <c r="O81" s="94">
        <f ca="1">_xll.DBRW($B$17,O$7,$H$33,$D$9,$H81,$D$11,O$12,O$13)</f>
        <v>17241.221392224499</v>
      </c>
      <c r="P81" s="94">
        <f ca="1">_xll.DBRW($B$17,P$7,$H$33,$D$9,$H81,$D$11,P$12,P$13)</f>
        <v>11290.046888626801</v>
      </c>
      <c r="Q81" s="94">
        <f ca="1">_xll.DBRW($B$17,Q$7,$H$33,$D$9,$H81,$D$11,Q$12,Q$13)</f>
        <v>24942.428838725598</v>
      </c>
      <c r="R81" s="94">
        <f ca="1">_xll.DBRW($B$17,R$7,$H$33,$D$9,$H81,$D$11,R$12,R$13)</f>
        <v>8071.5873807796297</v>
      </c>
      <c r="S81" s="94">
        <f ca="1">_xll.DBRW($B$17,S$7,$H$33,$D$9,$H81,$D$11,S$12,S$13)</f>
        <v>13312.8279248045</v>
      </c>
      <c r="T81" s="94">
        <f ca="1">_xll.DBRW($B$17,T$7,$H$33,$D$9,$H81,$D$11,T$12,T$13)</f>
        <v>10924.331924104899</v>
      </c>
      <c r="U81" s="94">
        <f ca="1">_xll.DBRW($B$17,U$7,$H$33,$D$9,$H81,$D$11,U$12,U$13)</f>
        <v>7097.5498815438696</v>
      </c>
      <c r="V81" s="94">
        <f ca="1">_xll.DBRW($B$17,V$7,$H$33,$D$9,$H81,$D$11,V$12,V$13)</f>
        <v>937820.88898728497</v>
      </c>
      <c r="W81" s="16"/>
      <c r="X81" s="95">
        <f ca="1">_xll.DBRW($B$17,X$7,$H$33,$D$9,$H81,$D$11,X$12,X$13)</f>
        <v>949488.71391517273</v>
      </c>
      <c r="Y81" s="96">
        <f t="shared" ca="1" si="8"/>
        <v>1.2288534615410018E-2</v>
      </c>
      <c r="Z81" s="16"/>
      <c r="AA81" s="95">
        <f ca="1">_xll.DBRW($B$17,AA$7,$H$33,$D$9,$H81,$D$11,AA$12,AA$13)</f>
        <v>0</v>
      </c>
      <c r="AB81" s="96" t="str">
        <f t="shared" ca="1" si="9"/>
        <v/>
      </c>
      <c r="AC81" s="16"/>
      <c r="AD81" s="114" t="str">
        <f ca="1">_xll.DBRW($B$17,AD$7,$H$33,$D$9,$H81,$D$11,AD$12,AD$13)</f>
        <v/>
      </c>
      <c r="AE81" s="114" t="str">
        <f ca="1">_xll.DBRW($B$17,AE$7,$H$33,$D$9,$H81,$D$11,AE$12,AE$13)</f>
        <v/>
      </c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</row>
    <row r="82" spans="1:1000" customFormat="1" ht="12.75" x14ac:dyDescent="0.2">
      <c r="A82" s="41" t="str">
        <f ca="1">IF(_xll.TM1RPTELLEV($H$79,$H82)=0,"Root",IF(OR(_xll.ELLEV($B$10,$H82)=0,_xll.TM1RPTELLEV($H$79,$H82)+1&gt;=VALUE($L$29)),"Base","Default"))</f>
        <v>Root</v>
      </c>
      <c r="B82" s="16"/>
      <c r="C82" s="16" t="str">
        <f ca="1">_xll.DBRW($G$16,$H82,C$41)</f>
        <v>-1</v>
      </c>
      <c r="D82" s="16">
        <f ca="1">_xll.DBRW($D$16,E$7,$H$33,$E$9,$H82,$D$11,$H$34,$D$41)</f>
        <v>0</v>
      </c>
      <c r="E82" s="25">
        <f ca="1">_xll.DBRW($E$16,E$7,$H$33,$E$9,$H82,$D$11,E$41,E$12,E$13)</f>
        <v>0</v>
      </c>
      <c r="F82" s="22"/>
      <c r="G82" s="92" t="str">
        <f ca="1">_xll.DBRW($G$16,$H82,G$13)&amp;IF(_xll.ELLEV($B$10,$H82)&lt;&gt;0,"",IF($D82&lt;&gt;0,"Annual",IF($E82&lt;&gt;0,"LID","")))</f>
        <v/>
      </c>
      <c r="H82" s="121" t="s">
        <v>190</v>
      </c>
      <c r="I82" s="94">
        <f ca="1">_xll.DBRW($B$17,I$7,$H$33,$D$9,$H82,$D$11,I$12,I$13)</f>
        <v>1060777.924303046</v>
      </c>
      <c r="J82" s="94">
        <f ca="1">_xll.DBRW($B$17,J$7,$H$33,$D$9,$H82,$D$11,J$12,J$13)</f>
        <v>11518.3355280694</v>
      </c>
      <c r="K82" s="94">
        <f ca="1">_xll.DBRW($B$17,K$7,$H$33,$D$9,$H82,$D$11,K$12,K$13)</f>
        <v>34983.993088928699</v>
      </c>
      <c r="L82" s="94">
        <f ca="1">_xll.DBRW($B$17,L$7,$H$33,$D$9,$H82,$D$11,L$12,L$13)</f>
        <v>576.30979172462878</v>
      </c>
      <c r="M82" s="94">
        <f ca="1">_xll.DBRW($B$17,M$7,$H$33,$D$9,$H82,$D$11,M$12,M$13)</f>
        <v>3336.6763769865902</v>
      </c>
      <c r="N82" s="94">
        <f ca="1">_xll.DBRW($B$17,N$7,$H$33,$D$9,$H82,$D$11,N$12,N$13)</f>
        <v>8496.9140101493504</v>
      </c>
      <c r="O82" s="94">
        <f ca="1">_xll.DBRW($B$17,O$7,$H$33,$D$9,$H82,$D$11,O$12,O$13)</f>
        <v>30460.1720840864</v>
      </c>
      <c r="P82" s="94">
        <f ca="1">_xll.DBRW($B$17,P$7,$H$33,$D$9,$H82,$D$11,P$12,P$13)</f>
        <v>11518.3355280694</v>
      </c>
      <c r="Q82" s="94">
        <f ca="1">_xll.DBRW($B$17,Q$7,$H$33,$D$9,$H82,$D$11,Q$12,Q$13)</f>
        <v>34983.993088928699</v>
      </c>
      <c r="R82" s="94">
        <f ca="1">_xll.DBRW($B$17,R$7,$H$33,$D$9,$H82,$D$11,R$12,R$13)</f>
        <v>29981.580292550199</v>
      </c>
      <c r="S82" s="94">
        <f ca="1">_xll.DBRW($B$17,S$7,$H$33,$D$9,$H82,$D$11,S$12,S$13)</f>
        <v>3336.6763769865902</v>
      </c>
      <c r="T82" s="94">
        <f ca="1">_xll.DBRW($B$17,T$7,$H$33,$D$9,$H82,$D$11,T$12,T$13)</f>
        <v>18152.751557467898</v>
      </c>
      <c r="U82" s="94">
        <f ca="1">_xll.DBRW($B$17,U$7,$H$33,$D$9,$H82,$D$11,U$12,U$13)</f>
        <v>-710.08631683230499</v>
      </c>
      <c r="V82" s="94">
        <f ca="1">_xll.DBRW($B$17,V$7,$H$33,$D$9,$H82,$D$11,V$12,V$13)</f>
        <v>1247413.5757101616</v>
      </c>
      <c r="W82" s="16"/>
      <c r="X82" s="95">
        <f ca="1">_xll.DBRW($B$17,X$7,$H$33,$D$9,$H82,$D$11,X$12,X$13)</f>
        <v>1303127.1130721427</v>
      </c>
      <c r="Y82" s="96">
        <f t="shared" ca="1" si="8"/>
        <v>4.2753724332107224E-2</v>
      </c>
      <c r="Z82" s="16"/>
      <c r="AA82" s="95">
        <f ca="1">_xll.DBRW($B$17,AA$7,$H$33,$D$9,$H82,$D$11,AA$12,AA$13)</f>
        <v>0</v>
      </c>
      <c r="AB82" s="96" t="str">
        <f t="shared" ca="1" si="9"/>
        <v/>
      </c>
      <c r="AC82" s="16"/>
      <c r="AD82" s="114" t="str">
        <f ca="1">_xll.DBRW($B$17,AD$7,$H$33,$D$9,$H82,$D$11,AD$12,AD$13)</f>
        <v/>
      </c>
      <c r="AE82" s="114" t="str">
        <f ca="1">_xll.DBRW($B$17,AE$7,$H$33,$D$9,$H82,$D$11,AE$12,AE$13)</f>
        <v/>
      </c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</row>
    <row r="83" spans="1:1000" customFormat="1" ht="12.75" x14ac:dyDescent="0.2">
      <c r="A83" s="41" t="str">
        <f ca="1">IF(_xll.TM1RPTELLEV($H$79,$H83)=0,"Root",IF(OR(_xll.ELLEV($B$10,$H83)=0,_xll.TM1RPTELLEV($H$79,$H83)+1&gt;=VALUE($L$29)),"Base","Default"))</f>
        <v>Root</v>
      </c>
      <c r="B83" s="16"/>
      <c r="C83" s="16" t="str">
        <f ca="1">_xll.DBRW($G$16,$H83,C$41)</f>
        <v>-1</v>
      </c>
      <c r="D83" s="16">
        <f ca="1">_xll.DBRW($D$16,E$7,$H$33,$E$9,$H83,$D$11,$H$34,$D$41)</f>
        <v>0</v>
      </c>
      <c r="E83" s="25">
        <f ca="1">_xll.DBRW($E$16,E$7,$H$33,$E$9,$H83,$D$11,E$41,E$12,E$13)</f>
        <v>0</v>
      </c>
      <c r="F83" s="22"/>
      <c r="G83" s="44" t="str">
        <f ca="1">_xll.DBRW($G$16,$H83,G$13)&amp;IF(_xll.ELLEV($B$10,$H83)&lt;&gt;0,"",IF($D83&lt;&gt;0,"Annual",IF($E83&lt;&gt;0,"LID","")))</f>
        <v/>
      </c>
      <c r="H83" s="122" t="s">
        <v>191</v>
      </c>
      <c r="I83" s="46">
        <f ca="1">_xll.DBRW($B$17,I$7,$H$33,$D$9,$H83,$D$11,I$12,I$13)</f>
        <v>5635368.067577308</v>
      </c>
      <c r="J83" s="46">
        <f ca="1">_xll.DBRW($B$17,J$7,$H$33,$D$9,$H83,$D$11,J$12,J$13)</f>
        <v>90576.427185112989</v>
      </c>
      <c r="K83" s="46">
        <f ca="1">_xll.DBRW($B$17,K$7,$H$33,$D$9,$H83,$D$11,K$12,K$13)</f>
        <v>142897.57653400305</v>
      </c>
      <c r="L83" s="46">
        <f ca="1">_xll.DBRW($B$17,L$7,$H$33,$D$9,$H83,$D$11,L$12,L$13)</f>
        <v>-1781.9010776180139</v>
      </c>
      <c r="M83" s="46">
        <f ca="1">_xll.DBRW($B$17,M$7,$H$33,$D$9,$H83,$D$11,M$12,M$13)</f>
        <v>45533.226422791136</v>
      </c>
      <c r="N83" s="46">
        <f ca="1">_xll.DBRW($B$17,N$7,$H$33,$D$9,$H83,$D$11,N$12,N$13)</f>
        <v>63872.533148099406</v>
      </c>
      <c r="O83" s="46">
        <f ca="1">_xll.DBRW($B$17,O$7,$H$33,$D$9,$H83,$D$11,O$12,O$13)</f>
        <v>341247.95177317958</v>
      </c>
      <c r="P83" s="46">
        <f ca="1">_xll.DBRW($B$17,P$7,$H$33,$D$9,$H83,$D$11,P$12,P$13)</f>
        <v>213693.5539884668</v>
      </c>
      <c r="Q83" s="46">
        <f ca="1">_xll.DBRW($B$17,Q$7,$H$33,$D$9,$H83,$D$11,Q$12,Q$13)</f>
        <v>319319.81584512704</v>
      </c>
      <c r="R83" s="46">
        <f ca="1">_xll.DBRW($B$17,R$7,$H$33,$D$9,$H83,$D$11,R$12,R$13)</f>
        <v>29242.97773922432</v>
      </c>
      <c r="S83" s="46">
        <f ca="1">_xll.DBRW($B$17,S$7,$H$33,$D$9,$H83,$D$11,S$12,S$13)</f>
        <v>165314.63654250224</v>
      </c>
      <c r="T83" s="46">
        <f ca="1">_xll.DBRW($B$17,T$7,$H$33,$D$9,$H83,$D$11,T$12,T$13)</f>
        <v>256120.2491678276</v>
      </c>
      <c r="U83" s="46">
        <f ca="1">_xll.DBRW($B$17,U$7,$H$33,$D$9,$H83,$D$11,U$12,U$13)</f>
        <v>214277.89594371297</v>
      </c>
      <c r="V83" s="46">
        <f ca="1">_xll.DBRW($B$17,V$7,$H$33,$D$9,$H83,$D$11,V$12,V$13)</f>
        <v>7515683.0107897371</v>
      </c>
      <c r="W83" s="16"/>
      <c r="X83" s="46">
        <f ca="1">_xll.DBRW($B$17,X$7,$H$33,$D$9,$H83,$D$11,X$12,X$13)</f>
        <v>6490978.602361138</v>
      </c>
      <c r="Y83" s="102">
        <f t="shared" ca="1" si="8"/>
        <v>-0.15786593535462523</v>
      </c>
      <c r="Z83" s="16"/>
      <c r="AA83" s="46">
        <f ca="1">_xll.DBRW($B$17,AA$7,$H$33,$D$9,$H83,$D$11,AA$12,AA$13)</f>
        <v>0</v>
      </c>
      <c r="AB83" s="102" t="str">
        <f t="shared" ca="1" si="9"/>
        <v/>
      </c>
      <c r="AC83" s="16"/>
      <c r="AD83" s="112" t="str">
        <f ca="1">_xll.DBRW($B$17,AD$7,$H$33,$D$9,$H83,$D$11,AD$12,AD$13)</f>
        <v/>
      </c>
      <c r="AE83" s="112" t="str">
        <f ca="1">_xll.DBRW($B$17,AE$7,$H$33,$D$9,$H83,$D$11,AE$12,AE$13)</f>
        <v/>
      </c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</row>
    <row r="84" spans="1:1000" customFormat="1" ht="12.75" x14ac:dyDescent="0.2">
      <c r="A84" s="41" t="str">
        <f ca="1">IF(_xll.TM1RPTELLEV($H$79,$H84)=0,"Root",IF(OR(_xll.ELLEV($B$10,$H84)=0,_xll.TM1RPTELLEV($H$79,$H84)+1&gt;=VALUE($L$29)),"Base","Default"))</f>
        <v>Root</v>
      </c>
      <c r="B84" s="16"/>
      <c r="C84" s="16" t="str">
        <f ca="1">_xll.DBRW($G$16,$H84,C$41)</f>
        <v>-1</v>
      </c>
      <c r="D84" s="16">
        <f ca="1">_xll.DBRW($D$16,E$7,$H$33,$E$9,$H84,$D$11,$H$34,$D$41)</f>
        <v>0</v>
      </c>
      <c r="E84" s="25">
        <f ca="1">_xll.DBRW($E$16,E$7,$H$33,$E$9,$H84,$D$11,E$41,E$12,E$13)</f>
        <v>0</v>
      </c>
      <c r="F84" s="22"/>
      <c r="G84" s="92" t="str">
        <f ca="1">_xll.DBRW($G$16,$H84,G$13)&amp;IF(_xll.ELLEV($B$10,$H84)&lt;&gt;0,"",IF($D84&lt;&gt;0,"Annual",IF($E84&lt;&gt;0,"LID","")))</f>
        <v/>
      </c>
      <c r="H84" s="121" t="s">
        <v>192</v>
      </c>
      <c r="I84" s="94">
        <f ca="1">_xll.DBRW($B$17,I$7,$H$33,$D$9,$H84,$D$11,I$12,I$13)</f>
        <v>-0.12877361554738401</v>
      </c>
      <c r="J84" s="94">
        <f ca="1">_xll.DBRW($B$17,J$7,$H$33,$D$9,$H84,$D$11,J$12,J$13)</f>
        <v>-4.58898209581474E-2</v>
      </c>
      <c r="K84" s="94">
        <f ca="1">_xll.DBRW($B$17,K$7,$H$33,$D$9,$H84,$D$11,K$12,K$13)</f>
        <v>1.3620042025613E-3</v>
      </c>
      <c r="L84" s="94">
        <f ca="1">_xll.DBRW($B$17,L$7,$H$33,$D$9,$H84,$D$11,L$12,L$13)</f>
        <v>-1.072691478740857E-3</v>
      </c>
      <c r="M84" s="94">
        <f ca="1">_xll.DBRW($B$17,M$7,$H$33,$D$9,$H84,$D$11,M$12,M$13)</f>
        <v>-3.9856863548718403E-2</v>
      </c>
      <c r="N84" s="94">
        <f ca="1">_xll.DBRW($B$17,N$7,$H$33,$D$9,$H84,$D$11,N$12,N$13)</f>
        <v>-2.2295980864945299E-2</v>
      </c>
      <c r="O84" s="94">
        <f ca="1">_xll.DBRW($B$17,O$7,$H$33,$D$9,$H84,$D$11,O$12,O$13)</f>
        <v>-2.09385552424384E-2</v>
      </c>
      <c r="P84" s="94">
        <f ca="1">_xll.DBRW($B$17,P$7,$H$33,$D$9,$H84,$D$11,P$12,P$13)</f>
        <v>-4.58898209581474E-2</v>
      </c>
      <c r="Q84" s="94">
        <f ca="1">_xll.DBRW($B$17,Q$7,$H$33,$D$9,$H84,$D$11,Q$12,Q$13)</f>
        <v>1.3620042025613E-3</v>
      </c>
      <c r="R84" s="94">
        <f ca="1">_xll.DBRW($B$17,R$7,$H$33,$D$9,$H84,$D$11,R$12,R$13)</f>
        <v>-5.5805030837252398E-2</v>
      </c>
      <c r="S84" s="94">
        <f ca="1">_xll.DBRW($B$17,S$7,$H$33,$D$9,$H84,$D$11,S$12,S$13)</f>
        <v>-3.9856863548718403E-2</v>
      </c>
      <c r="T84" s="94">
        <f ca="1">_xll.DBRW($B$17,T$7,$H$33,$D$9,$H84,$D$11,T$12,T$13)</f>
        <v>8.3958908733980306E-2</v>
      </c>
      <c r="U84" s="94">
        <f ca="1">_xll.DBRW($B$17,U$7,$H$33,$D$9,$H84,$D$11,U$12,U$13)</f>
        <v>6.6857736491258896E-2</v>
      </c>
      <c r="V84" s="94">
        <f ca="1">_xll.DBRW($B$17,V$7,$H$33,$D$9,$H84,$D$11,V$12,V$13)</f>
        <v>-0.24683858935413075</v>
      </c>
      <c r="W84" s="16"/>
      <c r="X84" s="95">
        <f ca="1">_xll.DBRW($B$17,X$7,$H$33,$D$9,$H84,$D$11,X$12,X$13)</f>
        <v>-0.25767862276335995</v>
      </c>
      <c r="Y84" s="96">
        <f t="shared" ca="1" si="8"/>
        <v>4.2068035341776056E-2</v>
      </c>
      <c r="Z84" s="16"/>
      <c r="AA84" s="95">
        <f ca="1">_xll.DBRW($B$17,AA$7,$H$33,$D$9,$H84,$D$11,AA$12,AA$13)</f>
        <v>0</v>
      </c>
      <c r="AB84" s="96" t="str">
        <f t="shared" ca="1" si="9"/>
        <v/>
      </c>
      <c r="AC84" s="16"/>
      <c r="AD84" s="114" t="str">
        <f ca="1">_xll.DBRW($B$17,AD$7,$H$33,$D$9,$H84,$D$11,AD$12,AD$13)</f>
        <v/>
      </c>
      <c r="AE84" s="114" t="str">
        <f ca="1">_xll.DBRW($B$17,AE$7,$H$33,$D$9,$H84,$D$11,AE$12,AE$13)</f>
        <v/>
      </c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  <c r="ABH84" s="16"/>
      <c r="ABI84" s="16"/>
      <c r="ABJ84" s="16"/>
      <c r="ABK84" s="16"/>
      <c r="ABL84" s="16"/>
      <c r="ABM84" s="16"/>
      <c r="ABN84" s="16"/>
      <c r="ABO84" s="16"/>
      <c r="ABP84" s="16"/>
      <c r="ABQ84" s="16"/>
      <c r="ABR84" s="16"/>
      <c r="ABS84" s="16"/>
      <c r="ABT84" s="16"/>
      <c r="ABU84" s="16"/>
      <c r="ABV84" s="16"/>
      <c r="ABW84" s="16"/>
      <c r="ABX84" s="16"/>
      <c r="ABY84" s="16"/>
      <c r="ABZ84" s="16"/>
      <c r="ACA84" s="16"/>
      <c r="ACB84" s="16"/>
      <c r="ACC84" s="16"/>
      <c r="ACD84" s="16"/>
      <c r="ACE84" s="16"/>
      <c r="ACF84" s="16"/>
      <c r="ACG84" s="16"/>
      <c r="ACH84" s="16"/>
      <c r="ACI84" s="16"/>
      <c r="ACJ84" s="16"/>
      <c r="ACK84" s="16"/>
      <c r="ACL84" s="16"/>
      <c r="ACM84" s="16"/>
      <c r="ACN84" s="16"/>
      <c r="ACO84" s="16"/>
      <c r="ACP84" s="16"/>
      <c r="ACQ84" s="16"/>
      <c r="ACR84" s="16"/>
      <c r="ACS84" s="16"/>
      <c r="ACT84" s="16"/>
      <c r="ACU84" s="16"/>
      <c r="ACV84" s="16"/>
      <c r="ACW84" s="16"/>
      <c r="ACX84" s="16"/>
      <c r="ACY84" s="16"/>
      <c r="ACZ84" s="16"/>
      <c r="ADA84" s="16"/>
      <c r="ADB84" s="16"/>
      <c r="ADC84" s="16"/>
      <c r="ADD84" s="16"/>
      <c r="ADE84" s="16"/>
      <c r="ADF84" s="16"/>
      <c r="ADG84" s="16"/>
      <c r="ADH84" s="16"/>
      <c r="ADI84" s="16"/>
      <c r="ADJ84" s="16"/>
      <c r="ADK84" s="16"/>
      <c r="ADL84" s="16"/>
      <c r="ADM84" s="16"/>
      <c r="ADN84" s="16"/>
      <c r="ADO84" s="16"/>
      <c r="ADP84" s="16"/>
      <c r="ADQ84" s="16"/>
      <c r="ADR84" s="16"/>
      <c r="ADS84" s="16"/>
      <c r="ADT84" s="16"/>
      <c r="ADU84" s="16"/>
      <c r="ADV84" s="16"/>
      <c r="ADW84" s="16"/>
      <c r="ADX84" s="16"/>
      <c r="ADY84" s="16"/>
      <c r="ADZ84" s="16"/>
      <c r="AEA84" s="16"/>
      <c r="AEB84" s="16"/>
      <c r="AEC84" s="16"/>
      <c r="AED84" s="16"/>
      <c r="AEE84" s="16"/>
      <c r="AEF84" s="16"/>
      <c r="AEG84" s="16"/>
      <c r="AEH84" s="16"/>
      <c r="AEI84" s="16"/>
      <c r="AEJ84" s="16"/>
      <c r="AEK84" s="16"/>
      <c r="AEL84" s="16"/>
      <c r="AEM84" s="16"/>
      <c r="AEN84" s="16"/>
      <c r="AEO84" s="16"/>
      <c r="AEP84" s="16"/>
      <c r="AEQ84" s="16"/>
      <c r="AER84" s="16"/>
      <c r="AES84" s="16"/>
      <c r="AET84" s="16"/>
      <c r="AEU84" s="16"/>
      <c r="AEV84" s="16"/>
      <c r="AEW84" s="16"/>
      <c r="AEX84" s="16"/>
      <c r="AEY84" s="16"/>
      <c r="AEZ84" s="16"/>
      <c r="AFA84" s="16"/>
      <c r="AFB84" s="16"/>
      <c r="AFC84" s="16"/>
      <c r="AFD84" s="16"/>
      <c r="AFE84" s="16"/>
      <c r="AFF84" s="16"/>
      <c r="AFG84" s="16"/>
      <c r="AFH84" s="16"/>
      <c r="AFI84" s="16"/>
      <c r="AFJ84" s="16"/>
      <c r="AFK84" s="16"/>
      <c r="AFL84" s="16"/>
      <c r="AFM84" s="16"/>
      <c r="AFN84" s="16"/>
      <c r="AFO84" s="16"/>
      <c r="AFP84" s="16"/>
      <c r="AFQ84" s="16"/>
      <c r="AFR84" s="16"/>
      <c r="AFS84" s="16"/>
      <c r="AFT84" s="16"/>
      <c r="AFU84" s="16"/>
      <c r="AFV84" s="16"/>
      <c r="AFW84" s="16"/>
      <c r="AFX84" s="16"/>
      <c r="AFY84" s="16"/>
      <c r="AFZ84" s="16"/>
      <c r="AGA84" s="16"/>
      <c r="AGB84" s="16"/>
      <c r="AGC84" s="16"/>
      <c r="AGD84" s="16"/>
      <c r="AGE84" s="16"/>
      <c r="AGF84" s="16"/>
      <c r="AGG84" s="16"/>
      <c r="AGH84" s="16"/>
      <c r="AGI84" s="16"/>
      <c r="AGJ84" s="16"/>
      <c r="AGK84" s="16"/>
      <c r="AGL84" s="16"/>
      <c r="AGM84" s="16"/>
      <c r="AGN84" s="16"/>
      <c r="AGO84" s="16"/>
      <c r="AGP84" s="16"/>
      <c r="AGQ84" s="16"/>
      <c r="AGR84" s="16"/>
      <c r="AGS84" s="16"/>
      <c r="AGT84" s="16"/>
      <c r="AGU84" s="16"/>
      <c r="AGV84" s="16"/>
      <c r="AGW84" s="16"/>
      <c r="AGX84" s="16"/>
      <c r="AGY84" s="16"/>
      <c r="AGZ84" s="16"/>
      <c r="AHA84" s="16"/>
      <c r="AHB84" s="16"/>
      <c r="AHC84" s="16"/>
      <c r="AHD84" s="16"/>
      <c r="AHE84" s="16"/>
      <c r="AHF84" s="16"/>
      <c r="AHG84" s="16"/>
      <c r="AHH84" s="16"/>
      <c r="AHI84" s="16"/>
      <c r="AHJ84" s="16"/>
      <c r="AHK84" s="16"/>
      <c r="AHL84" s="16"/>
      <c r="AHM84" s="16"/>
      <c r="AHN84" s="16"/>
      <c r="AHO84" s="16"/>
      <c r="AHP84" s="16"/>
      <c r="AHQ84" s="16"/>
      <c r="AHR84" s="16"/>
      <c r="AHS84" s="16"/>
      <c r="AHT84" s="16"/>
      <c r="AHU84" s="16"/>
      <c r="AHV84" s="16"/>
      <c r="AHW84" s="16"/>
      <c r="AHX84" s="16"/>
      <c r="AHY84" s="16"/>
      <c r="AHZ84" s="16"/>
      <c r="AIA84" s="16"/>
      <c r="AIB84" s="16"/>
      <c r="AIC84" s="16"/>
      <c r="AID84" s="16"/>
      <c r="AIE84" s="16"/>
      <c r="AIF84" s="16"/>
      <c r="AIG84" s="16"/>
      <c r="AIH84" s="16"/>
      <c r="AII84" s="16"/>
      <c r="AIJ84" s="16"/>
      <c r="AIK84" s="16"/>
      <c r="AIL84" s="16"/>
      <c r="AIM84" s="16"/>
      <c r="AIN84" s="16"/>
      <c r="AIO84" s="16"/>
      <c r="AIP84" s="16"/>
      <c r="AIQ84" s="16"/>
      <c r="AIR84" s="16"/>
      <c r="AIS84" s="16"/>
      <c r="AIT84" s="16"/>
      <c r="AIU84" s="16"/>
      <c r="AIV84" s="16"/>
      <c r="AIW84" s="16"/>
      <c r="AIX84" s="16"/>
      <c r="AIY84" s="16"/>
      <c r="AIZ84" s="16"/>
      <c r="AJA84" s="16"/>
      <c r="AJB84" s="16"/>
      <c r="AJC84" s="16"/>
      <c r="AJD84" s="16"/>
      <c r="AJE84" s="16"/>
      <c r="AJF84" s="16"/>
      <c r="AJG84" s="16"/>
      <c r="AJH84" s="16"/>
      <c r="AJI84" s="16"/>
      <c r="AJJ84" s="16"/>
      <c r="AJK84" s="16"/>
      <c r="AJL84" s="16"/>
      <c r="AJM84" s="16"/>
      <c r="AJN84" s="16"/>
      <c r="AJO84" s="16"/>
      <c r="AJP84" s="16"/>
      <c r="AJQ84" s="16"/>
      <c r="AJR84" s="16"/>
      <c r="AJS84" s="16"/>
      <c r="AJT84" s="16"/>
      <c r="AJU84" s="16"/>
      <c r="AJV84" s="16"/>
      <c r="AJW84" s="16"/>
      <c r="AJX84" s="16"/>
      <c r="AJY84" s="16"/>
      <c r="AJZ84" s="16"/>
      <c r="AKA84" s="16"/>
      <c r="AKB84" s="16"/>
      <c r="AKC84" s="16"/>
      <c r="AKD84" s="16"/>
      <c r="AKE84" s="16"/>
      <c r="AKF84" s="16"/>
      <c r="AKG84" s="16"/>
      <c r="AKH84" s="16"/>
      <c r="AKI84" s="16"/>
      <c r="AKJ84" s="16"/>
      <c r="AKK84" s="16"/>
      <c r="AKL84" s="16"/>
      <c r="AKM84" s="16"/>
      <c r="AKN84" s="16"/>
      <c r="AKO84" s="16"/>
      <c r="AKP84" s="16"/>
      <c r="AKQ84" s="16"/>
      <c r="AKR84" s="16"/>
      <c r="AKS84" s="16"/>
      <c r="AKT84" s="16"/>
      <c r="AKU84" s="16"/>
      <c r="AKV84" s="16"/>
      <c r="AKW84" s="16"/>
      <c r="AKX84" s="16"/>
      <c r="AKY84" s="16"/>
      <c r="AKZ84" s="16"/>
      <c r="ALA84" s="16"/>
      <c r="ALB84" s="16"/>
      <c r="ALC84" s="16"/>
      <c r="ALD84" s="16"/>
      <c r="ALE84" s="16"/>
      <c r="ALF84" s="16"/>
      <c r="ALG84" s="16"/>
      <c r="ALH84" s="16"/>
      <c r="ALI84" s="16"/>
      <c r="ALJ84" s="16"/>
      <c r="ALK84" s="16"/>
      <c r="ALL84" s="16"/>
    </row>
    <row r="85" spans="1:1000" customFormat="1" ht="12.75" x14ac:dyDescent="0.2">
      <c r="A85" s="41" t="str">
        <f ca="1">IF(_xll.TM1RPTELLEV($H$79,$H85)=0,"Root",IF(OR(_xll.ELLEV($B$10,$H85)=0,_xll.TM1RPTELLEV($H$79,$H85)+1&gt;=VALUE($L$29)),"Base","Default"))</f>
        <v>Root</v>
      </c>
      <c r="B85" s="16"/>
      <c r="C85" s="16" t="str">
        <f ca="1">_xll.DBRW($G$16,$H85,C$41)</f>
        <v>-1</v>
      </c>
      <c r="D85" s="16">
        <f ca="1">_xll.DBRW($D$16,E$7,$H$33,$E$9,$H85,$D$11,$H$34,$D$41)</f>
        <v>0</v>
      </c>
      <c r="E85" s="25">
        <f ca="1">_xll.DBRW($E$16,E$7,$H$33,$E$9,$H85,$D$11,E$41,E$12,E$13)</f>
        <v>0</v>
      </c>
      <c r="F85" s="22"/>
      <c r="G85" s="44" t="str">
        <f ca="1">_xll.DBRW($G$16,$H85,G$13)&amp;IF(_xll.ELLEV($B$10,$H85)&lt;&gt;0,"",IF($D85&lt;&gt;0,"Annual",IF($E85&lt;&gt;0,"LID","")))</f>
        <v/>
      </c>
      <c r="H85" s="122" t="s">
        <v>193</v>
      </c>
      <c r="I85" s="46">
        <f ca="1">_xll.DBRW($B$17,I$7,$H$33,$D$9,$H85,$D$11,I$12,I$13)</f>
        <v>-0.12877361554738401</v>
      </c>
      <c r="J85" s="46">
        <f ca="1">_xll.DBRW($B$17,J$7,$H$33,$D$9,$H85,$D$11,J$12,J$13)</f>
        <v>-4.58898209581474E-2</v>
      </c>
      <c r="K85" s="46">
        <f ca="1">_xll.DBRW($B$17,K$7,$H$33,$D$9,$H85,$D$11,K$12,K$13)</f>
        <v>1.3620042025613E-3</v>
      </c>
      <c r="L85" s="46">
        <f ca="1">_xll.DBRW($B$17,L$7,$H$33,$D$9,$H85,$D$11,L$12,L$13)</f>
        <v>-1.072691478740857E-3</v>
      </c>
      <c r="M85" s="46">
        <f ca="1">_xll.DBRW($B$17,M$7,$H$33,$D$9,$H85,$D$11,M$12,M$13)</f>
        <v>-3.9856863548718403E-2</v>
      </c>
      <c r="N85" s="46">
        <f ca="1">_xll.DBRW($B$17,N$7,$H$33,$D$9,$H85,$D$11,N$12,N$13)</f>
        <v>-2.2295980864945299E-2</v>
      </c>
      <c r="O85" s="46">
        <f ca="1">_xll.DBRW($B$17,O$7,$H$33,$D$9,$H85,$D$11,O$12,O$13)</f>
        <v>-2.09385552424384E-2</v>
      </c>
      <c r="P85" s="46">
        <f ca="1">_xll.DBRW($B$17,P$7,$H$33,$D$9,$H85,$D$11,P$12,P$13)</f>
        <v>-4.58898209581474E-2</v>
      </c>
      <c r="Q85" s="46">
        <f ca="1">_xll.DBRW($B$17,Q$7,$H$33,$D$9,$H85,$D$11,Q$12,Q$13)</f>
        <v>1.3620042025613E-3</v>
      </c>
      <c r="R85" s="46">
        <f ca="1">_xll.DBRW($B$17,R$7,$H$33,$D$9,$H85,$D$11,R$12,R$13)</f>
        <v>-5.5805030837252398E-2</v>
      </c>
      <c r="S85" s="46">
        <f ca="1">_xll.DBRW($B$17,S$7,$H$33,$D$9,$H85,$D$11,S$12,S$13)</f>
        <v>-3.9856863548718403E-2</v>
      </c>
      <c r="T85" s="46">
        <f ca="1">_xll.DBRW($B$17,T$7,$H$33,$D$9,$H85,$D$11,T$12,T$13)</f>
        <v>8.3958908733980306E-2</v>
      </c>
      <c r="U85" s="46">
        <f ca="1">_xll.DBRW($B$17,U$7,$H$33,$D$9,$H85,$D$11,U$12,U$13)</f>
        <v>6.6857736491258896E-2</v>
      </c>
      <c r="V85" s="46">
        <f ca="1">_xll.DBRW($B$17,V$7,$H$33,$D$9,$H85,$D$11,V$12,V$13)</f>
        <v>-0.24683858935413075</v>
      </c>
      <c r="W85" s="16"/>
      <c r="X85" s="46">
        <f ca="1">_xll.DBRW($B$17,X$7,$H$33,$D$9,$H85,$D$11,X$12,X$13)</f>
        <v>-0.25767862276335995</v>
      </c>
      <c r="Y85" s="102">
        <f t="shared" ca="1" si="8"/>
        <v>4.2068035341776056E-2</v>
      </c>
      <c r="Z85" s="16"/>
      <c r="AA85" s="46">
        <f ca="1">_xll.DBRW($B$17,AA$7,$H$33,$D$9,$H85,$D$11,AA$12,AA$13)</f>
        <v>0</v>
      </c>
      <c r="AB85" s="102" t="str">
        <f t="shared" ca="1" si="9"/>
        <v/>
      </c>
      <c r="AC85" s="16"/>
      <c r="AD85" s="112" t="str">
        <f ca="1">_xll.DBRW($B$17,AD$7,$H$33,$D$9,$H85,$D$11,AD$12,AD$13)</f>
        <v/>
      </c>
      <c r="AE85" s="112" t="str">
        <f ca="1">_xll.DBRW($B$17,AE$7,$H$33,$D$9,$H85,$D$11,AE$12,AE$13)</f>
        <v/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  <c r="ABH85" s="16"/>
      <c r="ABI85" s="16"/>
      <c r="ABJ85" s="16"/>
      <c r="ABK85" s="16"/>
      <c r="ABL85" s="16"/>
      <c r="ABM85" s="16"/>
      <c r="ABN85" s="16"/>
      <c r="ABO85" s="16"/>
      <c r="ABP85" s="16"/>
      <c r="ABQ85" s="16"/>
      <c r="ABR85" s="16"/>
      <c r="ABS85" s="16"/>
      <c r="ABT85" s="16"/>
      <c r="ABU85" s="16"/>
      <c r="ABV85" s="16"/>
      <c r="ABW85" s="16"/>
      <c r="ABX85" s="16"/>
      <c r="ABY85" s="16"/>
      <c r="ABZ85" s="16"/>
      <c r="ACA85" s="16"/>
      <c r="ACB85" s="16"/>
      <c r="ACC85" s="16"/>
      <c r="ACD85" s="16"/>
      <c r="ACE85" s="16"/>
      <c r="ACF85" s="16"/>
      <c r="ACG85" s="16"/>
      <c r="ACH85" s="16"/>
      <c r="ACI85" s="16"/>
      <c r="ACJ85" s="16"/>
      <c r="ACK85" s="16"/>
      <c r="ACL85" s="16"/>
      <c r="ACM85" s="16"/>
      <c r="ACN85" s="16"/>
      <c r="ACO85" s="16"/>
      <c r="ACP85" s="16"/>
      <c r="ACQ85" s="16"/>
      <c r="ACR85" s="16"/>
      <c r="ACS85" s="16"/>
      <c r="ACT85" s="16"/>
      <c r="ACU85" s="16"/>
      <c r="ACV85" s="16"/>
      <c r="ACW85" s="16"/>
      <c r="ACX85" s="16"/>
      <c r="ACY85" s="16"/>
      <c r="ACZ85" s="16"/>
      <c r="ADA85" s="16"/>
      <c r="ADB85" s="16"/>
      <c r="ADC85" s="16"/>
      <c r="ADD85" s="16"/>
      <c r="ADE85" s="16"/>
      <c r="ADF85" s="16"/>
      <c r="ADG85" s="16"/>
      <c r="ADH85" s="16"/>
      <c r="ADI85" s="16"/>
      <c r="ADJ85" s="16"/>
      <c r="ADK85" s="16"/>
      <c r="ADL85" s="16"/>
      <c r="ADM85" s="16"/>
      <c r="ADN85" s="16"/>
      <c r="ADO85" s="16"/>
      <c r="ADP85" s="16"/>
      <c r="ADQ85" s="16"/>
      <c r="ADR85" s="16"/>
      <c r="ADS85" s="16"/>
      <c r="ADT85" s="16"/>
      <c r="ADU85" s="16"/>
      <c r="ADV85" s="16"/>
      <c r="ADW85" s="16"/>
      <c r="ADX85" s="16"/>
      <c r="ADY85" s="16"/>
      <c r="ADZ85" s="16"/>
      <c r="AEA85" s="16"/>
      <c r="AEB85" s="16"/>
      <c r="AEC85" s="16"/>
      <c r="AED85" s="16"/>
      <c r="AEE85" s="16"/>
      <c r="AEF85" s="16"/>
      <c r="AEG85" s="16"/>
      <c r="AEH85" s="16"/>
      <c r="AEI85" s="16"/>
      <c r="AEJ85" s="16"/>
      <c r="AEK85" s="16"/>
      <c r="AEL85" s="16"/>
      <c r="AEM85" s="16"/>
      <c r="AEN85" s="16"/>
      <c r="AEO85" s="16"/>
      <c r="AEP85" s="16"/>
      <c r="AEQ85" s="16"/>
      <c r="AER85" s="16"/>
      <c r="AES85" s="16"/>
      <c r="AET85" s="16"/>
      <c r="AEU85" s="16"/>
      <c r="AEV85" s="16"/>
      <c r="AEW85" s="16"/>
      <c r="AEX85" s="16"/>
      <c r="AEY85" s="16"/>
      <c r="AEZ85" s="16"/>
      <c r="AFA85" s="16"/>
      <c r="AFB85" s="16"/>
      <c r="AFC85" s="16"/>
      <c r="AFD85" s="16"/>
      <c r="AFE85" s="16"/>
      <c r="AFF85" s="16"/>
      <c r="AFG85" s="16"/>
      <c r="AFH85" s="16"/>
      <c r="AFI85" s="16"/>
      <c r="AFJ85" s="16"/>
      <c r="AFK85" s="16"/>
      <c r="AFL85" s="16"/>
      <c r="AFM85" s="16"/>
      <c r="AFN85" s="16"/>
      <c r="AFO85" s="16"/>
      <c r="AFP85" s="16"/>
      <c r="AFQ85" s="16"/>
      <c r="AFR85" s="16"/>
      <c r="AFS85" s="16"/>
      <c r="AFT85" s="16"/>
      <c r="AFU85" s="16"/>
      <c r="AFV85" s="16"/>
      <c r="AFW85" s="16"/>
      <c r="AFX85" s="16"/>
      <c r="AFY85" s="16"/>
      <c r="AFZ85" s="16"/>
      <c r="AGA85" s="16"/>
      <c r="AGB85" s="16"/>
      <c r="AGC85" s="16"/>
      <c r="AGD85" s="16"/>
      <c r="AGE85" s="16"/>
      <c r="AGF85" s="16"/>
      <c r="AGG85" s="16"/>
      <c r="AGH85" s="16"/>
      <c r="AGI85" s="16"/>
      <c r="AGJ85" s="16"/>
      <c r="AGK85" s="16"/>
      <c r="AGL85" s="16"/>
      <c r="AGM85" s="16"/>
      <c r="AGN85" s="16"/>
      <c r="AGO85" s="16"/>
      <c r="AGP85" s="16"/>
      <c r="AGQ85" s="16"/>
      <c r="AGR85" s="16"/>
      <c r="AGS85" s="16"/>
      <c r="AGT85" s="16"/>
      <c r="AGU85" s="16"/>
      <c r="AGV85" s="16"/>
      <c r="AGW85" s="16"/>
      <c r="AGX85" s="16"/>
      <c r="AGY85" s="16"/>
      <c r="AGZ85" s="16"/>
      <c r="AHA85" s="16"/>
      <c r="AHB85" s="16"/>
      <c r="AHC85" s="16"/>
      <c r="AHD85" s="16"/>
      <c r="AHE85" s="16"/>
      <c r="AHF85" s="16"/>
      <c r="AHG85" s="16"/>
      <c r="AHH85" s="16"/>
      <c r="AHI85" s="16"/>
      <c r="AHJ85" s="16"/>
      <c r="AHK85" s="16"/>
      <c r="AHL85" s="16"/>
      <c r="AHM85" s="16"/>
      <c r="AHN85" s="16"/>
      <c r="AHO85" s="16"/>
      <c r="AHP85" s="16"/>
      <c r="AHQ85" s="16"/>
      <c r="AHR85" s="16"/>
      <c r="AHS85" s="16"/>
      <c r="AHT85" s="16"/>
      <c r="AHU85" s="16"/>
      <c r="AHV85" s="16"/>
      <c r="AHW85" s="16"/>
      <c r="AHX85" s="16"/>
      <c r="AHY85" s="16"/>
      <c r="AHZ85" s="16"/>
      <c r="AIA85" s="16"/>
      <c r="AIB85" s="16"/>
      <c r="AIC85" s="16"/>
      <c r="AID85" s="16"/>
      <c r="AIE85" s="16"/>
      <c r="AIF85" s="16"/>
      <c r="AIG85" s="16"/>
      <c r="AIH85" s="16"/>
      <c r="AII85" s="16"/>
      <c r="AIJ85" s="16"/>
      <c r="AIK85" s="16"/>
      <c r="AIL85" s="16"/>
      <c r="AIM85" s="16"/>
      <c r="AIN85" s="16"/>
      <c r="AIO85" s="16"/>
      <c r="AIP85" s="16"/>
      <c r="AIQ85" s="16"/>
      <c r="AIR85" s="16"/>
      <c r="AIS85" s="16"/>
      <c r="AIT85" s="16"/>
      <c r="AIU85" s="16"/>
      <c r="AIV85" s="16"/>
      <c r="AIW85" s="16"/>
      <c r="AIX85" s="16"/>
      <c r="AIY85" s="16"/>
      <c r="AIZ85" s="16"/>
      <c r="AJA85" s="16"/>
      <c r="AJB85" s="16"/>
      <c r="AJC85" s="16"/>
      <c r="AJD85" s="16"/>
      <c r="AJE85" s="16"/>
      <c r="AJF85" s="16"/>
      <c r="AJG85" s="16"/>
      <c r="AJH85" s="16"/>
      <c r="AJI85" s="16"/>
      <c r="AJJ85" s="16"/>
      <c r="AJK85" s="16"/>
      <c r="AJL85" s="16"/>
      <c r="AJM85" s="16"/>
      <c r="AJN85" s="16"/>
      <c r="AJO85" s="16"/>
      <c r="AJP85" s="16"/>
      <c r="AJQ85" s="16"/>
      <c r="AJR85" s="16"/>
      <c r="AJS85" s="16"/>
      <c r="AJT85" s="16"/>
      <c r="AJU85" s="16"/>
      <c r="AJV85" s="16"/>
      <c r="AJW85" s="16"/>
      <c r="AJX85" s="16"/>
      <c r="AJY85" s="16"/>
      <c r="AJZ85" s="16"/>
      <c r="AKA85" s="16"/>
      <c r="AKB85" s="16"/>
      <c r="AKC85" s="16"/>
      <c r="AKD85" s="16"/>
      <c r="AKE85" s="16"/>
      <c r="AKF85" s="16"/>
      <c r="AKG85" s="16"/>
      <c r="AKH85" s="16"/>
      <c r="AKI85" s="16"/>
      <c r="AKJ85" s="16"/>
      <c r="AKK85" s="16"/>
      <c r="AKL85" s="16"/>
      <c r="AKM85" s="16"/>
      <c r="AKN85" s="16"/>
      <c r="AKO85" s="16"/>
      <c r="AKP85" s="16"/>
      <c r="AKQ85" s="16"/>
      <c r="AKR85" s="16"/>
      <c r="AKS85" s="16"/>
      <c r="AKT85" s="16"/>
      <c r="AKU85" s="16"/>
      <c r="AKV85" s="16"/>
      <c r="AKW85" s="16"/>
      <c r="AKX85" s="16"/>
      <c r="AKY85" s="16"/>
      <c r="AKZ85" s="16"/>
      <c r="ALA85" s="16"/>
      <c r="ALB85" s="16"/>
      <c r="ALC85" s="16"/>
      <c r="ALD85" s="16"/>
      <c r="ALE85" s="16"/>
      <c r="ALF85" s="16"/>
      <c r="ALG85" s="16"/>
      <c r="ALH85" s="16"/>
      <c r="ALI85" s="16"/>
      <c r="ALJ85" s="16"/>
      <c r="ALK85" s="16"/>
      <c r="ALL85" s="16"/>
    </row>
    <row r="86" spans="1:1000" customFormat="1" ht="12.75" x14ac:dyDescent="0.2">
      <c r="A86" s="41" t="str">
        <f ca="1">IF(_xll.TM1RPTELLEV($H$79,$H86)=0,"Root",IF(OR(_xll.ELLEV($B$10,$H86)=0,_xll.TM1RPTELLEV($H$79,$H86)+1&gt;=VALUE($L$29)),"Base","Default"))</f>
        <v>Root</v>
      </c>
      <c r="B86" s="16"/>
      <c r="C86" s="16" t="str">
        <f ca="1">_xll.DBRW($G$16,$H86,C$41)</f>
        <v>-1</v>
      </c>
      <c r="D86" s="16">
        <f ca="1">_xll.DBRW($D$16,E$7,$H$33,$E$9,$H86,$D$11,$H$34,$D$41)</f>
        <v>0</v>
      </c>
      <c r="E86" s="25">
        <f ca="1">_xll.DBRW($E$16,E$7,$H$33,$E$9,$H86,$D$11,E$41,E$12,E$13)</f>
        <v>0</v>
      </c>
      <c r="F86" s="22"/>
      <c r="G86" s="92" t="str">
        <f ca="1">_xll.DBRW($G$16,$H86,G$13)&amp;IF(_xll.ELLEV($B$10,$H86)&lt;&gt;0,"",IF($D86&lt;&gt;0,"Annual",IF($E86&lt;&gt;0,"LID","")))</f>
        <v/>
      </c>
      <c r="H86" s="121" t="s">
        <v>194</v>
      </c>
      <c r="I86" s="94">
        <f ca="1">_xll.DBRW($B$17,I$7,$H$33,$D$9,$H86,$D$11,I$12,I$13)</f>
        <v>-1092.366492232662</v>
      </c>
      <c r="J86" s="94">
        <f ca="1">_xll.DBRW($B$17,J$7,$H$33,$D$9,$H86,$D$11,J$12,J$13)</f>
        <v>-25.691966383565699</v>
      </c>
      <c r="K86" s="94">
        <f ca="1">_xll.DBRW($B$17,K$7,$H$33,$D$9,$H86,$D$11,K$12,K$13)</f>
        <v>42.6345080907724</v>
      </c>
      <c r="L86" s="94">
        <f ca="1">_xll.DBRW($B$17,L$7,$H$33,$D$9,$H86,$D$11,L$12,L$13)</f>
        <v>-0.20154093935320569</v>
      </c>
      <c r="M86" s="94">
        <f ca="1">_xll.DBRW($B$17,M$7,$H$33,$D$9,$H86,$D$11,M$12,M$13)</f>
        <v>-7.3439067849805397</v>
      </c>
      <c r="N86" s="94">
        <f ca="1">_xll.DBRW($B$17,N$7,$H$33,$D$9,$H86,$D$11,N$12,N$13)</f>
        <v>-32.251698143914403</v>
      </c>
      <c r="O86" s="94">
        <f ca="1">_xll.DBRW($B$17,O$7,$H$33,$D$9,$H86,$D$11,O$12,O$13)</f>
        <v>-12.409408587287601</v>
      </c>
      <c r="P86" s="94">
        <f ca="1">_xll.DBRW($B$17,P$7,$H$33,$D$9,$H86,$D$11,P$12,P$13)</f>
        <v>-25.691966383565699</v>
      </c>
      <c r="Q86" s="94">
        <f ca="1">_xll.DBRW($B$17,Q$7,$H$33,$D$9,$H86,$D$11,Q$12,Q$13)</f>
        <v>42.6345080907724</v>
      </c>
      <c r="R86" s="94">
        <f ca="1">_xll.DBRW($B$17,R$7,$H$33,$D$9,$H86,$D$11,R$12,R$13)</f>
        <v>-10.4848398243793</v>
      </c>
      <c r="S86" s="94">
        <f ca="1">_xll.DBRW($B$17,S$7,$H$33,$D$9,$H86,$D$11,S$12,S$13)</f>
        <v>-7.3439067849805397</v>
      </c>
      <c r="T86" s="94">
        <f ca="1">_xll.DBRW($B$17,T$7,$H$33,$D$9,$H86,$D$11,T$12,T$13)</f>
        <v>-19.898927522122499</v>
      </c>
      <c r="U86" s="94">
        <f ca="1">_xll.DBRW($B$17,U$7,$H$33,$D$9,$H86,$D$11,U$12,U$13)</f>
        <v>-42.644466079407799</v>
      </c>
      <c r="V86" s="94">
        <f ca="1">_xll.DBRW($B$17,V$7,$H$33,$D$9,$H86,$D$11,V$12,V$13)</f>
        <v>-1191.0601034846745</v>
      </c>
      <c r="W86" s="16"/>
      <c r="X86" s="95">
        <f ca="1">_xll.DBRW($B$17,X$7,$H$33,$D$9,$H86,$D$11,X$12,X$13)</f>
        <v>-1245.3535108373121</v>
      </c>
      <c r="Y86" s="96">
        <f t="shared" ca="1" si="8"/>
        <v>4.35967834676384E-2</v>
      </c>
      <c r="Z86" s="16"/>
      <c r="AA86" s="95">
        <f ca="1">_xll.DBRW($B$17,AA$7,$H$33,$D$9,$H86,$D$11,AA$12,AA$13)</f>
        <v>0</v>
      </c>
      <c r="AB86" s="96" t="str">
        <f t="shared" ca="1" si="9"/>
        <v/>
      </c>
      <c r="AC86" s="16"/>
      <c r="AD86" s="114" t="str">
        <f ca="1">_xll.DBRW($B$17,AD$7,$H$33,$D$9,$H86,$D$11,AD$12,AD$13)</f>
        <v/>
      </c>
      <c r="AE86" s="114" t="str">
        <f ca="1">_xll.DBRW($B$17,AE$7,$H$33,$D$9,$H86,$D$11,AE$12,AE$13)</f>
        <v/>
      </c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  <c r="MY86" s="16"/>
      <c r="MZ86" s="16"/>
      <c r="NA86" s="16"/>
      <c r="NB86" s="16"/>
      <c r="NC86" s="16"/>
      <c r="ND86" s="16"/>
      <c r="NE86" s="16"/>
      <c r="NF86" s="16"/>
      <c r="NG86" s="16"/>
      <c r="NH86" s="16"/>
      <c r="NI86" s="16"/>
      <c r="NJ86" s="16"/>
      <c r="NK86" s="16"/>
      <c r="NL86" s="16"/>
      <c r="NM86" s="16"/>
      <c r="NN86" s="16"/>
      <c r="NO86" s="16"/>
      <c r="NP86" s="16"/>
      <c r="NQ86" s="16"/>
      <c r="NR86" s="16"/>
      <c r="NS86" s="16"/>
      <c r="NT86" s="16"/>
      <c r="NU86" s="16"/>
      <c r="NV86" s="16"/>
      <c r="NW86" s="16"/>
      <c r="NX86" s="16"/>
      <c r="NY86" s="16"/>
      <c r="NZ86" s="16"/>
      <c r="OA86" s="16"/>
      <c r="OB86" s="16"/>
      <c r="OC86" s="16"/>
      <c r="OD86" s="16"/>
      <c r="OE86" s="16"/>
      <c r="OF86" s="16"/>
      <c r="OG86" s="16"/>
      <c r="OH86" s="16"/>
      <c r="OI86" s="16"/>
      <c r="OJ86" s="16"/>
      <c r="OK86" s="16"/>
      <c r="OL86" s="16"/>
      <c r="OM86" s="16"/>
      <c r="ON86" s="16"/>
      <c r="OO86" s="16"/>
      <c r="OP86" s="16"/>
      <c r="OQ86" s="16"/>
      <c r="OR86" s="16"/>
      <c r="OS86" s="16"/>
      <c r="OT86" s="16"/>
      <c r="OU86" s="16"/>
      <c r="OV86" s="16"/>
      <c r="OW86" s="16"/>
      <c r="OX86" s="16"/>
      <c r="OY86" s="16"/>
      <c r="OZ86" s="16"/>
      <c r="PA86" s="16"/>
      <c r="PB86" s="16"/>
      <c r="PC86" s="16"/>
      <c r="PD86" s="16"/>
      <c r="PE86" s="16"/>
      <c r="PF86" s="16"/>
      <c r="PG86" s="16"/>
      <c r="PH86" s="16"/>
      <c r="PI86" s="16"/>
      <c r="PJ86" s="16"/>
      <c r="PK86" s="16"/>
      <c r="PL86" s="16"/>
      <c r="PM86" s="16"/>
      <c r="PN86" s="16"/>
      <c r="PO86" s="16"/>
      <c r="PP86" s="16"/>
      <c r="PQ86" s="16"/>
      <c r="PR86" s="16"/>
      <c r="PS86" s="16"/>
      <c r="PT86" s="16"/>
      <c r="PU86" s="16"/>
      <c r="PV86" s="16"/>
      <c r="PW86" s="16"/>
      <c r="PX86" s="16"/>
      <c r="PY86" s="16"/>
      <c r="PZ86" s="16"/>
      <c r="QA86" s="16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6"/>
      <c r="RT86" s="16"/>
      <c r="RU86" s="16"/>
      <c r="RV86" s="16"/>
      <c r="RW86" s="16"/>
      <c r="RX86" s="16"/>
      <c r="RY86" s="16"/>
      <c r="RZ86" s="16"/>
      <c r="SA86" s="16"/>
      <c r="SB86" s="16"/>
      <c r="SC86" s="16"/>
      <c r="SD86" s="16"/>
      <c r="SE86" s="16"/>
      <c r="SF86" s="16"/>
      <c r="SG86" s="16"/>
      <c r="SH86" s="16"/>
      <c r="SI86" s="16"/>
      <c r="SJ86" s="16"/>
      <c r="SK86" s="16"/>
      <c r="SL86" s="16"/>
      <c r="SM86" s="16"/>
      <c r="SN86" s="16"/>
      <c r="SO86" s="16"/>
      <c r="SP86" s="16"/>
      <c r="SQ86" s="16"/>
      <c r="SR86" s="16"/>
      <c r="SS86" s="16"/>
      <c r="ST86" s="16"/>
      <c r="SU86" s="16"/>
      <c r="SV86" s="16"/>
      <c r="SW86" s="16"/>
      <c r="SX86" s="16"/>
      <c r="SY86" s="16"/>
      <c r="SZ86" s="16"/>
      <c r="TA86" s="16"/>
      <c r="TB86" s="16"/>
      <c r="TC86" s="16"/>
      <c r="TD86" s="16"/>
      <c r="TE86" s="16"/>
      <c r="TF86" s="16"/>
      <c r="TG86" s="16"/>
      <c r="TH86" s="16"/>
      <c r="TI86" s="16"/>
      <c r="TJ86" s="16"/>
      <c r="TK86" s="16"/>
      <c r="TL86" s="16"/>
      <c r="TM86" s="16"/>
      <c r="TN86" s="16"/>
      <c r="TO86" s="16"/>
      <c r="TP86" s="16"/>
      <c r="TQ86" s="16"/>
      <c r="TR86" s="16"/>
      <c r="TS86" s="16"/>
      <c r="TT86" s="16"/>
      <c r="TU86" s="16"/>
      <c r="TV86" s="16"/>
      <c r="TW86" s="16"/>
      <c r="TX86" s="16"/>
      <c r="TY86" s="16"/>
      <c r="TZ86" s="16"/>
      <c r="UA86" s="16"/>
      <c r="UB86" s="16"/>
      <c r="UC86" s="16"/>
      <c r="UD86" s="16"/>
      <c r="UE86" s="16"/>
      <c r="UF86" s="16"/>
      <c r="UG86" s="16"/>
      <c r="UH86" s="16"/>
      <c r="UI86" s="16"/>
      <c r="UJ86" s="16"/>
      <c r="UK86" s="16"/>
      <c r="UL86" s="16"/>
      <c r="UM86" s="16"/>
      <c r="UN86" s="16"/>
      <c r="UO86" s="16"/>
      <c r="UP86" s="16"/>
      <c r="UQ86" s="16"/>
      <c r="UR86" s="16"/>
      <c r="US86" s="16"/>
      <c r="UT86" s="16"/>
      <c r="UU86" s="16"/>
      <c r="UV86" s="16"/>
      <c r="UW86" s="16"/>
      <c r="UX86" s="16"/>
      <c r="UY86" s="16"/>
      <c r="UZ86" s="16"/>
      <c r="VA86" s="16"/>
      <c r="VB86" s="16"/>
      <c r="VC86" s="16"/>
      <c r="VD86" s="16"/>
      <c r="VE86" s="16"/>
      <c r="VF86" s="16"/>
      <c r="VG86" s="16"/>
      <c r="VH86" s="16"/>
      <c r="VI86" s="16"/>
      <c r="VJ86" s="16"/>
      <c r="VK86" s="16"/>
      <c r="VL86" s="16"/>
      <c r="VM86" s="16"/>
      <c r="VN86" s="16"/>
      <c r="VO86" s="16"/>
      <c r="VP86" s="16"/>
      <c r="VQ86" s="16"/>
      <c r="VR86" s="16"/>
      <c r="VS86" s="16"/>
      <c r="VT86" s="16"/>
      <c r="VU86" s="16"/>
      <c r="VV86" s="16"/>
      <c r="VW86" s="16"/>
      <c r="VX86" s="16"/>
      <c r="VY86" s="16"/>
      <c r="VZ86" s="16"/>
      <c r="WA86" s="16"/>
      <c r="WB86" s="16"/>
      <c r="WC86" s="16"/>
      <c r="WD86" s="16"/>
      <c r="WE86" s="16"/>
      <c r="WF86" s="16"/>
      <c r="WG86" s="16"/>
      <c r="WH86" s="16"/>
      <c r="WI86" s="16"/>
      <c r="WJ86" s="16"/>
      <c r="WK86" s="16"/>
      <c r="WL86" s="16"/>
      <c r="WM86" s="16"/>
      <c r="WN86" s="16"/>
      <c r="WO86" s="16"/>
      <c r="WP86" s="16"/>
      <c r="WQ86" s="16"/>
      <c r="WR86" s="16"/>
      <c r="WS86" s="16"/>
      <c r="WT86" s="16"/>
      <c r="WU86" s="16"/>
      <c r="WV86" s="16"/>
      <c r="WW86" s="16"/>
      <c r="WX86" s="16"/>
      <c r="WY86" s="16"/>
      <c r="WZ86" s="16"/>
      <c r="XA86" s="16"/>
      <c r="XB86" s="16"/>
      <c r="XC86" s="16"/>
      <c r="XD86" s="16"/>
      <c r="XE86" s="16"/>
      <c r="XF86" s="16"/>
      <c r="XG86" s="16"/>
      <c r="XH86" s="16"/>
      <c r="XI86" s="16"/>
      <c r="XJ86" s="16"/>
      <c r="XK86" s="16"/>
      <c r="XL86" s="16"/>
      <c r="XM86" s="16"/>
      <c r="XN86" s="16"/>
      <c r="XO86" s="16"/>
      <c r="XP86" s="16"/>
      <c r="XQ86" s="16"/>
      <c r="XR86" s="16"/>
      <c r="XS86" s="16"/>
      <c r="XT86" s="16"/>
      <c r="XU86" s="16"/>
      <c r="XV86" s="16"/>
      <c r="XW86" s="16"/>
      <c r="XX86" s="16"/>
      <c r="XY86" s="16"/>
      <c r="XZ86" s="16"/>
      <c r="YA86" s="16"/>
      <c r="YB86" s="16"/>
      <c r="YC86" s="16"/>
      <c r="YD86" s="16"/>
      <c r="YE86" s="16"/>
      <c r="YF86" s="16"/>
      <c r="YG86" s="16"/>
      <c r="YH86" s="16"/>
      <c r="YI86" s="16"/>
      <c r="YJ86" s="16"/>
      <c r="YK86" s="16"/>
      <c r="YL86" s="16"/>
      <c r="YM86" s="16"/>
      <c r="YN86" s="16"/>
      <c r="YO86" s="16"/>
      <c r="YP86" s="16"/>
      <c r="YQ86" s="16"/>
      <c r="YR86" s="16"/>
      <c r="YS86" s="16"/>
      <c r="YT86" s="16"/>
      <c r="YU86" s="16"/>
      <c r="YV86" s="16"/>
      <c r="YW86" s="16"/>
      <c r="YX86" s="16"/>
      <c r="YY86" s="16"/>
      <c r="YZ86" s="16"/>
      <c r="ZA86" s="16"/>
      <c r="ZB86" s="16"/>
      <c r="ZC86" s="16"/>
      <c r="ZD86" s="16"/>
      <c r="ZE86" s="16"/>
      <c r="ZF86" s="16"/>
      <c r="ZG86" s="16"/>
      <c r="ZH86" s="16"/>
      <c r="ZI86" s="16"/>
      <c r="ZJ86" s="16"/>
      <c r="ZK86" s="16"/>
      <c r="ZL86" s="16"/>
      <c r="ZM86" s="16"/>
      <c r="ZN86" s="16"/>
      <c r="ZO86" s="16"/>
      <c r="ZP86" s="16"/>
      <c r="ZQ86" s="16"/>
      <c r="ZR86" s="16"/>
      <c r="ZS86" s="16"/>
      <c r="ZT86" s="16"/>
      <c r="ZU86" s="16"/>
      <c r="ZV86" s="16"/>
      <c r="ZW86" s="16"/>
      <c r="ZX86" s="16"/>
      <c r="ZY86" s="16"/>
      <c r="ZZ86" s="16"/>
      <c r="AAA86" s="16"/>
      <c r="AAB86" s="16"/>
      <c r="AAC86" s="16"/>
      <c r="AAD86" s="16"/>
      <c r="AAE86" s="16"/>
      <c r="AAF86" s="16"/>
      <c r="AAG86" s="16"/>
      <c r="AAH86" s="16"/>
      <c r="AAI86" s="16"/>
      <c r="AAJ86" s="16"/>
      <c r="AAK86" s="16"/>
      <c r="AAL86" s="16"/>
      <c r="AAM86" s="16"/>
      <c r="AAN86" s="16"/>
      <c r="AAO86" s="16"/>
      <c r="AAP86" s="16"/>
      <c r="AAQ86" s="16"/>
      <c r="AAR86" s="16"/>
      <c r="AAS86" s="16"/>
      <c r="AAT86" s="16"/>
      <c r="AAU86" s="16"/>
      <c r="AAV86" s="16"/>
      <c r="AAW86" s="16"/>
      <c r="AAX86" s="16"/>
      <c r="AAY86" s="16"/>
      <c r="AAZ86" s="16"/>
      <c r="ABA86" s="16"/>
      <c r="ABB86" s="16"/>
      <c r="ABC86" s="16"/>
      <c r="ABD86" s="16"/>
      <c r="ABE86" s="16"/>
      <c r="ABF86" s="16"/>
      <c r="ABG86" s="16"/>
      <c r="ABH86" s="16"/>
      <c r="ABI86" s="16"/>
      <c r="ABJ86" s="16"/>
      <c r="ABK86" s="16"/>
      <c r="ABL86" s="16"/>
      <c r="ABM86" s="16"/>
      <c r="ABN86" s="16"/>
      <c r="ABO86" s="16"/>
      <c r="ABP86" s="16"/>
      <c r="ABQ86" s="16"/>
      <c r="ABR86" s="16"/>
      <c r="ABS86" s="16"/>
      <c r="ABT86" s="16"/>
      <c r="ABU86" s="16"/>
      <c r="ABV86" s="16"/>
      <c r="ABW86" s="16"/>
      <c r="ABX86" s="16"/>
      <c r="ABY86" s="16"/>
      <c r="ABZ86" s="16"/>
      <c r="ACA86" s="16"/>
      <c r="ACB86" s="16"/>
      <c r="ACC86" s="16"/>
      <c r="ACD86" s="16"/>
      <c r="ACE86" s="16"/>
      <c r="ACF86" s="16"/>
      <c r="ACG86" s="16"/>
      <c r="ACH86" s="16"/>
      <c r="ACI86" s="16"/>
      <c r="ACJ86" s="16"/>
      <c r="ACK86" s="16"/>
      <c r="ACL86" s="16"/>
      <c r="ACM86" s="16"/>
      <c r="ACN86" s="16"/>
      <c r="ACO86" s="16"/>
      <c r="ACP86" s="16"/>
      <c r="ACQ86" s="16"/>
      <c r="ACR86" s="16"/>
      <c r="ACS86" s="16"/>
      <c r="ACT86" s="16"/>
      <c r="ACU86" s="16"/>
      <c r="ACV86" s="16"/>
      <c r="ACW86" s="16"/>
      <c r="ACX86" s="16"/>
      <c r="ACY86" s="16"/>
      <c r="ACZ86" s="16"/>
      <c r="ADA86" s="16"/>
      <c r="ADB86" s="16"/>
      <c r="ADC86" s="16"/>
      <c r="ADD86" s="16"/>
      <c r="ADE86" s="16"/>
      <c r="ADF86" s="16"/>
      <c r="ADG86" s="16"/>
      <c r="ADH86" s="16"/>
      <c r="ADI86" s="16"/>
      <c r="ADJ86" s="16"/>
      <c r="ADK86" s="16"/>
      <c r="ADL86" s="16"/>
      <c r="ADM86" s="16"/>
      <c r="ADN86" s="16"/>
      <c r="ADO86" s="16"/>
      <c r="ADP86" s="16"/>
      <c r="ADQ86" s="16"/>
      <c r="ADR86" s="16"/>
      <c r="ADS86" s="16"/>
      <c r="ADT86" s="16"/>
      <c r="ADU86" s="16"/>
      <c r="ADV86" s="16"/>
      <c r="ADW86" s="16"/>
      <c r="ADX86" s="16"/>
      <c r="ADY86" s="16"/>
      <c r="ADZ86" s="16"/>
      <c r="AEA86" s="16"/>
      <c r="AEB86" s="16"/>
      <c r="AEC86" s="16"/>
      <c r="AED86" s="16"/>
      <c r="AEE86" s="16"/>
      <c r="AEF86" s="16"/>
      <c r="AEG86" s="16"/>
      <c r="AEH86" s="16"/>
      <c r="AEI86" s="16"/>
      <c r="AEJ86" s="16"/>
      <c r="AEK86" s="16"/>
      <c r="AEL86" s="16"/>
      <c r="AEM86" s="16"/>
      <c r="AEN86" s="16"/>
      <c r="AEO86" s="16"/>
      <c r="AEP86" s="16"/>
      <c r="AEQ86" s="16"/>
      <c r="AER86" s="16"/>
      <c r="AES86" s="16"/>
      <c r="AET86" s="16"/>
      <c r="AEU86" s="16"/>
      <c r="AEV86" s="16"/>
      <c r="AEW86" s="16"/>
      <c r="AEX86" s="16"/>
      <c r="AEY86" s="16"/>
      <c r="AEZ86" s="16"/>
      <c r="AFA86" s="16"/>
      <c r="AFB86" s="16"/>
      <c r="AFC86" s="16"/>
      <c r="AFD86" s="16"/>
      <c r="AFE86" s="16"/>
      <c r="AFF86" s="16"/>
      <c r="AFG86" s="16"/>
      <c r="AFH86" s="16"/>
      <c r="AFI86" s="16"/>
      <c r="AFJ86" s="16"/>
      <c r="AFK86" s="16"/>
      <c r="AFL86" s="16"/>
      <c r="AFM86" s="16"/>
      <c r="AFN86" s="16"/>
      <c r="AFO86" s="16"/>
      <c r="AFP86" s="16"/>
      <c r="AFQ86" s="16"/>
      <c r="AFR86" s="16"/>
      <c r="AFS86" s="16"/>
      <c r="AFT86" s="16"/>
      <c r="AFU86" s="16"/>
      <c r="AFV86" s="16"/>
      <c r="AFW86" s="16"/>
      <c r="AFX86" s="16"/>
      <c r="AFY86" s="16"/>
      <c r="AFZ86" s="16"/>
      <c r="AGA86" s="16"/>
      <c r="AGB86" s="16"/>
      <c r="AGC86" s="16"/>
      <c r="AGD86" s="16"/>
      <c r="AGE86" s="16"/>
      <c r="AGF86" s="16"/>
      <c r="AGG86" s="16"/>
      <c r="AGH86" s="16"/>
      <c r="AGI86" s="16"/>
      <c r="AGJ86" s="16"/>
      <c r="AGK86" s="16"/>
      <c r="AGL86" s="16"/>
      <c r="AGM86" s="16"/>
      <c r="AGN86" s="16"/>
      <c r="AGO86" s="16"/>
      <c r="AGP86" s="16"/>
      <c r="AGQ86" s="16"/>
      <c r="AGR86" s="16"/>
      <c r="AGS86" s="16"/>
      <c r="AGT86" s="16"/>
      <c r="AGU86" s="16"/>
      <c r="AGV86" s="16"/>
      <c r="AGW86" s="16"/>
      <c r="AGX86" s="16"/>
      <c r="AGY86" s="16"/>
      <c r="AGZ86" s="16"/>
      <c r="AHA86" s="16"/>
      <c r="AHB86" s="16"/>
      <c r="AHC86" s="16"/>
      <c r="AHD86" s="16"/>
      <c r="AHE86" s="16"/>
      <c r="AHF86" s="16"/>
      <c r="AHG86" s="16"/>
      <c r="AHH86" s="16"/>
      <c r="AHI86" s="16"/>
      <c r="AHJ86" s="16"/>
      <c r="AHK86" s="16"/>
      <c r="AHL86" s="16"/>
      <c r="AHM86" s="16"/>
      <c r="AHN86" s="16"/>
      <c r="AHO86" s="16"/>
      <c r="AHP86" s="16"/>
      <c r="AHQ86" s="16"/>
      <c r="AHR86" s="16"/>
      <c r="AHS86" s="16"/>
      <c r="AHT86" s="16"/>
      <c r="AHU86" s="16"/>
      <c r="AHV86" s="16"/>
      <c r="AHW86" s="16"/>
      <c r="AHX86" s="16"/>
      <c r="AHY86" s="16"/>
      <c r="AHZ86" s="16"/>
      <c r="AIA86" s="16"/>
      <c r="AIB86" s="16"/>
      <c r="AIC86" s="16"/>
      <c r="AID86" s="16"/>
      <c r="AIE86" s="16"/>
      <c r="AIF86" s="16"/>
      <c r="AIG86" s="16"/>
      <c r="AIH86" s="16"/>
      <c r="AII86" s="16"/>
      <c r="AIJ86" s="16"/>
      <c r="AIK86" s="16"/>
      <c r="AIL86" s="16"/>
      <c r="AIM86" s="16"/>
      <c r="AIN86" s="16"/>
      <c r="AIO86" s="16"/>
      <c r="AIP86" s="16"/>
      <c r="AIQ86" s="16"/>
      <c r="AIR86" s="16"/>
      <c r="AIS86" s="16"/>
      <c r="AIT86" s="16"/>
      <c r="AIU86" s="16"/>
      <c r="AIV86" s="16"/>
      <c r="AIW86" s="16"/>
      <c r="AIX86" s="16"/>
      <c r="AIY86" s="16"/>
      <c r="AIZ86" s="16"/>
      <c r="AJA86" s="16"/>
      <c r="AJB86" s="16"/>
      <c r="AJC86" s="16"/>
      <c r="AJD86" s="16"/>
      <c r="AJE86" s="16"/>
      <c r="AJF86" s="16"/>
      <c r="AJG86" s="16"/>
      <c r="AJH86" s="16"/>
      <c r="AJI86" s="16"/>
      <c r="AJJ86" s="16"/>
      <c r="AJK86" s="16"/>
      <c r="AJL86" s="16"/>
      <c r="AJM86" s="16"/>
      <c r="AJN86" s="16"/>
      <c r="AJO86" s="16"/>
      <c r="AJP86" s="16"/>
      <c r="AJQ86" s="16"/>
      <c r="AJR86" s="16"/>
      <c r="AJS86" s="16"/>
      <c r="AJT86" s="16"/>
      <c r="AJU86" s="16"/>
      <c r="AJV86" s="16"/>
      <c r="AJW86" s="16"/>
      <c r="AJX86" s="16"/>
      <c r="AJY86" s="16"/>
      <c r="AJZ86" s="16"/>
      <c r="AKA86" s="16"/>
      <c r="AKB86" s="16"/>
      <c r="AKC86" s="16"/>
      <c r="AKD86" s="16"/>
      <c r="AKE86" s="16"/>
      <c r="AKF86" s="16"/>
      <c r="AKG86" s="16"/>
      <c r="AKH86" s="16"/>
      <c r="AKI86" s="16"/>
      <c r="AKJ86" s="16"/>
      <c r="AKK86" s="16"/>
      <c r="AKL86" s="16"/>
      <c r="AKM86" s="16"/>
      <c r="AKN86" s="16"/>
      <c r="AKO86" s="16"/>
      <c r="AKP86" s="16"/>
      <c r="AKQ86" s="16"/>
      <c r="AKR86" s="16"/>
      <c r="AKS86" s="16"/>
      <c r="AKT86" s="16"/>
      <c r="AKU86" s="16"/>
      <c r="AKV86" s="16"/>
      <c r="AKW86" s="16"/>
      <c r="AKX86" s="16"/>
      <c r="AKY86" s="16"/>
      <c r="AKZ86" s="16"/>
      <c r="ALA86" s="16"/>
      <c r="ALB86" s="16"/>
      <c r="ALC86" s="16"/>
      <c r="ALD86" s="16"/>
      <c r="ALE86" s="16"/>
      <c r="ALF86" s="16"/>
      <c r="ALG86" s="16"/>
      <c r="ALH86" s="16"/>
      <c r="ALI86" s="16"/>
      <c r="ALJ86" s="16"/>
      <c r="ALK86" s="16"/>
      <c r="ALL86" s="16"/>
    </row>
    <row r="87" spans="1:1000" customFormat="1" ht="12.75" x14ac:dyDescent="0.2">
      <c r="A87" s="41" t="str">
        <f ca="1">IF(_xll.TM1RPTELLEV($H$79,$H87)=0,"Root",IF(OR(_xll.ELLEV($B$10,$H87)=0,_xll.TM1RPTELLEV($H$79,$H87)+1&gt;=VALUE($L$29)),"Base","Default"))</f>
        <v>Root</v>
      </c>
      <c r="B87" s="16"/>
      <c r="C87" s="16" t="str">
        <f ca="1">_xll.DBRW($G$16,$H87,C$41)</f>
        <v>-1</v>
      </c>
      <c r="D87" s="16">
        <f ca="1">_xll.DBRW($D$16,E$7,$H$33,$E$9,$H87,$D$11,$H$34,$D$41)</f>
        <v>0</v>
      </c>
      <c r="E87" s="25">
        <f ca="1">_xll.DBRW($E$16,E$7,$H$33,$E$9,$H87,$D$11,E$41,E$12,E$13)</f>
        <v>0</v>
      </c>
      <c r="F87" s="22"/>
      <c r="G87" s="44" t="str">
        <f ca="1">_xll.DBRW($G$16,$H87,G$13)&amp;IF(_xll.ELLEV($B$10,$H87)&lt;&gt;0,"",IF($D87&lt;&gt;0,"Annual",IF($E87&lt;&gt;0,"LID","")))</f>
        <v/>
      </c>
      <c r="H87" s="122" t="s">
        <v>195</v>
      </c>
      <c r="I87" s="46">
        <f ca="1">_xll.DBRW($B$17,I$7,$H$33,$D$9,$H87,$D$11,I$12,I$13)</f>
        <v>-1092.366492232662</v>
      </c>
      <c r="J87" s="46">
        <f ca="1">_xll.DBRW($B$17,J$7,$H$33,$D$9,$H87,$D$11,J$12,J$13)</f>
        <v>-25.691966383565699</v>
      </c>
      <c r="K87" s="46">
        <f ca="1">_xll.DBRW($B$17,K$7,$H$33,$D$9,$H87,$D$11,K$12,K$13)</f>
        <v>42.6345080907724</v>
      </c>
      <c r="L87" s="46">
        <f ca="1">_xll.DBRW($B$17,L$7,$H$33,$D$9,$H87,$D$11,L$12,L$13)</f>
        <v>-0.20154093935320569</v>
      </c>
      <c r="M87" s="46">
        <f ca="1">_xll.DBRW($B$17,M$7,$H$33,$D$9,$H87,$D$11,M$12,M$13)</f>
        <v>-7.3439067849805397</v>
      </c>
      <c r="N87" s="46">
        <f ca="1">_xll.DBRW($B$17,N$7,$H$33,$D$9,$H87,$D$11,N$12,N$13)</f>
        <v>-32.251698143914403</v>
      </c>
      <c r="O87" s="46">
        <f ca="1">_xll.DBRW($B$17,O$7,$H$33,$D$9,$H87,$D$11,O$12,O$13)</f>
        <v>-12.409408587287601</v>
      </c>
      <c r="P87" s="46">
        <f ca="1">_xll.DBRW($B$17,P$7,$H$33,$D$9,$H87,$D$11,P$12,P$13)</f>
        <v>-25.691966383565699</v>
      </c>
      <c r="Q87" s="46">
        <f ca="1">_xll.DBRW($B$17,Q$7,$H$33,$D$9,$H87,$D$11,Q$12,Q$13)</f>
        <v>42.6345080907724</v>
      </c>
      <c r="R87" s="46">
        <f ca="1">_xll.DBRW($B$17,R$7,$H$33,$D$9,$H87,$D$11,R$12,R$13)</f>
        <v>-10.4848398243793</v>
      </c>
      <c r="S87" s="46">
        <f ca="1">_xll.DBRW($B$17,S$7,$H$33,$D$9,$H87,$D$11,S$12,S$13)</f>
        <v>-7.3439067849805397</v>
      </c>
      <c r="T87" s="46">
        <f ca="1">_xll.DBRW($B$17,T$7,$H$33,$D$9,$H87,$D$11,T$12,T$13)</f>
        <v>-19.898927522122499</v>
      </c>
      <c r="U87" s="46">
        <f ca="1">_xll.DBRW($B$17,U$7,$H$33,$D$9,$H87,$D$11,U$12,U$13)</f>
        <v>-42.644466079407799</v>
      </c>
      <c r="V87" s="46">
        <f ca="1">_xll.DBRW($B$17,V$7,$H$33,$D$9,$H87,$D$11,V$12,V$13)</f>
        <v>-1191.0601034846745</v>
      </c>
      <c r="W87" s="16"/>
      <c r="X87" s="46">
        <f ca="1">_xll.DBRW($B$17,X$7,$H$33,$D$9,$H87,$D$11,X$12,X$13)</f>
        <v>-1245.3535108373121</v>
      </c>
      <c r="Y87" s="102">
        <f t="shared" ca="1" si="8"/>
        <v>4.35967834676384E-2</v>
      </c>
      <c r="Z87" s="16"/>
      <c r="AA87" s="46">
        <f ca="1">_xll.DBRW($B$17,AA$7,$H$33,$D$9,$H87,$D$11,AA$12,AA$13)</f>
        <v>0</v>
      </c>
      <c r="AB87" s="102" t="str">
        <f t="shared" ca="1" si="9"/>
        <v/>
      </c>
      <c r="AC87" s="16"/>
      <c r="AD87" s="112" t="str">
        <f ca="1">_xll.DBRW($B$17,AD$7,$H$33,$D$9,$H87,$D$11,AD$12,AD$13)</f>
        <v/>
      </c>
      <c r="AE87" s="112" t="str">
        <f ca="1">_xll.DBRW($B$17,AE$7,$H$33,$D$9,$H87,$D$11,AE$12,AE$13)</f>
        <v/>
      </c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  <c r="MY87" s="16"/>
      <c r="MZ87" s="16"/>
      <c r="NA87" s="16"/>
      <c r="NB87" s="16"/>
      <c r="NC87" s="16"/>
      <c r="ND87" s="16"/>
      <c r="NE87" s="16"/>
      <c r="NF87" s="16"/>
      <c r="NG87" s="16"/>
      <c r="NH87" s="16"/>
      <c r="NI87" s="16"/>
      <c r="NJ87" s="16"/>
      <c r="NK87" s="16"/>
      <c r="NL87" s="16"/>
      <c r="NM87" s="16"/>
      <c r="NN87" s="16"/>
      <c r="NO87" s="16"/>
      <c r="NP87" s="16"/>
      <c r="NQ87" s="16"/>
      <c r="NR87" s="16"/>
      <c r="NS87" s="16"/>
      <c r="NT87" s="16"/>
      <c r="NU87" s="16"/>
      <c r="NV87" s="16"/>
      <c r="NW87" s="16"/>
      <c r="NX87" s="16"/>
      <c r="NY87" s="16"/>
      <c r="NZ87" s="16"/>
      <c r="OA87" s="16"/>
      <c r="OB87" s="16"/>
      <c r="OC87" s="16"/>
      <c r="OD87" s="16"/>
      <c r="OE87" s="16"/>
      <c r="OF87" s="16"/>
      <c r="OG87" s="16"/>
      <c r="OH87" s="16"/>
      <c r="OI87" s="16"/>
      <c r="OJ87" s="16"/>
      <c r="OK87" s="16"/>
      <c r="OL87" s="16"/>
      <c r="OM87" s="16"/>
      <c r="ON87" s="16"/>
      <c r="OO87" s="16"/>
      <c r="OP87" s="16"/>
      <c r="OQ87" s="16"/>
      <c r="OR87" s="16"/>
      <c r="OS87" s="16"/>
      <c r="OT87" s="16"/>
      <c r="OU87" s="16"/>
      <c r="OV87" s="16"/>
      <c r="OW87" s="16"/>
      <c r="OX87" s="16"/>
      <c r="OY87" s="16"/>
      <c r="OZ87" s="16"/>
      <c r="PA87" s="16"/>
      <c r="PB87" s="16"/>
      <c r="PC87" s="16"/>
      <c r="PD87" s="16"/>
      <c r="PE87" s="16"/>
      <c r="PF87" s="16"/>
      <c r="PG87" s="16"/>
      <c r="PH87" s="16"/>
      <c r="PI87" s="16"/>
      <c r="PJ87" s="16"/>
      <c r="PK87" s="16"/>
      <c r="PL87" s="16"/>
      <c r="PM87" s="16"/>
      <c r="PN87" s="16"/>
      <c r="PO87" s="16"/>
      <c r="PP87" s="16"/>
      <c r="PQ87" s="16"/>
      <c r="PR87" s="16"/>
      <c r="PS87" s="16"/>
      <c r="PT87" s="16"/>
      <c r="PU87" s="16"/>
      <c r="PV87" s="16"/>
      <c r="PW87" s="16"/>
      <c r="PX87" s="16"/>
      <c r="PY87" s="16"/>
      <c r="PZ87" s="16"/>
      <c r="QA87" s="16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6"/>
      <c r="RT87" s="16"/>
      <c r="RU87" s="16"/>
      <c r="RV87" s="16"/>
      <c r="RW87" s="16"/>
      <c r="RX87" s="16"/>
      <c r="RY87" s="16"/>
      <c r="RZ87" s="16"/>
      <c r="SA87" s="16"/>
      <c r="SB87" s="16"/>
      <c r="SC87" s="16"/>
      <c r="SD87" s="16"/>
      <c r="SE87" s="16"/>
      <c r="SF87" s="16"/>
      <c r="SG87" s="16"/>
      <c r="SH87" s="16"/>
      <c r="SI87" s="16"/>
      <c r="SJ87" s="16"/>
      <c r="SK87" s="16"/>
      <c r="SL87" s="16"/>
      <c r="SM87" s="16"/>
      <c r="SN87" s="16"/>
      <c r="SO87" s="16"/>
      <c r="SP87" s="16"/>
      <c r="SQ87" s="16"/>
      <c r="SR87" s="16"/>
      <c r="SS87" s="16"/>
      <c r="ST87" s="16"/>
      <c r="SU87" s="16"/>
      <c r="SV87" s="16"/>
      <c r="SW87" s="16"/>
      <c r="SX87" s="16"/>
      <c r="SY87" s="16"/>
      <c r="SZ87" s="16"/>
      <c r="TA87" s="16"/>
      <c r="TB87" s="16"/>
      <c r="TC87" s="16"/>
      <c r="TD87" s="16"/>
      <c r="TE87" s="16"/>
      <c r="TF87" s="16"/>
      <c r="TG87" s="16"/>
      <c r="TH87" s="16"/>
      <c r="TI87" s="16"/>
      <c r="TJ87" s="16"/>
      <c r="TK87" s="16"/>
      <c r="TL87" s="16"/>
      <c r="TM87" s="16"/>
      <c r="TN87" s="16"/>
      <c r="TO87" s="16"/>
      <c r="TP87" s="16"/>
      <c r="TQ87" s="16"/>
      <c r="TR87" s="16"/>
      <c r="TS87" s="16"/>
      <c r="TT87" s="16"/>
      <c r="TU87" s="16"/>
      <c r="TV87" s="16"/>
      <c r="TW87" s="16"/>
      <c r="TX87" s="16"/>
      <c r="TY87" s="16"/>
      <c r="TZ87" s="16"/>
      <c r="UA87" s="16"/>
      <c r="UB87" s="16"/>
      <c r="UC87" s="16"/>
      <c r="UD87" s="16"/>
      <c r="UE87" s="16"/>
      <c r="UF87" s="16"/>
      <c r="UG87" s="16"/>
      <c r="UH87" s="16"/>
      <c r="UI87" s="16"/>
      <c r="UJ87" s="16"/>
      <c r="UK87" s="16"/>
      <c r="UL87" s="16"/>
      <c r="UM87" s="16"/>
      <c r="UN87" s="16"/>
      <c r="UO87" s="16"/>
      <c r="UP87" s="16"/>
      <c r="UQ87" s="16"/>
      <c r="UR87" s="16"/>
      <c r="US87" s="16"/>
      <c r="UT87" s="16"/>
      <c r="UU87" s="16"/>
      <c r="UV87" s="16"/>
      <c r="UW87" s="16"/>
      <c r="UX87" s="16"/>
      <c r="UY87" s="16"/>
      <c r="UZ87" s="16"/>
      <c r="VA87" s="16"/>
      <c r="VB87" s="16"/>
      <c r="VC87" s="16"/>
      <c r="VD87" s="16"/>
      <c r="VE87" s="16"/>
      <c r="VF87" s="16"/>
      <c r="VG87" s="16"/>
      <c r="VH87" s="16"/>
      <c r="VI87" s="16"/>
      <c r="VJ87" s="16"/>
      <c r="VK87" s="16"/>
      <c r="VL87" s="16"/>
      <c r="VM87" s="16"/>
      <c r="VN87" s="16"/>
      <c r="VO87" s="16"/>
      <c r="VP87" s="16"/>
      <c r="VQ87" s="16"/>
      <c r="VR87" s="16"/>
      <c r="VS87" s="16"/>
      <c r="VT87" s="16"/>
      <c r="VU87" s="16"/>
      <c r="VV87" s="16"/>
      <c r="VW87" s="16"/>
      <c r="VX87" s="16"/>
      <c r="VY87" s="16"/>
      <c r="VZ87" s="16"/>
      <c r="WA87" s="16"/>
      <c r="WB87" s="16"/>
      <c r="WC87" s="16"/>
      <c r="WD87" s="16"/>
      <c r="WE87" s="16"/>
      <c r="WF87" s="16"/>
      <c r="WG87" s="16"/>
      <c r="WH87" s="16"/>
      <c r="WI87" s="16"/>
      <c r="WJ87" s="16"/>
      <c r="WK87" s="16"/>
      <c r="WL87" s="16"/>
      <c r="WM87" s="16"/>
      <c r="WN87" s="16"/>
      <c r="WO87" s="16"/>
      <c r="WP87" s="16"/>
      <c r="WQ87" s="16"/>
      <c r="WR87" s="16"/>
      <c r="WS87" s="16"/>
      <c r="WT87" s="16"/>
      <c r="WU87" s="16"/>
      <c r="WV87" s="16"/>
      <c r="WW87" s="16"/>
      <c r="WX87" s="16"/>
      <c r="WY87" s="16"/>
      <c r="WZ87" s="16"/>
      <c r="XA87" s="16"/>
      <c r="XB87" s="16"/>
      <c r="XC87" s="16"/>
      <c r="XD87" s="16"/>
      <c r="XE87" s="16"/>
      <c r="XF87" s="16"/>
      <c r="XG87" s="16"/>
      <c r="XH87" s="16"/>
      <c r="XI87" s="16"/>
      <c r="XJ87" s="16"/>
      <c r="XK87" s="16"/>
      <c r="XL87" s="16"/>
      <c r="XM87" s="16"/>
      <c r="XN87" s="16"/>
      <c r="XO87" s="16"/>
      <c r="XP87" s="16"/>
      <c r="XQ87" s="16"/>
      <c r="XR87" s="16"/>
      <c r="XS87" s="16"/>
      <c r="XT87" s="16"/>
      <c r="XU87" s="16"/>
      <c r="XV87" s="16"/>
      <c r="XW87" s="16"/>
      <c r="XX87" s="16"/>
      <c r="XY87" s="16"/>
      <c r="XZ87" s="16"/>
      <c r="YA87" s="16"/>
      <c r="YB87" s="16"/>
      <c r="YC87" s="16"/>
      <c r="YD87" s="16"/>
      <c r="YE87" s="16"/>
      <c r="YF87" s="16"/>
      <c r="YG87" s="16"/>
      <c r="YH87" s="16"/>
      <c r="YI87" s="16"/>
      <c r="YJ87" s="16"/>
      <c r="YK87" s="16"/>
      <c r="YL87" s="16"/>
      <c r="YM87" s="16"/>
      <c r="YN87" s="16"/>
      <c r="YO87" s="16"/>
      <c r="YP87" s="16"/>
      <c r="YQ87" s="16"/>
      <c r="YR87" s="16"/>
      <c r="YS87" s="16"/>
      <c r="YT87" s="16"/>
      <c r="YU87" s="16"/>
      <c r="YV87" s="16"/>
      <c r="YW87" s="16"/>
      <c r="YX87" s="16"/>
      <c r="YY87" s="16"/>
      <c r="YZ87" s="16"/>
      <c r="ZA87" s="16"/>
      <c r="ZB87" s="16"/>
      <c r="ZC87" s="16"/>
      <c r="ZD87" s="16"/>
      <c r="ZE87" s="16"/>
      <c r="ZF87" s="16"/>
      <c r="ZG87" s="16"/>
      <c r="ZH87" s="16"/>
      <c r="ZI87" s="16"/>
      <c r="ZJ87" s="16"/>
      <c r="ZK87" s="16"/>
      <c r="ZL87" s="16"/>
      <c r="ZM87" s="16"/>
      <c r="ZN87" s="16"/>
      <c r="ZO87" s="16"/>
      <c r="ZP87" s="16"/>
      <c r="ZQ87" s="16"/>
      <c r="ZR87" s="16"/>
      <c r="ZS87" s="16"/>
      <c r="ZT87" s="16"/>
      <c r="ZU87" s="16"/>
      <c r="ZV87" s="16"/>
      <c r="ZW87" s="16"/>
      <c r="ZX87" s="16"/>
      <c r="ZY87" s="16"/>
      <c r="ZZ87" s="16"/>
      <c r="AAA87" s="16"/>
      <c r="AAB87" s="16"/>
      <c r="AAC87" s="16"/>
      <c r="AAD87" s="16"/>
      <c r="AAE87" s="16"/>
      <c r="AAF87" s="16"/>
      <c r="AAG87" s="16"/>
      <c r="AAH87" s="16"/>
      <c r="AAI87" s="16"/>
      <c r="AAJ87" s="16"/>
      <c r="AAK87" s="16"/>
      <c r="AAL87" s="16"/>
      <c r="AAM87" s="16"/>
      <c r="AAN87" s="16"/>
      <c r="AAO87" s="16"/>
      <c r="AAP87" s="16"/>
      <c r="AAQ87" s="16"/>
      <c r="AAR87" s="16"/>
      <c r="AAS87" s="16"/>
      <c r="AAT87" s="16"/>
      <c r="AAU87" s="16"/>
      <c r="AAV87" s="16"/>
      <c r="AAW87" s="16"/>
      <c r="AAX87" s="16"/>
      <c r="AAY87" s="16"/>
      <c r="AAZ87" s="16"/>
      <c r="ABA87" s="16"/>
      <c r="ABB87" s="16"/>
      <c r="ABC87" s="16"/>
      <c r="ABD87" s="16"/>
      <c r="ABE87" s="16"/>
      <c r="ABF87" s="16"/>
      <c r="ABG87" s="16"/>
      <c r="ABH87" s="16"/>
      <c r="ABI87" s="16"/>
      <c r="ABJ87" s="16"/>
      <c r="ABK87" s="16"/>
      <c r="ABL87" s="16"/>
      <c r="ABM87" s="16"/>
      <c r="ABN87" s="16"/>
      <c r="ABO87" s="16"/>
      <c r="ABP87" s="16"/>
      <c r="ABQ87" s="16"/>
      <c r="ABR87" s="16"/>
      <c r="ABS87" s="16"/>
      <c r="ABT87" s="16"/>
      <c r="ABU87" s="16"/>
      <c r="ABV87" s="16"/>
      <c r="ABW87" s="16"/>
      <c r="ABX87" s="16"/>
      <c r="ABY87" s="16"/>
      <c r="ABZ87" s="16"/>
      <c r="ACA87" s="16"/>
      <c r="ACB87" s="16"/>
      <c r="ACC87" s="16"/>
      <c r="ACD87" s="16"/>
      <c r="ACE87" s="16"/>
      <c r="ACF87" s="16"/>
      <c r="ACG87" s="16"/>
      <c r="ACH87" s="16"/>
      <c r="ACI87" s="16"/>
      <c r="ACJ87" s="16"/>
      <c r="ACK87" s="16"/>
      <c r="ACL87" s="16"/>
      <c r="ACM87" s="16"/>
      <c r="ACN87" s="16"/>
      <c r="ACO87" s="16"/>
      <c r="ACP87" s="16"/>
      <c r="ACQ87" s="16"/>
      <c r="ACR87" s="16"/>
      <c r="ACS87" s="16"/>
      <c r="ACT87" s="16"/>
      <c r="ACU87" s="16"/>
      <c r="ACV87" s="16"/>
      <c r="ACW87" s="16"/>
      <c r="ACX87" s="16"/>
      <c r="ACY87" s="16"/>
      <c r="ACZ87" s="16"/>
      <c r="ADA87" s="16"/>
      <c r="ADB87" s="16"/>
      <c r="ADC87" s="16"/>
      <c r="ADD87" s="16"/>
      <c r="ADE87" s="16"/>
      <c r="ADF87" s="16"/>
      <c r="ADG87" s="16"/>
      <c r="ADH87" s="16"/>
      <c r="ADI87" s="16"/>
      <c r="ADJ87" s="16"/>
      <c r="ADK87" s="16"/>
      <c r="ADL87" s="16"/>
      <c r="ADM87" s="16"/>
      <c r="ADN87" s="16"/>
      <c r="ADO87" s="16"/>
      <c r="ADP87" s="16"/>
      <c r="ADQ87" s="16"/>
      <c r="ADR87" s="16"/>
      <c r="ADS87" s="16"/>
      <c r="ADT87" s="16"/>
      <c r="ADU87" s="16"/>
      <c r="ADV87" s="16"/>
      <c r="ADW87" s="16"/>
      <c r="ADX87" s="16"/>
      <c r="ADY87" s="16"/>
      <c r="ADZ87" s="16"/>
      <c r="AEA87" s="16"/>
      <c r="AEB87" s="16"/>
      <c r="AEC87" s="16"/>
      <c r="AED87" s="16"/>
      <c r="AEE87" s="16"/>
      <c r="AEF87" s="16"/>
      <c r="AEG87" s="16"/>
      <c r="AEH87" s="16"/>
      <c r="AEI87" s="16"/>
      <c r="AEJ87" s="16"/>
      <c r="AEK87" s="16"/>
      <c r="AEL87" s="16"/>
      <c r="AEM87" s="16"/>
      <c r="AEN87" s="16"/>
      <c r="AEO87" s="16"/>
      <c r="AEP87" s="16"/>
      <c r="AEQ87" s="16"/>
      <c r="AER87" s="16"/>
      <c r="AES87" s="16"/>
      <c r="AET87" s="16"/>
      <c r="AEU87" s="16"/>
      <c r="AEV87" s="16"/>
      <c r="AEW87" s="16"/>
      <c r="AEX87" s="16"/>
      <c r="AEY87" s="16"/>
      <c r="AEZ87" s="16"/>
      <c r="AFA87" s="16"/>
      <c r="AFB87" s="16"/>
      <c r="AFC87" s="16"/>
      <c r="AFD87" s="16"/>
      <c r="AFE87" s="16"/>
      <c r="AFF87" s="16"/>
      <c r="AFG87" s="16"/>
      <c r="AFH87" s="16"/>
      <c r="AFI87" s="16"/>
      <c r="AFJ87" s="16"/>
      <c r="AFK87" s="16"/>
      <c r="AFL87" s="16"/>
      <c r="AFM87" s="16"/>
      <c r="AFN87" s="16"/>
      <c r="AFO87" s="16"/>
      <c r="AFP87" s="16"/>
      <c r="AFQ87" s="16"/>
      <c r="AFR87" s="16"/>
      <c r="AFS87" s="16"/>
      <c r="AFT87" s="16"/>
      <c r="AFU87" s="16"/>
      <c r="AFV87" s="16"/>
      <c r="AFW87" s="16"/>
      <c r="AFX87" s="16"/>
      <c r="AFY87" s="16"/>
      <c r="AFZ87" s="16"/>
      <c r="AGA87" s="16"/>
      <c r="AGB87" s="16"/>
      <c r="AGC87" s="16"/>
      <c r="AGD87" s="16"/>
      <c r="AGE87" s="16"/>
      <c r="AGF87" s="16"/>
      <c r="AGG87" s="16"/>
      <c r="AGH87" s="16"/>
      <c r="AGI87" s="16"/>
      <c r="AGJ87" s="16"/>
      <c r="AGK87" s="16"/>
      <c r="AGL87" s="16"/>
      <c r="AGM87" s="16"/>
      <c r="AGN87" s="16"/>
      <c r="AGO87" s="16"/>
      <c r="AGP87" s="16"/>
      <c r="AGQ87" s="16"/>
      <c r="AGR87" s="16"/>
      <c r="AGS87" s="16"/>
      <c r="AGT87" s="16"/>
      <c r="AGU87" s="16"/>
      <c r="AGV87" s="16"/>
      <c r="AGW87" s="16"/>
      <c r="AGX87" s="16"/>
      <c r="AGY87" s="16"/>
      <c r="AGZ87" s="16"/>
      <c r="AHA87" s="16"/>
      <c r="AHB87" s="16"/>
      <c r="AHC87" s="16"/>
      <c r="AHD87" s="16"/>
      <c r="AHE87" s="16"/>
      <c r="AHF87" s="16"/>
      <c r="AHG87" s="16"/>
      <c r="AHH87" s="16"/>
      <c r="AHI87" s="16"/>
      <c r="AHJ87" s="16"/>
      <c r="AHK87" s="16"/>
      <c r="AHL87" s="16"/>
      <c r="AHM87" s="16"/>
      <c r="AHN87" s="16"/>
      <c r="AHO87" s="16"/>
      <c r="AHP87" s="16"/>
      <c r="AHQ87" s="16"/>
      <c r="AHR87" s="16"/>
      <c r="AHS87" s="16"/>
      <c r="AHT87" s="16"/>
      <c r="AHU87" s="16"/>
      <c r="AHV87" s="16"/>
      <c r="AHW87" s="16"/>
      <c r="AHX87" s="16"/>
      <c r="AHY87" s="16"/>
      <c r="AHZ87" s="16"/>
      <c r="AIA87" s="16"/>
      <c r="AIB87" s="16"/>
      <c r="AIC87" s="16"/>
      <c r="AID87" s="16"/>
      <c r="AIE87" s="16"/>
      <c r="AIF87" s="16"/>
      <c r="AIG87" s="16"/>
      <c r="AIH87" s="16"/>
      <c r="AII87" s="16"/>
      <c r="AIJ87" s="16"/>
      <c r="AIK87" s="16"/>
      <c r="AIL87" s="16"/>
      <c r="AIM87" s="16"/>
      <c r="AIN87" s="16"/>
      <c r="AIO87" s="16"/>
      <c r="AIP87" s="16"/>
      <c r="AIQ87" s="16"/>
      <c r="AIR87" s="16"/>
      <c r="AIS87" s="16"/>
      <c r="AIT87" s="16"/>
      <c r="AIU87" s="16"/>
      <c r="AIV87" s="16"/>
      <c r="AIW87" s="16"/>
      <c r="AIX87" s="16"/>
      <c r="AIY87" s="16"/>
      <c r="AIZ87" s="16"/>
      <c r="AJA87" s="16"/>
      <c r="AJB87" s="16"/>
      <c r="AJC87" s="16"/>
      <c r="AJD87" s="16"/>
      <c r="AJE87" s="16"/>
      <c r="AJF87" s="16"/>
      <c r="AJG87" s="16"/>
      <c r="AJH87" s="16"/>
      <c r="AJI87" s="16"/>
      <c r="AJJ87" s="16"/>
      <c r="AJK87" s="16"/>
      <c r="AJL87" s="16"/>
      <c r="AJM87" s="16"/>
      <c r="AJN87" s="16"/>
      <c r="AJO87" s="16"/>
      <c r="AJP87" s="16"/>
      <c r="AJQ87" s="16"/>
      <c r="AJR87" s="16"/>
      <c r="AJS87" s="16"/>
      <c r="AJT87" s="16"/>
      <c r="AJU87" s="16"/>
      <c r="AJV87" s="16"/>
      <c r="AJW87" s="16"/>
      <c r="AJX87" s="16"/>
      <c r="AJY87" s="16"/>
      <c r="AJZ87" s="16"/>
      <c r="AKA87" s="16"/>
      <c r="AKB87" s="16"/>
      <c r="AKC87" s="16"/>
      <c r="AKD87" s="16"/>
      <c r="AKE87" s="16"/>
      <c r="AKF87" s="16"/>
      <c r="AKG87" s="16"/>
      <c r="AKH87" s="16"/>
      <c r="AKI87" s="16"/>
      <c r="AKJ87" s="16"/>
      <c r="AKK87" s="16"/>
      <c r="AKL87" s="16"/>
      <c r="AKM87" s="16"/>
      <c r="AKN87" s="16"/>
      <c r="AKO87" s="16"/>
      <c r="AKP87" s="16"/>
      <c r="AKQ87" s="16"/>
      <c r="AKR87" s="16"/>
      <c r="AKS87" s="16"/>
      <c r="AKT87" s="16"/>
      <c r="AKU87" s="16"/>
      <c r="AKV87" s="16"/>
      <c r="AKW87" s="16"/>
      <c r="AKX87" s="16"/>
      <c r="AKY87" s="16"/>
      <c r="AKZ87" s="16"/>
      <c r="ALA87" s="16"/>
      <c r="ALB87" s="16"/>
      <c r="ALC87" s="16"/>
      <c r="ALD87" s="16"/>
      <c r="ALE87" s="16"/>
      <c r="ALF87" s="16"/>
      <c r="ALG87" s="16"/>
      <c r="ALH87" s="16"/>
      <c r="ALI87" s="16"/>
      <c r="ALJ87" s="16"/>
      <c r="ALK87" s="16"/>
      <c r="ALL87" s="16"/>
    </row>
    <row r="88" spans="1:1000" customFormat="1" ht="12.75" x14ac:dyDescent="0.2">
      <c r="A88" s="41" t="str">
        <f ca="1">IF(_xll.TM1RPTELLEV($H$79,$H88)=0,"Root",IF(OR(_xll.ELLEV($B$10,$H88)=0,_xll.TM1RPTELLEV($H$79,$H88)+1&gt;=VALUE($L$29)),"Base","Default"))</f>
        <v>Root</v>
      </c>
      <c r="B88" s="16"/>
      <c r="C88" s="16" t="str">
        <f ca="1">_xll.DBRW($G$16,$H88,C$41)</f>
        <v>-1</v>
      </c>
      <c r="D88" s="16">
        <f ca="1">_xll.DBRW($D$16,E$7,$H$33,$E$9,$H88,$D$11,$H$34,$D$41)</f>
        <v>0</v>
      </c>
      <c r="E88" s="25">
        <f ca="1">_xll.DBRW($E$16,E$7,$H$33,$E$9,$H88,$D$11,E$41,E$12,E$13)</f>
        <v>0</v>
      </c>
      <c r="F88" s="22"/>
      <c r="G88" s="44" t="str">
        <f ca="1">_xll.DBRW($G$16,$H88,G$13)&amp;IF(_xll.ELLEV($B$10,$H88)&lt;&gt;0,"",IF($D88&lt;&gt;0,"Annual",IF($E88&lt;&gt;0,"LID","")))</f>
        <v/>
      </c>
      <c r="H88" s="119" t="s">
        <v>196</v>
      </c>
      <c r="I88" s="46">
        <f ca="1">_xll.DBRW($B$17,I$7,$H$33,$D$9,$H88,$D$11,I$12,I$13)</f>
        <v>5634275.57231146</v>
      </c>
      <c r="J88" s="46">
        <f ca="1">_xll.DBRW($B$17,J$7,$H$33,$D$9,$H88,$D$11,J$12,J$13)</f>
        <v>90550.689328908455</v>
      </c>
      <c r="K88" s="46">
        <f ca="1">_xll.DBRW($B$17,K$7,$H$33,$D$9,$H88,$D$11,K$12,K$13)</f>
        <v>142940.21240409801</v>
      </c>
      <c r="L88" s="46">
        <f ca="1">_xll.DBRW($B$17,L$7,$H$33,$D$9,$H88,$D$11,L$12,L$13)</f>
        <v>-1782.103691248846</v>
      </c>
      <c r="M88" s="46">
        <f ca="1">_xll.DBRW($B$17,M$7,$H$33,$D$9,$H88,$D$11,M$12,M$13)</f>
        <v>45525.842659142603</v>
      </c>
      <c r="N88" s="46">
        <f ca="1">_xll.DBRW($B$17,N$7,$H$33,$D$9,$H88,$D$11,N$12,N$13)</f>
        <v>63840.259153974628</v>
      </c>
      <c r="O88" s="46">
        <f ca="1">_xll.DBRW($B$17,O$7,$H$33,$D$9,$H88,$D$11,O$12,O$13)</f>
        <v>341235.52142603707</v>
      </c>
      <c r="P88" s="46">
        <f ca="1">_xll.DBRW($B$17,P$7,$H$33,$D$9,$H88,$D$11,P$12,P$13)</f>
        <v>213667.81613226226</v>
      </c>
      <c r="Q88" s="46">
        <f ca="1">_xll.DBRW($B$17,Q$7,$H$33,$D$9,$H88,$D$11,Q$12,Q$13)</f>
        <v>319362.45171522204</v>
      </c>
      <c r="R88" s="46">
        <f ca="1">_xll.DBRW($B$17,R$7,$H$33,$D$9,$H88,$D$11,R$12,R$13)</f>
        <v>29232.437094369106</v>
      </c>
      <c r="S88" s="46">
        <f ca="1">_xll.DBRW($B$17,S$7,$H$33,$D$9,$H88,$D$11,S$12,S$13)</f>
        <v>165307.2527788537</v>
      </c>
      <c r="T88" s="46">
        <f ca="1">_xll.DBRW($B$17,T$7,$H$33,$D$9,$H88,$D$11,T$12,T$13)</f>
        <v>256100.43419921421</v>
      </c>
      <c r="U88" s="46">
        <f ca="1">_xll.DBRW($B$17,U$7,$H$33,$D$9,$H88,$D$11,U$12,U$13)</f>
        <v>214235.31833537004</v>
      </c>
      <c r="V88" s="46">
        <f ca="1">_xll.DBRW($B$17,V$7,$H$33,$D$9,$H88,$D$11,V$12,V$13)</f>
        <v>7514491.7038476635</v>
      </c>
      <c r="W88" s="16"/>
      <c r="X88" s="46">
        <f ca="1">_xll.DBRW($B$17,X$7,$H$33,$D$9,$H88,$D$11,X$12,X$13)</f>
        <v>6489732.9911716785</v>
      </c>
      <c r="Y88" s="102">
        <f t="shared" ca="1" si="8"/>
        <v>-0.15790460317396993</v>
      </c>
      <c r="Z88" s="16"/>
      <c r="AA88" s="46">
        <f ca="1">_xll.DBRW($B$17,AA$7,$H$33,$D$9,$H88,$D$11,AA$12,AA$13)</f>
        <v>0</v>
      </c>
      <c r="AB88" s="102" t="str">
        <f t="shared" ca="1" si="9"/>
        <v/>
      </c>
      <c r="AC88" s="16"/>
      <c r="AD88" s="112" t="str">
        <f ca="1">_xll.DBRW($B$17,AD$7,$H$33,$D$9,$H88,$D$11,AD$12,AD$13)</f>
        <v/>
      </c>
      <c r="AE88" s="112" t="str">
        <f ca="1">_xll.DBRW($B$17,AE$7,$H$33,$D$9,$H88,$D$11,AE$12,AE$13)</f>
        <v/>
      </c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</row>
    <row r="89" spans="1:1000" customFormat="1" ht="12.75" x14ac:dyDescent="0.2">
      <c r="A89" s="41" t="str">
        <f ca="1">IF(_xll.TM1RPTELLEV($H$79,$H89)=0,"Root",IF(OR(_xll.ELLEV($B$10,$H89)=0,_xll.TM1RPTELLEV($H$79,$H89)+1&gt;=VALUE($L$29)),"Base","Default"))</f>
        <v>Root</v>
      </c>
      <c r="B89" s="16"/>
      <c r="C89" s="16" t="str">
        <f ca="1">_xll.DBRW($G$16,$H89,C$41)</f>
        <v>-1</v>
      </c>
      <c r="D89" s="16">
        <f ca="1">_xll.DBRW($D$16,E$7,$H$33,$E$9,$H89,$D$11,$H$34,$D$41)</f>
        <v>0</v>
      </c>
      <c r="E89" s="25">
        <f ca="1">_xll.DBRW($E$16,E$7,$H$33,$E$9,$H89,$D$11,E$41,E$12,E$13)</f>
        <v>0</v>
      </c>
      <c r="F89" s="22"/>
      <c r="G89" s="92" t="str">
        <f ca="1">_xll.DBRW($G$16,$H89,G$13)&amp;IF(_xll.ELLEV($B$10,$H89)&lt;&gt;0,"",IF($D89&lt;&gt;0,"Annual",IF($E89&lt;&gt;0,"LID","")))</f>
        <v/>
      </c>
      <c r="H89" s="97" t="s">
        <v>197</v>
      </c>
      <c r="I89" s="94">
        <f ca="1">_xll.DBRW($B$17,I$7,$H$33,$D$9,$H89,$D$11,I$12,I$13)</f>
        <v>504858.98313097371</v>
      </c>
      <c r="J89" s="94">
        <f ca="1">_xll.DBRW($B$17,J$7,$H$33,$D$9,$H89,$D$11,J$12,J$13)</f>
        <v>8476.7025145695497</v>
      </c>
      <c r="K89" s="94">
        <f ca="1">_xll.DBRW($B$17,K$7,$H$33,$D$9,$H89,$D$11,K$12,K$13)</f>
        <v>13923.255726474599</v>
      </c>
      <c r="L89" s="94">
        <f ca="1">_xll.DBRW($B$17,L$7,$H$33,$D$9,$H89,$D$11,L$12,L$13)</f>
        <v>335.4333532677615</v>
      </c>
      <c r="M89" s="94">
        <f ca="1">_xll.DBRW($B$17,M$7,$H$33,$D$9,$H89,$D$11,M$12,M$13)</f>
        <v>2683.6683470440898</v>
      </c>
      <c r="N89" s="94">
        <f ca="1">_xll.DBRW($B$17,N$7,$H$33,$D$9,$H89,$D$11,N$12,N$13)</f>
        <v>8929.0695856725506</v>
      </c>
      <c r="O89" s="94">
        <f ca="1">_xll.DBRW($B$17,O$7,$H$33,$D$9,$H89,$D$11,O$12,O$13)</f>
        <v>2657.42684687458</v>
      </c>
      <c r="P89" s="94">
        <f ca="1">_xll.DBRW($B$17,P$7,$H$33,$D$9,$H89,$D$11,P$12,P$13)</f>
        <v>8476.7025145695497</v>
      </c>
      <c r="Q89" s="94">
        <f ca="1">_xll.DBRW($B$17,Q$7,$H$33,$D$9,$H89,$D$11,Q$12,Q$13)</f>
        <v>13923.255726474599</v>
      </c>
      <c r="R89" s="94">
        <f ca="1">_xll.DBRW($B$17,R$7,$H$33,$D$9,$H89,$D$11,R$12,R$13)</f>
        <v>17450.375384544699</v>
      </c>
      <c r="S89" s="94">
        <f ca="1">_xll.DBRW($B$17,S$7,$H$33,$D$9,$H89,$D$11,S$12,S$13)</f>
        <v>2683.6683470440898</v>
      </c>
      <c r="T89" s="94">
        <f ca="1">_xll.DBRW($B$17,T$7,$H$33,$D$9,$H89,$D$11,T$12,T$13)</f>
        <v>1054.38098099383</v>
      </c>
      <c r="U89" s="94">
        <f ca="1">_xll.DBRW($B$17,U$7,$H$33,$D$9,$H89,$D$11,U$12,U$13)</f>
        <v>13776.3152594575</v>
      </c>
      <c r="V89" s="94">
        <f ca="1">_xll.DBRW($B$17,V$7,$H$33,$D$9,$H89,$D$11,V$12,V$13)</f>
        <v>599229.23771796108</v>
      </c>
      <c r="W89" s="16"/>
      <c r="X89" s="95">
        <f ca="1">_xll.DBRW($B$17,X$7,$H$33,$D$9,$H89,$D$11,X$12,X$13)</f>
        <v>609640.96613105445</v>
      </c>
      <c r="Y89" s="96">
        <f t="shared" ca="1" si="8"/>
        <v>1.7078459276070324E-2</v>
      </c>
      <c r="Z89" s="16"/>
      <c r="AA89" s="95">
        <f ca="1">_xll.DBRW($B$17,AA$7,$H$33,$D$9,$H89,$D$11,AA$12,AA$13)</f>
        <v>0</v>
      </c>
      <c r="AB89" s="96" t="str">
        <f t="shared" ca="1" si="9"/>
        <v/>
      </c>
      <c r="AC89" s="16"/>
      <c r="AD89" s="114" t="str">
        <f ca="1">_xll.DBRW($B$17,AD$7,$H$33,$D$9,$H89,$D$11,AD$12,AD$13)</f>
        <v/>
      </c>
      <c r="AE89" s="114" t="str">
        <f ca="1">_xll.DBRW($B$17,AE$7,$H$33,$D$9,$H89,$D$11,AE$12,AE$13)</f>
        <v/>
      </c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</row>
    <row r="90" spans="1:1000" customFormat="1" ht="12.75" x14ac:dyDescent="0.2">
      <c r="A90" s="41" t="str">
        <f ca="1">IF(_xll.TM1RPTELLEV($H$79,$H90)=0,"Root",IF(OR(_xll.ELLEV($B$10,$H90)=0,_xll.TM1RPTELLEV($H$79,$H90)+1&gt;=VALUE($L$29)),"Base","Default"))</f>
        <v>Root</v>
      </c>
      <c r="B90" s="16"/>
      <c r="C90" s="16" t="str">
        <f ca="1">_xll.DBRW($G$16,$H90,C$41)</f>
        <v>-1</v>
      </c>
      <c r="D90" s="16">
        <f ca="1">_xll.DBRW($D$16,E$7,$H$33,$E$9,$H90,$D$11,$H$34,$D$41)</f>
        <v>0</v>
      </c>
      <c r="E90" s="25">
        <f ca="1">_xll.DBRW($E$16,E$7,$H$33,$E$9,$H90,$D$11,E$41,E$12,E$13)</f>
        <v>0</v>
      </c>
      <c r="F90" s="22"/>
      <c r="G90" s="92" t="str">
        <f ca="1">_xll.DBRW($G$16,$H90,G$13)&amp;IF(_xll.ELLEV($B$10,$H90)&lt;&gt;0,"",IF($D90&lt;&gt;0,"Annual",IF($E90&lt;&gt;0,"LID","")))</f>
        <v/>
      </c>
      <c r="H90" s="97" t="s">
        <v>198</v>
      </c>
      <c r="I90" s="94">
        <f ca="1">_xll.DBRW($B$17,I$7,$H$33,$D$9,$H90,$D$11,I$12,I$13)</f>
        <v>1057308.116243466</v>
      </c>
      <c r="J90" s="94">
        <f ca="1">_xll.DBRW($B$17,J$7,$H$33,$D$9,$H90,$D$11,J$12,J$13)</f>
        <v>-46703.97396874</v>
      </c>
      <c r="K90" s="94">
        <f ca="1">_xll.DBRW($B$17,K$7,$H$33,$D$9,$H90,$D$11,K$12,K$13)</f>
        <v>-29287.044900808702</v>
      </c>
      <c r="L90" s="94">
        <f ca="1">_xll.DBRW($B$17,L$7,$H$33,$D$9,$H90,$D$11,L$12,L$13)</f>
        <v>-19533.89096458325</v>
      </c>
      <c r="M90" s="94">
        <f ca="1">_xll.DBRW($B$17,M$7,$H$33,$D$9,$H90,$D$11,M$12,M$13)</f>
        <v>42894.690493609603</v>
      </c>
      <c r="N90" s="94">
        <f ca="1">_xll.DBRW($B$17,N$7,$H$33,$D$9,$H90,$D$11,N$12,N$13)</f>
        <v>13466.629816238101</v>
      </c>
      <c r="O90" s="94">
        <f ca="1">_xll.DBRW($B$17,O$7,$H$33,$D$9,$H90,$D$11,O$12,O$13)</f>
        <v>20922.385440394901</v>
      </c>
      <c r="P90" s="94">
        <f ca="1">_xll.DBRW($B$17,P$7,$H$33,$D$9,$H90,$D$11,P$12,P$13)</f>
        <v>-46703.97396874</v>
      </c>
      <c r="Q90" s="94">
        <f ca="1">_xll.DBRW($B$17,Q$7,$H$33,$D$9,$H90,$D$11,Q$12,Q$13)</f>
        <v>-29287.044900808702</v>
      </c>
      <c r="R90" s="94">
        <f ca="1">_xll.DBRW($B$17,R$7,$H$33,$D$9,$H90,$D$11,R$12,R$13)</f>
        <v>16218.9474704768</v>
      </c>
      <c r="S90" s="94">
        <f ca="1">_xll.DBRW($B$17,S$7,$H$33,$D$9,$H90,$D$11,S$12,S$13)</f>
        <v>42894.690493609603</v>
      </c>
      <c r="T90" s="94">
        <f ca="1">_xll.DBRW($B$17,T$7,$H$33,$D$9,$H90,$D$11,T$12,T$13)</f>
        <v>37265.446013315901</v>
      </c>
      <c r="U90" s="94">
        <f ca="1">_xll.DBRW($B$17,U$7,$H$33,$D$9,$H90,$D$11,U$12,U$13)</f>
        <v>43485.288846766904</v>
      </c>
      <c r="V90" s="94">
        <f ca="1">_xll.DBRW($B$17,V$7,$H$33,$D$9,$H90,$D$11,V$12,V$13)</f>
        <v>1102940.2661141972</v>
      </c>
      <c r="W90" s="16"/>
      <c r="X90" s="95">
        <f ca="1">_xll.DBRW($B$17,X$7,$H$33,$D$9,$H90,$D$11,X$12,X$13)</f>
        <v>1181912.2863162956</v>
      </c>
      <c r="Y90" s="96">
        <f t="shared" ca="1" si="8"/>
        <v>6.6817158190505932E-2</v>
      </c>
      <c r="Z90" s="16"/>
      <c r="AA90" s="95">
        <f ca="1">_xll.DBRW($B$17,AA$7,$H$33,$D$9,$H90,$D$11,AA$12,AA$13)</f>
        <v>0</v>
      </c>
      <c r="AB90" s="96" t="str">
        <f t="shared" ca="1" si="9"/>
        <v/>
      </c>
      <c r="AC90" s="16"/>
      <c r="AD90" s="114" t="str">
        <f ca="1">_xll.DBRW($B$17,AD$7,$H$33,$D$9,$H90,$D$11,AD$12,AD$13)</f>
        <v/>
      </c>
      <c r="AE90" s="114" t="str">
        <f ca="1">_xll.DBRW($B$17,AE$7,$H$33,$D$9,$H90,$D$11,AE$12,AE$13)</f>
        <v/>
      </c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</row>
    <row r="91" spans="1:1000" customFormat="1" ht="12.75" x14ac:dyDescent="0.2">
      <c r="A91" s="41" t="str">
        <f ca="1">IF(_xll.TM1RPTELLEV($H$79,$H91)=0,"Root",IF(OR(_xll.ELLEV($B$10,$H91)=0,_xll.TM1RPTELLEV($H$79,$H91)+1&gt;=VALUE($L$29)),"Base","Default"))</f>
        <v>Root</v>
      </c>
      <c r="B91" s="16"/>
      <c r="C91" s="16" t="str">
        <f ca="1">_xll.DBRW($G$16,$H91,C$41)</f>
        <v>-1</v>
      </c>
      <c r="D91" s="16">
        <f ca="1">_xll.DBRW($D$16,E$7,$H$33,$E$9,$H91,$D$11,$H$34,$D$41)</f>
        <v>0</v>
      </c>
      <c r="E91" s="25">
        <f ca="1">_xll.DBRW($E$16,E$7,$H$33,$E$9,$H91,$D$11,E$41,E$12,E$13)</f>
        <v>0</v>
      </c>
      <c r="F91" s="22"/>
      <c r="G91" s="92" t="str">
        <f ca="1">_xll.DBRW($G$16,$H91,G$13)&amp;IF(_xll.ELLEV($B$10,$H91)&lt;&gt;0,"",IF($D91&lt;&gt;0,"Annual",IF($E91&lt;&gt;0,"LID","")))</f>
        <v/>
      </c>
      <c r="H91" s="97" t="s">
        <v>199</v>
      </c>
      <c r="I91" s="94">
        <f ca="1">_xll.DBRW($B$17,I$7,$H$33,$D$9,$H91,$D$11,I$12,I$13)</f>
        <v>188918.45334787911</v>
      </c>
      <c r="J91" s="94">
        <f ca="1">_xll.DBRW($B$17,J$7,$H$33,$D$9,$H91,$D$11,J$12,J$13)</f>
        <v>2836.2046925626901</v>
      </c>
      <c r="K91" s="94">
        <f ca="1">_xll.DBRW($B$17,K$7,$H$33,$D$9,$H91,$D$11,K$12,K$13)</f>
        <v>6921.7639472717001</v>
      </c>
      <c r="L91" s="94">
        <f ca="1">_xll.DBRW($B$17,L$7,$H$33,$D$9,$H91,$D$11,L$12,L$13)</f>
        <v>-91.96325637584134</v>
      </c>
      <c r="M91" s="94">
        <f ca="1">_xll.DBRW($B$17,M$7,$H$33,$D$9,$H91,$D$11,M$12,M$13)</f>
        <v>3296.0925495167999</v>
      </c>
      <c r="N91" s="94">
        <f ca="1">_xll.DBRW($B$17,N$7,$H$33,$D$9,$H91,$D$11,N$12,N$13)</f>
        <v>2906.9161826863101</v>
      </c>
      <c r="O91" s="94">
        <f ca="1">_xll.DBRW($B$17,O$7,$H$33,$D$9,$H91,$D$11,O$12,O$13)</f>
        <v>3856.7163035940298</v>
      </c>
      <c r="P91" s="94">
        <f ca="1">_xll.DBRW($B$17,P$7,$H$33,$D$9,$H91,$D$11,P$12,P$13)</f>
        <v>2836.2046925626901</v>
      </c>
      <c r="Q91" s="94">
        <f ca="1">_xll.DBRW($B$17,Q$7,$H$33,$D$9,$H91,$D$11,Q$12,Q$13)</f>
        <v>6921.7639472717001</v>
      </c>
      <c r="R91" s="94">
        <f ca="1">_xll.DBRW($B$17,R$7,$H$33,$D$9,$H91,$D$11,R$12,R$13)</f>
        <v>-4784.2390439406299</v>
      </c>
      <c r="S91" s="94">
        <f ca="1">_xll.DBRW($B$17,S$7,$H$33,$D$9,$H91,$D$11,S$12,S$13)</f>
        <v>3296.0925495167999</v>
      </c>
      <c r="T91" s="94">
        <f ca="1">_xll.DBRW($B$17,T$7,$H$33,$D$9,$H91,$D$11,T$12,T$13)</f>
        <v>261.96744200553701</v>
      </c>
      <c r="U91" s="94">
        <f ca="1">_xll.DBRW($B$17,U$7,$H$33,$D$9,$H91,$D$11,U$12,U$13)</f>
        <v>6876.8387666587896</v>
      </c>
      <c r="V91" s="94">
        <f ca="1">_xll.DBRW($B$17,V$7,$H$33,$D$9,$H91,$D$11,V$12,V$13)</f>
        <v>224052.81212120969</v>
      </c>
      <c r="W91" s="16"/>
      <c r="X91" s="95">
        <f ca="1">_xll.DBRW($B$17,X$7,$H$33,$D$9,$H91,$D$11,X$12,X$13)</f>
        <v>224406.75809450622</v>
      </c>
      <c r="Y91" s="96">
        <f t="shared" ca="1" si="8"/>
        <v>1.5772518452741302E-3</v>
      </c>
      <c r="Z91" s="16"/>
      <c r="AA91" s="95">
        <f ca="1">_xll.DBRW($B$17,AA$7,$H$33,$D$9,$H91,$D$11,AA$12,AA$13)</f>
        <v>0</v>
      </c>
      <c r="AB91" s="96" t="str">
        <f t="shared" ca="1" si="9"/>
        <v/>
      </c>
      <c r="AC91" s="16"/>
      <c r="AD91" s="114" t="str">
        <f ca="1">_xll.DBRW($B$17,AD$7,$H$33,$D$9,$H91,$D$11,AD$12,AD$13)</f>
        <v/>
      </c>
      <c r="AE91" s="114" t="str">
        <f ca="1">_xll.DBRW($B$17,AE$7,$H$33,$D$9,$H91,$D$11,AE$12,AE$13)</f>
        <v/>
      </c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</row>
    <row r="92" spans="1:1000" customFormat="1" ht="12.75" x14ac:dyDescent="0.2">
      <c r="A92" s="41" t="str">
        <f ca="1">IF(_xll.TM1RPTELLEV($H$79,$H92)=0,"Root",IF(OR(_xll.ELLEV($B$10,$H92)=0,_xll.TM1RPTELLEV($H$79,$H92)+1&gt;=VALUE($L$29)),"Base","Default"))</f>
        <v>Root</v>
      </c>
      <c r="B92" s="16"/>
      <c r="C92" s="16" t="str">
        <f ca="1">_xll.DBRW($G$16,$H92,C$41)</f>
        <v>-1</v>
      </c>
      <c r="D92" s="16">
        <f ca="1">_xll.DBRW($D$16,E$7,$H$33,$E$9,$H92,$D$11,$H$34,$D$41)</f>
        <v>0</v>
      </c>
      <c r="E92" s="25">
        <f ca="1">_xll.DBRW($E$16,E$7,$H$33,$E$9,$H92,$D$11,E$41,E$12,E$13)</f>
        <v>0</v>
      </c>
      <c r="F92" s="22"/>
      <c r="G92" s="44" t="str">
        <f ca="1">_xll.DBRW($G$16,$H92,G$13)&amp;IF(_xll.ELLEV($B$10,$H92)&lt;&gt;0,"",IF($D92&lt;&gt;0,"Annual",IF($E92&lt;&gt;0,"LID","")))</f>
        <v/>
      </c>
      <c r="H92" s="119" t="s">
        <v>200</v>
      </c>
      <c r="I92" s="46">
        <f ca="1">_xll.DBRW($B$17,I$7,$H$33,$D$9,$H92,$D$11,I$12,I$13)</f>
        <v>1751085.552722319</v>
      </c>
      <c r="J92" s="46">
        <f ca="1">_xll.DBRW($B$17,J$7,$H$33,$D$9,$H92,$D$11,J$12,J$13)</f>
        <v>-35391.066761607755</v>
      </c>
      <c r="K92" s="46">
        <f ca="1">_xll.DBRW($B$17,K$7,$H$33,$D$9,$H92,$D$11,K$12,K$13)</f>
        <v>-8442.0252270624023</v>
      </c>
      <c r="L92" s="46">
        <f ca="1">_xll.DBRW($B$17,L$7,$H$33,$D$9,$H92,$D$11,L$12,L$13)</f>
        <v>-19290.420867691329</v>
      </c>
      <c r="M92" s="46">
        <f ca="1">_xll.DBRW($B$17,M$7,$H$33,$D$9,$H92,$D$11,M$12,M$13)</f>
        <v>48874.451390170492</v>
      </c>
      <c r="N92" s="46">
        <f ca="1">_xll.DBRW($B$17,N$7,$H$33,$D$9,$H92,$D$11,N$12,N$13)</f>
        <v>25302.615584596959</v>
      </c>
      <c r="O92" s="46">
        <f ca="1">_xll.DBRW($B$17,O$7,$H$33,$D$9,$H92,$D$11,O$12,O$13)</f>
        <v>27436.528590863509</v>
      </c>
      <c r="P92" s="46">
        <f ca="1">_xll.DBRW($B$17,P$7,$H$33,$D$9,$H92,$D$11,P$12,P$13)</f>
        <v>-35391.066761607755</v>
      </c>
      <c r="Q92" s="46">
        <f ca="1">_xll.DBRW($B$17,Q$7,$H$33,$D$9,$H92,$D$11,Q$12,Q$13)</f>
        <v>-8442.0252270624023</v>
      </c>
      <c r="R92" s="46">
        <f ca="1">_xll.DBRW($B$17,R$7,$H$33,$D$9,$H92,$D$11,R$12,R$13)</f>
        <v>28885.083811080869</v>
      </c>
      <c r="S92" s="46">
        <f ca="1">_xll.DBRW($B$17,S$7,$H$33,$D$9,$H92,$D$11,S$12,S$13)</f>
        <v>48874.451390170492</v>
      </c>
      <c r="T92" s="46">
        <f ca="1">_xll.DBRW($B$17,T$7,$H$33,$D$9,$H92,$D$11,T$12,T$13)</f>
        <v>38581.794436315271</v>
      </c>
      <c r="U92" s="46">
        <f ca="1">_xll.DBRW($B$17,U$7,$H$33,$D$9,$H92,$D$11,U$12,U$13)</f>
        <v>64138.442872883192</v>
      </c>
      <c r="V92" s="46">
        <f ca="1">_xll.DBRW($B$17,V$7,$H$33,$D$9,$H92,$D$11,V$12,V$13)</f>
        <v>1926222.3159533679</v>
      </c>
      <c r="W92" s="16"/>
      <c r="X92" s="46">
        <f ca="1">_xll.DBRW($B$17,X$7,$H$33,$D$9,$H92,$D$11,X$12,X$13)</f>
        <v>2015960.0105418563</v>
      </c>
      <c r="Y92" s="102">
        <f t="shared" ca="1" si="8"/>
        <v>4.4513628305736352E-2</v>
      </c>
      <c r="Z92" s="16"/>
      <c r="AA92" s="46">
        <f ca="1">_xll.DBRW($B$17,AA$7,$H$33,$D$9,$H92,$D$11,AA$12,AA$13)</f>
        <v>0</v>
      </c>
      <c r="AB92" s="102" t="str">
        <f t="shared" ca="1" si="9"/>
        <v/>
      </c>
      <c r="AC92" s="16"/>
      <c r="AD92" s="112" t="str">
        <f ca="1">_xll.DBRW($B$17,AD$7,$H$33,$D$9,$H92,$D$11,AD$12,AD$13)</f>
        <v/>
      </c>
      <c r="AE92" s="112" t="str">
        <f ca="1">_xll.DBRW($B$17,AE$7,$H$33,$D$9,$H92,$D$11,AE$12,AE$13)</f>
        <v/>
      </c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</row>
    <row r="93" spans="1:1000" customFormat="1" ht="12.75" x14ac:dyDescent="0.2">
      <c r="A93" s="41" t="str">
        <f ca="1">IF(_xll.TM1RPTELLEV($H$79,$H93)=0,"Root",IF(OR(_xll.ELLEV($B$10,$H93)=0,_xll.TM1RPTELLEV($H$79,$H93)+1&gt;=VALUE($L$29)),"Base","Default"))</f>
        <v>Root</v>
      </c>
      <c r="B93" s="16"/>
      <c r="C93" s="16" t="str">
        <f ca="1">_xll.DBRW($G$16,$H93,C$41)</f>
        <v>-1</v>
      </c>
      <c r="D93" s="16">
        <f ca="1">_xll.DBRW($D$16,E$7,$H$33,$E$9,$H93,$D$11,$H$34,$D$41)</f>
        <v>0</v>
      </c>
      <c r="E93" s="25">
        <f ca="1">_xll.DBRW($E$16,E$7,$H$33,$E$9,$H93,$D$11,E$41,E$12,E$13)</f>
        <v>0</v>
      </c>
      <c r="F93" s="22"/>
      <c r="G93" s="92" t="str">
        <f ca="1">_xll.DBRW($G$16,$H93,G$13)&amp;IF(_xll.ELLEV($B$10,$H93)&lt;&gt;0,"",IF($D93&lt;&gt;0,"Annual",IF($E93&lt;&gt;0,"LID","")))</f>
        <v/>
      </c>
      <c r="H93" s="97" t="s">
        <v>201</v>
      </c>
      <c r="I93" s="94">
        <f ca="1">_xll.DBRW($B$17,I$7,$H$33,$D$9,$H93,$D$11,I$12,I$13)</f>
        <v>1543834.950894505</v>
      </c>
      <c r="J93" s="94">
        <f ca="1">_xll.DBRW($B$17,J$7,$H$33,$D$9,$H93,$D$11,J$12,J$13)</f>
        <v>49402.943619628997</v>
      </c>
      <c r="K93" s="94">
        <f ca="1">_xll.DBRW($B$17,K$7,$H$33,$D$9,$H93,$D$11,K$12,K$13)</f>
        <v>33597.677585420301</v>
      </c>
      <c r="L93" s="94">
        <f ca="1">_xll.DBRW($B$17,L$7,$H$33,$D$9,$H93,$D$11,L$12,L$13)</f>
        <v>397.65787215004428</v>
      </c>
      <c r="M93" s="94">
        <f ca="1">_xll.DBRW($B$17,M$7,$H$33,$D$9,$H93,$D$11,M$12,M$13)</f>
        <v>21393.6251147849</v>
      </c>
      <c r="N93" s="94">
        <f ca="1">_xll.DBRW($B$17,N$7,$H$33,$D$9,$H93,$D$11,N$12,N$13)</f>
        <v>30163.411782933901</v>
      </c>
      <c r="O93" s="94">
        <f ca="1">_xll.DBRW($B$17,O$7,$H$33,$D$9,$H93,$D$11,O$12,O$13)</f>
        <v>27443.579539875602</v>
      </c>
      <c r="P93" s="94">
        <f ca="1">_xll.DBRW($B$17,P$7,$H$33,$D$9,$H93,$D$11,P$12,P$13)</f>
        <v>49402.943619628997</v>
      </c>
      <c r="Q93" s="94">
        <f ca="1">_xll.DBRW($B$17,Q$7,$H$33,$D$9,$H93,$D$11,Q$12,Q$13)</f>
        <v>33597.677585420301</v>
      </c>
      <c r="R93" s="94">
        <f ca="1">_xll.DBRW($B$17,R$7,$H$33,$D$9,$H93,$D$11,R$12,R$13)</f>
        <v>20687.504912781402</v>
      </c>
      <c r="S93" s="94">
        <f ca="1">_xll.DBRW($B$17,S$7,$H$33,$D$9,$H93,$D$11,S$12,S$13)</f>
        <v>21393.6251147849</v>
      </c>
      <c r="T93" s="94">
        <f ca="1">_xll.DBRW($B$17,T$7,$H$33,$D$9,$H93,$D$11,T$12,T$13)</f>
        <v>29737.778983206401</v>
      </c>
      <c r="U93" s="94">
        <f ca="1">_xll.DBRW($B$17,U$7,$H$33,$D$9,$H93,$D$11,U$12,U$13)</f>
        <v>7968.4480864265597</v>
      </c>
      <c r="V93" s="94">
        <f ca="1">_xll.DBRW($B$17,V$7,$H$33,$D$9,$H93,$D$11,V$12,V$13)</f>
        <v>1869021.8247115472</v>
      </c>
      <c r="W93" s="16"/>
      <c r="X93" s="95">
        <f ca="1">_xll.DBRW($B$17,X$7,$H$33,$D$9,$H93,$D$11,X$12,X$13)</f>
        <v>1869540.0156512947</v>
      </c>
      <c r="Y93" s="96">
        <f t="shared" ca="1" si="8"/>
        <v>2.7717563433216075E-4</v>
      </c>
      <c r="Z93" s="16"/>
      <c r="AA93" s="95">
        <f ca="1">_xll.DBRW($B$17,AA$7,$H$33,$D$9,$H93,$D$11,AA$12,AA$13)</f>
        <v>0</v>
      </c>
      <c r="AB93" s="96" t="str">
        <f t="shared" ca="1" si="9"/>
        <v/>
      </c>
      <c r="AC93" s="16"/>
      <c r="AD93" s="114" t="str">
        <f ca="1">_xll.DBRW($B$17,AD$7,$H$33,$D$9,$H93,$D$11,AD$12,AD$13)</f>
        <v/>
      </c>
      <c r="AE93" s="114" t="str">
        <f ca="1">_xll.DBRW($B$17,AE$7,$H$33,$D$9,$H93,$D$11,AE$12,AE$13)</f>
        <v/>
      </c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</row>
    <row r="94" spans="1:1000" customFormat="1" ht="12.75" x14ac:dyDescent="0.2">
      <c r="A94" s="41" t="str">
        <f ca="1">IF(_xll.TM1RPTELLEV($H$79,$H94)=0,"Root",IF(OR(_xll.ELLEV($B$10,$H94)=0,_xll.TM1RPTELLEV($H$79,$H94)+1&gt;=VALUE($L$29)),"Base","Default"))</f>
        <v>Root</v>
      </c>
      <c r="B94" s="16"/>
      <c r="C94" s="16" t="str">
        <f ca="1">_xll.DBRW($G$16,$H94,C$41)</f>
        <v>-1</v>
      </c>
      <c r="D94" s="16">
        <f ca="1">_xll.DBRW($D$16,E$7,$H$33,$E$9,$H94,$D$11,$H$34,$D$41)</f>
        <v>0</v>
      </c>
      <c r="E94" s="25">
        <f ca="1">_xll.DBRW($E$16,E$7,$H$33,$E$9,$H94,$D$11,E$41,E$12,E$13)</f>
        <v>0</v>
      </c>
      <c r="F94" s="22"/>
      <c r="G94" s="92" t="str">
        <f ca="1">_xll.DBRW($G$16,$H94,G$13)&amp;IF(_xll.ELLEV($B$10,$H94)&lt;&gt;0,"",IF($D94&lt;&gt;0,"Annual",IF($E94&lt;&gt;0,"LID","")))</f>
        <v/>
      </c>
      <c r="H94" s="97" t="s">
        <v>202</v>
      </c>
      <c r="I94" s="94">
        <f ca="1">_xll.DBRW($B$17,I$7,$H$33,$D$9,$H94,$D$11,I$12,I$13)</f>
        <v>1748485.163905815</v>
      </c>
      <c r="J94" s="94">
        <f ca="1">_xll.DBRW($B$17,J$7,$H$33,$D$9,$H94,$D$11,J$12,J$13)</f>
        <v>64319.394514865497</v>
      </c>
      <c r="K94" s="94">
        <f ca="1">_xll.DBRW($B$17,K$7,$H$33,$D$9,$H94,$D$11,K$12,K$13)</f>
        <v>4050.6355779103201</v>
      </c>
      <c r="L94" s="94">
        <f ca="1">_xll.DBRW($B$17,L$7,$H$33,$D$9,$H94,$D$11,L$12,L$13)</f>
        <v>1076.006686790131</v>
      </c>
      <c r="M94" s="94">
        <f ca="1">_xll.DBRW($B$17,M$7,$H$33,$D$9,$H94,$D$11,M$12,M$13)</f>
        <v>-69695.217928830098</v>
      </c>
      <c r="N94" s="94">
        <f ca="1">_xll.DBRW($B$17,N$7,$H$33,$D$9,$H94,$D$11,N$12,N$13)</f>
        <v>58184.064741196002</v>
      </c>
      <c r="O94" s="94">
        <f ca="1">_xll.DBRW($B$17,O$7,$H$33,$D$9,$H94,$D$11,O$12,O$13)</f>
        <v>3687.0231689360699</v>
      </c>
      <c r="P94" s="94">
        <f ca="1">_xll.DBRW($B$17,P$7,$H$33,$D$9,$H94,$D$11,P$12,P$13)</f>
        <v>64319.394514865497</v>
      </c>
      <c r="Q94" s="94">
        <f ca="1">_xll.DBRW($B$17,Q$7,$H$33,$D$9,$H94,$D$11,Q$12,Q$13)</f>
        <v>4050.6355779103201</v>
      </c>
      <c r="R94" s="94">
        <f ca="1">_xll.DBRW($B$17,R$7,$H$33,$D$9,$H94,$D$11,R$12,R$13)</f>
        <v>55977.500203384297</v>
      </c>
      <c r="S94" s="94">
        <f ca="1">_xll.DBRW($B$17,S$7,$H$33,$D$9,$H94,$D$11,S$12,S$13)</f>
        <v>-69695.217928830098</v>
      </c>
      <c r="T94" s="94">
        <f ca="1">_xll.DBRW($B$17,T$7,$H$33,$D$9,$H94,$D$11,T$12,T$13)</f>
        <v>-66343.434261984599</v>
      </c>
      <c r="U94" s="94">
        <f ca="1">_xll.DBRW($B$17,U$7,$H$33,$D$9,$H94,$D$11,U$12,U$13)</f>
        <v>54438.397437766303</v>
      </c>
      <c r="V94" s="94">
        <f ca="1">_xll.DBRW($B$17,V$7,$H$33,$D$9,$H94,$D$11,V$12,V$13)</f>
        <v>1852854.3462097945</v>
      </c>
      <c r="W94" s="16"/>
      <c r="X94" s="95">
        <f ca="1">_xll.DBRW($B$17,X$7,$H$33,$D$9,$H94,$D$11,X$12,X$13)</f>
        <v>2057936.8335841442</v>
      </c>
      <c r="Y94" s="96">
        <f t="shared" ca="1" si="8"/>
        <v>9.9654413112949647E-2</v>
      </c>
      <c r="Z94" s="16"/>
      <c r="AA94" s="95">
        <f ca="1">_xll.DBRW($B$17,AA$7,$H$33,$D$9,$H94,$D$11,AA$12,AA$13)</f>
        <v>0</v>
      </c>
      <c r="AB94" s="96" t="str">
        <f t="shared" ca="1" si="9"/>
        <v/>
      </c>
      <c r="AC94" s="16"/>
      <c r="AD94" s="114" t="str">
        <f ca="1">_xll.DBRW($B$17,AD$7,$H$33,$D$9,$H94,$D$11,AD$12,AD$13)</f>
        <v/>
      </c>
      <c r="AE94" s="114" t="str">
        <f ca="1">_xll.DBRW($B$17,AE$7,$H$33,$D$9,$H94,$D$11,AE$12,AE$13)</f>
        <v/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</row>
    <row r="95" spans="1:1000" customFormat="1" ht="12.75" x14ac:dyDescent="0.2">
      <c r="A95" s="41" t="str">
        <f ca="1">IF(_xll.TM1RPTELLEV($H$79,$H95)=0,"Root",IF(OR(_xll.ELLEV($B$10,$H95)=0,_xll.TM1RPTELLEV($H$79,$H95)+1&gt;=VALUE($L$29)),"Base","Default"))</f>
        <v>Root</v>
      </c>
      <c r="B95" s="16"/>
      <c r="C95" s="16" t="str">
        <f ca="1">_xll.DBRW($G$16,$H95,C$41)</f>
        <v>-1</v>
      </c>
      <c r="D95" s="16">
        <f ca="1">_xll.DBRW($D$16,E$7,$H$33,$E$9,$H95,$D$11,$H$34,$D$41)</f>
        <v>0</v>
      </c>
      <c r="E95" s="25">
        <f ca="1">_xll.DBRW($E$16,E$7,$H$33,$E$9,$H95,$D$11,E$41,E$12,E$13)</f>
        <v>0</v>
      </c>
      <c r="F95" s="22"/>
      <c r="G95" s="44" t="str">
        <f ca="1">_xll.DBRW($G$16,$H95,G$13)&amp;IF(_xll.ELLEV($B$10,$H95)&lt;&gt;0,"",IF($D95&lt;&gt;0,"Annual",IF($E95&lt;&gt;0,"LID","")))</f>
        <v/>
      </c>
      <c r="H95" s="119" t="s">
        <v>203</v>
      </c>
      <c r="I95" s="46">
        <f ca="1">_xll.DBRW($B$17,I$7,$H$33,$D$9,$H95,$D$11,I$12,I$13)</f>
        <v>3292320.11480032</v>
      </c>
      <c r="J95" s="46">
        <f ca="1">_xll.DBRW($B$17,J$7,$H$33,$D$9,$H95,$D$11,J$12,J$13)</f>
        <v>113722.33813449449</v>
      </c>
      <c r="K95" s="46">
        <f ca="1">_xll.DBRW($B$17,K$7,$H$33,$D$9,$H95,$D$11,K$12,K$13)</f>
        <v>37648.313163330618</v>
      </c>
      <c r="L95" s="46">
        <f ca="1">_xll.DBRW($B$17,L$7,$H$33,$D$9,$H95,$D$11,L$12,L$13)</f>
        <v>1473.6645589401753</v>
      </c>
      <c r="M95" s="46">
        <f ca="1">_xll.DBRW($B$17,M$7,$H$33,$D$9,$H95,$D$11,M$12,M$13)</f>
        <v>-48301.592814045202</v>
      </c>
      <c r="N95" s="46">
        <f ca="1">_xll.DBRW($B$17,N$7,$H$33,$D$9,$H95,$D$11,N$12,N$13)</f>
        <v>88347.476524129903</v>
      </c>
      <c r="O95" s="46">
        <f ca="1">_xll.DBRW($B$17,O$7,$H$33,$D$9,$H95,$D$11,O$12,O$13)</f>
        <v>31130.602708811672</v>
      </c>
      <c r="P95" s="46">
        <f ca="1">_xll.DBRW($B$17,P$7,$H$33,$D$9,$H95,$D$11,P$12,P$13)</f>
        <v>113722.33813449449</v>
      </c>
      <c r="Q95" s="46">
        <f ca="1">_xll.DBRW($B$17,Q$7,$H$33,$D$9,$H95,$D$11,Q$12,Q$13)</f>
        <v>37648.313163330618</v>
      </c>
      <c r="R95" s="46">
        <f ca="1">_xll.DBRW($B$17,R$7,$H$33,$D$9,$H95,$D$11,R$12,R$13)</f>
        <v>76665.005116165703</v>
      </c>
      <c r="S95" s="46">
        <f ca="1">_xll.DBRW($B$17,S$7,$H$33,$D$9,$H95,$D$11,S$12,S$13)</f>
        <v>-48301.592814045202</v>
      </c>
      <c r="T95" s="46">
        <f ca="1">_xll.DBRW($B$17,T$7,$H$33,$D$9,$H95,$D$11,T$12,T$13)</f>
        <v>-36605.655278778198</v>
      </c>
      <c r="U95" s="46">
        <f ca="1">_xll.DBRW($B$17,U$7,$H$33,$D$9,$H95,$D$11,U$12,U$13)</f>
        <v>62406.84552419286</v>
      </c>
      <c r="V95" s="46">
        <f ca="1">_xll.DBRW($B$17,V$7,$H$33,$D$9,$H95,$D$11,V$12,V$13)</f>
        <v>3721876.1709213415</v>
      </c>
      <c r="W95" s="16"/>
      <c r="X95" s="46">
        <f ca="1">_xll.DBRW($B$17,X$7,$H$33,$D$9,$H95,$D$11,X$12,X$13)</f>
        <v>3927476.8492354387</v>
      </c>
      <c r="Y95" s="102">
        <f t="shared" ca="1" si="8"/>
        <v>5.2349303689497639E-2</v>
      </c>
      <c r="Z95" s="16"/>
      <c r="AA95" s="46">
        <f ca="1">_xll.DBRW($B$17,AA$7,$H$33,$D$9,$H95,$D$11,AA$12,AA$13)</f>
        <v>0</v>
      </c>
      <c r="AB95" s="102" t="str">
        <f t="shared" ca="1" si="9"/>
        <v/>
      </c>
      <c r="AC95" s="16"/>
      <c r="AD95" s="112" t="str">
        <f ca="1">_xll.DBRW($B$17,AD$7,$H$33,$D$9,$H95,$D$11,AD$12,AD$13)</f>
        <v/>
      </c>
      <c r="AE95" s="112" t="str">
        <f ca="1">_xll.DBRW($B$17,AE$7,$H$33,$D$9,$H95,$D$11,AE$12,AE$13)</f>
        <v/>
      </c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</row>
    <row r="96" spans="1:1000" customFormat="1" ht="12.75" x14ac:dyDescent="0.2">
      <c r="A96" s="41" t="str">
        <f ca="1">IF(_xll.TM1RPTELLEV($H$79,$H96)=0,"Root",IF(OR(_xll.ELLEV($B$10,$H96)=0,_xll.TM1RPTELLEV($H$79,$H96)+1&gt;=VALUE($L$29)),"Base","Default"))</f>
        <v>Root</v>
      </c>
      <c r="B96" s="16"/>
      <c r="C96" s="16" t="str">
        <f ca="1">_xll.DBRW($G$16,$H96,C$41)</f>
        <v>-1</v>
      </c>
      <c r="D96" s="16">
        <f ca="1">_xll.DBRW($D$16,E$7,$H$33,$E$9,$H96,$D$11,$H$34,$D$41)</f>
        <v>0</v>
      </c>
      <c r="E96" s="25">
        <f ca="1">_xll.DBRW($E$16,E$7,$H$33,$E$9,$H96,$D$11,E$41,E$12,E$13)</f>
        <v>0</v>
      </c>
      <c r="F96" s="22"/>
      <c r="G96" s="90" t="str">
        <f ca="1">_xll.DBRW($G$16,$H96,G$13)&amp;IF(_xll.ELLEV($B$10,$H96)&lt;&gt;0,"",IF($D96&lt;&gt;0,"Annual",IF($E96&lt;&gt;0,"LID","")))</f>
        <v/>
      </c>
      <c r="H96" s="118" t="s">
        <v>180</v>
      </c>
      <c r="I96" s="98">
        <f ca="1">_xll.DBRW($B$17,I$7,$H$33,$D$9,$H96,$D$11,I$12,I$13)</f>
        <v>10677681.239834098</v>
      </c>
      <c r="J96" s="98">
        <f ca="1">_xll.DBRW($B$17,J$7,$H$33,$D$9,$H96,$D$11,J$12,J$13)</f>
        <v>168881.96070179521</v>
      </c>
      <c r="K96" s="98">
        <f ca="1">_xll.DBRW($B$17,K$7,$H$33,$D$9,$H96,$D$11,K$12,K$13)</f>
        <v>172146.50034036624</v>
      </c>
      <c r="L96" s="98">
        <f ca="1">_xll.DBRW($B$17,L$7,$H$33,$D$9,$H96,$D$11,L$12,L$13)</f>
        <v>-19598.860000000004</v>
      </c>
      <c r="M96" s="98">
        <f ca="1">_xll.DBRW($B$17,M$7,$H$33,$D$9,$H96,$D$11,M$12,M$13)</f>
        <v>46098.701235267901</v>
      </c>
      <c r="N96" s="98">
        <f ca="1">_xll.DBRW($B$17,N$7,$H$33,$D$9,$H96,$D$11,N$12,N$13)</f>
        <v>177490.35126270147</v>
      </c>
      <c r="O96" s="98">
        <f ca="1">_xll.DBRW($B$17,O$7,$H$33,$D$9,$H96,$D$11,O$12,O$13)</f>
        <v>399802.65272571228</v>
      </c>
      <c r="P96" s="98">
        <f ca="1">_xll.DBRW($B$17,P$7,$H$33,$D$9,$H96,$D$11,P$12,P$13)</f>
        <v>291999.08750514896</v>
      </c>
      <c r="Q96" s="98">
        <f ca="1">_xll.DBRW($B$17,Q$7,$H$33,$D$9,$H96,$D$11,Q$12,Q$13)</f>
        <v>348568.73965149029</v>
      </c>
      <c r="R96" s="98">
        <f ca="1">_xll.DBRW($B$17,R$7,$H$33,$D$9,$H96,$D$11,R$12,R$13)</f>
        <v>134782.52602161569</v>
      </c>
      <c r="S96" s="98">
        <f ca="1">_xll.DBRW($B$17,S$7,$H$33,$D$9,$H96,$D$11,S$12,S$13)</f>
        <v>165880.11135497899</v>
      </c>
      <c r="T96" s="98">
        <f ca="1">_xll.DBRW($B$17,T$7,$H$33,$D$9,$H96,$D$11,T$12,T$13)</f>
        <v>258076.57335675129</v>
      </c>
      <c r="U96" s="98">
        <f ca="1">_xll.DBRW($B$17,U$7,$H$33,$D$9,$H96,$D$11,U$12,U$13)</f>
        <v>340780.60673244612</v>
      </c>
      <c r="V96" s="98">
        <f ca="1">_xll.DBRW($B$17,V$7,$H$33,$D$9,$H96,$D$11,V$12,V$13)</f>
        <v>13162590.190722372</v>
      </c>
      <c r="W96" s="16"/>
      <c r="X96" s="98">
        <f ca="1">_xll.DBRW($B$17,X$7,$H$33,$D$9,$H96,$D$11,X$12,X$13)</f>
        <v>12433169.850948974</v>
      </c>
      <c r="Y96" s="100">
        <f t="shared" ca="1" si="8"/>
        <v>-5.8667286662839491E-2</v>
      </c>
      <c r="Z96" s="16"/>
      <c r="AA96" s="98">
        <f ca="1">_xll.DBRW($B$17,AA$7,$H$33,$D$9,$H96,$D$11,AA$12,AA$13)</f>
        <v>0</v>
      </c>
      <c r="AB96" s="100" t="str">
        <f t="shared" ca="1" si="9"/>
        <v/>
      </c>
      <c r="AC96" s="16"/>
      <c r="AD96" s="110" t="str">
        <f ca="1">_xll.DBRW($B$17,AD$7,$H$33,$D$9,$H96,$D$11,AD$12,AD$13)</f>
        <v/>
      </c>
      <c r="AE96" s="110" t="str">
        <f ca="1">_xll.DBRW($B$17,AE$7,$H$33,$D$9,$H96,$D$11,AE$12,AE$13)</f>
        <v/>
      </c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</row>
    <row r="98" spans="1:1000" s="39" customFormat="1" x14ac:dyDescent="0.2">
      <c r="E98" s="37"/>
      <c r="F98" s="38"/>
      <c r="G98" s="38"/>
      <c r="H98" s="127" t="s">
        <v>179</v>
      </c>
      <c r="W98" s="16"/>
      <c r="Y98" s="38"/>
      <c r="Z98" s="16"/>
      <c r="AB98" s="38"/>
      <c r="AC98" s="16"/>
      <c r="AD98" s="116"/>
      <c r="AE98" s="116"/>
    </row>
    <row r="99" spans="1:1000" x14ac:dyDescent="0.2">
      <c r="A99" s="41" t="str">
        <f ca="1">IF(_xll.TM1RPTELLEV($H$99,$H99)=0,"Root",IF(OR(_xll.ELLEV($B$10,$H99)=0,_xll.TM1RPTELLEV($H$99,$H99)+1&gt;=VALUE($L$29)),"Base","Default"))</f>
        <v>Base</v>
      </c>
      <c r="C99" s="16" t="str">
        <f ca="1">_xll.DBRW($G$16,$H99,C$41)</f>
        <v>1</v>
      </c>
      <c r="D99" s="16">
        <f ca="1">_xll.DBRW($D$16,E$7,$H$33,$E$9,$H99,$D$11,$H$34,$D$41)</f>
        <v>0</v>
      </c>
      <c r="E99" s="25">
        <f ca="1">_xll.DBRW($E$16,E$7,$H$33,$E$9,$H99,$D$11,E$41,E$12,E$13)</f>
        <v>0</v>
      </c>
      <c r="G99" s="92" t="str">
        <f ca="1">_xll.DBRW($G$16,$H99,G$13)&amp;IF(_xll.ELLEV($B$10,$H99)&lt;&gt;0,"",IF($D99&lt;&gt;0,"Annual",IF($E99&lt;&gt;0,"LID","")))</f>
        <v/>
      </c>
      <c r="H99" s="97" t="str">
        <f ca="1">_xll.TM1RPTROW($B$18,$B$10,,,"CodeName", IF($O$30="Yes",1,0),"{Descendants( { [bpmAccount].["&amp;$C$18&amp;"] },"&amp;$L$29&amp;",BEFORE )}",$O$31, IF($O$29="Yes",1,0))</f>
        <v>300000 - Common Stock Issued</v>
      </c>
      <c r="I99" s="94">
        <f ca="1">_xll.DBRW($B$18,I$7,$H$33,$D$9,$H99,$D$11,I$12,I$13)</f>
        <v>4290711.683275871</v>
      </c>
      <c r="J99" s="94">
        <f ca="1">_xll.DBRW($B$18,J$7,$H$33,$D$9,$H99,$D$11,J$12,J$13)</f>
        <v>78695.360840049994</v>
      </c>
      <c r="K99" s="94">
        <f ca="1">_xll.DBRW($B$18,K$7,$H$33,$D$9,$H99,$D$11,K$12,K$13)</f>
        <v>58436.485331064599</v>
      </c>
      <c r="L99" s="94">
        <f ca="1">_xll.DBRW($B$18,L$7,$H$33,$D$9,$H99,$D$11,L$12,L$13)</f>
        <v>176726.881552943</v>
      </c>
      <c r="M99" s="94">
        <f ca="1">_xll.DBRW($B$18,M$7,$H$33,$D$9,$H99,$D$11,M$12,M$13)</f>
        <v>59055.120262415003</v>
      </c>
      <c r="N99" s="94">
        <f ca="1">_xll.DBRW($B$18,N$7,$H$33,$D$9,$H99,$D$11,N$12,N$13)</f>
        <v>122451.536436583</v>
      </c>
      <c r="O99" s="94">
        <f ca="1">_xll.DBRW($B$18,O$7,$H$33,$D$9,$H99,$D$11,O$12,O$13)</f>
        <v>39837.4540962518</v>
      </c>
      <c r="P99" s="94">
        <f ca="1">_xll.DBRW($B$18,P$7,$H$33,$D$9,$H99,$D$11,P$12,P$13)</f>
        <v>78695.360840049994</v>
      </c>
      <c r="Q99" s="94">
        <f ca="1">_xll.DBRW($B$18,Q$7,$H$33,$D$9,$H99,$D$11,Q$12,Q$13)</f>
        <v>58436.485331064599</v>
      </c>
      <c r="R99" s="94">
        <f ca="1">_xll.DBRW($B$18,R$7,$H$33,$D$9,$H99,$D$11,R$12,R$13)</f>
        <v>176726.881552943</v>
      </c>
      <c r="S99" s="94">
        <f ca="1">_xll.DBRW($B$18,S$7,$H$33,$D$9,$H99,$D$11,S$12,S$13)</f>
        <v>59055.120262415003</v>
      </c>
      <c r="T99" s="94">
        <f ca="1">_xll.DBRW($B$18,T$7,$H$33,$D$9,$H99,$D$11,T$12,T$13)</f>
        <v>60523.244438541697</v>
      </c>
      <c r="U99" s="94">
        <f ca="1">_xll.DBRW($B$18,U$7,$H$33,$D$9,$H99,$D$11,U$12,U$13)</f>
        <v>56796.0900216019</v>
      </c>
      <c r="V99" s="94">
        <f ca="1">_xll.DBRW($B$18,V$7,$H$33,$D$9,$H99,$D$11,V$12,V$13)</f>
        <v>5316147.7042417945</v>
      </c>
      <c r="X99" s="95">
        <f ca="1">_xll.DBRW($B$18,X$7,$H$33,$D$9,$H99,$D$11,X$12,X$13)</f>
        <v>4898096.1688616462</v>
      </c>
      <c r="Y99" s="96">
        <f ca="1">IF(X99=0,"",($V99/X99-1)*$C99)</f>
        <v>8.5349801426480854E-2</v>
      </c>
      <c r="AA99" s="95">
        <f ca="1">_xll.DBRW($B$18,AA$7,$H$33,$D$9,$H99,$D$11,AA$12,AA$13)</f>
        <v>0</v>
      </c>
      <c r="AB99" s="96" t="str">
        <f ca="1">IF(AA99=0,"",($V99/AA99-1)*$C99)</f>
        <v/>
      </c>
      <c r="AD99" s="114" t="str">
        <f ca="1">_xll.DBRW($B$18,AD$7,$H$33,$D$9,$H99,$D$11,AD$12,AD$13)</f>
        <v/>
      </c>
      <c r="AE99" s="114" t="str">
        <f ca="1">_xll.DBRW($B$18,AE$7,$H$33,$D$9,$H99,$D$11,AE$12,AE$13)</f>
        <v/>
      </c>
    </row>
    <row r="100" spans="1:1000" customFormat="1" ht="12.75" x14ac:dyDescent="0.2">
      <c r="A100" s="41" t="str">
        <f ca="1">IF(_xll.TM1RPTELLEV($H$99,$H100)=0,"Root",IF(OR(_xll.ELLEV($B$10,$H100)=0,_xll.TM1RPTELLEV($H$99,$H100)+1&gt;=VALUE($L$29)),"Base","Default"))</f>
        <v>Root</v>
      </c>
      <c r="B100" s="16"/>
      <c r="C100" s="16" t="str">
        <f ca="1">_xll.DBRW($G$16,$H100,C$41)</f>
        <v>1</v>
      </c>
      <c r="D100" s="16">
        <f ca="1">_xll.DBRW($D$16,E$7,$H$33,$E$9,$H100,$D$11,$H$34,$D$41)</f>
        <v>0</v>
      </c>
      <c r="E100" s="25">
        <f ca="1">_xll.DBRW($E$16,E$7,$H$33,$E$9,$H100,$D$11,E$41,E$12,E$13)</f>
        <v>0</v>
      </c>
      <c r="F100" s="22"/>
      <c r="G100" s="44" t="str">
        <f ca="1">_xll.DBRW($G$16,$H100,G$13)&amp;IF(_xll.ELLEV($B$10,$H100)&lt;&gt;0,"",IF($D100&lt;&gt;0,"Annual",IF($E100&lt;&gt;0,"LID","")))</f>
        <v/>
      </c>
      <c r="H100" s="119" t="s">
        <v>182</v>
      </c>
      <c r="I100" s="46">
        <f ca="1">_xll.DBRW($B$18,I$7,$H$33,$D$9,$H100,$D$11,I$12,I$13)</f>
        <v>4290711.683275871</v>
      </c>
      <c r="J100" s="46">
        <f ca="1">_xll.DBRW($B$18,J$7,$H$33,$D$9,$H100,$D$11,J$12,J$13)</f>
        <v>78695.360840049994</v>
      </c>
      <c r="K100" s="46">
        <f ca="1">_xll.DBRW($B$18,K$7,$H$33,$D$9,$H100,$D$11,K$12,K$13)</f>
        <v>58436.485331064599</v>
      </c>
      <c r="L100" s="46">
        <f ca="1">_xll.DBRW($B$18,L$7,$H$33,$D$9,$H100,$D$11,L$12,L$13)</f>
        <v>176726.881552943</v>
      </c>
      <c r="M100" s="46">
        <f ca="1">_xll.DBRW($B$18,M$7,$H$33,$D$9,$H100,$D$11,M$12,M$13)</f>
        <v>59055.120262415003</v>
      </c>
      <c r="N100" s="46">
        <f ca="1">_xll.DBRW($B$18,N$7,$H$33,$D$9,$H100,$D$11,N$12,N$13)</f>
        <v>122451.536436583</v>
      </c>
      <c r="O100" s="46">
        <f ca="1">_xll.DBRW($B$18,O$7,$H$33,$D$9,$H100,$D$11,O$12,O$13)</f>
        <v>39837.4540962518</v>
      </c>
      <c r="P100" s="46">
        <f ca="1">_xll.DBRW($B$18,P$7,$H$33,$D$9,$H100,$D$11,P$12,P$13)</f>
        <v>78695.360840049994</v>
      </c>
      <c r="Q100" s="46">
        <f ca="1">_xll.DBRW($B$18,Q$7,$H$33,$D$9,$H100,$D$11,Q$12,Q$13)</f>
        <v>58436.485331064599</v>
      </c>
      <c r="R100" s="46">
        <f ca="1">_xll.DBRW($B$18,R$7,$H$33,$D$9,$H100,$D$11,R$12,R$13)</f>
        <v>176726.881552943</v>
      </c>
      <c r="S100" s="46">
        <f ca="1">_xll.DBRW($B$18,S$7,$H$33,$D$9,$H100,$D$11,S$12,S$13)</f>
        <v>59055.120262415003</v>
      </c>
      <c r="T100" s="46">
        <f ca="1">_xll.DBRW($B$18,T$7,$H$33,$D$9,$H100,$D$11,T$12,T$13)</f>
        <v>60523.244438541697</v>
      </c>
      <c r="U100" s="46">
        <f ca="1">_xll.DBRW($B$18,U$7,$H$33,$D$9,$H100,$D$11,U$12,U$13)</f>
        <v>56796.0900216019</v>
      </c>
      <c r="V100" s="46">
        <f ca="1">_xll.DBRW($B$18,V$7,$H$33,$D$9,$H100,$D$11,V$12,V$13)</f>
        <v>5316147.7042417945</v>
      </c>
      <c r="W100" s="16"/>
      <c r="X100" s="46">
        <f ca="1">_xll.DBRW($B$18,X$7,$H$33,$D$9,$H100,$D$11,X$12,X$13)</f>
        <v>4898096.1688616462</v>
      </c>
      <c r="Y100" s="102">
        <f t="shared" ref="Y100:Y106" ca="1" si="10">IF(X100=0,"",($V100/X100-1)*$C100)</f>
        <v>8.5349801426480854E-2</v>
      </c>
      <c r="Z100" s="16"/>
      <c r="AA100" s="46">
        <f ca="1">_xll.DBRW($B$18,AA$7,$H$33,$D$9,$H100,$D$11,AA$12,AA$13)</f>
        <v>0</v>
      </c>
      <c r="AB100" s="102" t="str">
        <f t="shared" ref="AB100:AB106" ca="1" si="11">IF(AA100=0,"",($V100/AA100-1)*$C100)</f>
        <v/>
      </c>
      <c r="AC100" s="16"/>
      <c r="AD100" s="112" t="str">
        <f ca="1">_xll.DBRW($B$18,AD$7,$H$33,$D$9,$H100,$D$11,AD$12,AD$13)</f>
        <v/>
      </c>
      <c r="AE100" s="112" t="str">
        <f ca="1">_xll.DBRW($B$18,AE$7,$H$33,$D$9,$H100,$D$11,AE$12,AE$13)</f>
        <v/>
      </c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</row>
    <row r="101" spans="1:1000" customFormat="1" ht="12.75" x14ac:dyDescent="0.2">
      <c r="A101" s="41" t="str">
        <f ca="1">IF(_xll.TM1RPTELLEV($H$99,$H101)=0,"Root",IF(OR(_xll.ELLEV($B$10,$H101)=0,_xll.TM1RPTELLEV($H$99,$H101)+1&gt;=VALUE($L$29)),"Base","Default"))</f>
        <v>Root</v>
      </c>
      <c r="B101" s="16"/>
      <c r="C101" s="16" t="str">
        <f ca="1">_xll.DBRW($G$16,$H101,C$41)</f>
        <v>1</v>
      </c>
      <c r="D101" s="16">
        <f ca="1">_xll.DBRW($D$16,E$7,$H$33,$E$9,$H101,$D$11,$H$34,$D$41)</f>
        <v>0</v>
      </c>
      <c r="E101" s="25">
        <f ca="1">_xll.DBRW($E$16,E$7,$H$33,$E$9,$H101,$D$11,E$41,E$12,E$13)</f>
        <v>0</v>
      </c>
      <c r="F101" s="22"/>
      <c r="G101" s="92" t="str">
        <f ca="1">_xll.DBRW($G$16,$H101,G$13)&amp;IF(_xll.ELLEV($B$10,$H101)&lt;&gt;0,"",IF($D101&lt;&gt;0,"Annual",IF($E101&lt;&gt;0,"LID","")))</f>
        <v/>
      </c>
      <c r="H101" s="97" t="s">
        <v>183</v>
      </c>
      <c r="I101" s="94">
        <f ca="1">_xll.DBRW($B$18,I$7,$H$33,$D$9,$H101,$D$11,I$12,I$13)</f>
        <v>798655.59056407632</v>
      </c>
      <c r="J101" s="94">
        <f ca="1">_xll.DBRW($B$18,J$7,$H$33,$D$9,$H101,$D$11,J$12,J$13)</f>
        <v>26644.0289057888</v>
      </c>
      <c r="K101" s="94">
        <f ca="1">_xll.DBRW($B$18,K$7,$H$33,$D$9,$H101,$D$11,K$12,K$13)</f>
        <v>12879.3868664407</v>
      </c>
      <c r="L101" s="94">
        <f ca="1">_xll.DBRW($B$18,L$7,$H$33,$D$9,$H101,$D$11,L$12,L$13)</f>
        <v>-16645.788170121999</v>
      </c>
      <c r="M101" s="94">
        <f ca="1">_xll.DBRW($B$18,M$7,$H$33,$D$9,$H101,$D$11,M$12,M$13)</f>
        <v>19047.2931083722</v>
      </c>
      <c r="N101" s="94">
        <f ca="1">_xll.DBRW($B$18,N$7,$H$33,$D$9,$H101,$D$11,N$12,N$13)</f>
        <v>18929.976009791899</v>
      </c>
      <c r="O101" s="94">
        <f ca="1">_xll.DBRW($B$18,O$7,$H$33,$D$9,$H101,$D$11,O$12,O$13)</f>
        <v>17331.115515049602</v>
      </c>
      <c r="P101" s="94">
        <f ca="1">_xll.DBRW($B$18,P$7,$H$33,$D$9,$H101,$D$11,P$12,P$13)</f>
        <v>26644.0289057888</v>
      </c>
      <c r="Q101" s="94">
        <f ca="1">_xll.DBRW($B$18,Q$7,$H$33,$D$9,$H101,$D$11,Q$12,Q$13)</f>
        <v>12879.3868664407</v>
      </c>
      <c r="R101" s="94">
        <f ca="1">_xll.DBRW($B$18,R$7,$H$33,$D$9,$H101,$D$11,R$12,R$13)</f>
        <v>-16645.788170121999</v>
      </c>
      <c r="S101" s="94">
        <f ca="1">_xll.DBRW($B$18,S$7,$H$33,$D$9,$H101,$D$11,S$12,S$13)</f>
        <v>19047.2931083722</v>
      </c>
      <c r="T101" s="94">
        <f ca="1">_xll.DBRW($B$18,T$7,$H$33,$D$9,$H101,$D$11,T$12,T$13)</f>
        <v>8983.7419949892992</v>
      </c>
      <c r="U101" s="94">
        <f ca="1">_xll.DBRW($B$18,U$7,$H$33,$D$9,$H101,$D$11,U$12,U$13)</f>
        <v>3339.8221205975301</v>
      </c>
      <c r="V101" s="94">
        <f ca="1">_xll.DBRW($B$18,V$7,$H$33,$D$9,$H101,$D$11,V$12,V$13)</f>
        <v>931090.08762546408</v>
      </c>
      <c r="W101" s="16"/>
      <c r="X101" s="95">
        <f ca="1">_xll.DBRW($B$18,X$7,$H$33,$D$9,$H101,$D$11,X$12,X$13)</f>
        <v>944707.09055052628</v>
      </c>
      <c r="Y101" s="96">
        <f t="shared" ca="1" si="10"/>
        <v>-1.4413994624648097E-2</v>
      </c>
      <c r="Z101" s="16"/>
      <c r="AA101" s="95">
        <f ca="1">_xll.DBRW($B$18,AA$7,$H$33,$D$9,$H101,$D$11,AA$12,AA$13)</f>
        <v>0</v>
      </c>
      <c r="AB101" s="96" t="str">
        <f t="shared" ca="1" si="11"/>
        <v/>
      </c>
      <c r="AC101" s="16"/>
      <c r="AD101" s="114" t="str">
        <f ca="1">_xll.DBRW($B$18,AD$7,$H$33,$D$9,$H101,$D$11,AD$12,AD$13)</f>
        <v/>
      </c>
      <c r="AE101" s="114" t="str">
        <f ca="1">_xll.DBRW($B$18,AE$7,$H$33,$D$9,$H101,$D$11,AE$12,AE$13)</f>
        <v/>
      </c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</row>
    <row r="102" spans="1:1000" customFormat="1" ht="12.75" x14ac:dyDescent="0.2">
      <c r="A102" s="41" t="str">
        <f ca="1">IF(_xll.TM1RPTELLEV($H$99,$H102)=0,"Root",IF(OR(_xll.ELLEV($B$10,$H102)=0,_xll.TM1RPTELLEV($H$99,$H102)+1&gt;=VALUE($L$29)),"Base","Default"))</f>
        <v>Root</v>
      </c>
      <c r="B102" s="16"/>
      <c r="C102" s="16" t="str">
        <f ca="1">_xll.DBRW($G$16,$H102,C$41)</f>
        <v>1</v>
      </c>
      <c r="D102" s="16">
        <f ca="1">_xll.DBRW($D$16,E$7,$H$33,$E$9,$H102,$D$11,$H$34,$D$41)</f>
        <v>0</v>
      </c>
      <c r="E102" s="25">
        <f ca="1">_xll.DBRW($E$16,E$7,$H$33,$E$9,$H102,$D$11,E$41,E$12,E$13)</f>
        <v>0</v>
      </c>
      <c r="F102" s="22"/>
      <c r="G102" s="44" t="str">
        <f ca="1">_xll.DBRW($G$16,$H102,G$13)&amp;IF(_xll.ELLEV($B$10,$H102)&lt;&gt;0,"",IF($D102&lt;&gt;0,"Annual",IF($E102&lt;&gt;0,"LID","")))</f>
        <v/>
      </c>
      <c r="H102" s="119" t="s">
        <v>184</v>
      </c>
      <c r="I102" s="46">
        <f ca="1">_xll.DBRW($B$18,I$7,$H$33,$D$9,$H102,$D$11,I$12,I$13)</f>
        <v>798655.59056407632</v>
      </c>
      <c r="J102" s="46">
        <f ca="1">_xll.DBRW($B$18,J$7,$H$33,$D$9,$H102,$D$11,J$12,J$13)</f>
        <v>26644.0289057888</v>
      </c>
      <c r="K102" s="46">
        <f ca="1">_xll.DBRW($B$18,K$7,$H$33,$D$9,$H102,$D$11,K$12,K$13)</f>
        <v>12879.3868664407</v>
      </c>
      <c r="L102" s="46">
        <f ca="1">_xll.DBRW($B$18,L$7,$H$33,$D$9,$H102,$D$11,L$12,L$13)</f>
        <v>-16645.788170121999</v>
      </c>
      <c r="M102" s="46">
        <f ca="1">_xll.DBRW($B$18,M$7,$H$33,$D$9,$H102,$D$11,M$12,M$13)</f>
        <v>19047.2931083722</v>
      </c>
      <c r="N102" s="46">
        <f ca="1">_xll.DBRW($B$18,N$7,$H$33,$D$9,$H102,$D$11,N$12,N$13)</f>
        <v>18929.976009791899</v>
      </c>
      <c r="O102" s="46">
        <f ca="1">_xll.DBRW($B$18,O$7,$H$33,$D$9,$H102,$D$11,O$12,O$13)</f>
        <v>17331.115515049602</v>
      </c>
      <c r="P102" s="46">
        <f ca="1">_xll.DBRW($B$18,P$7,$H$33,$D$9,$H102,$D$11,P$12,P$13)</f>
        <v>26644.0289057888</v>
      </c>
      <c r="Q102" s="46">
        <f ca="1">_xll.DBRW($B$18,Q$7,$H$33,$D$9,$H102,$D$11,Q$12,Q$13)</f>
        <v>12879.3868664407</v>
      </c>
      <c r="R102" s="46">
        <f ca="1">_xll.DBRW($B$18,R$7,$H$33,$D$9,$H102,$D$11,R$12,R$13)</f>
        <v>-16645.788170121999</v>
      </c>
      <c r="S102" s="46">
        <f ca="1">_xll.DBRW($B$18,S$7,$H$33,$D$9,$H102,$D$11,S$12,S$13)</f>
        <v>19047.2931083722</v>
      </c>
      <c r="T102" s="46">
        <f ca="1">_xll.DBRW($B$18,T$7,$H$33,$D$9,$H102,$D$11,T$12,T$13)</f>
        <v>8983.7419949892992</v>
      </c>
      <c r="U102" s="46">
        <f ca="1">_xll.DBRW($B$18,U$7,$H$33,$D$9,$H102,$D$11,U$12,U$13)</f>
        <v>3339.8221205975301</v>
      </c>
      <c r="V102" s="46">
        <f ca="1">_xll.DBRW($B$18,V$7,$H$33,$D$9,$H102,$D$11,V$12,V$13)</f>
        <v>931090.08762546408</v>
      </c>
      <c r="W102" s="16"/>
      <c r="X102" s="46">
        <f ca="1">_xll.DBRW($B$18,X$7,$H$33,$D$9,$H102,$D$11,X$12,X$13)</f>
        <v>944707.09055052628</v>
      </c>
      <c r="Y102" s="102">
        <f t="shared" ca="1" si="10"/>
        <v>-1.4413994624648097E-2</v>
      </c>
      <c r="Z102" s="16"/>
      <c r="AA102" s="46">
        <f ca="1">_xll.DBRW($B$18,AA$7,$H$33,$D$9,$H102,$D$11,AA$12,AA$13)</f>
        <v>0</v>
      </c>
      <c r="AB102" s="102" t="str">
        <f t="shared" ca="1" si="11"/>
        <v/>
      </c>
      <c r="AC102" s="16"/>
      <c r="AD102" s="112" t="str">
        <f ca="1">_xll.DBRW($B$18,AD$7,$H$33,$D$9,$H102,$D$11,AD$12,AD$13)</f>
        <v/>
      </c>
      <c r="AE102" s="112" t="str">
        <f ca="1">_xll.DBRW($B$18,AE$7,$H$33,$D$9,$H102,$D$11,AE$12,AE$13)</f>
        <v/>
      </c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</row>
    <row r="103" spans="1:1000" customFormat="1" ht="12.75" x14ac:dyDescent="0.2">
      <c r="A103" s="41" t="str">
        <f ca="1">IF(_xll.TM1RPTELLEV($H$99,$H103)=0,"Root",IF(OR(_xll.ELLEV($B$10,$H103)=0,_xll.TM1RPTELLEV($H$99,$H103)+1&gt;=VALUE($L$29)),"Base","Default"))</f>
        <v>Root</v>
      </c>
      <c r="B103" s="16"/>
      <c r="C103" s="16" t="str">
        <f ca="1">_xll.DBRW($G$16,$H103,C$41)</f>
        <v>1</v>
      </c>
      <c r="D103" s="16">
        <f ca="1">_xll.DBRW($D$16,E$7,$H$33,$E$9,$H103,$D$11,$H$34,$D$41)</f>
        <v>0</v>
      </c>
      <c r="E103" s="25">
        <f ca="1">_xll.DBRW($E$16,E$7,$H$33,$E$9,$H103,$D$11,E$41,E$12,E$13)</f>
        <v>0</v>
      </c>
      <c r="F103" s="22"/>
      <c r="G103" s="92" t="str">
        <f ca="1">_xll.DBRW($G$16,$H103,G$13)&amp;IF(_xll.ELLEV($B$10,$H103)&lt;&gt;0,"",IF($D103&lt;&gt;0,"Annual",IF($E103&lt;&gt;0,"LID","")))</f>
        <v>RULE</v>
      </c>
      <c r="H103" s="97" t="s">
        <v>185</v>
      </c>
      <c r="I103" s="94">
        <f ca="1">_xll.DBRW($B$18,I$7,$H$33,$D$9,$H103,$D$11,I$12,I$13)</f>
        <v>12154169.203586482</v>
      </c>
      <c r="J103" s="94">
        <f ca="1">_xll.DBRW($B$18,J$7,$H$33,$D$9,$H103,$D$11,J$12,J$13)</f>
        <v>-491242.42086584913</v>
      </c>
      <c r="K103" s="94">
        <f ca="1">_xll.DBRW($B$18,K$7,$H$33,$D$9,$H103,$D$11,K$12,K$13)</f>
        <v>-164415.82831424731</v>
      </c>
      <c r="L103" s="94">
        <f ca="1">_xll.DBRW($B$18,L$7,$H$33,$D$9,$H103,$D$11,L$12,L$13)</f>
        <v>847111.15540625993</v>
      </c>
      <c r="M103" s="94">
        <f ca="1">_xll.DBRW($B$18,M$7,$H$33,$D$9,$H103,$D$11,M$12,M$13)</f>
        <v>-1217286.0967662837</v>
      </c>
      <c r="N103" s="94">
        <f ca="1">_xll.DBRW($B$18,N$7,$H$33,$D$9,$H103,$D$11,N$12,N$13)</f>
        <v>-490751.13635050831</v>
      </c>
      <c r="O103" s="94">
        <f ca="1">_xll.DBRW($B$18,O$7,$H$33,$D$9,$H103,$D$11,O$12,O$13)</f>
        <v>560817.09241707961</v>
      </c>
      <c r="P103" s="94">
        <f ca="1">_xll.DBRW($B$18,P$7,$H$33,$D$9,$H103,$D$11,P$12,P$13)</f>
        <v>-1196822.958196667</v>
      </c>
      <c r="Q103" s="94">
        <f ca="1">_xll.DBRW($B$18,Q$7,$H$33,$D$9,$H103,$D$11,Q$12,Q$13)</f>
        <v>-43367.012122508371</v>
      </c>
      <c r="R103" s="94">
        <f ca="1">_xll.DBRW($B$18,R$7,$H$33,$D$9,$H103,$D$11,R$12,R$13)</f>
        <v>846909.77616502624</v>
      </c>
      <c r="S103" s="94">
        <f ca="1">_xll.DBRW($B$18,S$7,$H$33,$D$9,$H103,$D$11,S$12,S$13)</f>
        <v>-1218649.9234657711</v>
      </c>
      <c r="T103" s="94">
        <f ca="1">_xll.DBRW($B$18,T$7,$H$33,$D$9,$H103,$D$11,T$12,T$13)</f>
        <v>-1115541.0353410947</v>
      </c>
      <c r="U103" s="94">
        <f ca="1">_xll.DBRW($B$18,U$7,$H$33,$D$9,$H103,$D$11,U$12,U$13)</f>
        <v>-118840.97622051393</v>
      </c>
      <c r="V103" s="94">
        <f ca="1">_xll.DBRW($B$18,V$7,$H$33,$D$9,$H103,$D$11,V$12,V$13)</f>
        <v>8352089.8399314042</v>
      </c>
      <c r="W103" s="16"/>
      <c r="X103" s="95">
        <f ca="1">_xll.DBRW($B$18,X$7,$H$33,$D$9,$H103,$D$11,X$12,X$13)</f>
        <v>14781194.970441867</v>
      </c>
      <c r="Y103" s="96">
        <f t="shared" ca="1" si="10"/>
        <v>-0.43495164926562579</v>
      </c>
      <c r="Z103" s="16"/>
      <c r="AA103" s="95">
        <f ca="1">_xll.DBRW($B$18,AA$7,$H$33,$D$9,$H103,$D$11,AA$12,AA$13)</f>
        <v>0</v>
      </c>
      <c r="AB103" s="96" t="str">
        <f t="shared" ca="1" si="11"/>
        <v/>
      </c>
      <c r="AC103" s="16"/>
      <c r="AD103" s="114" t="str">
        <f ca="1">_xll.DBRW($B$18,AD$7,$H$33,$D$9,$H103,$D$11,AD$12,AD$13)</f>
        <v/>
      </c>
      <c r="AE103" s="114" t="str">
        <f ca="1">_xll.DBRW($B$18,AE$7,$H$33,$D$9,$H103,$D$11,AE$12,AE$13)</f>
        <v/>
      </c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</row>
    <row r="104" spans="1:1000" customFormat="1" ht="12.75" x14ac:dyDescent="0.2">
      <c r="A104" s="41" t="str">
        <f ca="1">IF(_xll.TM1RPTELLEV($H$99,$H104)=0,"Root",IF(OR(_xll.ELLEV($B$10,$H104)=0,_xll.TM1RPTELLEV($H$99,$H104)+1&gt;=VALUE($L$29)),"Base","Default"))</f>
        <v>Root</v>
      </c>
      <c r="B104" s="16"/>
      <c r="C104" s="16" t="str">
        <f ca="1">_xll.DBRW($G$16,$H104,C$41)</f>
        <v>1</v>
      </c>
      <c r="D104" s="16">
        <f ca="1">_xll.DBRW($D$16,E$7,$H$33,$E$9,$H104,$D$11,$H$34,$D$41)</f>
        <v>0</v>
      </c>
      <c r="E104" s="25">
        <f ca="1">_xll.DBRW($E$16,E$7,$H$33,$E$9,$H104,$D$11,E$41,E$12,E$13)</f>
        <v>0</v>
      </c>
      <c r="F104" s="22"/>
      <c r="G104" s="92" t="str">
        <f ca="1">_xll.DBRW($G$16,$H104,G$13)&amp;IF(_xll.ELLEV($B$10,$H104)&lt;&gt;0,"",IF($D104&lt;&gt;0,"Annual",IF($E104&lt;&gt;0,"LID","")))</f>
        <v/>
      </c>
      <c r="H104" s="97" t="s">
        <v>186</v>
      </c>
      <c r="I104" s="94">
        <f ca="1">_xll.DBRW($B$18,I$7,$H$33,$D$9,$H104,$D$11,I$12,I$13)</f>
        <v>21728279.070844341</v>
      </c>
      <c r="J104" s="94">
        <f ca="1">_xll.DBRW($B$18,J$7,$H$33,$D$9,$H104,$D$11,J$12,J$13)</f>
        <v>315628.53525208298</v>
      </c>
      <c r="K104" s="94">
        <f ca="1">_xll.DBRW($B$18,K$7,$H$33,$D$9,$H104,$D$11,K$12,K$13)</f>
        <v>544144.97999124799</v>
      </c>
      <c r="L104" s="94">
        <f ca="1">_xll.DBRW($B$18,L$7,$H$33,$D$9,$H104,$D$11,L$12,L$13)</f>
        <v>747846.58937062405</v>
      </c>
      <c r="M104" s="94">
        <f ca="1">_xll.DBRW($B$18,M$7,$H$33,$D$9,$H104,$D$11,M$12,M$13)</f>
        <v>189111.570025319</v>
      </c>
      <c r="N104" s="94">
        <f ca="1">_xll.DBRW($B$18,N$7,$H$33,$D$9,$H104,$D$11,N$12,N$13)</f>
        <v>2437094.2351327864</v>
      </c>
      <c r="O104" s="94">
        <f ca="1">_xll.DBRW($B$18,O$7,$H$33,$D$9,$H104,$D$11,O$12,O$13)</f>
        <v>-1018884.5224919845</v>
      </c>
      <c r="P104" s="94">
        <f ca="1">_xll.DBRW($B$18,P$7,$H$33,$D$9,$H104,$D$11,P$12,P$13)</f>
        <v>274103.30037690746</v>
      </c>
      <c r="Q104" s="94">
        <f ca="1">_xll.DBRW($B$18,Q$7,$H$33,$D$9,$H104,$D$11,Q$12,Q$13)</f>
        <v>902420.45040778199</v>
      </c>
      <c r="R104" s="94">
        <f ca="1">_xll.DBRW($B$18,R$7,$H$33,$D$9,$H104,$D$11,R$12,R$13)</f>
        <v>-1426006.0430924438</v>
      </c>
      <c r="S104" s="94">
        <f ca="1">_xll.DBRW($B$18,S$7,$H$33,$D$9,$H104,$D$11,S$12,S$13)</f>
        <v>-137932.44723564014</v>
      </c>
      <c r="T104" s="94">
        <f ca="1">_xll.DBRW($B$18,T$7,$H$33,$D$9,$H104,$D$11,T$12,T$13)</f>
        <v>2990511.3245064481</v>
      </c>
      <c r="U104" s="94">
        <f ca="1">_xll.DBRW($B$18,U$7,$H$33,$D$9,$H104,$D$11,U$12,U$13)</f>
        <v>744787.85411893018</v>
      </c>
      <c r="V104" s="94">
        <f ca="1">_xll.DBRW($B$18,V$7,$H$33,$D$9,$H104,$D$11,V$12,V$13)</f>
        <v>28291104.8972064</v>
      </c>
      <c r="W104" s="16"/>
      <c r="X104" s="95">
        <f ca="1">_xll.DBRW($B$18,X$7,$H$33,$D$9,$H104,$D$11,X$12,X$13)</f>
        <v>26257524.585462153</v>
      </c>
      <c r="Y104" s="96">
        <f t="shared" ca="1" si="10"/>
        <v>7.7447525760679259E-2</v>
      </c>
      <c r="Z104" s="16"/>
      <c r="AA104" s="95">
        <f ca="1">_xll.DBRW($B$18,AA$7,$H$33,$D$9,$H104,$D$11,AA$12,AA$13)</f>
        <v>0</v>
      </c>
      <c r="AB104" s="96" t="str">
        <f t="shared" ca="1" si="11"/>
        <v/>
      </c>
      <c r="AC104" s="16"/>
      <c r="AD104" s="114" t="str">
        <f ca="1">_xll.DBRW($B$18,AD$7,$H$33,$D$9,$H104,$D$11,AD$12,AD$13)</f>
        <v/>
      </c>
      <c r="AE104" s="114" t="str">
        <f ca="1">_xll.DBRW($B$18,AE$7,$H$33,$D$9,$H104,$D$11,AE$12,AE$13)</f>
        <v/>
      </c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</row>
    <row r="105" spans="1:1000" customFormat="1" ht="12.75" x14ac:dyDescent="0.2">
      <c r="A105" s="41" t="str">
        <f ca="1">IF(_xll.TM1RPTELLEV($H$99,$H105)=0,"Root",IF(OR(_xll.ELLEV($B$10,$H105)=0,_xll.TM1RPTELLEV($H$99,$H105)+1&gt;=VALUE($L$29)),"Base","Default"))</f>
        <v>Root</v>
      </c>
      <c r="B105" s="16"/>
      <c r="C105" s="16" t="str">
        <f ca="1">_xll.DBRW($G$16,$H105,C$41)</f>
        <v>1</v>
      </c>
      <c r="D105" s="16">
        <f ca="1">_xll.DBRW($D$16,E$7,$H$33,$E$9,$H105,$D$11,$H$34,$D$41)</f>
        <v>-851456</v>
      </c>
      <c r="E105" s="25">
        <f ca="1">_xll.DBRW($E$16,E$7,$H$33,$E$9,$H105,$D$11,E$41,E$12,E$13)</f>
        <v>-167347.79880689658</v>
      </c>
      <c r="F105" s="22"/>
      <c r="G105" s="44" t="str">
        <f ca="1">_xll.DBRW($G$16,$H105,G$13)&amp;IF(_xll.ELLEV($B$10,$H105)&lt;&gt;0,"",IF($D105&lt;&gt;0,"Annual",IF($E105&lt;&gt;0,"LID","")))</f>
        <v/>
      </c>
      <c r="H105" s="119" t="s">
        <v>187</v>
      </c>
      <c r="I105" s="46">
        <f ca="1">_xll.DBRW($B$18,I$7,$H$33,$D$9,$H105,$D$11,I$12,I$13)</f>
        <v>33882448.274430826</v>
      </c>
      <c r="J105" s="46">
        <f ca="1">_xll.DBRW($B$18,J$7,$H$33,$D$9,$H105,$D$11,J$12,J$13)</f>
        <v>-175613.88561376615</v>
      </c>
      <c r="K105" s="46">
        <f ca="1">_xll.DBRW($B$18,K$7,$H$33,$D$9,$H105,$D$11,K$12,K$13)</f>
        <v>379729.15167700069</v>
      </c>
      <c r="L105" s="46">
        <f ca="1">_xll.DBRW($B$18,L$7,$H$33,$D$9,$H105,$D$11,L$12,L$13)</f>
        <v>1594957.7447768841</v>
      </c>
      <c r="M105" s="46">
        <f ca="1">_xll.DBRW($B$18,M$7,$H$33,$D$9,$H105,$D$11,M$12,M$13)</f>
        <v>-1028174.5267409647</v>
      </c>
      <c r="N105" s="46">
        <f ca="1">_xll.DBRW($B$18,N$7,$H$33,$D$9,$H105,$D$11,N$12,N$13)</f>
        <v>1946343.0987822781</v>
      </c>
      <c r="O105" s="46">
        <f ca="1">_xll.DBRW($B$18,O$7,$H$33,$D$9,$H105,$D$11,O$12,O$13)</f>
        <v>-458067.43007490493</v>
      </c>
      <c r="P105" s="46">
        <f ca="1">_xll.DBRW($B$18,P$7,$H$33,$D$9,$H105,$D$11,P$12,P$13)</f>
        <v>-922719.65781975957</v>
      </c>
      <c r="Q105" s="46">
        <f ca="1">_xll.DBRW($B$18,Q$7,$H$33,$D$9,$H105,$D$11,Q$12,Q$13)</f>
        <v>859053.43828527362</v>
      </c>
      <c r="R105" s="46">
        <f ca="1">_xll.DBRW($B$18,R$7,$H$33,$D$9,$H105,$D$11,R$12,R$13)</f>
        <v>-579096.2669274176</v>
      </c>
      <c r="S105" s="46">
        <f ca="1">_xll.DBRW($B$18,S$7,$H$33,$D$9,$H105,$D$11,S$12,S$13)</f>
        <v>-1356582.3707014113</v>
      </c>
      <c r="T105" s="46">
        <f ca="1">_xll.DBRW($B$18,T$7,$H$33,$D$9,$H105,$D$11,T$12,T$13)</f>
        <v>1874970.2891653534</v>
      </c>
      <c r="U105" s="46">
        <f ca="1">_xll.DBRW($B$18,U$7,$H$33,$D$9,$H105,$D$11,U$12,U$13)</f>
        <v>625946.87789841625</v>
      </c>
      <c r="V105" s="46">
        <f ca="1">_xll.DBRW($B$18,V$7,$H$33,$D$9,$H105,$D$11,V$12,V$13)</f>
        <v>36643194.737137802</v>
      </c>
      <c r="W105" s="16"/>
      <c r="X105" s="46">
        <f ca="1">_xll.DBRW($B$18,X$7,$H$33,$D$9,$H105,$D$11,X$12,X$13)</f>
        <v>41038719.555904016</v>
      </c>
      <c r="Y105" s="102">
        <f t="shared" ca="1" si="10"/>
        <v>-0.10710677297761484</v>
      </c>
      <c r="Z105" s="16"/>
      <c r="AA105" s="46">
        <f ca="1">_xll.DBRW($B$18,AA$7,$H$33,$D$9,$H105,$D$11,AA$12,AA$13)</f>
        <v>0</v>
      </c>
      <c r="AB105" s="102" t="str">
        <f t="shared" ca="1" si="11"/>
        <v/>
      </c>
      <c r="AC105" s="16"/>
      <c r="AD105" s="112" t="str">
        <f ca="1">_xll.DBRW($B$18,AD$7,$H$33,$D$9,$H105,$D$11,AD$12,AD$13)</f>
        <v/>
      </c>
      <c r="AE105" s="112" t="str">
        <f ca="1">_xll.DBRW($B$18,AE$7,$H$33,$D$9,$H105,$D$11,AE$12,AE$13)</f>
        <v/>
      </c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</row>
    <row r="106" spans="1:1000" customFormat="1" ht="12.75" x14ac:dyDescent="0.2">
      <c r="A106" s="41" t="str">
        <f ca="1">IF(_xll.TM1RPTELLEV($H$99,$H106)=0,"Root",IF(OR(_xll.ELLEV($B$10,$H106)=0,_xll.TM1RPTELLEV($H$99,$H106)+1&gt;=VALUE($L$29)),"Base","Default"))</f>
        <v>Root</v>
      </c>
      <c r="B106" s="16"/>
      <c r="C106" s="16" t="str">
        <f ca="1">_xll.DBRW($G$16,$H106,C$41)</f>
        <v>1</v>
      </c>
      <c r="D106" s="16">
        <f ca="1">_xll.DBRW($D$16,E$7,$H$33,$E$9,$H106,$D$11,$H$34,$D$41)</f>
        <v>-851456</v>
      </c>
      <c r="E106" s="25">
        <f ca="1">_xll.DBRW($E$16,E$7,$H$33,$E$9,$H106,$D$11,E$41,E$12,E$13)</f>
        <v>-167347.79880689658</v>
      </c>
      <c r="F106" s="22"/>
      <c r="G106" s="90" t="str">
        <f ca="1">_xll.DBRW($G$16,$H106,G$13)&amp;IF(_xll.ELLEV($B$10,$H106)&lt;&gt;0,"",IF($D106&lt;&gt;0,"Annual",IF($E106&lt;&gt;0,"LID","")))</f>
        <v/>
      </c>
      <c r="H106" s="118" t="s">
        <v>181</v>
      </c>
      <c r="I106" s="98">
        <f ca="1">_xll.DBRW($B$18,I$7,$H$33,$D$9,$H106,$D$11,I$12,I$13)</f>
        <v>38971815.548270769</v>
      </c>
      <c r="J106" s="98">
        <f ca="1">_xll.DBRW($B$18,J$7,$H$33,$D$9,$H106,$D$11,J$12,J$13)</f>
        <v>-70274.49586792737</v>
      </c>
      <c r="K106" s="98">
        <f ca="1">_xll.DBRW($B$18,K$7,$H$33,$D$9,$H106,$D$11,K$12,K$13)</f>
        <v>451045.02387450601</v>
      </c>
      <c r="L106" s="98">
        <f ca="1">_xll.DBRW($B$18,L$7,$H$33,$D$9,$H106,$D$11,L$12,L$13)</f>
        <v>1755038.838159705</v>
      </c>
      <c r="M106" s="98">
        <f ca="1">_xll.DBRW($B$18,M$7,$H$33,$D$9,$H106,$D$11,M$12,M$13)</f>
        <v>-950072.11337017745</v>
      </c>
      <c r="N106" s="98">
        <f ca="1">_xll.DBRW($B$18,N$7,$H$33,$D$9,$H106,$D$11,N$12,N$13)</f>
        <v>2087724.611228653</v>
      </c>
      <c r="O106" s="98">
        <f ca="1">_xll.DBRW($B$18,O$7,$H$33,$D$9,$H106,$D$11,O$12,O$13)</f>
        <v>-400898.86046360357</v>
      </c>
      <c r="P106" s="98">
        <f ca="1">_xll.DBRW($B$18,P$7,$H$33,$D$9,$H106,$D$11,P$12,P$13)</f>
        <v>-817380.26807392063</v>
      </c>
      <c r="Q106" s="98">
        <f ca="1">_xll.DBRW($B$18,Q$7,$H$33,$D$9,$H106,$D$11,Q$12,Q$13)</f>
        <v>930369.31048277882</v>
      </c>
      <c r="R106" s="98">
        <f ca="1">_xll.DBRW($B$18,R$7,$H$33,$D$9,$H106,$D$11,R$12,R$13)</f>
        <v>-419015.17354459653</v>
      </c>
      <c r="S106" s="98">
        <f ca="1">_xll.DBRW($B$18,S$7,$H$33,$D$9,$H106,$D$11,S$12,S$13)</f>
        <v>-1278479.9573306241</v>
      </c>
      <c r="T106" s="98">
        <f ca="1">_xll.DBRW($B$18,T$7,$H$33,$D$9,$H106,$D$11,T$12,T$13)</f>
        <v>1944477.2755988843</v>
      </c>
      <c r="U106" s="98">
        <f ca="1">_xll.DBRW($B$18,U$7,$H$33,$D$9,$H106,$D$11,U$12,U$13)</f>
        <v>686082.79004061571</v>
      </c>
      <c r="V106" s="98">
        <f ca="1">_xll.DBRW($B$18,V$7,$H$33,$D$9,$H106,$D$11,V$12,V$13)</f>
        <v>42890432.529005066</v>
      </c>
      <c r="W106" s="16"/>
      <c r="X106" s="98">
        <f ca="1">_xll.DBRW($B$18,X$7,$H$33,$D$9,$H106,$D$11,X$12,X$13)</f>
        <v>46881522.815316185</v>
      </c>
      <c r="Y106" s="100">
        <f t="shared" ca="1" si="10"/>
        <v>-8.5131413116282806E-2</v>
      </c>
      <c r="Z106" s="16"/>
      <c r="AA106" s="98">
        <f ca="1">_xll.DBRW($B$18,AA$7,$H$33,$D$9,$H106,$D$11,AA$12,AA$13)</f>
        <v>0</v>
      </c>
      <c r="AB106" s="100" t="str">
        <f t="shared" ca="1" si="11"/>
        <v/>
      </c>
      <c r="AC106" s="16"/>
      <c r="AD106" s="110" t="str">
        <f ca="1">_xll.DBRW($B$18,AD$7,$H$33,$D$9,$H106,$D$11,AD$12,AD$13)</f>
        <v/>
      </c>
      <c r="AE106" s="110" t="str">
        <f ca="1">_xll.DBRW($B$18,AE$7,$H$33,$D$9,$H106,$D$11,AE$12,AE$13)</f>
        <v/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</row>
    <row r="108" spans="1:1000" x14ac:dyDescent="0.2">
      <c r="H108" s="127" t="s">
        <v>207</v>
      </c>
      <c r="X108" s="22"/>
      <c r="Y108" s="16"/>
      <c r="AA108" s="22"/>
      <c r="AB108" s="16"/>
      <c r="AC108" s="41"/>
      <c r="AE108" s="22"/>
    </row>
    <row r="109" spans="1:1000" customFormat="1" ht="12.75" x14ac:dyDescent="0.2">
      <c r="A109" s="41" t="str">
        <f ca="1">IF(_xll.TM1RPTELLEV($H$136,$H109)=0,"Root",IF(OR(_xll.ELLEV($B$10,$H109)=0,_xll.TM1RPTELLEV($H$136,$H109)+1&gt;=VALUE($L$29)),"Base","Default"))</f>
        <v>Root</v>
      </c>
      <c r="B109" s="16"/>
      <c r="C109" s="16" t="str">
        <f ca="1">_xll.DBRW($G$16,$H109,C$41)</f>
        <v/>
      </c>
      <c r="D109" s="16">
        <f ca="1">_xll.DBRW($D$16,E$7,$H$33,$E$9,$H109,$D$11,$H$34,$D$41)</f>
        <v>0</v>
      </c>
      <c r="E109" s="25">
        <f ca="1">_xll.DBRW($E$16,E$7,$H$33,$E$9,$H109,$D$11,E$41,E$12,E$13)</f>
        <v>0</v>
      </c>
      <c r="F109" s="22"/>
      <c r="H109" s="129" t="s">
        <v>208</v>
      </c>
      <c r="J109" s="130">
        <f ca="1">_xll.DBRW($B$3,J$7,$H$33,$D$9,$H109,$D$11,J$12,J$13)</f>
        <v>0</v>
      </c>
      <c r="K109" s="130">
        <f ca="1">_xll.DBRW($B$3,K$7,$H$33,$D$9,$H109,$D$11,K$12,K$13)</f>
        <v>0</v>
      </c>
      <c r="L109" s="130">
        <f ca="1">_xll.DBRW($B$3,L$7,$H$33,$D$9,$H109,$D$11,L$12,L$13)</f>
        <v>0</v>
      </c>
      <c r="M109" s="130">
        <f ca="1">_xll.DBRW($B$3,M$7,$H$33,$D$9,$H109,$D$11,M$12,M$13)</f>
        <v>0</v>
      </c>
      <c r="N109" s="130">
        <f ca="1">_xll.DBRW($B$3,N$7,$H$33,$D$9,$H109,$D$11,N$12,N$13)</f>
        <v>0.06</v>
      </c>
      <c r="O109" s="130">
        <f ca="1">_xll.DBRW($B$3,O$7,$H$33,$D$9,$H109,$D$11,O$12,O$13)</f>
        <v>0.06</v>
      </c>
      <c r="P109" s="130">
        <f ca="1">_xll.DBRW($B$3,P$7,$H$33,$D$9,$H109,$D$11,P$12,P$13)</f>
        <v>0.06</v>
      </c>
      <c r="Q109" s="130">
        <f ca="1">_xll.DBRW($B$3,Q$7,$H$33,$D$9,$H109,$D$11,Q$12,Q$13)</f>
        <v>0.06</v>
      </c>
      <c r="R109" s="130">
        <f ca="1">_xll.DBRW($B$3,R$7,$H$33,$D$9,$H109,$D$11,R$12,R$13)</f>
        <v>0.06</v>
      </c>
      <c r="S109" s="130">
        <f ca="1">_xll.DBRW($B$3,S$7,$H$33,$D$9,$H109,$D$11,S$12,S$13)</f>
        <v>0.06</v>
      </c>
      <c r="T109" s="130">
        <f ca="1">_xll.DBRW($B$3,T$7,$H$33,$D$9,$H109,$D$11,T$12,T$13)</f>
        <v>0.06</v>
      </c>
      <c r="U109" s="130">
        <f ca="1">_xll.DBRW($B$3,U$7,$H$33,$D$9,$H109,$D$11,U$12,U$13)</f>
        <v>0.06</v>
      </c>
      <c r="V109" s="16"/>
    </row>
    <row r="110" spans="1:1000" customFormat="1" ht="12.75" x14ac:dyDescent="0.2">
      <c r="A110" s="41" t="str">
        <f ca="1">IF(_xll.TM1RPTELLEV($H$136,$H110)=0,"Root",IF(OR(_xll.ELLEV($B$10,$H110)=0,_xll.TM1RPTELLEV($H$136,$H110)+1&gt;=VALUE($L$29)),"Base","Default"))</f>
        <v>Root</v>
      </c>
      <c r="B110" s="16"/>
      <c r="C110" s="16" t="str">
        <f ca="1">_xll.DBRW($G$16,$H110,C$41)</f>
        <v/>
      </c>
      <c r="D110" s="16">
        <f ca="1">_xll.DBRW($D$16,E$7,$H$33,$E$9,$H110,$D$11,$H$34,$D$41)</f>
        <v>0</v>
      </c>
      <c r="E110" s="25">
        <f ca="1">_xll.DBRW($E$16,E$7,$H$33,$E$9,$H110,$D$11,E$41,E$12,E$13)</f>
        <v>0</v>
      </c>
      <c r="F110" s="22"/>
      <c r="H110" s="129" t="s">
        <v>209</v>
      </c>
      <c r="J110" s="130">
        <f ca="1">_xll.DBRW($B$3,J$7,$H$33,$D$9,$H110,$D$11,J$12,J$13)</f>
        <v>0</v>
      </c>
      <c r="K110" s="130">
        <f ca="1">_xll.DBRW($B$3,K$7,$H$33,$D$9,$H110,$D$11,K$12,K$13)</f>
        <v>0</v>
      </c>
      <c r="L110" s="130">
        <f ca="1">_xll.DBRW($B$3,L$7,$H$33,$D$9,$H110,$D$11,L$12,L$13)</f>
        <v>0</v>
      </c>
      <c r="M110" s="130">
        <f ca="1">_xll.DBRW($B$3,M$7,$H$33,$D$9,$H110,$D$11,M$12,M$13)</f>
        <v>0</v>
      </c>
      <c r="N110" s="130">
        <f ca="1">_xll.DBRW($B$3,N$7,$H$33,$D$9,$H110,$D$11,N$12,N$13)</f>
        <v>0.12</v>
      </c>
      <c r="O110" s="130">
        <f ca="1">_xll.DBRW($B$3,O$7,$H$33,$D$9,$H110,$D$11,O$12,O$13)</f>
        <v>0.12</v>
      </c>
      <c r="P110" s="130">
        <f ca="1">_xll.DBRW($B$3,P$7,$H$33,$D$9,$H110,$D$11,P$12,P$13)</f>
        <v>0.12</v>
      </c>
      <c r="Q110" s="130">
        <f ca="1">_xll.DBRW($B$3,Q$7,$H$33,$D$9,$H110,$D$11,Q$12,Q$13)</f>
        <v>0.12</v>
      </c>
      <c r="R110" s="130">
        <f ca="1">_xll.DBRW($B$3,R$7,$H$33,$D$9,$H110,$D$11,R$12,R$13)</f>
        <v>0.12</v>
      </c>
      <c r="S110" s="130">
        <f ca="1">_xll.DBRW($B$3,S$7,$H$33,$D$9,$H110,$D$11,S$12,S$13)</f>
        <v>0.12</v>
      </c>
      <c r="T110" s="130">
        <f ca="1">_xll.DBRW($B$3,T$7,$H$33,$D$9,$H110,$D$11,T$12,T$13)</f>
        <v>0.12</v>
      </c>
      <c r="U110" s="130">
        <f ca="1">_xll.DBRW($B$3,U$7,$H$33,$D$9,$H110,$D$11,U$12,U$13)</f>
        <v>0.12</v>
      </c>
      <c r="V110" s="16"/>
    </row>
    <row r="112" spans="1:1000" customFormat="1" ht="12.75" x14ac:dyDescent="0.2">
      <c r="A112" s="41" t="str">
        <f ca="1">IF(_xll.TM1RPTELLEV($H$136,$H112)=0,"Root",IF(OR(_xll.ELLEV($B$10,$H112)=0,_xll.TM1RPTELLEV($H$136,$H112)+1&gt;=VALUE($L$29)),"Base","Default"))</f>
        <v>Root</v>
      </c>
      <c r="B112" s="16"/>
      <c r="C112" s="16" t="str">
        <f ca="1">_xll.DBRW($G$16,$H112,C$41)</f>
        <v>-1</v>
      </c>
      <c r="D112" s="16">
        <f ca="1">_xll.DBRW($D$16,E$7,$H$33,$E$9,$H112,$D$11,$H$34,$D$41)</f>
        <v>851456</v>
      </c>
      <c r="E112" s="25">
        <f ca="1">_xll.DBRW($E$16,E$7,$H$33,$E$9,$H112,$D$11,E$41,E$12,E$13)</f>
        <v>167347.79880689658</v>
      </c>
      <c r="F112" s="22"/>
      <c r="H112" s="129" t="s">
        <v>211</v>
      </c>
      <c r="J112" s="95">
        <f ca="1">_xll.DBRW($B$3,J$7,$H$33,$E$9,$H112,$D$11,J$12,J$13)</f>
        <v>1133822.4734953633</v>
      </c>
      <c r="K112" s="95">
        <f ca="1">_xll.DBRW($B$3,K$7,$H$33,$E$9,$H112,$D$11,K$12,K$13)</f>
        <v>1653068.9161262161</v>
      </c>
      <c r="L112" s="95">
        <f ca="1">_xll.DBRW($B$3,L$7,$H$33,$E$9,$H112,$D$11,L$12,L$13)</f>
        <v>1188497.2513315002</v>
      </c>
      <c r="M112" s="95">
        <f ca="1">_xll.DBRW($B$3,M$7,$H$33,$E$9,$H112,$D$11,M$12,M$13)</f>
        <v>1170600.5933645763</v>
      </c>
      <c r="N112" s="95">
        <f ca="1">_xll.DBRW($B$3,N$7,$H$33,$E$9,$H112,$D$11,N$12,N$13)</f>
        <v>1205133.2536968864</v>
      </c>
      <c r="O112" s="95">
        <f ca="1">_xll.DBRW($B$3,O$7,$H$33,$E$9,$H112,$D$11,O$12,O$13)</f>
        <v>997523.51713108097</v>
      </c>
      <c r="P112" s="95">
        <f ca="1">_xll.DBRW($B$3,P$7,$H$33,$E$9,$H112,$D$11,P$12,P$13)</f>
        <v>1027089.5939684941</v>
      </c>
      <c r="Q112" s="95">
        <f ca="1">_xll.DBRW($B$3,Q$7,$H$33,$E$9,$H112,$D$11,Q$12,Q$13)</f>
        <v>1477558.1941979178</v>
      </c>
      <c r="R112" s="95">
        <f ca="1">_xll.DBRW($B$3,R$7,$H$33,$E$9,$H112,$D$11,R$12,R$13)</f>
        <v>1019733.4572603875</v>
      </c>
      <c r="S112" s="95">
        <f ca="1">_xll.DBRW($B$3,S$7,$H$33,$E$9,$H112,$D$11,S$12,S$13)</f>
        <v>998341.18117960717</v>
      </c>
      <c r="T112" s="95">
        <f ca="1">_xll.DBRW($B$3,T$7,$H$33,$E$9,$H112,$D$11,T$12,T$13)</f>
        <v>1050919.8415903982</v>
      </c>
      <c r="U112" s="95">
        <f ca="1">_xll.DBRW($B$3,U$7,$H$33,$E$9,$H112,$D$11,U$12,U$13)</f>
        <v>971027.27179707168</v>
      </c>
      <c r="V112" s="16"/>
    </row>
  </sheetData>
  <mergeCells count="3">
    <mergeCell ref="B5:D5"/>
    <mergeCell ref="B15:D15"/>
    <mergeCell ref="B19:D19"/>
  </mergeCells>
  <conditionalFormatting sqref="Y23:Y27">
    <cfRule type="cellIs" dxfId="68" priority="3265" operator="lessThan">
      <formula>0</formula>
    </cfRule>
  </conditionalFormatting>
  <conditionalFormatting sqref="AB23:AB27">
    <cfRule type="cellIs" dxfId="67" priority="3261" operator="lessThan">
      <formula>0</formula>
    </cfRule>
  </conditionalFormatting>
  <conditionalFormatting sqref="I27:V27 J109:U110">
    <cfRule type="expression" dxfId="66" priority="1548">
      <formula>OR($G27&lt;&gt;"",VALUE(I$2)&lt;=VALUE($H$2))</formula>
    </cfRule>
  </conditionalFormatting>
  <conditionalFormatting sqref="Y106">
    <cfRule type="cellIs" dxfId="65" priority="27" operator="lessThan">
      <formula>0</formula>
    </cfRule>
  </conditionalFormatting>
  <conditionalFormatting sqref="AB106">
    <cfRule type="cellIs" dxfId="64" priority="26" operator="lessThan">
      <formula>0</formula>
    </cfRule>
  </conditionalFormatting>
  <conditionalFormatting sqref="Y105 Y102 Y100">
    <cfRule type="cellIs" dxfId="63" priority="25" operator="lessThan">
      <formula>0</formula>
    </cfRule>
  </conditionalFormatting>
  <conditionalFormatting sqref="AB105 AB102 AB100">
    <cfRule type="cellIs" dxfId="62" priority="24" operator="lessThan">
      <formula>0</formula>
    </cfRule>
  </conditionalFormatting>
  <conditionalFormatting sqref="Y103:Y104 Y101 Y99">
    <cfRule type="cellIs" dxfId="61" priority="23" operator="lessThan">
      <formula>0</formula>
    </cfRule>
  </conditionalFormatting>
  <conditionalFormatting sqref="AB103:AB104 AB101 AB99">
    <cfRule type="cellIs" dxfId="60" priority="22" operator="lessThan">
      <formula>0</formula>
    </cfRule>
  </conditionalFormatting>
  <conditionalFormatting sqref="I103:V104 I101:V101 I99:V99">
    <cfRule type="expression" dxfId="59" priority="21">
      <formula>OR($G99&lt;&gt;"",VALUE(I$2)&lt;=VALUE($H$2))</formula>
    </cfRule>
  </conditionalFormatting>
  <conditionalFormatting sqref="Y96">
    <cfRule type="cellIs" dxfId="58" priority="17" operator="lessThan">
      <formula>0</formula>
    </cfRule>
  </conditionalFormatting>
  <conditionalFormatting sqref="AB96">
    <cfRule type="cellIs" dxfId="57" priority="16" operator="lessThan">
      <formula>0</formula>
    </cfRule>
  </conditionalFormatting>
  <conditionalFormatting sqref="Y95 Y92 Y87:Y88 Y85 Y83">
    <cfRule type="cellIs" dxfId="56" priority="15" operator="lessThan">
      <formula>0</formula>
    </cfRule>
  </conditionalFormatting>
  <conditionalFormatting sqref="AB95 AB92 AB87:AB88 AB85 AB83">
    <cfRule type="cellIs" dxfId="55" priority="14" operator="lessThan">
      <formula>0</formula>
    </cfRule>
  </conditionalFormatting>
  <conditionalFormatting sqref="Y93:Y94 Y89:Y91 Y86 Y84 Y79:Y82">
    <cfRule type="cellIs" dxfId="54" priority="13" operator="lessThan">
      <formula>0</formula>
    </cfRule>
  </conditionalFormatting>
  <conditionalFormatting sqref="AB93:AB94 AB89:AB91 AB86 AB84 AB79:AB82">
    <cfRule type="cellIs" dxfId="53" priority="12" operator="lessThan">
      <formula>0</formula>
    </cfRule>
  </conditionalFormatting>
  <conditionalFormatting sqref="I93:V94 I89:V91 I86:V86 I84:V84 I79:V82">
    <cfRule type="expression" dxfId="52" priority="11">
      <formula>OR($G79&lt;&gt;"",VALUE(I$2)&lt;=VALUE($H$2))</formula>
    </cfRule>
  </conditionalFormatting>
  <conditionalFormatting sqref="Y76">
    <cfRule type="cellIs" dxfId="51" priority="7" operator="lessThan">
      <formula>0</formula>
    </cfRule>
  </conditionalFormatting>
  <conditionalFormatting sqref="AB76">
    <cfRule type="cellIs" dxfId="50" priority="6" operator="lessThan">
      <formula>0</formula>
    </cfRule>
  </conditionalFormatting>
  <conditionalFormatting sqref="Y75 Y73 Y69:Y70 Y63:Y64 Y60 Y58 Y55:Y56 Y52 Y49 Y47">
    <cfRule type="cellIs" dxfId="49" priority="5" operator="lessThan">
      <formula>0</formula>
    </cfRule>
  </conditionalFormatting>
  <conditionalFormatting sqref="AB75 AB73 AB69:AB70 AB63:AB64 AB60 AB58 AB55:AB56 AB52 AB49 AB47">
    <cfRule type="cellIs" dxfId="48" priority="4" operator="lessThan">
      <formula>0</formula>
    </cfRule>
  </conditionalFormatting>
  <conditionalFormatting sqref="Y74 Y71:Y72 Y65:Y68 Y61:Y62 Y59 Y57 Y53:Y54 Y50:Y51 Y48 Y44:Y46">
    <cfRule type="cellIs" dxfId="47" priority="3" operator="lessThan">
      <formula>0</formula>
    </cfRule>
  </conditionalFormatting>
  <conditionalFormatting sqref="AB74 AB71:AB72 AB65:AB68 AB61:AB62 AB59 AB57 AB53:AB54 AB50:AB51 AB48 AB44:AB46">
    <cfRule type="cellIs" dxfId="46" priority="2" operator="lessThan">
      <formula>0</formula>
    </cfRule>
  </conditionalFormatting>
  <conditionalFormatting sqref="I74:V74 I71:V72 I65:V68 I61:V62 I59:V59 I57:V57 I53:V54 I50:V51 I48:V48 I44:V46">
    <cfRule type="expression" dxfId="45" priority="1">
      <formula>OR($G44&lt;&gt;"",VALUE(I$2)&lt;=VALUE($H$2))</formula>
    </cfRule>
  </conditionalFormatting>
  <dataValidations disablePrompts="1" count="1">
    <dataValidation type="list" allowBlank="1" showInputMessage="1" showErrorMessage="1" sqref="L33 O29:O30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1036" r:id="rId4" name="TIButton2">
          <controlPr defaultSize="0" print="0" autoLine="0" autoPict="0" r:id="rId5">
            <anchor moveWithCells="1">
              <from>
                <xdr:col>9</xdr:col>
                <xdr:colOff>666750</xdr:colOff>
                <xdr:row>33</xdr:row>
                <xdr:rowOff>47625</xdr:rowOff>
              </from>
              <to>
                <xdr:col>11</xdr:col>
                <xdr:colOff>428625</xdr:colOff>
                <xdr:row>35</xdr:row>
                <xdr:rowOff>9525</xdr:rowOff>
              </to>
            </anchor>
          </controlPr>
        </control>
      </mc:Choice>
      <mc:Fallback>
        <control shapeId="1036" r:id="rId4" name="TIButton2"/>
      </mc:Fallback>
    </mc:AlternateContent>
    <mc:AlternateContent xmlns:mc="http://schemas.openxmlformats.org/markup-compatibility/2006">
      <mc:Choice Requires="x14">
        <control shapeId="1031" r:id="rId6" name="TIButton1">
          <controlPr defaultSize="0" print="0" autoLine="0" autoPict="0" r:id="rId7">
            <anchor moveWithCells="1">
              <from>
                <xdr:col>8</xdr:col>
                <xdr:colOff>123825</xdr:colOff>
                <xdr:row>33</xdr:row>
                <xdr:rowOff>47625</xdr:rowOff>
              </from>
              <to>
                <xdr:col>9</xdr:col>
                <xdr:colOff>581025</xdr:colOff>
                <xdr:row>35</xdr:row>
                <xdr:rowOff>9525</xdr:rowOff>
              </to>
            </anchor>
          </controlPr>
        </control>
      </mc:Choice>
      <mc:Fallback>
        <control shapeId="1031" r:id="rId6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LL106"/>
  <sheetViews>
    <sheetView showGridLines="0" topLeftCell="F32" zoomScaleNormal="100" workbookViewId="0">
      <pane xSplit="3" ySplit="11" topLeftCell="I43" activePane="bottomRight" state="frozen"/>
      <selection activeCell="F32" sqref="F32"/>
      <selection pane="topRight" activeCell="I32" sqref="I32"/>
      <selection pane="bottomLeft" activeCell="F43" sqref="F43"/>
      <selection pane="bottomRight" activeCell="I43" sqref="I43"/>
    </sheetView>
  </sheetViews>
  <sheetFormatPr defaultRowHeight="12" outlineLevelRow="1" outlineLevelCol="1" x14ac:dyDescent="0.2"/>
  <cols>
    <col min="1" max="1" width="13.85546875" style="16" hidden="1" customWidth="1" outlineLevel="1"/>
    <col min="2" max="2" width="24.140625" style="16" hidden="1" customWidth="1" outlineLevel="1"/>
    <col min="3" max="3" width="10.7109375" style="16" hidden="1" customWidth="1" outlineLevel="1"/>
    <col min="4" max="4" width="17.140625" style="16" hidden="1" customWidth="1" outlineLevel="1"/>
    <col min="5" max="5" width="19" style="25" hidden="1" customWidth="1" outlineLevel="1"/>
    <col min="6" max="6" width="2.28515625" style="22" customWidth="1" collapsed="1"/>
    <col min="7" max="7" width="8.42578125" style="22" customWidth="1"/>
    <col min="8" max="8" width="41.85546875" style="16" customWidth="1"/>
    <col min="9" max="10" width="10.42578125" style="21" customWidth="1"/>
    <col min="11" max="14" width="10.42578125" style="16" customWidth="1"/>
    <col min="15" max="15" width="10.28515625" style="16" customWidth="1"/>
    <col min="16" max="21" width="10.42578125" style="16" customWidth="1"/>
    <col min="22" max="22" width="1.140625" style="16" customWidth="1"/>
    <col min="23" max="23" width="10.42578125" style="16" customWidth="1"/>
    <col min="24" max="24" width="8.85546875" style="22" customWidth="1"/>
    <col min="25" max="25" width="1.140625" style="16" customWidth="1"/>
    <col min="26" max="26" width="10.42578125" style="16" customWidth="1"/>
    <col min="27" max="27" width="8.85546875" style="22" customWidth="1"/>
    <col min="28" max="28" width="1.140625" style="16" customWidth="1"/>
    <col min="29" max="30" width="50.5703125" style="41" customWidth="1"/>
    <col min="31" max="16384" width="9.140625" style="16"/>
  </cols>
  <sheetData>
    <row r="1" spans="1:30" hidden="1" outlineLevel="1" x14ac:dyDescent="0.2">
      <c r="E1" s="17" t="s">
        <v>36</v>
      </c>
      <c r="F1" s="18"/>
      <c r="G1" s="19"/>
      <c r="H1" s="20"/>
    </row>
    <row r="2" spans="1:30" hidden="1" outlineLevel="1" x14ac:dyDescent="0.2">
      <c r="A2" s="23" t="s">
        <v>0</v>
      </c>
      <c r="B2" s="24" t="s">
        <v>213</v>
      </c>
      <c r="C2" s="16" t="str">
        <f>LEFT(B2,LEN(B2)-1)</f>
        <v>PTR01-AC</v>
      </c>
      <c r="H2" s="12" t="str">
        <f ca="1">IF(_xll.DBR($B$20,$H$3, "Current Year")=_xll.DBR($B$20,$H$34,"Current Year"), _xll.DBR($B$20,$H$3,"MonthNum"), IF(_xll.DBR($B$20,$H$3, "Current Year")&lt;_xll.DBR($B$20,$H$34,"Current Year"), 0, 12 ))</f>
        <v>4</v>
      </c>
      <c r="I2" s="12">
        <v>0</v>
      </c>
      <c r="J2" s="12">
        <v>1</v>
      </c>
      <c r="K2" s="12">
        <v>2</v>
      </c>
      <c r="L2" s="12">
        <v>3</v>
      </c>
      <c r="M2" s="12">
        <v>4</v>
      </c>
      <c r="N2" s="12">
        <v>5</v>
      </c>
      <c r="O2" s="12">
        <v>6</v>
      </c>
      <c r="P2" s="12">
        <v>7</v>
      </c>
      <c r="Q2" s="12">
        <v>8</v>
      </c>
      <c r="R2" s="12">
        <v>9</v>
      </c>
      <c r="S2" s="12">
        <v>10</v>
      </c>
      <c r="T2" s="12">
        <v>11</v>
      </c>
      <c r="U2" s="12">
        <v>12</v>
      </c>
    </row>
    <row r="3" spans="1:30" hidden="1" outlineLevel="1" x14ac:dyDescent="0.2">
      <c r="A3" s="23" t="s">
        <v>1</v>
      </c>
      <c r="B3" s="24" t="str">
        <f>$B$2&amp;"bpmFinance"</f>
        <v>PTR01-AC:bpmFinance</v>
      </c>
      <c r="H3" s="12" t="str">
        <f ca="1">_xll.DBR($B$2&amp;"bpmControls","Value","Last Actual Period for Plan")</f>
        <v>Apr 2016</v>
      </c>
      <c r="I3" s="12" t="s">
        <v>176</v>
      </c>
      <c r="J3" s="12" t="s">
        <v>31</v>
      </c>
      <c r="K3" s="12" t="s">
        <v>32</v>
      </c>
      <c r="L3" s="12" t="s">
        <v>33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</row>
    <row r="4" spans="1:30" hidden="1" outlineLevel="1" x14ac:dyDescent="0.2">
      <c r="H4" s="12"/>
      <c r="I4" s="13" t="str">
        <f ca="1">_xll.DBR($B$20,$H$34,"Current Year")</f>
        <v>2016</v>
      </c>
      <c r="J4" s="13" t="str">
        <f ca="1">_xll.DBR($B$20,$H$34,"Current Year")</f>
        <v>2016</v>
      </c>
      <c r="K4" s="13" t="str">
        <f ca="1">_xll.DBR($B$20,$H$34,"Current Year")</f>
        <v>2016</v>
      </c>
      <c r="L4" s="13" t="str">
        <f ca="1">_xll.DBR($B$20,$H$34,"Current Year")</f>
        <v>2016</v>
      </c>
      <c r="M4" s="13" t="str">
        <f ca="1">_xll.DBR($B$20,$H$34,"Current Year")</f>
        <v>2016</v>
      </c>
      <c r="N4" s="13" t="str">
        <f ca="1">_xll.DBR($B$20,$H$34,"Current Year")</f>
        <v>2016</v>
      </c>
      <c r="O4" s="13" t="str">
        <f ca="1">_xll.DBR($B$20,$H$34,"Current Year")</f>
        <v>2016</v>
      </c>
      <c r="P4" s="13" t="str">
        <f ca="1">_xll.DBR($B$20,$H$34,"Current Year")</f>
        <v>2016</v>
      </c>
      <c r="Q4" s="13" t="str">
        <f ca="1">_xll.DBR($B$20,$H$34,"Current Year")</f>
        <v>2016</v>
      </c>
      <c r="R4" s="13" t="str">
        <f ca="1">_xll.DBR($B$20,$H$34,"Current Year")</f>
        <v>2016</v>
      </c>
      <c r="S4" s="13" t="str">
        <f ca="1">_xll.DBR($B$20,$H$34,"Current Year")</f>
        <v>2016</v>
      </c>
      <c r="T4" s="13" t="str">
        <f ca="1">_xll.DBR($B$20,$H$34,"Current Year")</f>
        <v>2016</v>
      </c>
      <c r="U4" s="13" t="str">
        <f ca="1">_xll.DBR($B$20,$H$34,"Current Year")</f>
        <v>2016</v>
      </c>
    </row>
    <row r="5" spans="1:30" hidden="1" outlineLevel="1" x14ac:dyDescent="0.2">
      <c r="B5" s="132" t="str">
        <f>B3</f>
        <v>PTR01-AC:bpmFinance</v>
      </c>
      <c r="C5" s="132"/>
      <c r="D5" s="132"/>
      <c r="E5" s="17" t="s">
        <v>19</v>
      </c>
      <c r="F5" s="26"/>
      <c r="G5" s="120"/>
      <c r="H5" s="28"/>
      <c r="I5" s="16"/>
      <c r="J5" s="16"/>
    </row>
    <row r="6" spans="1:30" hidden="1" outlineLevel="1" x14ac:dyDescent="0.2">
      <c r="A6" s="29" t="s">
        <v>2</v>
      </c>
      <c r="B6" s="30" t="s">
        <v>3</v>
      </c>
      <c r="C6" s="29" t="s">
        <v>4</v>
      </c>
      <c r="D6" s="30" t="s">
        <v>5</v>
      </c>
      <c r="E6" s="14" t="s">
        <v>21</v>
      </c>
      <c r="F6" s="15"/>
      <c r="H6" s="16" t="s">
        <v>129</v>
      </c>
      <c r="I6" s="12" t="str">
        <f ca="1">IF(_xll.DBR($B$21,I$12,"IsPlanMonth")&gt;0,"Plan","Act")</f>
        <v>Act</v>
      </c>
      <c r="J6" s="12" t="str">
        <f ca="1">IF(_xll.DBR($B$21,J$12,"IsPlanMonth")&gt;0,"Plan","Act")</f>
        <v>Act</v>
      </c>
      <c r="K6" s="12" t="str">
        <f ca="1">IF(_xll.DBR($B$21,K$12,"IsPlanMonth")&gt;0,"Plan","Act")</f>
        <v>Act</v>
      </c>
      <c r="L6" s="12" t="str">
        <f ca="1">IF(_xll.DBR($B$21,L$12,"IsPlanMonth")&gt;0,"Plan","Act")</f>
        <v>Act</v>
      </c>
      <c r="M6" s="12" t="str">
        <f ca="1">IF(_xll.DBR($B$21,M$12,"IsPlanMonth")&gt;0,"Plan","Act")</f>
        <v>Act</v>
      </c>
      <c r="N6" s="12" t="str">
        <f ca="1">IF(_xll.DBR($B$21,N$12,"IsPlanMonth")&gt;0,"Plan","Act")</f>
        <v>Act</v>
      </c>
      <c r="O6" s="12" t="str">
        <f ca="1">IF(_xll.DBR($B$21,O$12,"IsPlanMonth")&gt;0,"Plan","Act")</f>
        <v>Act</v>
      </c>
      <c r="P6" s="12" t="str">
        <f ca="1">IF(_xll.DBR($B$21,P$12,"IsPlanMonth")&gt;0,"Plan","Act")</f>
        <v>Act</v>
      </c>
      <c r="Q6" s="12" t="str">
        <f ca="1">IF(_xll.DBR($B$21,Q$12,"IsPlanMonth")&gt;0,"Plan","Act")</f>
        <v>Act</v>
      </c>
      <c r="R6" s="12" t="str">
        <f ca="1">IF(_xll.DBR($B$21,R$12,"IsPlanMonth")&gt;0,"Plan","Act")</f>
        <v>Act</v>
      </c>
      <c r="S6" s="12" t="str">
        <f ca="1">IF(_xll.DBR($B$21,S$12,"IsPlanMonth")&gt;0,"Plan","Act")</f>
        <v>Act</v>
      </c>
      <c r="T6" s="12" t="str">
        <f ca="1">IF(_xll.DBR($B$21,T$12,"IsPlanMonth")&gt;0,"Plan","Act")</f>
        <v>Act</v>
      </c>
      <c r="U6" s="12" t="str">
        <f ca="1">IF(_xll.DBR($B$21,U$12,"IsPlanMonth")&gt;0,"Plan","Act")</f>
        <v>Act</v>
      </c>
      <c r="W6" s="21"/>
      <c r="Z6" s="21"/>
    </row>
    <row r="7" spans="1:30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4" t="s">
        <v>21</v>
      </c>
      <c r="F7" s="15"/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W7" s="13" t="s">
        <v>128</v>
      </c>
      <c r="X7" s="13" t="s">
        <v>8</v>
      </c>
      <c r="Z7" s="13" t="s">
        <v>49</v>
      </c>
      <c r="AA7" s="13" t="s">
        <v>8</v>
      </c>
      <c r="AC7" s="108" t="s">
        <v>21</v>
      </c>
      <c r="AD7" s="108" t="s">
        <v>21</v>
      </c>
    </row>
    <row r="8" spans="1:30" hidden="1" outlineLevel="1" x14ac:dyDescent="0.2">
      <c r="A8" s="29">
        <v>2</v>
      </c>
      <c r="B8" s="24" t="str">
        <f ca="1">$B$2&amp;_xll.TABDIM($B$3,A8)</f>
        <v>PTR01-AC:bpmCompany</v>
      </c>
      <c r="C8" s="31" t="s">
        <v>20</v>
      </c>
      <c r="D8" s="32"/>
      <c r="I8" s="16"/>
      <c r="J8" s="16"/>
      <c r="W8" s="21"/>
      <c r="Z8" s="21"/>
    </row>
    <row r="9" spans="1:30" hidden="1" outlineLevel="1" x14ac:dyDescent="0.2">
      <c r="A9" s="29">
        <v>3</v>
      </c>
      <c r="B9" s="24" t="str">
        <f ca="1">$B$2&amp;_xll.TABDIM($B$3,A9)</f>
        <v>PTR01-AC:bpmDepartment</v>
      </c>
      <c r="C9" s="31" t="s">
        <v>6</v>
      </c>
      <c r="D9" s="126" t="s">
        <v>175</v>
      </c>
      <c r="E9" s="126" t="s">
        <v>204</v>
      </c>
      <c r="W9" s="21"/>
      <c r="Z9" s="21"/>
    </row>
    <row r="10" spans="1:30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40</v>
      </c>
    </row>
    <row r="11" spans="1:30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</row>
    <row r="12" spans="1:30" hidden="1" outlineLevel="1" x14ac:dyDescent="0.2">
      <c r="A12" s="29">
        <v>6</v>
      </c>
      <c r="B12" s="24" t="str">
        <f ca="1">$B$2&amp;_xll.TABDIM($B$3,A12)</f>
        <v>PTR01-AC:bpmPeriod</v>
      </c>
      <c r="C12" s="31" t="s">
        <v>42</v>
      </c>
      <c r="D12" s="32"/>
      <c r="E12" s="14" t="str">
        <f ca="1">$H$34&amp;" HasData"</f>
        <v>2016 HasData</v>
      </c>
      <c r="F12" s="15"/>
      <c r="I12" s="12" t="str">
        <f t="shared" ref="I12" ca="1" si="0">I3&amp;" "&amp;I4</f>
        <v>OPB 2016</v>
      </c>
      <c r="J12" s="12" t="str">
        <f ca="1">J3&amp;" "&amp;J4&amp;" YTD"</f>
        <v>Jan 2016 YTD</v>
      </c>
      <c r="K12" s="12" t="str">
        <f t="shared" ref="K12:U12" ca="1" si="1">K3&amp;" "&amp;K4&amp;" YTD"</f>
        <v>Feb 2016 YTD</v>
      </c>
      <c r="L12" s="12" t="str">
        <f t="shared" ca="1" si="1"/>
        <v>Mar 2016 YTD</v>
      </c>
      <c r="M12" s="12" t="str">
        <f t="shared" ca="1" si="1"/>
        <v>Apr 2016 YTD</v>
      </c>
      <c r="N12" s="12" t="str">
        <f t="shared" ca="1" si="1"/>
        <v>May 2016 YTD</v>
      </c>
      <c r="O12" s="12" t="str">
        <f t="shared" ca="1" si="1"/>
        <v>Jun 2016 YTD</v>
      </c>
      <c r="P12" s="12" t="str">
        <f t="shared" ca="1" si="1"/>
        <v>Jul 2016 YTD</v>
      </c>
      <c r="Q12" s="12" t="str">
        <f t="shared" ca="1" si="1"/>
        <v>Aug 2016 YTD</v>
      </c>
      <c r="R12" s="12" t="str">
        <f t="shared" ca="1" si="1"/>
        <v>Sep 2016 YTD</v>
      </c>
      <c r="S12" s="12" t="str">
        <f t="shared" ca="1" si="1"/>
        <v>Oct 2016 YTD</v>
      </c>
      <c r="T12" s="12" t="str">
        <f t="shared" ca="1" si="1"/>
        <v>Nov 2016 YTD</v>
      </c>
      <c r="U12" s="12" t="str">
        <f t="shared" ca="1" si="1"/>
        <v>Dec 2016 YTD</v>
      </c>
      <c r="W12" s="13" t="str">
        <f ca="1">_xll.DBR($B$20,#REF!,"Previous Period")</f>
        <v>*KEY_ERR</v>
      </c>
      <c r="X12" s="13" t="s">
        <v>8</v>
      </c>
      <c r="Z12" s="13" t="str">
        <f ca="1">W12</f>
        <v>*KEY_ERR</v>
      </c>
      <c r="AA12" s="13" t="s">
        <v>8</v>
      </c>
      <c r="AC12" s="109" t="e">
        <f>#REF!</f>
        <v>#REF!</v>
      </c>
      <c r="AD12" s="109" t="e">
        <f>#REF!</f>
        <v>#REF!</v>
      </c>
    </row>
    <row r="13" spans="1:30" hidden="1" outlineLevel="1" x14ac:dyDescent="0.2">
      <c r="A13" s="29">
        <v>7</v>
      </c>
      <c r="B13" s="24" t="str">
        <f ca="1">$B$2&amp;_xll.TABDIM($B$3,A13)</f>
        <v>PTR01-AC:bpmFinance_Msr</v>
      </c>
      <c r="C13" s="31" t="s">
        <v>7</v>
      </c>
      <c r="D13" s="32" t="s">
        <v>43</v>
      </c>
      <c r="E13" s="14" t="str">
        <f t="shared" ref="E13" si="2">$D$13</f>
        <v>ORIGINAL</v>
      </c>
      <c r="F13" s="12"/>
      <c r="G13" s="12" t="s">
        <v>122</v>
      </c>
      <c r="I13" s="12" t="str">
        <f>$D$13</f>
        <v>ORIGINAL</v>
      </c>
      <c r="J13" s="12" t="str">
        <f>$D$13</f>
        <v>ORIGINAL</v>
      </c>
      <c r="K13" s="12" t="str">
        <f t="shared" ref="K13:AA13" si="3">$D$13</f>
        <v>ORIGINAL</v>
      </c>
      <c r="L13" s="12" t="str">
        <f t="shared" si="3"/>
        <v>ORIGINAL</v>
      </c>
      <c r="M13" s="12" t="str">
        <f t="shared" si="3"/>
        <v>ORIGINAL</v>
      </c>
      <c r="N13" s="12" t="str">
        <f t="shared" si="3"/>
        <v>ORIGINAL</v>
      </c>
      <c r="O13" s="12" t="str">
        <f t="shared" si="3"/>
        <v>ORIGINAL</v>
      </c>
      <c r="P13" s="12" t="str">
        <f t="shared" si="3"/>
        <v>ORIGINAL</v>
      </c>
      <c r="Q13" s="12" t="str">
        <f t="shared" si="3"/>
        <v>ORIGINAL</v>
      </c>
      <c r="R13" s="12" t="str">
        <f t="shared" si="3"/>
        <v>ORIGINAL</v>
      </c>
      <c r="S13" s="12" t="str">
        <f t="shared" si="3"/>
        <v>ORIGINAL</v>
      </c>
      <c r="T13" s="12" t="str">
        <f t="shared" si="3"/>
        <v>ORIGINAL</v>
      </c>
      <c r="U13" s="12" t="str">
        <f t="shared" si="3"/>
        <v>ORIGINAL</v>
      </c>
      <c r="V13" s="12"/>
      <c r="W13" s="12" t="str">
        <f t="shared" si="3"/>
        <v>ORIGINAL</v>
      </c>
      <c r="X13" s="12" t="str">
        <f t="shared" si="3"/>
        <v>ORIGINAL</v>
      </c>
      <c r="Y13" s="12"/>
      <c r="Z13" s="12" t="str">
        <f t="shared" si="3"/>
        <v>ORIGINAL</v>
      </c>
      <c r="AA13" s="12" t="str">
        <f t="shared" si="3"/>
        <v>ORIGINAL</v>
      </c>
      <c r="AC13" s="108" t="s">
        <v>50</v>
      </c>
      <c r="AD13" s="108" t="s">
        <v>51</v>
      </c>
    </row>
    <row r="14" spans="1:30" hidden="1" outlineLevel="1" x14ac:dyDescent="0.2">
      <c r="I14" s="16"/>
      <c r="J14" s="16"/>
      <c r="X14" s="16"/>
      <c r="AA14" s="16"/>
    </row>
    <row r="15" spans="1:30" hidden="1" outlineLevel="1" x14ac:dyDescent="0.2">
      <c r="B15" s="132" t="s">
        <v>11</v>
      </c>
      <c r="C15" s="132"/>
      <c r="D15" s="132"/>
      <c r="E15" s="17" t="s">
        <v>123</v>
      </c>
      <c r="F15" s="26"/>
      <c r="G15" s="120"/>
      <c r="H15" s="28"/>
      <c r="I15" s="16"/>
      <c r="J15" s="16"/>
    </row>
    <row r="16" spans="1:30" hidden="1" outlineLevel="1" x14ac:dyDescent="0.2">
      <c r="B16" s="33" t="str">
        <f ca="1">_xll.TM1RPTVIEW($B$2&amp;"bpmFinance:RVAST1", IF($L$33="Yes",1,0), _xll.TM1RPTTITLE($B$2&amp;"bpmCompany",$H$33),   _xll.TM1RPTTITLE($B$2&amp;"bpmCurrency",$D$11),TM1RPTFMTRNG,TM1RPTFMTIDCOL)</f>
        <v>PTR01-AC:bpmFinance:RVAST1</v>
      </c>
      <c r="C16" s="54" t="s">
        <v>174</v>
      </c>
      <c r="D16" s="36" t="str">
        <f>$B$3&amp;"_Annual"</f>
        <v>PTR01-AC:bpmFinance_Annual</v>
      </c>
      <c r="E16" s="36" t="str">
        <f>$B$3&amp;"_LineItem"</f>
        <v>PTR01-AC:bpmFinance_LineItem</v>
      </c>
      <c r="F16" s="31"/>
      <c r="G16" s="31" t="str">
        <f>$B$2&amp;"}ElementAttributes_bpmAccount"</f>
        <v>PTR01-AC:}ElementAttributes_bpmAccount</v>
      </c>
      <c r="H16" s="24"/>
      <c r="I16" s="16"/>
      <c r="J16" s="16"/>
    </row>
    <row r="17" spans="1:30" hidden="1" outlineLevel="1" x14ac:dyDescent="0.2">
      <c r="B17" s="33" t="str">
        <f ca="1">_xll.TM1RPTVIEW($B$2&amp;"bpmFinance:REVLIB1", IF($L$33="Yes",1,0), _xll.TM1RPTTITLE($B$2&amp;"bpmCompany",$H$33),   _xll.TM1RPTTITLE($B$2&amp;"bpmCurrency",$D$11),TM1RPTFMTRNG,TM1RPTFMTIDCOL)</f>
        <v>PTR01-AC:bpmFinance:REVLIB1</v>
      </c>
      <c r="C17" s="54" t="s">
        <v>180</v>
      </c>
      <c r="D17" s="128"/>
      <c r="E17" s="128"/>
      <c r="F17" s="38"/>
      <c r="G17" s="38"/>
      <c r="H17" s="39"/>
      <c r="I17" s="16"/>
      <c r="J17" s="16"/>
    </row>
    <row r="18" spans="1:30" ht="12.75" hidden="1" outlineLevel="1" x14ac:dyDescent="0.2">
      <c r="A18"/>
      <c r="B18" s="33" t="str">
        <f ca="1">_xll.TM1RPTVIEW($B$2&amp;"bpmFinance:REVEQY1", IF($L$33="Yes",1,0), _xll.TM1RPTTITLE($B$2&amp;"bpmCompany",$H$33),   _xll.TM1RPTTITLE($B$2&amp;"bpmCurrency",$D$11),TM1RPTFMTRNG,TM1RPTFMTIDCOL)</f>
        <v>PTR01-AC:bpmFinance:REVEQY1</v>
      </c>
      <c r="C18" s="54" t="s">
        <v>181</v>
      </c>
      <c r="D18"/>
      <c r="E18"/>
      <c r="F18" s="38"/>
      <c r="I18" s="16"/>
      <c r="J18" s="16"/>
    </row>
    <row r="19" spans="1:30" ht="12.75" hidden="1" outlineLevel="1" x14ac:dyDescent="0.2">
      <c r="A19"/>
      <c r="B19" s="132" t="s">
        <v>132</v>
      </c>
      <c r="C19" s="132"/>
      <c r="D19" s="132"/>
      <c r="E19"/>
      <c r="F19" s="38"/>
      <c r="G19"/>
      <c r="H19"/>
      <c r="I19"/>
      <c r="J19" s="16"/>
    </row>
    <row r="20" spans="1:30" ht="12.75" hidden="1" outlineLevel="1" x14ac:dyDescent="0.2">
      <c r="B20" s="24" t="str">
        <f>$B$2&amp;"}ElementAttributes_bpmPeriod"</f>
        <v>PTR01-AC:}ElementAttributes_bpmPeriod</v>
      </c>
      <c r="C20" s="34"/>
      <c r="D20" s="35"/>
      <c r="E20" s="37"/>
      <c r="F20" s="38"/>
      <c r="G20"/>
      <c r="H20"/>
      <c r="I20"/>
      <c r="J20" s="16"/>
    </row>
    <row r="21" spans="1:30" ht="12.75" hidden="1" outlineLevel="1" x14ac:dyDescent="0.2">
      <c r="B21" s="24" t="str">
        <f>$B$2&amp;"bpmPeriod_Info"</f>
        <v>PTR01-AC:bpmPeriod_Info</v>
      </c>
      <c r="C21" s="34"/>
      <c r="D21" s="35"/>
      <c r="E21" s="37"/>
      <c r="F21" s="38"/>
      <c r="G21"/>
      <c r="H21"/>
      <c r="I21"/>
      <c r="J21" s="16"/>
    </row>
    <row r="22" spans="1:30" hidden="1" outlineLevel="1" x14ac:dyDescent="0.2">
      <c r="A22" s="40" t="s">
        <v>9</v>
      </c>
      <c r="I22" s="16"/>
      <c r="J22" s="16"/>
    </row>
    <row r="23" spans="1:30" hidden="1" outlineLevel="1" x14ac:dyDescent="0.2">
      <c r="A23" s="41" t="s">
        <v>13</v>
      </c>
      <c r="G23" s="90" t="s">
        <v>144</v>
      </c>
      <c r="H23" s="91" t="s">
        <v>18</v>
      </c>
      <c r="I23" s="98">
        <v>-99999999</v>
      </c>
      <c r="J23" s="98">
        <v>-99999999</v>
      </c>
      <c r="K23" s="98">
        <v>-99999999</v>
      </c>
      <c r="L23" s="98">
        <v>-99999999</v>
      </c>
      <c r="M23" s="98">
        <v>-99999999</v>
      </c>
      <c r="N23" s="98">
        <v>-99999999</v>
      </c>
      <c r="O23" s="98">
        <v>-99999999</v>
      </c>
      <c r="P23" s="98">
        <v>-99999999</v>
      </c>
      <c r="Q23" s="98">
        <v>-99999999</v>
      </c>
      <c r="R23" s="98">
        <v>-99999999</v>
      </c>
      <c r="S23" s="98">
        <v>-99999999</v>
      </c>
      <c r="T23" s="98">
        <v>-99999999</v>
      </c>
      <c r="U23" s="98">
        <v>-99999999</v>
      </c>
      <c r="W23" s="98">
        <v>-99999999</v>
      </c>
      <c r="X23" s="100">
        <v>0.999</v>
      </c>
      <c r="Z23" s="98">
        <v>-99999999</v>
      </c>
      <c r="AA23" s="100">
        <v>0.999</v>
      </c>
      <c r="AC23" s="110" t="s">
        <v>18</v>
      </c>
      <c r="AD23" s="110" t="s">
        <v>18</v>
      </c>
    </row>
    <row r="24" spans="1:30" hidden="1" outlineLevel="1" x14ac:dyDescent="0.2">
      <c r="A24" s="41"/>
      <c r="G24" s="42"/>
      <c r="H24" s="43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W24" s="99"/>
      <c r="X24" s="101"/>
      <c r="Z24" s="99"/>
      <c r="AA24" s="101"/>
      <c r="AC24" s="111"/>
      <c r="AD24" s="111"/>
    </row>
    <row r="25" spans="1:30" hidden="1" outlineLevel="1" x14ac:dyDescent="0.2">
      <c r="A25" s="41" t="s">
        <v>14</v>
      </c>
      <c r="G25" s="44" t="s">
        <v>144</v>
      </c>
      <c r="H25" s="45" t="s">
        <v>18</v>
      </c>
      <c r="I25" s="46">
        <v>9999999</v>
      </c>
      <c r="J25" s="46">
        <v>9999999</v>
      </c>
      <c r="K25" s="46">
        <v>9999999</v>
      </c>
      <c r="L25" s="46">
        <v>9999999</v>
      </c>
      <c r="M25" s="46">
        <v>9999999</v>
      </c>
      <c r="N25" s="46">
        <v>9999999</v>
      </c>
      <c r="O25" s="46">
        <v>9999999</v>
      </c>
      <c r="P25" s="46">
        <v>9999999</v>
      </c>
      <c r="Q25" s="46">
        <v>9999999</v>
      </c>
      <c r="R25" s="46">
        <v>9999999</v>
      </c>
      <c r="S25" s="46">
        <v>9999999</v>
      </c>
      <c r="T25" s="46">
        <v>9999999</v>
      </c>
      <c r="U25" s="46">
        <v>9999999</v>
      </c>
      <c r="W25" s="46">
        <v>9999999</v>
      </c>
      <c r="X25" s="102">
        <v>0.999</v>
      </c>
      <c r="Z25" s="46">
        <v>9999999</v>
      </c>
      <c r="AA25" s="102">
        <v>0.999</v>
      </c>
      <c r="AC25" s="112" t="s">
        <v>18</v>
      </c>
      <c r="AD25" s="112" t="s">
        <v>18</v>
      </c>
    </row>
    <row r="26" spans="1:30" hidden="1" outlineLevel="1" x14ac:dyDescent="0.2">
      <c r="G26" s="47"/>
      <c r="H26" s="48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W26" s="24"/>
      <c r="X26" s="103"/>
      <c r="Z26" s="24"/>
      <c r="AA26" s="103"/>
      <c r="AC26" s="113"/>
      <c r="AD26" s="113"/>
    </row>
    <row r="27" spans="1:30" hidden="1" outlineLevel="1" x14ac:dyDescent="0.2">
      <c r="A27" s="41" t="s">
        <v>141</v>
      </c>
      <c r="B27" s="16" t="s">
        <v>124</v>
      </c>
      <c r="G27" s="92"/>
      <c r="H27" s="93" t="s">
        <v>18</v>
      </c>
      <c r="I27" s="94">
        <v>9999999</v>
      </c>
      <c r="J27" s="94">
        <v>9999999</v>
      </c>
      <c r="K27" s="94">
        <v>9999999</v>
      </c>
      <c r="L27" s="94">
        <v>9999999</v>
      </c>
      <c r="M27" s="94">
        <v>9999999</v>
      </c>
      <c r="N27" s="94">
        <v>9999999</v>
      </c>
      <c r="O27" s="94">
        <v>9999999</v>
      </c>
      <c r="P27" s="94">
        <v>9999999</v>
      </c>
      <c r="Q27" s="94">
        <v>9999999</v>
      </c>
      <c r="R27" s="94">
        <v>9999999</v>
      </c>
      <c r="S27" s="94">
        <v>9999999</v>
      </c>
      <c r="T27" s="94">
        <v>9999999</v>
      </c>
      <c r="U27" s="94">
        <v>9999999</v>
      </c>
      <c r="W27" s="95">
        <v>9999999</v>
      </c>
      <c r="X27" s="96">
        <v>0.999</v>
      </c>
      <c r="Z27" s="95">
        <v>9999999</v>
      </c>
      <c r="AA27" s="96">
        <v>0.999</v>
      </c>
      <c r="AC27" s="114" t="s">
        <v>18</v>
      </c>
      <c r="AD27" s="114" t="s">
        <v>18</v>
      </c>
    </row>
    <row r="28" spans="1:30" hidden="1" outlineLevel="1" x14ac:dyDescent="0.2">
      <c r="A28" s="40" t="s">
        <v>10</v>
      </c>
      <c r="I28" s="16"/>
      <c r="J28" s="16"/>
    </row>
    <row r="29" spans="1:30" hidden="1" outlineLevel="1" x14ac:dyDescent="0.2">
      <c r="A29" s="40"/>
      <c r="I29" s="16"/>
      <c r="J29" s="16"/>
      <c r="K29" s="52" t="s">
        <v>12</v>
      </c>
      <c r="L29" s="53" t="str">
        <f ca="1">_xll.SUBNM($B$2&amp;"bpmPickLevel","",10)</f>
        <v>10</v>
      </c>
      <c r="N29" s="52" t="s">
        <v>17</v>
      </c>
      <c r="O29" s="53" t="s">
        <v>16</v>
      </c>
    </row>
    <row r="30" spans="1:30" hidden="1" outlineLevel="1" x14ac:dyDescent="0.2">
      <c r="A30" s="40"/>
      <c r="I30" s="16"/>
      <c r="J30" s="16"/>
      <c r="N30" s="52" t="s">
        <v>38</v>
      </c>
      <c r="O30" s="53" t="s">
        <v>16</v>
      </c>
    </row>
    <row r="31" spans="1:30" hidden="1" outlineLevel="1" x14ac:dyDescent="0.2">
      <c r="A31" s="40"/>
      <c r="I31" s="16"/>
      <c r="J31" s="16"/>
      <c r="N31" s="52" t="s">
        <v>37</v>
      </c>
      <c r="O31" s="53">
        <v>1</v>
      </c>
    </row>
    <row r="32" spans="1:30" ht="6" customHeight="1" collapsed="1" x14ac:dyDescent="0.2">
      <c r="A32" s="40"/>
      <c r="I32" s="16"/>
      <c r="J32" s="16"/>
      <c r="N32" s="52"/>
      <c r="O32"/>
    </row>
    <row r="33" spans="1:1000" x14ac:dyDescent="0.2">
      <c r="G33" s="52" t="s">
        <v>45</v>
      </c>
      <c r="H33" s="70" t="str">
        <f ca="1">Entry!$H33</f>
        <v>002 - Granny Smith (Oldies)</v>
      </c>
      <c r="K33" s="52" t="s">
        <v>39</v>
      </c>
      <c r="L33" s="53" t="s">
        <v>16</v>
      </c>
    </row>
    <row r="34" spans="1:1000" ht="12.75" x14ac:dyDescent="0.2">
      <c r="B34" s="16" t="str">
        <f>$B$2&amp;"bpmYear"</f>
        <v>PTR01-AC:bpmYear</v>
      </c>
      <c r="G34" s="52" t="s">
        <v>127</v>
      </c>
      <c r="H34" s="70" t="str">
        <f ca="1">Entry!$H34</f>
        <v>2016</v>
      </c>
      <c r="I34"/>
      <c r="K34"/>
      <c r="M34"/>
      <c r="O34"/>
    </row>
    <row r="35" spans="1:1000" x14ac:dyDescent="0.2">
      <c r="G35" s="52"/>
    </row>
    <row r="36" spans="1:1000" ht="6.75" customHeight="1" thickBot="1" x14ac:dyDescent="0.25"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115"/>
      <c r="AD36" s="115"/>
    </row>
    <row r="37" spans="1:1000" ht="6.75" customHeight="1" thickTop="1" x14ac:dyDescent="0.2"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116"/>
      <c r="AD37" s="116"/>
    </row>
    <row r="38" spans="1:1000" ht="18.75" x14ac:dyDescent="0.3">
      <c r="G38" s="68" t="s">
        <v>206</v>
      </c>
      <c r="H38" s="57"/>
      <c r="I38" s="68"/>
      <c r="J38" s="6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117"/>
      <c r="AD38" s="117"/>
    </row>
    <row r="39" spans="1:1000" ht="10.5" customHeight="1" x14ac:dyDescent="0.2">
      <c r="H39" s="59"/>
      <c r="I39" s="60"/>
      <c r="J39" s="60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spans="1:1000" x14ac:dyDescent="0.2">
      <c r="G40" s="61"/>
      <c r="H40" s="61"/>
      <c r="I40" s="62" t="str">
        <f t="shared" ref="I40:U40" ca="1" si="4">I12</f>
        <v>OPB 2016</v>
      </c>
      <c r="J40" s="62" t="str">
        <f t="shared" ca="1" si="4"/>
        <v>Jan 2016 YTD</v>
      </c>
      <c r="K40" s="62" t="str">
        <f t="shared" ca="1" si="4"/>
        <v>Feb 2016 YTD</v>
      </c>
      <c r="L40" s="62" t="str">
        <f t="shared" ca="1" si="4"/>
        <v>Mar 2016 YTD</v>
      </c>
      <c r="M40" s="62" t="str">
        <f t="shared" ca="1" si="4"/>
        <v>Apr 2016 YTD</v>
      </c>
      <c r="N40" s="62" t="str">
        <f t="shared" ca="1" si="4"/>
        <v>May 2016 YTD</v>
      </c>
      <c r="O40" s="62" t="str">
        <f t="shared" ca="1" si="4"/>
        <v>Jun 2016 YTD</v>
      </c>
      <c r="P40" s="62" t="str">
        <f t="shared" ca="1" si="4"/>
        <v>Jul 2016 YTD</v>
      </c>
      <c r="Q40" s="62" t="str">
        <f t="shared" ca="1" si="4"/>
        <v>Aug 2016 YTD</v>
      </c>
      <c r="R40" s="62" t="str">
        <f t="shared" ca="1" si="4"/>
        <v>Sep 2016 YTD</v>
      </c>
      <c r="S40" s="62" t="str">
        <f t="shared" ca="1" si="4"/>
        <v>Oct 2016 YTD</v>
      </c>
      <c r="T40" s="62" t="str">
        <f t="shared" ca="1" si="4"/>
        <v>Nov 2016 YTD</v>
      </c>
      <c r="U40" s="62" t="str">
        <f t="shared" ca="1" si="4"/>
        <v>Dec 2016 YTD</v>
      </c>
      <c r="W40" s="62">
        <f ca="1">Year-1</f>
        <v>2015</v>
      </c>
      <c r="X40" s="63" t="s">
        <v>34</v>
      </c>
      <c r="Z40" s="62">
        <f ca="1">Year-1</f>
        <v>2015</v>
      </c>
      <c r="AA40" s="63" t="s">
        <v>34</v>
      </c>
      <c r="AC40" s="62" t="str">
        <f ca="1">Year</f>
        <v>2016</v>
      </c>
      <c r="AD40" s="62" t="str">
        <f ca="1">Year</f>
        <v>2016</v>
      </c>
    </row>
    <row r="41" spans="1:1000" x14ac:dyDescent="0.2">
      <c r="A41" s="64" t="s">
        <v>15</v>
      </c>
      <c r="B41" s="125"/>
      <c r="C41" s="64" t="s">
        <v>143</v>
      </c>
      <c r="D41" s="64" t="s">
        <v>133</v>
      </c>
      <c r="E41" s="65" t="s">
        <v>117</v>
      </c>
      <c r="F41" s="64"/>
      <c r="G41" s="66" t="s">
        <v>126</v>
      </c>
      <c r="H41" s="67" t="s">
        <v>44</v>
      </c>
      <c r="I41" s="62" t="str">
        <f ca="1">I$6</f>
        <v>Act</v>
      </c>
      <c r="J41" s="62" t="str">
        <f ca="1">J$6</f>
        <v>Act</v>
      </c>
      <c r="K41" s="62" t="str">
        <f t="shared" ref="K41:U41" ca="1" si="5">K$6</f>
        <v>Act</v>
      </c>
      <c r="L41" s="62" t="str">
        <f t="shared" ca="1" si="5"/>
        <v>Act</v>
      </c>
      <c r="M41" s="62" t="str">
        <f t="shared" ca="1" si="5"/>
        <v>Act</v>
      </c>
      <c r="N41" s="62" t="str">
        <f t="shared" ca="1" si="5"/>
        <v>Act</v>
      </c>
      <c r="O41" s="62" t="str">
        <f t="shared" ca="1" si="5"/>
        <v>Act</v>
      </c>
      <c r="P41" s="62" t="str">
        <f t="shared" ca="1" si="5"/>
        <v>Act</v>
      </c>
      <c r="Q41" s="62" t="str">
        <f t="shared" ca="1" si="5"/>
        <v>Act</v>
      </c>
      <c r="R41" s="62" t="str">
        <f t="shared" ca="1" si="5"/>
        <v>Act</v>
      </c>
      <c r="S41" s="62" t="str">
        <f t="shared" ca="1" si="5"/>
        <v>Act</v>
      </c>
      <c r="T41" s="62" t="str">
        <f t="shared" ca="1" si="5"/>
        <v>Act</v>
      </c>
      <c r="U41" s="62" t="str">
        <f t="shared" ca="1" si="5"/>
        <v>Act</v>
      </c>
      <c r="W41" s="62" t="str">
        <f>W7</f>
        <v>Actuals</v>
      </c>
      <c r="X41" s="62" t="s">
        <v>142</v>
      </c>
      <c r="Z41" s="62" t="str">
        <f>Z7</f>
        <v>Final Budget</v>
      </c>
      <c r="AA41" s="62" t="s">
        <v>35</v>
      </c>
      <c r="AC41" s="62" t="str">
        <f>AC13</f>
        <v>Planner Comment</v>
      </c>
      <c r="AD41" s="62" t="str">
        <f>AD13</f>
        <v>Manager Comment</v>
      </c>
    </row>
    <row r="42" spans="1:1000" s="39" customFormat="1" ht="7.5" customHeight="1" x14ac:dyDescent="0.2">
      <c r="E42" s="37"/>
      <c r="F42" s="38"/>
      <c r="G42" s="38"/>
      <c r="V42" s="16"/>
      <c r="X42" s="38"/>
      <c r="Y42" s="16"/>
      <c r="AA42" s="38"/>
      <c r="AB42" s="16"/>
      <c r="AC42" s="116"/>
      <c r="AD42" s="116"/>
    </row>
    <row r="43" spans="1:1000" s="39" customFormat="1" x14ac:dyDescent="0.2">
      <c r="E43" s="37"/>
      <c r="F43" s="38"/>
      <c r="G43" s="38"/>
      <c r="H43" s="127" t="s">
        <v>177</v>
      </c>
      <c r="V43" s="16"/>
      <c r="X43" s="38"/>
      <c r="Y43" s="16"/>
      <c r="AA43" s="38"/>
      <c r="AB43" s="16"/>
      <c r="AC43" s="116"/>
      <c r="AD43" s="116"/>
    </row>
    <row r="44" spans="1:1000" x14ac:dyDescent="0.2">
      <c r="A44" s="41" t="str">
        <f ca="1">IF(_xll.TM1RPTELLEV($H$44,$H44)=0,"Root",IF(OR(_xll.ELLEV($B$10,$H44)=0,_xll.TM1RPTELLEV($H$44,$H44)+1&gt;=VALUE($L$29)),"Base","Default"))</f>
        <v>Base</v>
      </c>
      <c r="C44" s="16" t="str">
        <f ca="1">_xll.DBRW($G$16,$H44,C$41)</f>
        <v>1</v>
      </c>
      <c r="D44" s="16">
        <f ca="1">_xll.DBRW($D$16,E$7,$H$33,$E$9,$H44,$D$11,$H$34,$D$41)</f>
        <v>0</v>
      </c>
      <c r="E44" s="25">
        <f ca="1">_xll.DBRW($E$16,E$7,$H$33,$E$9,$H44,$D$11,E$41,E$12,E$13)</f>
        <v>0</v>
      </c>
      <c r="G44" s="92" t="str">
        <f ca="1">_xll.DBRW($G$16,$H44,G$13)&amp;IF(_xll.ELLEV($B$10,$H44)&lt;&gt;0,"",IF($D44&lt;&gt;0,"Annual",IF($E44&lt;&gt;0,"LID","")))</f>
        <v/>
      </c>
      <c r="H44" s="121" t="str">
        <f ca="1">_xll.TM1RPTROW($B$16,$B$10,,,"CodeName", IF($O$30="Yes",1,0),"{Descendants( { [bpmAccount].["&amp;$C$16&amp;"] },"&amp;$L$29&amp;",BEFORE )}",$O$31, IF($O$29="Yes",1,0))</f>
        <v>100100 - Savings Account - Mutual Bank</v>
      </c>
      <c r="I44" s="94">
        <f ca="1">_xll.DBRW($B$16,I$7,$H$33,$D$9,$H44,$D$11,I$12,I$13)</f>
        <v>775.71575655308936</v>
      </c>
      <c r="J44" s="94">
        <f ca="1">_xll.DBRW($B$16,J$7,$H$33,$D$9,$H44,$D$11,J$12,J$13)</f>
        <v>801.63748082310224</v>
      </c>
      <c r="K44" s="94">
        <f ca="1">_xll.DBRW($B$16,K$7,$H$33,$D$9,$H44,$D$11,K$12,K$13)</f>
        <v>804.02639464324614</v>
      </c>
      <c r="L44" s="94">
        <f ca="1">_xll.DBRW($B$16,L$7,$H$33,$D$9,$H44,$D$11,L$12,L$13)</f>
        <v>917.78588835885921</v>
      </c>
      <c r="M44" s="94">
        <f ca="1">_xll.DBRW($B$16,M$7,$H$33,$D$9,$H44,$D$11,M$12,M$13)</f>
        <v>1017.6693430818902</v>
      </c>
      <c r="N44" s="94">
        <f ca="1">_xll.DBRW($B$16,N$7,$H$33,$D$9,$H44,$D$11,N$12,N$13)</f>
        <v>1028.8368318683333</v>
      </c>
      <c r="O44" s="94">
        <f ca="1">_xll.DBRW($B$16,O$7,$H$33,$D$9,$H44,$D$11,O$12,O$13)</f>
        <v>1029.7578750327907</v>
      </c>
      <c r="P44" s="94">
        <f ca="1">_xll.DBRW($B$16,P$7,$H$33,$D$9,$H44,$D$11,P$12,P$13)</f>
        <v>1040.3353250854441</v>
      </c>
      <c r="Q44" s="94">
        <f ca="1">_xll.DBRW($B$16,Q$7,$H$33,$D$9,$H44,$D$11,Q$12,Q$13)</f>
        <v>1043.8737078798936</v>
      </c>
      <c r="R44" s="94">
        <f ca="1">_xll.DBRW($B$16,R$7,$H$33,$D$9,$H44,$D$11,R$12,R$13)</f>
        <v>1069.8991701661039</v>
      </c>
      <c r="S44" s="94">
        <f ca="1">_xll.DBRW($B$16,S$7,$H$33,$D$9,$H44,$D$11,S$12,S$13)</f>
        <v>1096.7580095899596</v>
      </c>
      <c r="T44" s="94">
        <f ca="1">_xll.DBRW($B$16,T$7,$H$33,$D$9,$H44,$D$11,T$12,T$13)</f>
        <v>1101.0527289906843</v>
      </c>
      <c r="U44" s="94">
        <f ca="1">_xll.DBRW($B$16,U$7,$H$33,$D$9,$H44,$D$11,U$12,U$13)</f>
        <v>1122.8016481741508</v>
      </c>
      <c r="W44" s="95" t="str">
        <f ca="1">_xll.DBRW($B$16,W$7,$H$33,$D$9,$H44,$D$11,W$12,W$13)</f>
        <v>*KEY_ERR</v>
      </c>
      <c r="X44" s="96" t="e">
        <f ca="1">IF(W44=0,"",((U44/W44)-1)*$C44)</f>
        <v>#VALUE!</v>
      </c>
      <c r="Z44" s="95" t="str">
        <f ca="1">_xll.DBRW($B$16,Z$7,$H$33,$D$9,$H44,$D$11,Z$12,Z$13)</f>
        <v>*KEY_ERR</v>
      </c>
      <c r="AA44" s="96" t="e">
        <f ca="1">IF(Z44=0,"",((U44/Z44)-1)*$C44)</f>
        <v>#VALUE!</v>
      </c>
      <c r="AC44" s="114" t="str">
        <f ca="1">_xll.DBRW($B$16,AC$7,$H$33,$D$9,$H44,$D$11,AC$12,AC$13)</f>
        <v>*KEY_ERR</v>
      </c>
      <c r="AD44" s="114" t="str">
        <f ca="1">_xll.DBRW($B$16,AD$7,$H$33,$D$9,$H44,$D$11,AD$12,AD$13)</f>
        <v>*KEY_ERR</v>
      </c>
    </row>
    <row r="45" spans="1:1000" customFormat="1" ht="12.75" x14ac:dyDescent="0.2">
      <c r="A45" s="41" t="str">
        <f ca="1">IF(_xll.TM1RPTELLEV($H$44,$H45)=0,"Root",IF(OR(_xll.ELLEV($B$10,$H45)=0,_xll.TM1RPTELLEV($H$44,$H45)+1&gt;=VALUE($L$29)),"Base","Default"))</f>
        <v>Base</v>
      </c>
      <c r="B45" s="16"/>
      <c r="C45" s="16" t="str">
        <f ca="1">_xll.DBRW($G$16,$H45,C$41)</f>
        <v>1</v>
      </c>
      <c r="D45" s="16">
        <f ca="1">_xll.DBRW($D$16,E$7,$H$33,$E$9,$H45,$D$11,$H$34,$D$41)</f>
        <v>0</v>
      </c>
      <c r="E45" s="25">
        <f ca="1">_xll.DBRW($E$16,E$7,$H$33,$E$9,$H45,$D$11,E$41,E$12,E$13)</f>
        <v>0</v>
      </c>
      <c r="F45" s="22"/>
      <c r="G45" s="92" t="str">
        <f ca="1">_xll.DBRW($G$16,$H45,G$13)&amp;IF(_xll.ELLEV($B$10,$H45)&lt;&gt;0,"",IF($D45&lt;&gt;0,"Annual",IF($E45&lt;&gt;0,"LID","")))</f>
        <v/>
      </c>
      <c r="H45" s="121" t="s">
        <v>214</v>
      </c>
      <c r="I45" s="94">
        <f ca="1">_xll.DBRW($B$16,I$7,$H$33,$D$9,$H45,$D$11,I$12,I$13)</f>
        <v>828122.05791609955</v>
      </c>
      <c r="J45" s="94">
        <f ca="1">_xll.DBRW($B$16,J$7,$H$33,$D$9,$H45,$D$11,J$12,J$13)</f>
        <v>841831.34218003135</v>
      </c>
      <c r="K45" s="94">
        <f ca="1">_xll.DBRW($B$16,K$7,$H$33,$D$9,$H45,$D$11,K$12,K$13)</f>
        <v>849503.95967821742</v>
      </c>
      <c r="L45" s="94">
        <f ca="1">_xll.DBRW($B$16,L$7,$H$33,$D$9,$H45,$D$11,L$12,L$13)</f>
        <v>971653.92676339915</v>
      </c>
      <c r="M45" s="94">
        <f ca="1">_xll.DBRW($B$16,M$7,$H$33,$D$9,$H45,$D$11,M$12,M$13)</f>
        <v>1051242.1096525826</v>
      </c>
      <c r="N45" s="94">
        <f ca="1">_xll.DBRW($B$16,N$7,$H$33,$D$9,$H45,$D$11,N$12,N$13)</f>
        <v>1052105.1339745349</v>
      </c>
      <c r="O45" s="94">
        <f ca="1">_xll.DBRW($B$16,O$7,$H$33,$D$9,$H45,$D$11,O$12,O$13)</f>
        <v>1065775.3158965555</v>
      </c>
      <c r="P45" s="94">
        <f ca="1">_xll.DBRW($B$16,P$7,$H$33,$D$9,$H45,$D$11,P$12,P$13)</f>
        <v>1071369.4371845101</v>
      </c>
      <c r="Q45" s="94">
        <f ca="1">_xll.DBRW($B$16,Q$7,$H$33,$D$9,$H45,$D$11,Q$12,Q$13)</f>
        <v>1082733.8729858559</v>
      </c>
      <c r="R45" s="94">
        <f ca="1">_xll.DBRW($B$16,R$7,$H$33,$D$9,$H45,$D$11,R$12,R$13)</f>
        <v>1110678.8757087444</v>
      </c>
      <c r="S45" s="94">
        <f ca="1">_xll.DBRW($B$16,S$7,$H$33,$D$9,$H45,$D$11,S$12,S$13)</f>
        <v>1132080.2802775449</v>
      </c>
      <c r="T45" s="94">
        <f ca="1">_xll.DBRW($B$16,T$7,$H$33,$D$9,$H45,$D$11,T$12,T$13)</f>
        <v>1136247.6866684458</v>
      </c>
      <c r="U45" s="94">
        <f ca="1">_xll.DBRW($B$16,U$7,$H$33,$D$9,$H45,$D$11,U$12,U$13)</f>
        <v>1158152.3768523107</v>
      </c>
      <c r="V45" s="16"/>
      <c r="W45" s="95" t="str">
        <f ca="1">_xll.DBRW($B$16,W$7,$H$33,$D$9,$H45,$D$11,W$12,W$13)</f>
        <v>*KEY_ERR</v>
      </c>
      <c r="X45" s="96" t="e">
        <f t="shared" ref="X45:X76" ca="1" si="6">IF(W45=0,"",((U45/W45)-1)*$C45)</f>
        <v>#VALUE!</v>
      </c>
      <c r="Y45" s="16"/>
      <c r="Z45" s="95" t="str">
        <f ca="1">_xll.DBRW($B$16,Z$7,$H$33,$D$9,$H45,$D$11,Z$12,Z$13)</f>
        <v>*KEY_ERR</v>
      </c>
      <c r="AA45" s="96" t="e">
        <f t="shared" ref="AA45:AA76" ca="1" si="7">IF(Z45=0,"",((U45/Z45)-1)*$C45)</f>
        <v>#VALUE!</v>
      </c>
      <c r="AB45" s="16"/>
      <c r="AC45" s="114" t="str">
        <f ca="1">_xll.DBRW($B$16,AC$7,$H$33,$D$9,$H45,$D$11,AC$12,AC$13)</f>
        <v>*KEY_ERR</v>
      </c>
      <c r="AD45" s="114" t="str">
        <f ca="1">_xll.DBRW($B$16,AD$7,$H$33,$D$9,$H45,$D$11,AD$12,AD$13)</f>
        <v>*KEY_ERR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</row>
    <row r="46" spans="1:1000" customFormat="1" ht="12.75" x14ac:dyDescent="0.2">
      <c r="A46" s="41" t="str">
        <f ca="1">IF(_xll.TM1RPTELLEV($H$44,$H46)=0,"Root",IF(OR(_xll.ELLEV($B$10,$H46)=0,_xll.TM1RPTELLEV($H$44,$H46)+1&gt;=VALUE($L$29)),"Base","Default"))</f>
        <v>Base</v>
      </c>
      <c r="B46" s="16"/>
      <c r="C46" s="16" t="str">
        <f ca="1">_xll.DBRW($G$16,$H46,C$41)</f>
        <v>1</v>
      </c>
      <c r="D46" s="16">
        <f ca="1">_xll.DBRW($D$16,E$7,$H$33,$E$9,$H46,$D$11,$H$34,$D$41)</f>
        <v>0</v>
      </c>
      <c r="E46" s="25">
        <f ca="1">_xll.DBRW($E$16,E$7,$H$33,$E$9,$H46,$D$11,E$41,E$12,E$13)</f>
        <v>0</v>
      </c>
      <c r="F46" s="22"/>
      <c r="G46" s="92" t="str">
        <f ca="1">_xll.DBRW($G$16,$H46,G$13)&amp;IF(_xll.ELLEV($B$10,$H46)&lt;&gt;0,"",IF($D46&lt;&gt;0,"Annual",IF($E46&lt;&gt;0,"LID","")))</f>
        <v/>
      </c>
      <c r="H46" s="121" t="s">
        <v>145</v>
      </c>
      <c r="I46" s="94">
        <f ca="1">_xll.DBRW($B$16,I$7,$H$33,$D$9,$H46,$D$11,I$12,I$13)</f>
        <v>5959.2790378201144</v>
      </c>
      <c r="J46" s="94">
        <f ca="1">_xll.DBRW($B$16,J$7,$H$33,$D$9,$H46,$D$11,J$12,J$13)</f>
        <v>6010.6314104476187</v>
      </c>
      <c r="K46" s="94">
        <f ca="1">_xll.DBRW($B$16,K$7,$H$33,$D$9,$H46,$D$11,K$12,K$13)</f>
        <v>6033.0189085997472</v>
      </c>
      <c r="L46" s="94">
        <f ca="1">_xll.DBRW($B$16,L$7,$H$33,$D$9,$H46,$D$11,L$12,L$13)</f>
        <v>6096.160701021493</v>
      </c>
      <c r="M46" s="94">
        <f ca="1">_xll.DBRW($B$16,M$7,$H$33,$D$9,$H46,$D$11,M$12,M$13)</f>
        <v>6479.2322911909032</v>
      </c>
      <c r="N46" s="94">
        <f ca="1">_xll.DBRW($B$16,N$7,$H$33,$D$9,$H46,$D$11,N$12,N$13)</f>
        <v>6675.6416009085206</v>
      </c>
      <c r="O46" s="94">
        <f ca="1">_xll.DBRW($B$16,O$7,$H$33,$D$9,$H46,$D$11,O$12,O$13)</f>
        <v>6702.3926937506139</v>
      </c>
      <c r="P46" s="94">
        <f ca="1">_xll.DBRW($B$16,P$7,$H$33,$D$9,$H46,$D$11,P$12,P$13)</f>
        <v>6723.3472086160091</v>
      </c>
      <c r="Q46" s="94">
        <f ca="1">_xll.DBRW($B$16,Q$7,$H$33,$D$9,$H46,$D$11,Q$12,Q$13)</f>
        <v>6756.5068553158162</v>
      </c>
      <c r="R46" s="94">
        <f ca="1">_xll.DBRW($B$16,R$7,$H$33,$D$9,$H46,$D$11,R$12,R$13)</f>
        <v>6770.9521933151564</v>
      </c>
      <c r="S46" s="94">
        <f ca="1">_xll.DBRW($B$16,S$7,$H$33,$D$9,$H46,$D$11,S$12,S$13)</f>
        <v>6873.9608282961099</v>
      </c>
      <c r="T46" s="94">
        <f ca="1">_xll.DBRW($B$16,T$7,$H$33,$D$9,$H46,$D$11,T$12,T$13)</f>
        <v>6886.6687993319392</v>
      </c>
      <c r="U46" s="94">
        <f ca="1">_xll.DBRW($B$16,U$7,$H$33,$D$9,$H46,$D$11,U$12,U$13)</f>
        <v>7132.2543644973839</v>
      </c>
      <c r="V46" s="16"/>
      <c r="W46" s="95" t="str">
        <f ca="1">_xll.DBRW($B$16,W$7,$H$33,$D$9,$H46,$D$11,W$12,W$13)</f>
        <v>*KEY_ERR</v>
      </c>
      <c r="X46" s="96" t="e">
        <f t="shared" ca="1" si="6"/>
        <v>#VALUE!</v>
      </c>
      <c r="Y46" s="16"/>
      <c r="Z46" s="95" t="str">
        <f ca="1">_xll.DBRW($B$16,Z$7,$H$33,$D$9,$H46,$D$11,Z$12,Z$13)</f>
        <v>*KEY_ERR</v>
      </c>
      <c r="AA46" s="96" t="e">
        <f t="shared" ca="1" si="7"/>
        <v>#VALUE!</v>
      </c>
      <c r="AB46" s="16"/>
      <c r="AC46" s="114" t="str">
        <f ca="1">_xll.DBRW($B$16,AC$7,$H$33,$D$9,$H46,$D$11,AC$12,AC$13)</f>
        <v>*KEY_ERR</v>
      </c>
      <c r="AD46" s="114" t="str">
        <f ca="1">_xll.DBRW($B$16,AD$7,$H$33,$D$9,$H46,$D$11,AD$12,AD$13)</f>
        <v>*KEY_ERR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</row>
    <row r="47" spans="1:1000" customFormat="1" ht="12.75" x14ac:dyDescent="0.2">
      <c r="A47" s="41" t="str">
        <f ca="1">IF(_xll.TM1RPTELLEV($H$44,$H47)=0,"Root",IF(OR(_xll.ELLEV($B$10,$H47)=0,_xll.TM1RPTELLEV($H$44,$H47)+1&gt;=VALUE($L$29)),"Base","Default"))</f>
        <v>Default</v>
      </c>
      <c r="B47" s="16"/>
      <c r="C47" s="16" t="str">
        <f ca="1">_xll.DBRW($G$16,$H47,C$41)</f>
        <v>1</v>
      </c>
      <c r="D47" s="16">
        <f ca="1">_xll.DBRW($D$16,E$7,$H$33,$E$9,$H47,$D$11,$H$34,$D$41)</f>
        <v>0</v>
      </c>
      <c r="E47" s="25">
        <f ca="1">_xll.DBRW($E$16,E$7,$H$33,$E$9,$H47,$D$11,E$41,E$12,E$13)</f>
        <v>0</v>
      </c>
      <c r="F47" s="22"/>
      <c r="G47" s="44" t="str">
        <f ca="1">_xll.DBRW($G$16,$H47,G$13)&amp;IF(_xll.ELLEV($B$10,$H47)&lt;&gt;0,"",IF($D47&lt;&gt;0,"Annual",IF($E47&lt;&gt;0,"LID","")))</f>
        <v/>
      </c>
      <c r="H47" s="122" t="s">
        <v>146</v>
      </c>
      <c r="I47" s="46">
        <f ca="1">_xll.DBRW($B$16,I$7,$H$33,$D$9,$H47,$D$11,I$12,I$13)</f>
        <v>834857.05271047272</v>
      </c>
      <c r="J47" s="46">
        <f ca="1">_xll.DBRW($B$16,J$7,$H$33,$D$9,$H47,$D$11,J$12,J$13)</f>
        <v>848643.61107130209</v>
      </c>
      <c r="K47" s="46">
        <f ca="1">_xll.DBRW($B$16,K$7,$H$33,$D$9,$H47,$D$11,K$12,K$13)</f>
        <v>856341.0049814604</v>
      </c>
      <c r="L47" s="46">
        <f ca="1">_xll.DBRW($B$16,L$7,$H$33,$D$9,$H47,$D$11,L$12,L$13)</f>
        <v>978667.87335277942</v>
      </c>
      <c r="M47" s="46">
        <f ca="1">_xll.DBRW($B$16,M$7,$H$33,$D$9,$H47,$D$11,M$12,M$13)</f>
        <v>1058739.0112868554</v>
      </c>
      <c r="N47" s="46">
        <f ca="1">_xll.DBRW($B$16,N$7,$H$33,$D$9,$H47,$D$11,N$12,N$13)</f>
        <v>1059809.6124073118</v>
      </c>
      <c r="O47" s="46">
        <f ca="1">_xll.DBRW($B$16,O$7,$H$33,$D$9,$H47,$D$11,O$12,O$13)</f>
        <v>1073507.4664653388</v>
      </c>
      <c r="P47" s="46">
        <f ca="1">_xll.DBRW($B$16,P$7,$H$33,$D$9,$H47,$D$11,P$12,P$13)</f>
        <v>1079133.1197182117</v>
      </c>
      <c r="Q47" s="46">
        <f ca="1">_xll.DBRW($B$16,Q$7,$H$33,$D$9,$H47,$D$11,Q$12,Q$13)</f>
        <v>1090534.2535490515</v>
      </c>
      <c r="R47" s="46">
        <f ca="1">_xll.DBRW($B$16,R$7,$H$33,$D$9,$H47,$D$11,R$12,R$13)</f>
        <v>1118519.7270722257</v>
      </c>
      <c r="S47" s="46">
        <f ca="1">_xll.DBRW($B$16,S$7,$H$33,$D$9,$H47,$D$11,S$12,S$13)</f>
        <v>1140050.999115431</v>
      </c>
      <c r="T47" s="46">
        <f ca="1">_xll.DBRW($B$16,T$7,$H$33,$D$9,$H47,$D$11,T$12,T$13)</f>
        <v>1144235.4081967685</v>
      </c>
      <c r="U47" s="46">
        <f ca="1">_xll.DBRW($B$16,U$7,$H$33,$D$9,$H47,$D$11,U$12,U$13)</f>
        <v>1166407.4328649824</v>
      </c>
      <c r="V47" s="16"/>
      <c r="W47" s="46" t="str">
        <f ca="1">_xll.DBRW($B$16,W$7,$H$33,$D$9,$H47,$D$11,W$12,W$13)</f>
        <v>*KEY_ERR</v>
      </c>
      <c r="X47" s="102" t="e">
        <f t="shared" ca="1" si="6"/>
        <v>#VALUE!</v>
      </c>
      <c r="Y47" s="16"/>
      <c r="Z47" s="46" t="str">
        <f ca="1">_xll.DBRW($B$16,Z$7,$H$33,$D$9,$H47,$D$11,Z$12,Z$13)</f>
        <v>*KEY_ERR</v>
      </c>
      <c r="AA47" s="102" t="e">
        <f t="shared" ca="1" si="7"/>
        <v>#VALUE!</v>
      </c>
      <c r="AB47" s="16"/>
      <c r="AC47" s="112" t="str">
        <f ca="1">_xll.DBRW($B$16,AC$7,$H$33,$D$9,$H47,$D$11,AC$12,AC$13)</f>
        <v>*KEY_ERR</v>
      </c>
      <c r="AD47" s="112" t="str">
        <f ca="1">_xll.DBRW($B$16,AD$7,$H$33,$D$9,$H47,$D$11,AD$12,AD$13)</f>
        <v>*KEY_ERR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</row>
    <row r="48" spans="1:1000" customFormat="1" ht="12.75" x14ac:dyDescent="0.2">
      <c r="A48" s="41" t="str">
        <f ca="1">IF(_xll.TM1RPTELLEV($H$44,$H48)=0,"Root",IF(OR(_xll.ELLEV($B$10,$H48)=0,_xll.TM1RPTELLEV($H$44,$H48)+1&gt;=VALUE($L$29)),"Base","Default"))</f>
        <v>Base</v>
      </c>
      <c r="B48" s="16"/>
      <c r="C48" s="16" t="str">
        <f ca="1">_xll.DBRW($G$16,$H48,C$41)</f>
        <v>1</v>
      </c>
      <c r="D48" s="16">
        <f ca="1">_xll.DBRW($D$16,E$7,$H$33,$E$9,$H48,$D$11,$H$34,$D$41)</f>
        <v>0</v>
      </c>
      <c r="E48" s="25">
        <f ca="1">_xll.DBRW($E$16,E$7,$H$33,$E$9,$H48,$D$11,E$41,E$12,E$13)</f>
        <v>0</v>
      </c>
      <c r="F48" s="22"/>
      <c r="G48" s="92" t="str">
        <f ca="1">_xll.DBRW($G$16,$H48,G$13)&amp;IF(_xll.ELLEV($B$10,$H48)&lt;&gt;0,"",IF($D48&lt;&gt;0,"Annual",IF($E48&lt;&gt;0,"LID","")))</f>
        <v/>
      </c>
      <c r="H48" s="121" t="s">
        <v>147</v>
      </c>
      <c r="I48" s="94">
        <f ca="1">_xll.DBRW($B$16,I$7,$H$33,$D$9,$H48,$D$11,I$12,I$13)</f>
        <v>2517781.7683021491</v>
      </c>
      <c r="J48" s="94">
        <f ca="1">_xll.DBRW($B$16,J$7,$H$33,$D$9,$H48,$D$11,J$12,J$13)</f>
        <v>2654773.8567755828</v>
      </c>
      <c r="K48" s="94">
        <f ca="1">_xll.DBRW($B$16,K$7,$H$33,$D$9,$H48,$D$11,K$12,K$13)</f>
        <v>2693047.2064957889</v>
      </c>
      <c r="L48" s="94">
        <f ca="1">_xll.DBRW($B$16,L$7,$H$33,$D$9,$H48,$D$11,L$12,L$13)</f>
        <v>2775850.4656479876</v>
      </c>
      <c r="M48" s="94">
        <f ca="1">_xll.DBRW($B$16,M$7,$H$33,$D$9,$H48,$D$11,M$12,M$13)</f>
        <v>3063844.4092243626</v>
      </c>
      <c r="N48" s="94">
        <f ca="1">_xll.DBRW($B$16,N$7,$H$33,$D$9,$H48,$D$11,N$12,N$13)</f>
        <v>3101712.0874308618</v>
      </c>
      <c r="O48" s="94">
        <f ca="1">_xll.DBRW($B$16,O$7,$H$33,$D$9,$H48,$D$11,O$12,O$13)</f>
        <v>3158830.0055461046</v>
      </c>
      <c r="P48" s="94">
        <f ca="1">_xll.DBRW($B$16,P$7,$H$33,$D$9,$H48,$D$11,P$12,P$13)</f>
        <v>3214730.1053366382</v>
      </c>
      <c r="Q48" s="94">
        <f ca="1">_xll.DBRW($B$16,Q$7,$H$33,$D$9,$H48,$D$11,Q$12,Q$13)</f>
        <v>3271419.3676256244</v>
      </c>
      <c r="R48" s="94">
        <f ca="1">_xll.DBRW($B$16,R$7,$H$33,$D$9,$H48,$D$11,R$12,R$13)</f>
        <v>3290362.7808551886</v>
      </c>
      <c r="S48" s="94">
        <f ca="1">_xll.DBRW($B$16,S$7,$H$33,$D$9,$H48,$D$11,S$12,S$13)</f>
        <v>3367804.8668043567</v>
      </c>
      <c r="T48" s="94">
        <f ca="1">_xll.DBRW($B$16,T$7,$H$33,$D$9,$H48,$D$11,T$12,T$13)</f>
        <v>3403410.5353049561</v>
      </c>
      <c r="U48" s="94">
        <f ca="1">_xll.DBRW($B$16,U$7,$H$33,$D$9,$H48,$D$11,U$12,U$13)</f>
        <v>3479906.1568568842</v>
      </c>
      <c r="V48" s="16"/>
      <c r="W48" s="95" t="str">
        <f ca="1">_xll.DBRW($B$16,W$7,$H$33,$D$9,$H48,$D$11,W$12,W$13)</f>
        <v>*KEY_ERR</v>
      </c>
      <c r="X48" s="96" t="e">
        <f t="shared" ca="1" si="6"/>
        <v>#VALUE!</v>
      </c>
      <c r="Y48" s="16"/>
      <c r="Z48" s="95" t="str">
        <f ca="1">_xll.DBRW($B$16,Z$7,$H$33,$D$9,$H48,$D$11,Z$12,Z$13)</f>
        <v>*KEY_ERR</v>
      </c>
      <c r="AA48" s="96" t="e">
        <f t="shared" ca="1" si="7"/>
        <v>#VALUE!</v>
      </c>
      <c r="AB48" s="16"/>
      <c r="AC48" s="114" t="str">
        <f ca="1">_xll.DBRW($B$16,AC$7,$H$33,$D$9,$H48,$D$11,AC$12,AC$13)</f>
        <v>*KEY_ERR</v>
      </c>
      <c r="AD48" s="114" t="str">
        <f ca="1">_xll.DBRW($B$16,AD$7,$H$33,$D$9,$H48,$D$11,AD$12,AD$13)</f>
        <v>*KEY_ERR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</row>
    <row r="49" spans="1:1000" customFormat="1" ht="12.75" x14ac:dyDescent="0.2">
      <c r="A49" s="41" t="str">
        <f ca="1">IF(_xll.TM1RPTELLEV($H$44,$H49)=0,"Root",IF(OR(_xll.ELLEV($B$10,$H49)=0,_xll.TM1RPTELLEV($H$44,$H49)+1&gt;=VALUE($L$29)),"Base","Default"))</f>
        <v>Default</v>
      </c>
      <c r="B49" s="16"/>
      <c r="C49" s="16" t="str">
        <f ca="1">_xll.DBRW($G$16,$H49,C$41)</f>
        <v>1</v>
      </c>
      <c r="D49" s="16">
        <f ca="1">_xll.DBRW($D$16,E$7,$H$33,$E$9,$H49,$D$11,$H$34,$D$41)</f>
        <v>0</v>
      </c>
      <c r="E49" s="25">
        <f ca="1">_xll.DBRW($E$16,E$7,$H$33,$E$9,$H49,$D$11,E$41,E$12,E$13)</f>
        <v>0</v>
      </c>
      <c r="F49" s="22"/>
      <c r="G49" s="44" t="str">
        <f ca="1">_xll.DBRW($G$16,$H49,G$13)&amp;IF(_xll.ELLEV($B$10,$H49)&lt;&gt;0,"",IF($D49&lt;&gt;0,"Annual",IF($E49&lt;&gt;0,"LID","")))</f>
        <v/>
      </c>
      <c r="H49" s="122" t="s">
        <v>148</v>
      </c>
      <c r="I49" s="46">
        <f ca="1">_xll.DBRW($B$16,I$7,$H$33,$D$9,$H49,$D$11,I$12,I$13)</f>
        <v>2517781.7683021491</v>
      </c>
      <c r="J49" s="46">
        <f ca="1">_xll.DBRW($B$16,J$7,$H$33,$D$9,$H49,$D$11,J$12,J$13)</f>
        <v>2654773.8567755828</v>
      </c>
      <c r="K49" s="46">
        <f ca="1">_xll.DBRW($B$16,K$7,$H$33,$D$9,$H49,$D$11,K$12,K$13)</f>
        <v>2693047.2064957889</v>
      </c>
      <c r="L49" s="46">
        <f ca="1">_xll.DBRW($B$16,L$7,$H$33,$D$9,$H49,$D$11,L$12,L$13)</f>
        <v>2775850.4656479876</v>
      </c>
      <c r="M49" s="46">
        <f ca="1">_xll.DBRW($B$16,M$7,$H$33,$D$9,$H49,$D$11,M$12,M$13)</f>
        <v>3063844.4092243626</v>
      </c>
      <c r="N49" s="46">
        <f ca="1">_xll.DBRW($B$16,N$7,$H$33,$D$9,$H49,$D$11,N$12,N$13)</f>
        <v>3101712.0874308618</v>
      </c>
      <c r="O49" s="46">
        <f ca="1">_xll.DBRW($B$16,O$7,$H$33,$D$9,$H49,$D$11,O$12,O$13)</f>
        <v>3158830.0055461046</v>
      </c>
      <c r="P49" s="46">
        <f ca="1">_xll.DBRW($B$16,P$7,$H$33,$D$9,$H49,$D$11,P$12,P$13)</f>
        <v>3214730.1053366382</v>
      </c>
      <c r="Q49" s="46">
        <f ca="1">_xll.DBRW($B$16,Q$7,$H$33,$D$9,$H49,$D$11,Q$12,Q$13)</f>
        <v>3271419.3676256244</v>
      </c>
      <c r="R49" s="46">
        <f ca="1">_xll.DBRW($B$16,R$7,$H$33,$D$9,$H49,$D$11,R$12,R$13)</f>
        <v>3290362.7808551886</v>
      </c>
      <c r="S49" s="46">
        <f ca="1">_xll.DBRW($B$16,S$7,$H$33,$D$9,$H49,$D$11,S$12,S$13)</f>
        <v>3367804.8668043567</v>
      </c>
      <c r="T49" s="46">
        <f ca="1">_xll.DBRW($B$16,T$7,$H$33,$D$9,$H49,$D$11,T$12,T$13)</f>
        <v>3403410.5353049561</v>
      </c>
      <c r="U49" s="46">
        <f ca="1">_xll.DBRW($B$16,U$7,$H$33,$D$9,$H49,$D$11,U$12,U$13)</f>
        <v>3479906.1568568842</v>
      </c>
      <c r="V49" s="16"/>
      <c r="W49" s="46" t="str">
        <f ca="1">_xll.DBRW($B$16,W$7,$H$33,$D$9,$H49,$D$11,W$12,W$13)</f>
        <v>*KEY_ERR</v>
      </c>
      <c r="X49" s="102" t="e">
        <f t="shared" ca="1" si="6"/>
        <v>#VALUE!</v>
      </c>
      <c r="Y49" s="16"/>
      <c r="Z49" s="46" t="str">
        <f ca="1">_xll.DBRW($B$16,Z$7,$H$33,$D$9,$H49,$D$11,Z$12,Z$13)</f>
        <v>*KEY_ERR</v>
      </c>
      <c r="AA49" s="102" t="e">
        <f t="shared" ca="1" si="7"/>
        <v>#VALUE!</v>
      </c>
      <c r="AB49" s="16"/>
      <c r="AC49" s="112" t="str">
        <f ca="1">_xll.DBRW($B$16,AC$7,$H$33,$D$9,$H49,$D$11,AC$12,AC$13)</f>
        <v>*KEY_ERR</v>
      </c>
      <c r="AD49" s="112" t="str">
        <f ca="1">_xll.DBRW($B$16,AD$7,$H$33,$D$9,$H49,$D$11,AD$12,AD$13)</f>
        <v>*KEY_ERR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</row>
    <row r="50" spans="1:1000" customFormat="1" ht="12.75" x14ac:dyDescent="0.2">
      <c r="A50" s="41" t="str">
        <f ca="1">IF(_xll.TM1RPTELLEV($H$44,$H50)=0,"Root",IF(OR(_xll.ELLEV($B$10,$H50)=0,_xll.TM1RPTELLEV($H$44,$H50)+1&gt;=VALUE($L$29)),"Base","Default"))</f>
        <v>Base</v>
      </c>
      <c r="B50" s="16"/>
      <c r="C50" s="16" t="str">
        <f ca="1">_xll.DBRW($G$16,$H50,C$41)</f>
        <v>1</v>
      </c>
      <c r="D50" s="16">
        <f ca="1">_xll.DBRW($D$16,E$7,$H$33,$E$9,$H50,$D$11,$H$34,$D$41)</f>
        <v>0</v>
      </c>
      <c r="E50" s="25">
        <f ca="1">_xll.DBRW($E$16,E$7,$H$33,$E$9,$H50,$D$11,E$41,E$12,E$13)</f>
        <v>0</v>
      </c>
      <c r="F50" s="22"/>
      <c r="G50" s="92" t="str">
        <f ca="1">_xll.DBRW($G$16,$H50,G$13)&amp;IF(_xll.ELLEV($B$10,$H50)&lt;&gt;0,"",IF($D50&lt;&gt;0,"Annual",IF($E50&lt;&gt;0,"LID","")))</f>
        <v/>
      </c>
      <c r="H50" s="121" t="s">
        <v>149</v>
      </c>
      <c r="I50" s="94">
        <f ca="1">_xll.DBRW($B$16,I$7,$H$33,$D$9,$H50,$D$11,I$12,I$13)</f>
        <v>36090258.126298293</v>
      </c>
      <c r="J50" s="94">
        <f ca="1">_xll.DBRW($B$16,J$7,$H$33,$D$9,$H50,$D$11,J$12,J$13)</f>
        <v>37552739.000341676</v>
      </c>
      <c r="K50" s="94">
        <f ca="1">_xll.DBRW($B$16,K$7,$H$33,$D$9,$H50,$D$11,K$12,K$13)</f>
        <v>37856155.129312322</v>
      </c>
      <c r="L50" s="94">
        <f ca="1">_xll.DBRW($B$16,L$7,$H$33,$D$9,$H50,$D$11,L$12,L$13)</f>
        <v>40499063.159312323</v>
      </c>
      <c r="M50" s="94">
        <f ca="1">_xll.DBRW($B$16,M$7,$H$33,$D$9,$H50,$D$11,M$12,M$13)</f>
        <v>41999790.399622686</v>
      </c>
      <c r="N50" s="94">
        <f ca="1">_xll.DBRW($B$16,N$7,$H$33,$D$9,$H50,$D$11,N$12,N$13)</f>
        <v>42511682.455262937</v>
      </c>
      <c r="O50" s="94">
        <f ca="1">_xll.DBRW($B$16,O$7,$H$33,$D$9,$H50,$D$11,O$12,O$13)</f>
        <v>42663287.315974765</v>
      </c>
      <c r="P50" s="94">
        <f ca="1">_xll.DBRW($B$16,P$7,$H$33,$D$9,$H50,$D$11,P$12,P$13)</f>
        <v>43260057.740542941</v>
      </c>
      <c r="Q50" s="94">
        <f ca="1">_xll.DBRW($B$16,Q$7,$H$33,$D$9,$H50,$D$11,Q$12,Q$13)</f>
        <v>43709468.012799434</v>
      </c>
      <c r="R50" s="94">
        <f ca="1">_xll.DBRW($B$16,R$7,$H$33,$D$9,$H50,$D$11,R$12,R$13)</f>
        <v>44588633.827184029</v>
      </c>
      <c r="S50" s="94">
        <f ca="1">_xll.DBRW($B$16,S$7,$H$33,$D$9,$H50,$D$11,S$12,S$13)</f>
        <v>44992182.063258484</v>
      </c>
      <c r="T50" s="94">
        <f ca="1">_xll.DBRW($B$16,T$7,$H$33,$D$9,$H50,$D$11,T$12,T$13)</f>
        <v>45789560.255528897</v>
      </c>
      <c r="U50" s="94">
        <f ca="1">_xll.DBRW($B$16,U$7,$H$33,$D$9,$H50,$D$11,U$12,U$13)</f>
        <v>46237941.227803521</v>
      </c>
      <c r="V50" s="16"/>
      <c r="W50" s="95" t="str">
        <f ca="1">_xll.DBRW($B$16,W$7,$H$33,$D$9,$H50,$D$11,W$12,W$13)</f>
        <v>*KEY_ERR</v>
      </c>
      <c r="X50" s="96" t="e">
        <f t="shared" ca="1" si="6"/>
        <v>#VALUE!</v>
      </c>
      <c r="Y50" s="16"/>
      <c r="Z50" s="95" t="str">
        <f ca="1">_xll.DBRW($B$16,Z$7,$H$33,$D$9,$H50,$D$11,Z$12,Z$13)</f>
        <v>*KEY_ERR</v>
      </c>
      <c r="AA50" s="96" t="e">
        <f t="shared" ca="1" si="7"/>
        <v>#VALUE!</v>
      </c>
      <c r="AB50" s="16"/>
      <c r="AC50" s="114" t="str">
        <f ca="1">_xll.DBRW($B$16,AC$7,$H$33,$D$9,$H50,$D$11,AC$12,AC$13)</f>
        <v>*KEY_ERR</v>
      </c>
      <c r="AD50" s="114" t="str">
        <f ca="1">_xll.DBRW($B$16,AD$7,$H$33,$D$9,$H50,$D$11,AD$12,AD$13)</f>
        <v>*KEY_ERR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</row>
    <row r="51" spans="1:1000" customFormat="1" ht="12.75" x14ac:dyDescent="0.2">
      <c r="A51" s="41" t="str">
        <f ca="1">IF(_xll.TM1RPTELLEV($H$44,$H51)=0,"Root",IF(OR(_xll.ELLEV($B$10,$H51)=0,_xll.TM1RPTELLEV($H$44,$H51)+1&gt;=VALUE($L$29)),"Base","Default"))</f>
        <v>Base</v>
      </c>
      <c r="B51" s="16"/>
      <c r="C51" s="16" t="str">
        <f ca="1">_xll.DBRW($G$16,$H51,C$41)</f>
        <v>1</v>
      </c>
      <c r="D51" s="16">
        <f ca="1">_xll.DBRW($D$16,E$7,$H$33,$E$9,$H51,$D$11,$H$34,$D$41)</f>
        <v>0</v>
      </c>
      <c r="E51" s="25">
        <f ca="1">_xll.DBRW($E$16,E$7,$H$33,$E$9,$H51,$D$11,E$41,E$12,E$13)</f>
        <v>0</v>
      </c>
      <c r="F51" s="22"/>
      <c r="G51" s="92" t="str">
        <f ca="1">_xll.DBRW($G$16,$H51,G$13)&amp;IF(_xll.ELLEV($B$10,$H51)&lt;&gt;0,"",IF($D51&lt;&gt;0,"Annual",IF($E51&lt;&gt;0,"LID","")))</f>
        <v>RULE</v>
      </c>
      <c r="H51" s="121" t="s">
        <v>210</v>
      </c>
      <c r="I51" s="94">
        <f ca="1">_xll.DBRW($B$16,I$7,$H$33,$D$9,$H51,$D$11,I$12,I$13)</f>
        <v>0</v>
      </c>
      <c r="J51" s="94">
        <f ca="1">_xll.DBRW($B$16,J$7,$H$33,$D$9,$H51,$D$11,J$12,J$13)</f>
        <v>0</v>
      </c>
      <c r="K51" s="94">
        <f ca="1">_xll.DBRW($B$16,K$7,$H$33,$D$9,$H51,$D$11,K$12,K$13)</f>
        <v>0</v>
      </c>
      <c r="L51" s="94">
        <f ca="1">_xll.DBRW($B$16,L$7,$H$33,$D$9,$H51,$D$11,L$12,L$13)</f>
        <v>0</v>
      </c>
      <c r="M51" s="94">
        <f ca="1">_xll.DBRW($B$16,M$7,$H$33,$D$9,$H51,$D$11,M$12,M$13)</f>
        <v>0</v>
      </c>
      <c r="N51" s="94">
        <f ca="1">_xll.DBRW($B$16,N$7,$H$33,$D$9,$H51,$D$11,N$12,N$13)</f>
        <v>30713.523338415122</v>
      </c>
      <c r="O51" s="94">
        <f ca="1">_xll.DBRW($B$16,O$7,$H$33,$D$9,$H51,$D$11,O$12,O$13)</f>
        <v>39809.814981124437</v>
      </c>
      <c r="P51" s="94">
        <f ca="1">_xll.DBRW($B$16,P$7,$H$33,$D$9,$H51,$D$11,P$12,P$13)</f>
        <v>75616.040455214999</v>
      </c>
      <c r="Q51" s="94">
        <f ca="1">_xll.DBRW($B$16,Q$7,$H$33,$D$9,$H51,$D$11,Q$12,Q$13)</f>
        <v>102580.65679060487</v>
      </c>
      <c r="R51" s="94">
        <f ca="1">_xll.DBRW($B$16,R$7,$H$33,$D$9,$H51,$D$11,R$12,R$13)</f>
        <v>155330.60565368034</v>
      </c>
      <c r="S51" s="94">
        <f ca="1">_xll.DBRW($B$16,S$7,$H$33,$D$9,$H51,$D$11,S$12,S$13)</f>
        <v>179543.4998181478</v>
      </c>
      <c r="T51" s="94">
        <f ca="1">_xll.DBRW($B$16,T$7,$H$33,$D$9,$H51,$D$11,T$12,T$13)</f>
        <v>227386.19135437239</v>
      </c>
      <c r="U51" s="94">
        <f ca="1">_xll.DBRW($B$16,U$7,$H$33,$D$9,$H51,$D$11,U$12,U$13)</f>
        <v>254289.04969084964</v>
      </c>
      <c r="V51" s="16"/>
      <c r="W51" s="95" t="str">
        <f ca="1">_xll.DBRW($B$16,W$7,$H$33,$D$9,$H51,$D$11,W$12,W$13)</f>
        <v>*KEY_ERR</v>
      </c>
      <c r="X51" s="96" t="e">
        <f t="shared" ca="1" si="6"/>
        <v>#VALUE!</v>
      </c>
      <c r="Y51" s="16"/>
      <c r="Z51" s="95" t="str">
        <f ca="1">_xll.DBRW($B$16,Z$7,$H$33,$D$9,$H51,$D$11,Z$12,Z$13)</f>
        <v>*KEY_ERR</v>
      </c>
      <c r="AA51" s="96" t="e">
        <f t="shared" ca="1" si="7"/>
        <v>#VALUE!</v>
      </c>
      <c r="AB51" s="16"/>
      <c r="AC51" s="114" t="str">
        <f ca="1">_xll.DBRW($B$16,AC$7,$H$33,$D$9,$H51,$D$11,AC$12,AC$13)</f>
        <v>*KEY_ERR</v>
      </c>
      <c r="AD51" s="114" t="str">
        <f ca="1">_xll.DBRW($B$16,AD$7,$H$33,$D$9,$H51,$D$11,AD$12,AD$13)</f>
        <v>*KEY_ERR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</row>
    <row r="52" spans="1:1000" customFormat="1" ht="12.75" x14ac:dyDescent="0.2">
      <c r="A52" s="41" t="str">
        <f ca="1">IF(_xll.TM1RPTELLEV($H$44,$H52)=0,"Root",IF(OR(_xll.ELLEV($B$10,$H52)=0,_xll.TM1RPTELLEV($H$44,$H52)+1&gt;=VALUE($L$29)),"Base","Default"))</f>
        <v>Default</v>
      </c>
      <c r="B52" s="16"/>
      <c r="C52" s="16" t="str">
        <f ca="1">_xll.DBRW($G$16,$H52,C$41)</f>
        <v>1</v>
      </c>
      <c r="D52" s="16">
        <f ca="1">_xll.DBRW($D$16,E$7,$H$33,$E$9,$H52,$D$11,$H$34,$D$41)</f>
        <v>0</v>
      </c>
      <c r="E52" s="25">
        <f ca="1">_xll.DBRW($E$16,E$7,$H$33,$E$9,$H52,$D$11,E$41,E$12,E$13)</f>
        <v>0</v>
      </c>
      <c r="F52" s="22"/>
      <c r="G52" s="44" t="str">
        <f ca="1">_xll.DBRW($G$16,$H52,G$13)&amp;IF(_xll.ELLEV($B$10,$H52)&lt;&gt;0,"",IF($D52&lt;&gt;0,"Annual",IF($E52&lt;&gt;0,"LID","")))</f>
        <v/>
      </c>
      <c r="H52" s="122" t="s">
        <v>150</v>
      </c>
      <c r="I52" s="46">
        <f ca="1">_xll.DBRW($B$16,I$7,$H$33,$D$9,$H52,$D$11,I$12,I$13)</f>
        <v>36090258.126298293</v>
      </c>
      <c r="J52" s="46">
        <f ca="1">_xll.DBRW($B$16,J$7,$H$33,$D$9,$H52,$D$11,J$12,J$13)</f>
        <v>37552739.000341676</v>
      </c>
      <c r="K52" s="46">
        <f ca="1">_xll.DBRW($B$16,K$7,$H$33,$D$9,$H52,$D$11,K$12,K$13)</f>
        <v>37856155.129312322</v>
      </c>
      <c r="L52" s="46">
        <f ca="1">_xll.DBRW($B$16,L$7,$H$33,$D$9,$H52,$D$11,L$12,L$13)</f>
        <v>40499063.159312323</v>
      </c>
      <c r="M52" s="46">
        <f ca="1">_xll.DBRW($B$16,M$7,$H$33,$D$9,$H52,$D$11,M$12,M$13)</f>
        <v>41999790.399622686</v>
      </c>
      <c r="N52" s="46">
        <f ca="1">_xll.DBRW($B$16,N$7,$H$33,$D$9,$H52,$D$11,N$12,N$13)</f>
        <v>42542395.978601351</v>
      </c>
      <c r="O52" s="46">
        <f ca="1">_xll.DBRW($B$16,O$7,$H$33,$D$9,$H52,$D$11,O$12,O$13)</f>
        <v>42703097.13095589</v>
      </c>
      <c r="P52" s="46">
        <f ca="1">_xll.DBRW($B$16,P$7,$H$33,$D$9,$H52,$D$11,P$12,P$13)</f>
        <v>43335673.780998155</v>
      </c>
      <c r="Q52" s="46">
        <f ca="1">_xll.DBRW($B$16,Q$7,$H$33,$D$9,$H52,$D$11,Q$12,Q$13)</f>
        <v>43812048.669590041</v>
      </c>
      <c r="R52" s="46">
        <f ca="1">_xll.DBRW($B$16,R$7,$H$33,$D$9,$H52,$D$11,R$12,R$13)</f>
        <v>44743964.43283771</v>
      </c>
      <c r="S52" s="46">
        <f ca="1">_xll.DBRW($B$16,S$7,$H$33,$D$9,$H52,$D$11,S$12,S$13)</f>
        <v>45171725.56307663</v>
      </c>
      <c r="T52" s="46">
        <f ca="1">_xll.DBRW($B$16,T$7,$H$33,$D$9,$H52,$D$11,T$12,T$13)</f>
        <v>46016946.446883269</v>
      </c>
      <c r="U52" s="46">
        <f ca="1">_xll.DBRW($B$16,U$7,$H$33,$D$9,$H52,$D$11,U$12,U$13)</f>
        <v>46492230.277494371</v>
      </c>
      <c r="V52" s="16"/>
      <c r="W52" s="46" t="str">
        <f ca="1">_xll.DBRW($B$16,W$7,$H$33,$D$9,$H52,$D$11,W$12,W$13)</f>
        <v>*KEY_ERR</v>
      </c>
      <c r="X52" s="102" t="e">
        <f t="shared" ca="1" si="6"/>
        <v>#VALUE!</v>
      </c>
      <c r="Y52" s="16"/>
      <c r="Z52" s="46" t="str">
        <f ca="1">_xll.DBRW($B$16,Z$7,$H$33,$D$9,$H52,$D$11,Z$12,Z$13)</f>
        <v>*KEY_ERR</v>
      </c>
      <c r="AA52" s="102" t="e">
        <f t="shared" ca="1" si="7"/>
        <v>#VALUE!</v>
      </c>
      <c r="AB52" s="16"/>
      <c r="AC52" s="112" t="str">
        <f ca="1">_xll.DBRW($B$16,AC$7,$H$33,$D$9,$H52,$D$11,AC$12,AC$13)</f>
        <v>*KEY_ERR</v>
      </c>
      <c r="AD52" s="112" t="str">
        <f ca="1">_xll.DBRW($B$16,AD$7,$H$33,$D$9,$H52,$D$11,AD$12,AD$13)</f>
        <v>*KEY_ERR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</row>
    <row r="53" spans="1:1000" customFormat="1" ht="12.75" x14ac:dyDescent="0.2">
      <c r="A53" s="41" t="str">
        <f ca="1">IF(_xll.TM1RPTELLEV($H$44,$H53)=0,"Root",IF(OR(_xll.ELLEV($B$10,$H53)=0,_xll.TM1RPTELLEV($H$44,$H53)+1&gt;=VALUE($L$29)),"Base","Default"))</f>
        <v>Base</v>
      </c>
      <c r="B53" s="16"/>
      <c r="C53" s="16" t="str">
        <f ca="1">_xll.DBRW($G$16,$H53,C$41)</f>
        <v>1</v>
      </c>
      <c r="D53" s="16">
        <f ca="1">_xll.DBRW($D$16,E$7,$H$33,$E$9,$H53,$D$11,$H$34,$D$41)</f>
        <v>0</v>
      </c>
      <c r="E53" s="25">
        <f ca="1">_xll.DBRW($E$16,E$7,$H$33,$E$9,$H53,$D$11,E$41,E$12,E$13)</f>
        <v>0</v>
      </c>
      <c r="F53" s="22"/>
      <c r="G53" s="92" t="str">
        <f ca="1">_xll.DBRW($G$16,$H53,G$13)&amp;IF(_xll.ELLEV($B$10,$H53)&lt;&gt;0,"",IF($D53&lt;&gt;0,"Annual",IF($E53&lt;&gt;0,"LID","")))</f>
        <v/>
      </c>
      <c r="H53" s="121" t="s">
        <v>151</v>
      </c>
      <c r="I53" s="94">
        <f ca="1">_xll.DBRW($B$16,I$7,$H$33,$D$9,$H53,$D$11,I$12,I$13)</f>
        <v>3705467.6390269389</v>
      </c>
      <c r="J53" s="94">
        <f ca="1">_xll.DBRW($B$16,J$7,$H$33,$D$9,$H53,$D$11,J$12,J$13)</f>
        <v>3983528.1925214133</v>
      </c>
      <c r="K53" s="94">
        <f ca="1">_xll.DBRW($B$16,K$7,$H$33,$D$9,$H53,$D$11,K$12,K$13)</f>
        <v>4055604.3744494156</v>
      </c>
      <c r="L53" s="94">
        <f ca="1">_xll.DBRW($B$16,L$7,$H$33,$D$9,$H53,$D$11,L$12,L$13)</f>
        <v>4157738.8949056393</v>
      </c>
      <c r="M53" s="94">
        <f ca="1">_xll.DBRW($B$16,M$7,$H$33,$D$9,$H53,$D$11,M$12,M$13)</f>
        <v>4447244.5807846012</v>
      </c>
      <c r="N53" s="94">
        <f ca="1">_xll.DBRW($B$16,N$7,$H$33,$D$9,$H53,$D$11,N$12,N$13)</f>
        <v>4562001.5686347345</v>
      </c>
      <c r="O53" s="94">
        <f ca="1">_xll.DBRW($B$16,O$7,$H$33,$D$9,$H53,$D$11,O$12,O$13)</f>
        <v>4649589.4005294852</v>
      </c>
      <c r="P53" s="94">
        <f ca="1">_xll.DBRW($B$16,P$7,$H$33,$D$9,$H53,$D$11,P$12,P$13)</f>
        <v>4763052.9797869585</v>
      </c>
      <c r="Q53" s="94">
        <f ca="1">_xll.DBRW($B$16,Q$7,$H$33,$D$9,$H53,$D$11,Q$12,Q$13)</f>
        <v>4869809.9167150073</v>
      </c>
      <c r="R53" s="94">
        <f ca="1">_xll.DBRW($B$16,R$7,$H$33,$D$9,$H53,$D$11,R$12,R$13)</f>
        <v>4893175.8620390836</v>
      </c>
      <c r="S53" s="94">
        <f ca="1">_xll.DBRW($B$16,S$7,$H$33,$D$9,$H53,$D$11,S$12,S$13)</f>
        <v>4971024.4581942521</v>
      </c>
      <c r="T53" s="94">
        <f ca="1">_xll.DBRW($B$16,T$7,$H$33,$D$9,$H53,$D$11,T$12,T$13)</f>
        <v>5046463.3515781406</v>
      </c>
      <c r="U53" s="94">
        <f ca="1">_xll.DBRW($B$16,U$7,$H$33,$D$9,$H53,$D$11,U$12,U$13)</f>
        <v>5075672.0762494151</v>
      </c>
      <c r="V53" s="16"/>
      <c r="W53" s="95" t="str">
        <f ca="1">_xll.DBRW($B$16,W$7,$H$33,$D$9,$H53,$D$11,W$12,W$13)</f>
        <v>*KEY_ERR</v>
      </c>
      <c r="X53" s="96" t="e">
        <f t="shared" ca="1" si="6"/>
        <v>#VALUE!</v>
      </c>
      <c r="Y53" s="16"/>
      <c r="Z53" s="95" t="str">
        <f ca="1">_xll.DBRW($B$16,Z$7,$H$33,$D$9,$H53,$D$11,Z$12,Z$13)</f>
        <v>*KEY_ERR</v>
      </c>
      <c r="AA53" s="96" t="e">
        <f t="shared" ca="1" si="7"/>
        <v>#VALUE!</v>
      </c>
      <c r="AB53" s="16"/>
      <c r="AC53" s="114" t="str">
        <f ca="1">_xll.DBRW($B$16,AC$7,$H$33,$D$9,$H53,$D$11,AC$12,AC$13)</f>
        <v>*KEY_ERR</v>
      </c>
      <c r="AD53" s="114" t="str">
        <f ca="1">_xll.DBRW($B$16,AD$7,$H$33,$D$9,$H53,$D$11,AD$12,AD$13)</f>
        <v>*KEY_ERR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</row>
    <row r="54" spans="1:1000" customFormat="1" ht="12.75" x14ac:dyDescent="0.2">
      <c r="A54" s="41" t="str">
        <f ca="1">IF(_xll.TM1RPTELLEV($H$44,$H54)=0,"Root",IF(OR(_xll.ELLEV($B$10,$H54)=0,_xll.TM1RPTELLEV($H$44,$H54)+1&gt;=VALUE($L$29)),"Base","Default"))</f>
        <v>Base</v>
      </c>
      <c r="B54" s="16"/>
      <c r="C54" s="16" t="str">
        <f ca="1">_xll.DBRW($G$16,$H54,C$41)</f>
        <v>1</v>
      </c>
      <c r="D54" s="16">
        <f ca="1">_xll.DBRW($D$16,E$7,$H$33,$E$9,$H54,$D$11,$H$34,$D$41)</f>
        <v>0</v>
      </c>
      <c r="E54" s="25">
        <f ca="1">_xll.DBRW($E$16,E$7,$H$33,$E$9,$H54,$D$11,E$41,E$12,E$13)</f>
        <v>0</v>
      </c>
      <c r="F54" s="22"/>
      <c r="G54" s="92" t="str">
        <f ca="1">_xll.DBRW($G$16,$H54,G$13)&amp;IF(_xll.ELLEV($B$10,$H54)&lt;&gt;0,"",IF($D54&lt;&gt;0,"Annual",IF($E54&lt;&gt;0,"LID","")))</f>
        <v/>
      </c>
      <c r="H54" s="121" t="s">
        <v>152</v>
      </c>
      <c r="I54" s="94">
        <f ca="1">_xll.DBRW($B$16,I$7,$H$33,$D$9,$H54,$D$11,I$12,I$13)</f>
        <v>377952.33073234488</v>
      </c>
      <c r="J54" s="94">
        <f ca="1">_xll.DBRW($B$16,J$7,$H$33,$D$9,$H54,$D$11,J$12,J$13)</f>
        <v>414809.71267406206</v>
      </c>
      <c r="K54" s="94">
        <f ca="1">_xll.DBRW($B$16,K$7,$H$33,$D$9,$H54,$D$11,K$12,K$13)</f>
        <v>415211.53621812863</v>
      </c>
      <c r="L54" s="94">
        <f ca="1">_xll.DBRW($B$16,L$7,$H$33,$D$9,$H54,$D$11,L$12,L$13)</f>
        <v>458729.03733143874</v>
      </c>
      <c r="M54" s="94">
        <f ca="1">_xll.DBRW($B$16,M$7,$H$33,$D$9,$H54,$D$11,M$12,M$13)</f>
        <v>490553.13495863957</v>
      </c>
      <c r="N54" s="94">
        <f ca="1">_xll.DBRW($B$16,N$7,$H$33,$D$9,$H54,$D$11,N$12,N$13)</f>
        <v>499037.94370492059</v>
      </c>
      <c r="O54" s="94">
        <f ca="1">_xll.DBRW($B$16,O$7,$H$33,$D$9,$H54,$D$11,O$12,O$13)</f>
        <v>498942.00688187632</v>
      </c>
      <c r="P54" s="94">
        <f ca="1">_xll.DBRW($B$16,P$7,$H$33,$D$9,$H54,$D$11,P$12,P$13)</f>
        <v>513981.79021184117</v>
      </c>
      <c r="Q54" s="94">
        <f ca="1">_xll.DBRW($B$16,Q$7,$H$33,$D$9,$H54,$D$11,Q$12,Q$13)</f>
        <v>514576.95840197877</v>
      </c>
      <c r="R54" s="94">
        <f ca="1">_xll.DBRW($B$16,R$7,$H$33,$D$9,$H54,$D$11,R$12,R$13)</f>
        <v>524532.72602209367</v>
      </c>
      <c r="S54" s="94">
        <f ca="1">_xll.DBRW($B$16,S$7,$H$33,$D$9,$H54,$D$11,S$12,S$13)</f>
        <v>533090.28273004165</v>
      </c>
      <c r="T54" s="94">
        <f ca="1">_xll.DBRW($B$16,T$7,$H$33,$D$9,$H54,$D$11,T$12,T$13)</f>
        <v>538013.649892963</v>
      </c>
      <c r="U54" s="94">
        <f ca="1">_xll.DBRW($B$16,U$7,$H$33,$D$9,$H54,$D$11,U$12,U$13)</f>
        <v>535954.00143055886</v>
      </c>
      <c r="V54" s="16"/>
      <c r="W54" s="95" t="str">
        <f ca="1">_xll.DBRW($B$16,W$7,$H$33,$D$9,$H54,$D$11,W$12,W$13)</f>
        <v>*KEY_ERR</v>
      </c>
      <c r="X54" s="96" t="e">
        <f t="shared" ca="1" si="6"/>
        <v>#VALUE!</v>
      </c>
      <c r="Y54" s="16"/>
      <c r="Z54" s="95" t="str">
        <f ca="1">_xll.DBRW($B$16,Z$7,$H$33,$D$9,$H54,$D$11,Z$12,Z$13)</f>
        <v>*KEY_ERR</v>
      </c>
      <c r="AA54" s="96" t="e">
        <f t="shared" ca="1" si="7"/>
        <v>#VALUE!</v>
      </c>
      <c r="AB54" s="16"/>
      <c r="AC54" s="114" t="str">
        <f ca="1">_xll.DBRW($B$16,AC$7,$H$33,$D$9,$H54,$D$11,AC$12,AC$13)</f>
        <v>*KEY_ERR</v>
      </c>
      <c r="AD54" s="114" t="str">
        <f ca="1">_xll.DBRW($B$16,AD$7,$H$33,$D$9,$H54,$D$11,AD$12,AD$13)</f>
        <v>*KEY_ERR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  <c r="AEV54" s="16"/>
      <c r="AEW54" s="16"/>
      <c r="AEX54" s="16"/>
      <c r="AEY54" s="16"/>
      <c r="AEZ54" s="16"/>
      <c r="AFA54" s="16"/>
      <c r="AFB54" s="16"/>
      <c r="AFC54" s="16"/>
      <c r="AFD54" s="16"/>
      <c r="AFE54" s="16"/>
      <c r="AFF54" s="16"/>
      <c r="AFG54" s="16"/>
      <c r="AFH54" s="16"/>
      <c r="AFI54" s="16"/>
      <c r="AFJ54" s="16"/>
      <c r="AFK54" s="16"/>
      <c r="AFL54" s="16"/>
      <c r="AFM54" s="16"/>
      <c r="AFN54" s="16"/>
      <c r="AFO54" s="16"/>
      <c r="AFP54" s="16"/>
      <c r="AFQ54" s="16"/>
      <c r="AFR54" s="16"/>
      <c r="AFS54" s="16"/>
      <c r="AFT54" s="16"/>
      <c r="AFU54" s="16"/>
      <c r="AFV54" s="16"/>
      <c r="AFW54" s="16"/>
      <c r="AFX54" s="16"/>
      <c r="AFY54" s="16"/>
      <c r="AFZ54" s="16"/>
      <c r="AGA54" s="16"/>
      <c r="AGB54" s="16"/>
      <c r="AGC54" s="16"/>
      <c r="AGD54" s="16"/>
      <c r="AGE54" s="16"/>
      <c r="AGF54" s="16"/>
      <c r="AGG54" s="16"/>
      <c r="AGH54" s="16"/>
      <c r="AGI54" s="16"/>
      <c r="AGJ54" s="16"/>
      <c r="AGK54" s="16"/>
      <c r="AGL54" s="16"/>
      <c r="AGM54" s="16"/>
      <c r="AGN54" s="16"/>
      <c r="AGO54" s="16"/>
      <c r="AGP54" s="16"/>
      <c r="AGQ54" s="16"/>
      <c r="AGR54" s="16"/>
      <c r="AGS54" s="16"/>
      <c r="AGT54" s="16"/>
      <c r="AGU54" s="16"/>
      <c r="AGV54" s="16"/>
      <c r="AGW54" s="16"/>
      <c r="AGX54" s="16"/>
      <c r="AGY54" s="16"/>
      <c r="AGZ54" s="16"/>
      <c r="AHA54" s="16"/>
      <c r="AHB54" s="16"/>
      <c r="AHC54" s="16"/>
      <c r="AHD54" s="16"/>
      <c r="AHE54" s="16"/>
      <c r="AHF54" s="16"/>
      <c r="AHG54" s="16"/>
      <c r="AHH54" s="16"/>
      <c r="AHI54" s="16"/>
      <c r="AHJ54" s="16"/>
      <c r="AHK54" s="16"/>
      <c r="AHL54" s="16"/>
      <c r="AHM54" s="16"/>
      <c r="AHN54" s="16"/>
      <c r="AHO54" s="16"/>
      <c r="AHP54" s="16"/>
      <c r="AHQ54" s="16"/>
      <c r="AHR54" s="16"/>
      <c r="AHS54" s="16"/>
      <c r="AHT54" s="16"/>
      <c r="AHU54" s="16"/>
      <c r="AHV54" s="16"/>
      <c r="AHW54" s="16"/>
      <c r="AHX54" s="16"/>
      <c r="AHY54" s="16"/>
      <c r="AHZ54" s="16"/>
      <c r="AIA54" s="16"/>
      <c r="AIB54" s="16"/>
      <c r="AIC54" s="16"/>
      <c r="AID54" s="16"/>
      <c r="AIE54" s="16"/>
      <c r="AIF54" s="16"/>
      <c r="AIG54" s="16"/>
      <c r="AIH54" s="16"/>
      <c r="AII54" s="16"/>
      <c r="AIJ54" s="16"/>
      <c r="AIK54" s="16"/>
      <c r="AIL54" s="16"/>
      <c r="AIM54" s="16"/>
      <c r="AIN54" s="16"/>
      <c r="AIO54" s="16"/>
      <c r="AIP54" s="16"/>
      <c r="AIQ54" s="16"/>
      <c r="AIR54" s="16"/>
      <c r="AIS54" s="16"/>
      <c r="AIT54" s="16"/>
      <c r="AIU54" s="16"/>
      <c r="AIV54" s="16"/>
      <c r="AIW54" s="16"/>
      <c r="AIX54" s="16"/>
      <c r="AIY54" s="16"/>
      <c r="AIZ54" s="16"/>
      <c r="AJA54" s="16"/>
      <c r="AJB54" s="16"/>
      <c r="AJC54" s="16"/>
      <c r="AJD54" s="16"/>
      <c r="AJE54" s="16"/>
      <c r="AJF54" s="16"/>
      <c r="AJG54" s="16"/>
      <c r="AJH54" s="16"/>
      <c r="AJI54" s="16"/>
      <c r="AJJ54" s="16"/>
      <c r="AJK54" s="16"/>
      <c r="AJL54" s="16"/>
      <c r="AJM54" s="16"/>
      <c r="AJN54" s="16"/>
      <c r="AJO54" s="16"/>
      <c r="AJP54" s="16"/>
      <c r="AJQ54" s="16"/>
      <c r="AJR54" s="16"/>
      <c r="AJS54" s="16"/>
      <c r="AJT54" s="16"/>
      <c r="AJU54" s="16"/>
      <c r="AJV54" s="16"/>
      <c r="AJW54" s="16"/>
      <c r="AJX54" s="16"/>
      <c r="AJY54" s="16"/>
      <c r="AJZ54" s="16"/>
      <c r="AKA54" s="16"/>
      <c r="AKB54" s="16"/>
      <c r="AKC54" s="16"/>
      <c r="AKD54" s="16"/>
      <c r="AKE54" s="16"/>
      <c r="AKF54" s="16"/>
      <c r="AKG54" s="16"/>
      <c r="AKH54" s="16"/>
      <c r="AKI54" s="16"/>
      <c r="AKJ54" s="16"/>
      <c r="AKK54" s="16"/>
      <c r="AKL54" s="16"/>
      <c r="AKM54" s="16"/>
      <c r="AKN54" s="16"/>
      <c r="AKO54" s="16"/>
      <c r="AKP54" s="16"/>
      <c r="AKQ54" s="16"/>
      <c r="AKR54" s="16"/>
      <c r="AKS54" s="16"/>
      <c r="AKT54" s="16"/>
      <c r="AKU54" s="16"/>
      <c r="AKV54" s="16"/>
      <c r="AKW54" s="16"/>
      <c r="AKX54" s="16"/>
      <c r="AKY54" s="16"/>
      <c r="AKZ54" s="16"/>
      <c r="ALA54" s="16"/>
      <c r="ALB54" s="16"/>
      <c r="ALC54" s="16"/>
      <c r="ALD54" s="16"/>
      <c r="ALE54" s="16"/>
      <c r="ALF54" s="16"/>
      <c r="ALG54" s="16"/>
      <c r="ALH54" s="16"/>
      <c r="ALI54" s="16"/>
      <c r="ALJ54" s="16"/>
      <c r="ALK54" s="16"/>
      <c r="ALL54" s="16"/>
    </row>
    <row r="55" spans="1:1000" customFormat="1" ht="12.75" x14ac:dyDescent="0.2">
      <c r="A55" s="41" t="str">
        <f ca="1">IF(_xll.TM1RPTELLEV($H$44,$H55)=0,"Root",IF(OR(_xll.ELLEV($B$10,$H55)=0,_xll.TM1RPTELLEV($H$44,$H55)+1&gt;=VALUE($L$29)),"Base","Default"))</f>
        <v>Default</v>
      </c>
      <c r="B55" s="16"/>
      <c r="C55" s="16" t="str">
        <f ca="1">_xll.DBRW($G$16,$H55,C$41)</f>
        <v>1</v>
      </c>
      <c r="D55" s="16">
        <f ca="1">_xll.DBRW($D$16,E$7,$H$33,$E$9,$H55,$D$11,$H$34,$D$41)</f>
        <v>0</v>
      </c>
      <c r="E55" s="25">
        <f ca="1">_xll.DBRW($E$16,E$7,$H$33,$E$9,$H55,$D$11,E$41,E$12,E$13)</f>
        <v>0</v>
      </c>
      <c r="F55" s="22"/>
      <c r="G55" s="44" t="str">
        <f ca="1">_xll.DBRW($G$16,$H55,G$13)&amp;IF(_xll.ELLEV($B$10,$H55)&lt;&gt;0,"",IF($D55&lt;&gt;0,"Annual",IF($E55&lt;&gt;0,"LID","")))</f>
        <v/>
      </c>
      <c r="H55" s="122" t="s">
        <v>153</v>
      </c>
      <c r="I55" s="46">
        <f ca="1">_xll.DBRW($B$16,I$7,$H$33,$D$9,$H55,$D$11,I$12,I$13)</f>
        <v>4083419.9697592836</v>
      </c>
      <c r="J55" s="46">
        <f ca="1">_xll.DBRW($B$16,J$7,$H$33,$D$9,$H55,$D$11,J$12,J$13)</f>
        <v>4398337.9051954756</v>
      </c>
      <c r="K55" s="46">
        <f ca="1">_xll.DBRW($B$16,K$7,$H$33,$D$9,$H55,$D$11,K$12,K$13)</f>
        <v>4470815.9106675442</v>
      </c>
      <c r="L55" s="46">
        <f ca="1">_xll.DBRW($B$16,L$7,$H$33,$D$9,$H55,$D$11,L$12,L$13)</f>
        <v>4616467.9322370784</v>
      </c>
      <c r="M55" s="46">
        <f ca="1">_xll.DBRW($B$16,M$7,$H$33,$D$9,$H55,$D$11,M$12,M$13)</f>
        <v>4937797.7157432409</v>
      </c>
      <c r="N55" s="46">
        <f ca="1">_xll.DBRW($B$16,N$7,$H$33,$D$9,$H55,$D$11,N$12,N$13)</f>
        <v>5061039.5123396553</v>
      </c>
      <c r="O55" s="46">
        <f ca="1">_xll.DBRW($B$16,O$7,$H$33,$D$9,$H55,$D$11,O$12,O$13)</f>
        <v>5148531.4074113611</v>
      </c>
      <c r="P55" s="46">
        <f ca="1">_xll.DBRW($B$16,P$7,$H$33,$D$9,$H55,$D$11,P$12,P$13)</f>
        <v>5277034.7699988</v>
      </c>
      <c r="Q55" s="46">
        <f ca="1">_xll.DBRW($B$16,Q$7,$H$33,$D$9,$H55,$D$11,Q$12,Q$13)</f>
        <v>5384386.8751169862</v>
      </c>
      <c r="R55" s="46">
        <f ca="1">_xll.DBRW($B$16,R$7,$H$33,$D$9,$H55,$D$11,R$12,R$13)</f>
        <v>5417708.5880611772</v>
      </c>
      <c r="S55" s="46">
        <f ca="1">_xll.DBRW($B$16,S$7,$H$33,$D$9,$H55,$D$11,S$12,S$13)</f>
        <v>5504114.7409242941</v>
      </c>
      <c r="T55" s="46">
        <f ca="1">_xll.DBRW($B$16,T$7,$H$33,$D$9,$H55,$D$11,T$12,T$13)</f>
        <v>5584477.0014711041</v>
      </c>
      <c r="U55" s="46">
        <f ca="1">_xll.DBRW($B$16,U$7,$H$33,$D$9,$H55,$D$11,U$12,U$13)</f>
        <v>5611626.077679974</v>
      </c>
      <c r="V55" s="16"/>
      <c r="W55" s="46" t="str">
        <f ca="1">_xll.DBRW($B$16,W$7,$H$33,$D$9,$H55,$D$11,W$12,W$13)</f>
        <v>*KEY_ERR</v>
      </c>
      <c r="X55" s="102" t="e">
        <f t="shared" ca="1" si="6"/>
        <v>#VALUE!</v>
      </c>
      <c r="Y55" s="16"/>
      <c r="Z55" s="46" t="str">
        <f ca="1">_xll.DBRW($B$16,Z$7,$H$33,$D$9,$H55,$D$11,Z$12,Z$13)</f>
        <v>*KEY_ERR</v>
      </c>
      <c r="AA55" s="102" t="e">
        <f t="shared" ca="1" si="7"/>
        <v>#VALUE!</v>
      </c>
      <c r="AB55" s="16"/>
      <c r="AC55" s="112" t="str">
        <f ca="1">_xll.DBRW($B$16,AC$7,$H$33,$D$9,$H55,$D$11,AC$12,AC$13)</f>
        <v>*KEY_ERR</v>
      </c>
      <c r="AD55" s="112" t="str">
        <f ca="1">_xll.DBRW($B$16,AD$7,$H$33,$D$9,$H55,$D$11,AD$12,AD$13)</f>
        <v>*KEY_ERR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  <c r="AEV55" s="16"/>
      <c r="AEW55" s="16"/>
      <c r="AEX55" s="16"/>
      <c r="AEY55" s="16"/>
      <c r="AEZ55" s="16"/>
      <c r="AFA55" s="16"/>
      <c r="AFB55" s="16"/>
      <c r="AFC55" s="16"/>
      <c r="AFD55" s="16"/>
      <c r="AFE55" s="16"/>
      <c r="AFF55" s="16"/>
      <c r="AFG55" s="16"/>
      <c r="AFH55" s="16"/>
      <c r="AFI55" s="16"/>
      <c r="AFJ55" s="16"/>
      <c r="AFK55" s="16"/>
      <c r="AFL55" s="16"/>
      <c r="AFM55" s="16"/>
      <c r="AFN55" s="16"/>
      <c r="AFO55" s="16"/>
      <c r="AFP55" s="16"/>
      <c r="AFQ55" s="16"/>
      <c r="AFR55" s="16"/>
      <c r="AFS55" s="16"/>
      <c r="AFT55" s="16"/>
      <c r="AFU55" s="16"/>
      <c r="AFV55" s="16"/>
      <c r="AFW55" s="16"/>
      <c r="AFX55" s="16"/>
      <c r="AFY55" s="16"/>
      <c r="AFZ55" s="16"/>
      <c r="AGA55" s="16"/>
      <c r="AGB55" s="16"/>
      <c r="AGC55" s="16"/>
      <c r="AGD55" s="16"/>
      <c r="AGE55" s="16"/>
      <c r="AGF55" s="16"/>
      <c r="AGG55" s="16"/>
      <c r="AGH55" s="16"/>
      <c r="AGI55" s="16"/>
      <c r="AGJ55" s="16"/>
      <c r="AGK55" s="16"/>
      <c r="AGL55" s="16"/>
      <c r="AGM55" s="16"/>
      <c r="AGN55" s="16"/>
      <c r="AGO55" s="16"/>
      <c r="AGP55" s="16"/>
      <c r="AGQ55" s="16"/>
      <c r="AGR55" s="16"/>
      <c r="AGS55" s="16"/>
      <c r="AGT55" s="16"/>
      <c r="AGU55" s="16"/>
      <c r="AGV55" s="16"/>
      <c r="AGW55" s="16"/>
      <c r="AGX55" s="16"/>
      <c r="AGY55" s="16"/>
      <c r="AGZ55" s="16"/>
      <c r="AHA55" s="16"/>
      <c r="AHB55" s="16"/>
      <c r="AHC55" s="16"/>
      <c r="AHD55" s="16"/>
      <c r="AHE55" s="16"/>
      <c r="AHF55" s="16"/>
      <c r="AHG55" s="16"/>
      <c r="AHH55" s="16"/>
      <c r="AHI55" s="16"/>
      <c r="AHJ55" s="16"/>
      <c r="AHK55" s="16"/>
      <c r="AHL55" s="16"/>
      <c r="AHM55" s="16"/>
      <c r="AHN55" s="16"/>
      <c r="AHO55" s="16"/>
      <c r="AHP55" s="16"/>
      <c r="AHQ55" s="16"/>
      <c r="AHR55" s="16"/>
      <c r="AHS55" s="16"/>
      <c r="AHT55" s="16"/>
      <c r="AHU55" s="16"/>
      <c r="AHV55" s="16"/>
      <c r="AHW55" s="16"/>
      <c r="AHX55" s="16"/>
      <c r="AHY55" s="16"/>
      <c r="AHZ55" s="16"/>
      <c r="AIA55" s="16"/>
      <c r="AIB55" s="16"/>
      <c r="AIC55" s="16"/>
      <c r="AID55" s="16"/>
      <c r="AIE55" s="16"/>
      <c r="AIF55" s="16"/>
      <c r="AIG55" s="16"/>
      <c r="AIH55" s="16"/>
      <c r="AII55" s="16"/>
      <c r="AIJ55" s="16"/>
      <c r="AIK55" s="16"/>
      <c r="AIL55" s="16"/>
      <c r="AIM55" s="16"/>
      <c r="AIN55" s="16"/>
      <c r="AIO55" s="16"/>
      <c r="AIP55" s="16"/>
      <c r="AIQ55" s="16"/>
      <c r="AIR55" s="16"/>
      <c r="AIS55" s="16"/>
      <c r="AIT55" s="16"/>
      <c r="AIU55" s="16"/>
      <c r="AIV55" s="16"/>
      <c r="AIW55" s="16"/>
      <c r="AIX55" s="16"/>
      <c r="AIY55" s="16"/>
      <c r="AIZ55" s="16"/>
      <c r="AJA55" s="16"/>
      <c r="AJB55" s="16"/>
      <c r="AJC55" s="16"/>
      <c r="AJD55" s="16"/>
      <c r="AJE55" s="16"/>
      <c r="AJF55" s="16"/>
      <c r="AJG55" s="16"/>
      <c r="AJH55" s="16"/>
      <c r="AJI55" s="16"/>
      <c r="AJJ55" s="16"/>
      <c r="AJK55" s="16"/>
      <c r="AJL55" s="16"/>
      <c r="AJM55" s="16"/>
      <c r="AJN55" s="16"/>
      <c r="AJO55" s="16"/>
      <c r="AJP55" s="16"/>
      <c r="AJQ55" s="16"/>
      <c r="AJR55" s="16"/>
      <c r="AJS55" s="16"/>
      <c r="AJT55" s="16"/>
      <c r="AJU55" s="16"/>
      <c r="AJV55" s="16"/>
      <c r="AJW55" s="16"/>
      <c r="AJX55" s="16"/>
      <c r="AJY55" s="16"/>
      <c r="AJZ55" s="16"/>
      <c r="AKA55" s="16"/>
      <c r="AKB55" s="16"/>
      <c r="AKC55" s="16"/>
      <c r="AKD55" s="16"/>
      <c r="AKE55" s="16"/>
      <c r="AKF55" s="16"/>
      <c r="AKG55" s="16"/>
      <c r="AKH55" s="16"/>
      <c r="AKI55" s="16"/>
      <c r="AKJ55" s="16"/>
      <c r="AKK55" s="16"/>
      <c r="AKL55" s="16"/>
      <c r="AKM55" s="16"/>
      <c r="AKN55" s="16"/>
      <c r="AKO55" s="16"/>
      <c r="AKP55" s="16"/>
      <c r="AKQ55" s="16"/>
      <c r="AKR55" s="16"/>
      <c r="AKS55" s="16"/>
      <c r="AKT55" s="16"/>
      <c r="AKU55" s="16"/>
      <c r="AKV55" s="16"/>
      <c r="AKW55" s="16"/>
      <c r="AKX55" s="16"/>
      <c r="AKY55" s="16"/>
      <c r="AKZ55" s="16"/>
      <c r="ALA55" s="16"/>
      <c r="ALB55" s="16"/>
      <c r="ALC55" s="16"/>
      <c r="ALD55" s="16"/>
      <c r="ALE55" s="16"/>
      <c r="ALF55" s="16"/>
      <c r="ALG55" s="16"/>
      <c r="ALH55" s="16"/>
      <c r="ALI55" s="16"/>
      <c r="ALJ55" s="16"/>
      <c r="ALK55" s="16"/>
      <c r="ALL55" s="16"/>
    </row>
    <row r="56" spans="1:1000" customFormat="1" ht="12.75" x14ac:dyDescent="0.2">
      <c r="A56" s="41" t="str">
        <f ca="1">IF(_xll.TM1RPTELLEV($H$44,$H56)=0,"Root",IF(OR(_xll.ELLEV($B$10,$H56)=0,_xll.TM1RPTELLEV($H$44,$H56)+1&gt;=VALUE($L$29)),"Base","Default"))</f>
        <v>Default</v>
      </c>
      <c r="B56" s="16"/>
      <c r="C56" s="16" t="str">
        <f ca="1">_xll.DBRW($G$16,$H56,C$41)</f>
        <v>1</v>
      </c>
      <c r="D56" s="16">
        <f ca="1">_xll.DBRW($D$16,E$7,$H$33,$E$9,$H56,$D$11,$H$34,$D$41)</f>
        <v>0</v>
      </c>
      <c r="E56" s="25">
        <f ca="1">_xll.DBRW($E$16,E$7,$H$33,$E$9,$H56,$D$11,E$41,E$12,E$13)</f>
        <v>0</v>
      </c>
      <c r="F56" s="22"/>
      <c r="G56" s="44" t="str">
        <f ca="1">_xll.DBRW($G$16,$H56,G$13)&amp;IF(_xll.ELLEV($B$10,$H56)&lt;&gt;0,"",IF($D56&lt;&gt;0,"Annual",IF($E56&lt;&gt;0,"LID","")))</f>
        <v/>
      </c>
      <c r="H56" s="119" t="s">
        <v>154</v>
      </c>
      <c r="I56" s="46">
        <f ca="1">_xll.DBRW($B$16,I$7,$H$33,$D$9,$H56,$D$11,I$12,I$13)</f>
        <v>43526316.917070203</v>
      </c>
      <c r="J56" s="46">
        <f ca="1">_xll.DBRW($B$16,J$7,$H$33,$D$9,$H56,$D$11,J$12,J$13)</f>
        <v>45454494.373384036</v>
      </c>
      <c r="K56" s="46">
        <f ca="1">_xll.DBRW($B$16,K$7,$H$33,$D$9,$H56,$D$11,K$12,K$13)</f>
        <v>45876359.251457117</v>
      </c>
      <c r="L56" s="46">
        <f ca="1">_xll.DBRW($B$16,L$7,$H$33,$D$9,$H56,$D$11,L$12,L$13)</f>
        <v>48870049.430550173</v>
      </c>
      <c r="M56" s="46">
        <f ca="1">_xll.DBRW($B$16,M$7,$H$33,$D$9,$H56,$D$11,M$12,M$13)</f>
        <v>51060171.535877146</v>
      </c>
      <c r="N56" s="46">
        <f ca="1">_xll.DBRW($B$16,N$7,$H$33,$D$9,$H56,$D$11,N$12,N$13)</f>
        <v>51764957.190779179</v>
      </c>
      <c r="O56" s="46">
        <f ca="1">_xll.DBRW($B$16,O$7,$H$33,$D$9,$H56,$D$11,O$12,O$13)</f>
        <v>52083966.010378703</v>
      </c>
      <c r="P56" s="46">
        <f ca="1">_xll.DBRW($B$16,P$7,$H$33,$D$9,$H56,$D$11,P$12,P$13)</f>
        <v>52906571.776051804</v>
      </c>
      <c r="Q56" s="46">
        <f ca="1">_xll.DBRW($B$16,Q$7,$H$33,$D$9,$H56,$D$11,Q$12,Q$13)</f>
        <v>53558389.165881708</v>
      </c>
      <c r="R56" s="46">
        <f ca="1">_xll.DBRW($B$16,R$7,$H$33,$D$9,$H56,$D$11,R$12,R$13)</f>
        <v>54570555.528826296</v>
      </c>
      <c r="S56" s="46">
        <f ca="1">_xll.DBRW($B$16,S$7,$H$33,$D$9,$H56,$D$11,S$12,S$13)</f>
        <v>55183696.169920713</v>
      </c>
      <c r="T56" s="46">
        <f ca="1">_xll.DBRW($B$16,T$7,$H$33,$D$9,$H56,$D$11,T$12,T$13)</f>
        <v>56149069.391856097</v>
      </c>
      <c r="U56" s="46">
        <f ca="1">_xll.DBRW($B$16,U$7,$H$33,$D$9,$H56,$D$11,U$12,U$13)</f>
        <v>56750169.944896206</v>
      </c>
      <c r="V56" s="16"/>
      <c r="W56" s="46" t="str">
        <f ca="1">_xll.DBRW($B$16,W$7,$H$33,$D$9,$H56,$D$11,W$12,W$13)</f>
        <v>*KEY_ERR</v>
      </c>
      <c r="X56" s="102" t="e">
        <f t="shared" ca="1" si="6"/>
        <v>#VALUE!</v>
      </c>
      <c r="Y56" s="16"/>
      <c r="Z56" s="46" t="str">
        <f ca="1">_xll.DBRW($B$16,Z$7,$H$33,$D$9,$H56,$D$11,Z$12,Z$13)</f>
        <v>*KEY_ERR</v>
      </c>
      <c r="AA56" s="102" t="e">
        <f t="shared" ca="1" si="7"/>
        <v>#VALUE!</v>
      </c>
      <c r="AB56" s="16"/>
      <c r="AC56" s="112" t="str">
        <f ca="1">_xll.DBRW($B$16,AC$7,$H$33,$D$9,$H56,$D$11,AC$12,AC$13)</f>
        <v>*KEY_ERR</v>
      </c>
      <c r="AD56" s="112" t="str">
        <f ca="1">_xll.DBRW($B$16,AD$7,$H$33,$D$9,$H56,$D$11,AD$12,AD$13)</f>
        <v>*KEY_ERR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</row>
    <row r="57" spans="1:1000" customFormat="1" ht="12.75" x14ac:dyDescent="0.2">
      <c r="A57" s="41" t="str">
        <f ca="1">IF(_xll.TM1RPTELLEV($H$44,$H57)=0,"Root",IF(OR(_xll.ELLEV($B$10,$H57)=0,_xll.TM1RPTELLEV($H$44,$H57)+1&gt;=VALUE($L$29)),"Base","Default"))</f>
        <v>Base</v>
      </c>
      <c r="B57" s="16"/>
      <c r="C57" s="16" t="str">
        <f ca="1">_xll.DBRW($G$16,$H57,C$41)</f>
        <v>1</v>
      </c>
      <c r="D57" s="16">
        <f ca="1">_xll.DBRW($D$16,E$7,$H$33,$E$9,$H57,$D$11,$H$34,$D$41)</f>
        <v>0</v>
      </c>
      <c r="E57" s="25">
        <f ca="1">_xll.DBRW($E$16,E$7,$H$33,$E$9,$H57,$D$11,E$41,E$12,E$13)</f>
        <v>0</v>
      </c>
      <c r="F57" s="22"/>
      <c r="G57" s="92" t="str">
        <f ca="1">_xll.DBRW($G$16,$H57,G$13)&amp;IF(_xll.ELLEV($B$10,$H57)&lt;&gt;0,"",IF($D57&lt;&gt;0,"Annual",IF($E57&lt;&gt;0,"LID","")))</f>
        <v/>
      </c>
      <c r="H57" s="123" t="s">
        <v>155</v>
      </c>
      <c r="I57" s="94">
        <f ca="1">_xll.DBRW($B$16,I$7,$H$33,$D$9,$H57,$D$11,I$12,I$13)</f>
        <v>854542.02924511756</v>
      </c>
      <c r="J57" s="94">
        <f ca="1">_xll.DBRW($B$16,J$7,$H$33,$D$9,$H57,$D$11,J$12,J$13)</f>
        <v>837516.6766186466</v>
      </c>
      <c r="K57" s="94">
        <f ca="1">_xll.DBRW($B$16,K$7,$H$33,$D$9,$H57,$D$11,K$12,K$13)</f>
        <v>853224.58111664723</v>
      </c>
      <c r="L57" s="94">
        <f ca="1">_xll.DBRW($B$16,L$7,$H$33,$D$9,$H57,$D$11,L$12,L$13)</f>
        <v>844520.11278838827</v>
      </c>
      <c r="M57" s="94">
        <f ca="1">_xll.DBRW($B$16,M$7,$H$33,$D$9,$H57,$D$11,M$12,M$13)</f>
        <v>872647.61424248724</v>
      </c>
      <c r="N57" s="94">
        <f ca="1">_xll.DBRW($B$16,N$7,$H$33,$D$9,$H57,$D$11,N$12,N$13)</f>
        <v>849921.48736851814</v>
      </c>
      <c r="O57" s="94">
        <f ca="1">_xll.DBRW($B$16,O$7,$H$33,$D$9,$H57,$D$11,O$12,O$13)</f>
        <v>871673.92129684589</v>
      </c>
      <c r="P57" s="94">
        <f ca="1">_xll.DBRW($B$16,P$7,$H$33,$D$9,$H57,$D$11,P$12,P$13)</f>
        <v>864726.66674080398</v>
      </c>
      <c r="Q57" s="94">
        <f ca="1">_xll.DBRW($B$16,Q$7,$H$33,$D$9,$H57,$D$11,Q$12,Q$13)</f>
        <v>887992.71281743969</v>
      </c>
      <c r="R57" s="94">
        <f ca="1">_xll.DBRW($B$16,R$7,$H$33,$D$9,$H57,$D$11,R$12,R$13)</f>
        <v>886001.33781391743</v>
      </c>
      <c r="S57" s="94">
        <f ca="1">_xll.DBRW($B$16,S$7,$H$33,$D$9,$H57,$D$11,S$12,S$13)</f>
        <v>893564.87320668879</v>
      </c>
      <c r="T57" s="94">
        <f ca="1">_xll.DBRW($B$16,T$7,$H$33,$D$9,$H57,$D$11,T$12,T$13)</f>
        <v>904133.71202065342</v>
      </c>
      <c r="U57" s="94">
        <f ca="1">_xll.DBRW($B$16,U$7,$H$33,$D$9,$H57,$D$11,U$12,U$13)</f>
        <v>911818.56769842375</v>
      </c>
      <c r="V57" s="16"/>
      <c r="W57" s="95" t="str">
        <f ca="1">_xll.DBRW($B$16,W$7,$H$33,$D$9,$H57,$D$11,W$12,W$13)</f>
        <v>*KEY_ERR</v>
      </c>
      <c r="X57" s="96" t="e">
        <f t="shared" ca="1" si="6"/>
        <v>#VALUE!</v>
      </c>
      <c r="Y57" s="16"/>
      <c r="Z57" s="95" t="str">
        <f ca="1">_xll.DBRW($B$16,Z$7,$H$33,$D$9,$H57,$D$11,Z$12,Z$13)</f>
        <v>*KEY_ERR</v>
      </c>
      <c r="AA57" s="96" t="e">
        <f t="shared" ca="1" si="7"/>
        <v>#VALUE!</v>
      </c>
      <c r="AB57" s="16"/>
      <c r="AC57" s="114" t="str">
        <f ca="1">_xll.DBRW($B$16,AC$7,$H$33,$D$9,$H57,$D$11,AC$12,AC$13)</f>
        <v>*KEY_ERR</v>
      </c>
      <c r="AD57" s="114" t="str">
        <f ca="1">_xll.DBRW($B$16,AD$7,$H$33,$D$9,$H57,$D$11,AD$12,AD$13)</f>
        <v>*KEY_ERR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</row>
    <row r="58" spans="1:1000" customFormat="1" ht="12.75" x14ac:dyDescent="0.2">
      <c r="A58" s="41" t="str">
        <f ca="1">IF(_xll.TM1RPTELLEV($H$44,$H58)=0,"Root",IF(OR(_xll.ELLEV($B$10,$H58)=0,_xll.TM1RPTELLEV($H$44,$H58)+1&gt;=VALUE($L$29)),"Base","Default"))</f>
        <v>Default</v>
      </c>
      <c r="B58" s="16"/>
      <c r="C58" s="16" t="str">
        <f ca="1">_xll.DBRW($G$16,$H58,C$41)</f>
        <v>1</v>
      </c>
      <c r="D58" s="16">
        <f ca="1">_xll.DBRW($D$16,E$7,$H$33,$E$9,$H58,$D$11,$H$34,$D$41)</f>
        <v>0</v>
      </c>
      <c r="E58" s="25">
        <f ca="1">_xll.DBRW($E$16,E$7,$H$33,$E$9,$H58,$D$11,E$41,E$12,E$13)</f>
        <v>0</v>
      </c>
      <c r="F58" s="22"/>
      <c r="G58" s="44" t="str">
        <f ca="1">_xll.DBRW($G$16,$H58,G$13)&amp;IF(_xll.ELLEV($B$10,$H58)&lt;&gt;0,"",IF($D58&lt;&gt;0,"Annual",IF($E58&lt;&gt;0,"LID","")))</f>
        <v/>
      </c>
      <c r="H58" s="124" t="s">
        <v>156</v>
      </c>
      <c r="I58" s="46">
        <f ca="1">_xll.DBRW($B$16,I$7,$H$33,$D$9,$H58,$D$11,I$12,I$13)</f>
        <v>854542.02924511756</v>
      </c>
      <c r="J58" s="46">
        <f ca="1">_xll.DBRW($B$16,J$7,$H$33,$D$9,$H58,$D$11,J$12,J$13)</f>
        <v>837516.6766186466</v>
      </c>
      <c r="K58" s="46">
        <f ca="1">_xll.DBRW($B$16,K$7,$H$33,$D$9,$H58,$D$11,K$12,K$13)</f>
        <v>853224.58111664723</v>
      </c>
      <c r="L58" s="46">
        <f ca="1">_xll.DBRW($B$16,L$7,$H$33,$D$9,$H58,$D$11,L$12,L$13)</f>
        <v>844520.11278838827</v>
      </c>
      <c r="M58" s="46">
        <f ca="1">_xll.DBRW($B$16,M$7,$H$33,$D$9,$H58,$D$11,M$12,M$13)</f>
        <v>872647.61424248724</v>
      </c>
      <c r="N58" s="46">
        <f ca="1">_xll.DBRW($B$16,N$7,$H$33,$D$9,$H58,$D$11,N$12,N$13)</f>
        <v>849921.48736851814</v>
      </c>
      <c r="O58" s="46">
        <f ca="1">_xll.DBRW($B$16,O$7,$H$33,$D$9,$H58,$D$11,O$12,O$13)</f>
        <v>871673.92129684589</v>
      </c>
      <c r="P58" s="46">
        <f ca="1">_xll.DBRW($B$16,P$7,$H$33,$D$9,$H58,$D$11,P$12,P$13)</f>
        <v>864726.66674080398</v>
      </c>
      <c r="Q58" s="46">
        <f ca="1">_xll.DBRW($B$16,Q$7,$H$33,$D$9,$H58,$D$11,Q$12,Q$13)</f>
        <v>887992.71281743969</v>
      </c>
      <c r="R58" s="46">
        <f ca="1">_xll.DBRW($B$16,R$7,$H$33,$D$9,$H58,$D$11,R$12,R$13)</f>
        <v>886001.33781391743</v>
      </c>
      <c r="S58" s="46">
        <f ca="1">_xll.DBRW($B$16,S$7,$H$33,$D$9,$H58,$D$11,S$12,S$13)</f>
        <v>893564.87320668879</v>
      </c>
      <c r="T58" s="46">
        <f ca="1">_xll.DBRW($B$16,T$7,$H$33,$D$9,$H58,$D$11,T$12,T$13)</f>
        <v>904133.71202065342</v>
      </c>
      <c r="U58" s="46">
        <f ca="1">_xll.DBRW($B$16,U$7,$H$33,$D$9,$H58,$D$11,U$12,U$13)</f>
        <v>911818.56769842375</v>
      </c>
      <c r="V58" s="16"/>
      <c r="W58" s="46" t="str">
        <f ca="1">_xll.DBRW($B$16,W$7,$H$33,$D$9,$H58,$D$11,W$12,W$13)</f>
        <v>*KEY_ERR</v>
      </c>
      <c r="X58" s="102" t="e">
        <f t="shared" ca="1" si="6"/>
        <v>#VALUE!</v>
      </c>
      <c r="Y58" s="16"/>
      <c r="Z58" s="46" t="str">
        <f ca="1">_xll.DBRW($B$16,Z$7,$H$33,$D$9,$H58,$D$11,Z$12,Z$13)</f>
        <v>*KEY_ERR</v>
      </c>
      <c r="AA58" s="102" t="e">
        <f t="shared" ca="1" si="7"/>
        <v>#VALUE!</v>
      </c>
      <c r="AB58" s="16"/>
      <c r="AC58" s="112" t="str">
        <f ca="1">_xll.DBRW($B$16,AC$7,$H$33,$D$9,$H58,$D$11,AC$12,AC$13)</f>
        <v>*KEY_ERR</v>
      </c>
      <c r="AD58" s="112" t="str">
        <f ca="1">_xll.DBRW($B$16,AD$7,$H$33,$D$9,$H58,$D$11,AD$12,AD$13)</f>
        <v>*KEY_ERR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</row>
    <row r="59" spans="1:1000" customFormat="1" ht="12.75" x14ac:dyDescent="0.2">
      <c r="A59" s="41" t="str">
        <f ca="1">IF(_xll.TM1RPTELLEV($H$44,$H59)=0,"Root",IF(OR(_xll.ELLEV($B$10,$H59)=0,_xll.TM1RPTELLEV($H$44,$H59)+1&gt;=VALUE($L$29)),"Base","Default"))</f>
        <v>Base</v>
      </c>
      <c r="B59" s="16"/>
      <c r="C59" s="16" t="str">
        <f ca="1">_xll.DBRW($G$16,$H59,C$41)</f>
        <v>1</v>
      </c>
      <c r="D59" s="16">
        <f ca="1">_xll.DBRW($D$16,E$7,$H$33,$E$9,$H59,$D$11,$H$34,$D$41)</f>
        <v>0</v>
      </c>
      <c r="E59" s="25">
        <f ca="1">_xll.DBRW($E$16,E$7,$H$33,$E$9,$H59,$D$11,E$41,E$12,E$13)</f>
        <v>0</v>
      </c>
      <c r="F59" s="22"/>
      <c r="G59" s="92" t="str">
        <f ca="1">_xll.DBRW($G$16,$H59,G$13)&amp;IF(_xll.ELLEV($B$10,$H59)&lt;&gt;0,"",IF($D59&lt;&gt;0,"Annual",IF($E59&lt;&gt;0,"LID","")))</f>
        <v/>
      </c>
      <c r="H59" s="123" t="s">
        <v>157</v>
      </c>
      <c r="I59" s="94">
        <f ca="1">_xll.DBRW($B$16,I$7,$H$33,$D$9,$H59,$D$11,I$12,I$13)</f>
        <v>5259670.0437726174</v>
      </c>
      <c r="J59" s="94">
        <f ca="1">_xll.DBRW($B$16,J$7,$H$33,$D$9,$H59,$D$11,J$12,J$13)</f>
        <v>5706121.0050664805</v>
      </c>
      <c r="K59" s="94">
        <f ca="1">_xll.DBRW($B$16,K$7,$H$33,$D$9,$H59,$D$11,K$12,K$13)</f>
        <v>5761592.9439669084</v>
      </c>
      <c r="L59" s="94">
        <f ca="1">_xll.DBRW($B$16,L$7,$H$33,$D$9,$H59,$D$11,L$12,L$13)</f>
        <v>6486000.1520644259</v>
      </c>
      <c r="M59" s="94">
        <f ca="1">_xll.DBRW($B$16,M$7,$H$33,$D$9,$H59,$D$11,M$12,M$13)</f>
        <v>5675777.130546798</v>
      </c>
      <c r="N59" s="94">
        <f ca="1">_xll.DBRW($B$16,N$7,$H$33,$D$9,$H59,$D$11,N$12,N$13)</f>
        <v>5846123.5882295296</v>
      </c>
      <c r="O59" s="94">
        <f ca="1">_xll.DBRW($B$16,O$7,$H$33,$D$9,$H59,$D$11,O$12,O$13)</f>
        <v>5995008.8378851963</v>
      </c>
      <c r="P59" s="94">
        <f ca="1">_xll.DBRW($B$16,P$7,$H$33,$D$9,$H59,$D$11,P$12,P$13)</f>
        <v>6177184.7107112128</v>
      </c>
      <c r="Q59" s="94">
        <f ca="1">_xll.DBRW($B$16,Q$7,$H$33,$D$9,$H59,$D$11,Q$12,Q$13)</f>
        <v>6259347.9735819511</v>
      </c>
      <c r="R59" s="94">
        <f ca="1">_xll.DBRW($B$16,R$7,$H$33,$D$9,$H59,$D$11,R$12,R$13)</f>
        <v>6425075.0866203709</v>
      </c>
      <c r="S59" s="94">
        <f ca="1">_xll.DBRW($B$16,S$7,$H$33,$D$9,$H59,$D$11,S$12,S$13)</f>
        <v>6207204.6686137402</v>
      </c>
      <c r="T59" s="94">
        <f ca="1">_xll.DBRW($B$16,T$7,$H$33,$D$9,$H59,$D$11,T$12,T$13)</f>
        <v>6190550.930359344</v>
      </c>
      <c r="U59" s="94">
        <f ca="1">_xll.DBRW($B$16,U$7,$H$33,$D$9,$H59,$D$11,U$12,U$13)</f>
        <v>6097319.87330948</v>
      </c>
      <c r="V59" s="16"/>
      <c r="W59" s="95" t="str">
        <f ca="1">_xll.DBRW($B$16,W$7,$H$33,$D$9,$H59,$D$11,W$12,W$13)</f>
        <v>*KEY_ERR</v>
      </c>
      <c r="X59" s="96" t="e">
        <f t="shared" ca="1" si="6"/>
        <v>#VALUE!</v>
      </c>
      <c r="Y59" s="16"/>
      <c r="Z59" s="95" t="str">
        <f ca="1">_xll.DBRW($B$16,Z$7,$H$33,$D$9,$H59,$D$11,Z$12,Z$13)</f>
        <v>*KEY_ERR</v>
      </c>
      <c r="AA59" s="96" t="e">
        <f t="shared" ca="1" si="7"/>
        <v>#VALUE!</v>
      </c>
      <c r="AB59" s="16"/>
      <c r="AC59" s="114" t="str">
        <f ca="1">_xll.DBRW($B$16,AC$7,$H$33,$D$9,$H59,$D$11,AC$12,AC$13)</f>
        <v>*KEY_ERR</v>
      </c>
      <c r="AD59" s="114" t="str">
        <f ca="1">_xll.DBRW($B$16,AD$7,$H$33,$D$9,$H59,$D$11,AD$12,AD$13)</f>
        <v>*KEY_ERR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</row>
    <row r="60" spans="1:1000" customFormat="1" ht="12.75" x14ac:dyDescent="0.2">
      <c r="A60" s="41" t="str">
        <f ca="1">IF(_xll.TM1RPTELLEV($H$44,$H60)=0,"Root",IF(OR(_xll.ELLEV($B$10,$H60)=0,_xll.TM1RPTELLEV($H$44,$H60)+1&gt;=VALUE($L$29)),"Base","Default"))</f>
        <v>Default</v>
      </c>
      <c r="B60" s="16"/>
      <c r="C60" s="16" t="str">
        <f ca="1">_xll.DBRW($G$16,$H60,C$41)</f>
        <v>1</v>
      </c>
      <c r="D60" s="16">
        <f ca="1">_xll.DBRW($D$16,E$7,$H$33,$E$9,$H60,$D$11,$H$34,$D$41)</f>
        <v>0</v>
      </c>
      <c r="E60" s="25">
        <f ca="1">_xll.DBRW($E$16,E$7,$H$33,$E$9,$H60,$D$11,E$41,E$12,E$13)</f>
        <v>0</v>
      </c>
      <c r="F60" s="22"/>
      <c r="G60" s="44" t="str">
        <f ca="1">_xll.DBRW($G$16,$H60,G$13)&amp;IF(_xll.ELLEV($B$10,$H60)&lt;&gt;0,"",IF($D60&lt;&gt;0,"Annual",IF($E60&lt;&gt;0,"LID","")))</f>
        <v/>
      </c>
      <c r="H60" s="124" t="s">
        <v>158</v>
      </c>
      <c r="I60" s="46">
        <f ca="1">_xll.DBRW($B$16,I$7,$H$33,$D$9,$H60,$D$11,I$12,I$13)</f>
        <v>5259670.0437726174</v>
      </c>
      <c r="J60" s="46">
        <f ca="1">_xll.DBRW($B$16,J$7,$H$33,$D$9,$H60,$D$11,J$12,J$13)</f>
        <v>5706121.0050664805</v>
      </c>
      <c r="K60" s="46">
        <f ca="1">_xll.DBRW($B$16,K$7,$H$33,$D$9,$H60,$D$11,K$12,K$13)</f>
        <v>5761592.9439669084</v>
      </c>
      <c r="L60" s="46">
        <f ca="1">_xll.DBRW($B$16,L$7,$H$33,$D$9,$H60,$D$11,L$12,L$13)</f>
        <v>6486000.1520644259</v>
      </c>
      <c r="M60" s="46">
        <f ca="1">_xll.DBRW($B$16,M$7,$H$33,$D$9,$H60,$D$11,M$12,M$13)</f>
        <v>5675777.130546798</v>
      </c>
      <c r="N60" s="46">
        <f ca="1">_xll.DBRW($B$16,N$7,$H$33,$D$9,$H60,$D$11,N$12,N$13)</f>
        <v>5846123.5882295296</v>
      </c>
      <c r="O60" s="46">
        <f ca="1">_xll.DBRW($B$16,O$7,$H$33,$D$9,$H60,$D$11,O$12,O$13)</f>
        <v>5995008.8378851963</v>
      </c>
      <c r="P60" s="46">
        <f ca="1">_xll.DBRW($B$16,P$7,$H$33,$D$9,$H60,$D$11,P$12,P$13)</f>
        <v>6177184.7107112128</v>
      </c>
      <c r="Q60" s="46">
        <f ca="1">_xll.DBRW($B$16,Q$7,$H$33,$D$9,$H60,$D$11,Q$12,Q$13)</f>
        <v>6259347.9735819511</v>
      </c>
      <c r="R60" s="46">
        <f ca="1">_xll.DBRW($B$16,R$7,$H$33,$D$9,$H60,$D$11,R$12,R$13)</f>
        <v>6425075.0866203709</v>
      </c>
      <c r="S60" s="46">
        <f ca="1">_xll.DBRW($B$16,S$7,$H$33,$D$9,$H60,$D$11,S$12,S$13)</f>
        <v>6207204.6686137402</v>
      </c>
      <c r="T60" s="46">
        <f ca="1">_xll.DBRW($B$16,T$7,$H$33,$D$9,$H60,$D$11,T$12,T$13)</f>
        <v>6190550.930359344</v>
      </c>
      <c r="U60" s="46">
        <f ca="1">_xll.DBRW($B$16,U$7,$H$33,$D$9,$H60,$D$11,U$12,U$13)</f>
        <v>6097319.87330948</v>
      </c>
      <c r="V60" s="16"/>
      <c r="W60" s="46" t="str">
        <f ca="1">_xll.DBRW($B$16,W$7,$H$33,$D$9,$H60,$D$11,W$12,W$13)</f>
        <v>*KEY_ERR</v>
      </c>
      <c r="X60" s="102" t="e">
        <f t="shared" ca="1" si="6"/>
        <v>#VALUE!</v>
      </c>
      <c r="Y60" s="16"/>
      <c r="Z60" s="46" t="str">
        <f ca="1">_xll.DBRW($B$16,Z$7,$H$33,$D$9,$H60,$D$11,Z$12,Z$13)</f>
        <v>*KEY_ERR</v>
      </c>
      <c r="AA60" s="102" t="e">
        <f t="shared" ca="1" si="7"/>
        <v>#VALUE!</v>
      </c>
      <c r="AB60" s="16"/>
      <c r="AC60" s="112" t="str">
        <f ca="1">_xll.DBRW($B$16,AC$7,$H$33,$D$9,$H60,$D$11,AC$12,AC$13)</f>
        <v>*KEY_ERR</v>
      </c>
      <c r="AD60" s="112" t="str">
        <f ca="1">_xll.DBRW($B$16,AD$7,$H$33,$D$9,$H60,$D$11,AD$12,AD$13)</f>
        <v>*KEY_ERR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</row>
    <row r="61" spans="1:1000" customFormat="1" ht="12.75" x14ac:dyDescent="0.2">
      <c r="A61" s="41" t="str">
        <f ca="1">IF(_xll.TM1RPTELLEV($H$44,$H61)=0,"Root",IF(OR(_xll.ELLEV($B$10,$H61)=0,_xll.TM1RPTELLEV($H$44,$H61)+1&gt;=VALUE($L$29)),"Base","Default"))</f>
        <v>Base</v>
      </c>
      <c r="B61" s="16"/>
      <c r="C61" s="16" t="str">
        <f ca="1">_xll.DBRW($G$16,$H61,C$41)</f>
        <v>1</v>
      </c>
      <c r="D61" s="16">
        <f ca="1">_xll.DBRW($D$16,E$7,$H$33,$E$9,$H61,$D$11,$H$34,$D$41)</f>
        <v>0</v>
      </c>
      <c r="E61" s="25">
        <f ca="1">_xll.DBRW($E$16,E$7,$H$33,$E$9,$H61,$D$11,E$41,E$12,E$13)</f>
        <v>0</v>
      </c>
      <c r="F61" s="22"/>
      <c r="G61" s="92" t="str">
        <f ca="1">_xll.DBRW($G$16,$H61,G$13)&amp;IF(_xll.ELLEV($B$10,$H61)&lt;&gt;0,"",IF($D61&lt;&gt;0,"Annual",IF($E61&lt;&gt;0,"LID","")))</f>
        <v/>
      </c>
      <c r="H61" s="123" t="s">
        <v>159</v>
      </c>
      <c r="I61" s="94">
        <f ca="1">_xll.DBRW($B$16,I$7,$H$33,$D$9,$H61,$D$11,I$12,I$13)</f>
        <v>29383.434882317772</v>
      </c>
      <c r="J61" s="94">
        <f ca="1">_xll.DBRW($B$16,J$7,$H$33,$D$9,$H61,$D$11,J$12,J$13)</f>
        <v>31899.82556674294</v>
      </c>
      <c r="K61" s="94">
        <f ca="1">_xll.DBRW($B$16,K$7,$H$33,$D$9,$H61,$D$11,K$12,K$13)</f>
        <v>31954.398219450981</v>
      </c>
      <c r="L61" s="94">
        <f ca="1">_xll.DBRW($B$16,L$7,$H$33,$D$9,$H61,$D$11,L$12,L$13)</f>
        <v>34000.174085365419</v>
      </c>
      <c r="M61" s="94">
        <f ca="1">_xll.DBRW($B$16,M$7,$H$33,$D$9,$H61,$D$11,M$12,M$13)</f>
        <v>37857.28623047733</v>
      </c>
      <c r="N61" s="94">
        <f ca="1">_xll.DBRW($B$16,N$7,$H$33,$D$9,$H61,$D$11,N$12,N$13)</f>
        <v>38925.97283891336</v>
      </c>
      <c r="O61" s="94">
        <f ca="1">_xll.DBRW($B$16,O$7,$H$33,$D$9,$H61,$D$11,O$12,O$13)</f>
        <v>39107.166928440027</v>
      </c>
      <c r="P61" s="94">
        <f ca="1">_xll.DBRW($B$16,P$7,$H$33,$D$9,$H61,$D$11,P$12,P$13)</f>
        <v>40133.988929176339</v>
      </c>
      <c r="Q61" s="94">
        <f ca="1">_xll.DBRW($B$16,Q$7,$H$33,$D$9,$H61,$D$11,Q$12,Q$13)</f>
        <v>40214.820198082452</v>
      </c>
      <c r="R61" s="94">
        <f ca="1">_xll.DBRW($B$16,R$7,$H$33,$D$9,$H61,$D$11,R$12,R$13)</f>
        <v>40682.844983578558</v>
      </c>
      <c r="S61" s="94">
        <f ca="1">_xll.DBRW($B$16,S$7,$H$33,$D$9,$H61,$D$11,S$12,S$13)</f>
        <v>41720.029330401892</v>
      </c>
      <c r="T61" s="94">
        <f ca="1">_xll.DBRW($B$16,T$7,$H$33,$D$9,$H61,$D$11,T$12,T$13)</f>
        <v>42160.752338026592</v>
      </c>
      <c r="U61" s="94">
        <f ca="1">_xll.DBRW($B$16,U$7,$H$33,$D$9,$H61,$D$11,U$12,U$13)</f>
        <v>42939.069821477402</v>
      </c>
      <c r="V61" s="16"/>
      <c r="W61" s="95" t="str">
        <f ca="1">_xll.DBRW($B$16,W$7,$H$33,$D$9,$H61,$D$11,W$12,W$13)</f>
        <v>*KEY_ERR</v>
      </c>
      <c r="X61" s="96" t="e">
        <f t="shared" ca="1" si="6"/>
        <v>#VALUE!</v>
      </c>
      <c r="Y61" s="16"/>
      <c r="Z61" s="95" t="str">
        <f ca="1">_xll.DBRW($B$16,Z$7,$H$33,$D$9,$H61,$D$11,Z$12,Z$13)</f>
        <v>*KEY_ERR</v>
      </c>
      <c r="AA61" s="96" t="e">
        <f t="shared" ca="1" si="7"/>
        <v>#VALUE!</v>
      </c>
      <c r="AB61" s="16"/>
      <c r="AC61" s="114" t="str">
        <f ca="1">_xll.DBRW($B$16,AC$7,$H$33,$D$9,$H61,$D$11,AC$12,AC$13)</f>
        <v>*KEY_ERR</v>
      </c>
      <c r="AD61" s="114" t="str">
        <f ca="1">_xll.DBRW($B$16,AD$7,$H$33,$D$9,$H61,$D$11,AD$12,AD$13)</f>
        <v>*KEY_ERR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</row>
    <row r="62" spans="1:1000" customFormat="1" ht="12.75" x14ac:dyDescent="0.2">
      <c r="A62" s="41" t="str">
        <f ca="1">IF(_xll.TM1RPTELLEV($H$44,$H62)=0,"Root",IF(OR(_xll.ELLEV($B$10,$H62)=0,_xll.TM1RPTELLEV($H$44,$H62)+1&gt;=VALUE($L$29)),"Base","Default"))</f>
        <v>Base</v>
      </c>
      <c r="B62" s="16"/>
      <c r="C62" s="16" t="str">
        <f ca="1">_xll.DBRW($G$16,$H62,C$41)</f>
        <v>1</v>
      </c>
      <c r="D62" s="16">
        <f ca="1">_xll.DBRW($D$16,E$7,$H$33,$E$9,$H62,$D$11,$H$34,$D$41)</f>
        <v>0</v>
      </c>
      <c r="E62" s="25">
        <f ca="1">_xll.DBRW($E$16,E$7,$H$33,$E$9,$H62,$D$11,E$41,E$12,E$13)</f>
        <v>0</v>
      </c>
      <c r="F62" s="22"/>
      <c r="G62" s="92" t="str">
        <f ca="1">_xll.DBRW($G$16,$H62,G$13)&amp;IF(_xll.ELLEV($B$10,$H62)&lt;&gt;0,"",IF($D62&lt;&gt;0,"Annual",IF($E62&lt;&gt;0,"LID","")))</f>
        <v/>
      </c>
      <c r="H62" s="123" t="s">
        <v>160</v>
      </c>
      <c r="I62" s="94">
        <f ca="1">_xll.DBRW($B$16,I$7,$H$33,$D$9,$H62,$D$11,I$12,I$13)</f>
        <v>57721.634162206392</v>
      </c>
      <c r="J62" s="94">
        <f ca="1">_xll.DBRW($B$16,J$7,$H$33,$D$9,$H62,$D$11,J$12,J$13)</f>
        <v>54912.700584556071</v>
      </c>
      <c r="K62" s="94">
        <f ca="1">_xll.DBRW($B$16,K$7,$H$33,$D$9,$H62,$D$11,K$12,K$13)</f>
        <v>54332.918694052692</v>
      </c>
      <c r="L62" s="94">
        <f ca="1">_xll.DBRW($B$16,L$7,$H$33,$D$9,$H62,$D$11,L$12,L$13)</f>
        <v>49839.165762116405</v>
      </c>
      <c r="M62" s="94">
        <f ca="1">_xll.DBRW($B$16,M$7,$H$33,$D$9,$H62,$D$11,M$12,M$13)</f>
        <v>52336.758119539598</v>
      </c>
      <c r="N62" s="94">
        <f ca="1">_xll.DBRW($B$16,N$7,$H$33,$D$9,$H62,$D$11,N$12,N$13)</f>
        <v>54959.28708731744</v>
      </c>
      <c r="O62" s="94">
        <f ca="1">_xll.DBRW($B$16,O$7,$H$33,$D$9,$H62,$D$11,O$12,O$13)</f>
        <v>56130.812965222227</v>
      </c>
      <c r="P62" s="94">
        <f ca="1">_xll.DBRW($B$16,P$7,$H$33,$D$9,$H62,$D$11,P$12,P$13)</f>
        <v>54984.617815959398</v>
      </c>
      <c r="Q62" s="94">
        <f ca="1">_xll.DBRW($B$16,Q$7,$H$33,$D$9,$H62,$D$11,Q$12,Q$13)</f>
        <v>54125.863411094797</v>
      </c>
      <c r="R62" s="94">
        <f ca="1">_xll.DBRW($B$16,R$7,$H$33,$D$9,$H62,$D$11,R$12,R$13)</f>
        <v>53097.79978639177</v>
      </c>
      <c r="S62" s="94">
        <f ca="1">_xll.DBRW($B$16,S$7,$H$33,$D$9,$H62,$D$11,S$12,S$13)</f>
        <v>53769.406833427667</v>
      </c>
      <c r="T62" s="94">
        <f ca="1">_xll.DBRW($B$16,T$7,$H$33,$D$9,$H62,$D$11,T$12,T$13)</f>
        <v>55417.987936204241</v>
      </c>
      <c r="U62" s="94">
        <f ca="1">_xll.DBRW($B$16,U$7,$H$33,$D$9,$H62,$D$11,U$12,U$13)</f>
        <v>57862.822305329486</v>
      </c>
      <c r="V62" s="16"/>
      <c r="W62" s="95" t="str">
        <f ca="1">_xll.DBRW($B$16,W$7,$H$33,$D$9,$H62,$D$11,W$12,W$13)</f>
        <v>*KEY_ERR</v>
      </c>
      <c r="X62" s="96" t="e">
        <f t="shared" ca="1" si="6"/>
        <v>#VALUE!</v>
      </c>
      <c r="Y62" s="16"/>
      <c r="Z62" s="95" t="str">
        <f ca="1">_xll.DBRW($B$16,Z$7,$H$33,$D$9,$H62,$D$11,Z$12,Z$13)</f>
        <v>*KEY_ERR</v>
      </c>
      <c r="AA62" s="96" t="e">
        <f t="shared" ca="1" si="7"/>
        <v>#VALUE!</v>
      </c>
      <c r="AB62" s="16"/>
      <c r="AC62" s="114" t="str">
        <f ca="1">_xll.DBRW($B$16,AC$7,$H$33,$D$9,$H62,$D$11,AC$12,AC$13)</f>
        <v>*KEY_ERR</v>
      </c>
      <c r="AD62" s="114" t="str">
        <f ca="1">_xll.DBRW($B$16,AD$7,$H$33,$D$9,$H62,$D$11,AD$12,AD$13)</f>
        <v>*KEY_ERR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</row>
    <row r="63" spans="1:1000" customFormat="1" ht="12.75" x14ac:dyDescent="0.2">
      <c r="A63" s="41" t="str">
        <f ca="1">IF(_xll.TM1RPTELLEV($H$44,$H63)=0,"Root",IF(OR(_xll.ELLEV($B$10,$H63)=0,_xll.TM1RPTELLEV($H$44,$H63)+1&gt;=VALUE($L$29)),"Base","Default"))</f>
        <v>Default</v>
      </c>
      <c r="B63" s="16"/>
      <c r="C63" s="16" t="str">
        <f ca="1">_xll.DBRW($G$16,$H63,C$41)</f>
        <v>1</v>
      </c>
      <c r="D63" s="16">
        <f ca="1">_xll.DBRW($D$16,E$7,$H$33,$E$9,$H63,$D$11,$H$34,$D$41)</f>
        <v>0</v>
      </c>
      <c r="E63" s="25">
        <f ca="1">_xll.DBRW($E$16,E$7,$H$33,$E$9,$H63,$D$11,E$41,E$12,E$13)</f>
        <v>0</v>
      </c>
      <c r="F63" s="22"/>
      <c r="G63" s="44" t="str">
        <f ca="1">_xll.DBRW($G$16,$H63,G$13)&amp;IF(_xll.ELLEV($B$10,$H63)&lt;&gt;0,"",IF($D63&lt;&gt;0,"Annual",IF($E63&lt;&gt;0,"LID","")))</f>
        <v/>
      </c>
      <c r="H63" s="124" t="s">
        <v>161</v>
      </c>
      <c r="I63" s="46">
        <f ca="1">_xll.DBRW($B$16,I$7,$H$33,$D$9,$H63,$D$11,I$12,I$13)</f>
        <v>87105.069044524163</v>
      </c>
      <c r="J63" s="46">
        <f ca="1">_xll.DBRW($B$16,J$7,$H$33,$D$9,$H63,$D$11,J$12,J$13)</f>
        <v>86812.526151299011</v>
      </c>
      <c r="K63" s="46">
        <f ca="1">_xll.DBRW($B$16,K$7,$H$33,$D$9,$H63,$D$11,K$12,K$13)</f>
        <v>86287.316913503673</v>
      </c>
      <c r="L63" s="46">
        <f ca="1">_xll.DBRW($B$16,L$7,$H$33,$D$9,$H63,$D$11,L$12,L$13)</f>
        <v>83839.339847481824</v>
      </c>
      <c r="M63" s="46">
        <f ca="1">_xll.DBRW($B$16,M$7,$H$33,$D$9,$H63,$D$11,M$12,M$13)</f>
        <v>90194.04435001692</v>
      </c>
      <c r="N63" s="46">
        <f ca="1">_xll.DBRW($B$16,N$7,$H$33,$D$9,$H63,$D$11,N$12,N$13)</f>
        <v>93885.259926230792</v>
      </c>
      <c r="O63" s="46">
        <f ca="1">_xll.DBRW($B$16,O$7,$H$33,$D$9,$H63,$D$11,O$12,O$13)</f>
        <v>95237.979893662254</v>
      </c>
      <c r="P63" s="46">
        <f ca="1">_xll.DBRW($B$16,P$7,$H$33,$D$9,$H63,$D$11,P$12,P$13)</f>
        <v>95118.606745135738</v>
      </c>
      <c r="Q63" s="46">
        <f ca="1">_xll.DBRW($B$16,Q$7,$H$33,$D$9,$H63,$D$11,Q$12,Q$13)</f>
        <v>94340.683609177242</v>
      </c>
      <c r="R63" s="46">
        <f ca="1">_xll.DBRW($B$16,R$7,$H$33,$D$9,$H63,$D$11,R$12,R$13)</f>
        <v>93780.644769970328</v>
      </c>
      <c r="S63" s="46">
        <f ca="1">_xll.DBRW($B$16,S$7,$H$33,$D$9,$H63,$D$11,S$12,S$13)</f>
        <v>95489.436163829552</v>
      </c>
      <c r="T63" s="46">
        <f ca="1">_xll.DBRW($B$16,T$7,$H$33,$D$9,$H63,$D$11,T$12,T$13)</f>
        <v>97578.740274230833</v>
      </c>
      <c r="U63" s="46">
        <f ca="1">_xll.DBRW($B$16,U$7,$H$33,$D$9,$H63,$D$11,U$12,U$13)</f>
        <v>100801.8921268069</v>
      </c>
      <c r="V63" s="16"/>
      <c r="W63" s="46" t="str">
        <f ca="1">_xll.DBRW($B$16,W$7,$H$33,$D$9,$H63,$D$11,W$12,W$13)</f>
        <v>*KEY_ERR</v>
      </c>
      <c r="X63" s="102" t="e">
        <f t="shared" ca="1" si="6"/>
        <v>#VALUE!</v>
      </c>
      <c r="Y63" s="16"/>
      <c r="Z63" s="46" t="str">
        <f ca="1">_xll.DBRW($B$16,Z$7,$H$33,$D$9,$H63,$D$11,Z$12,Z$13)</f>
        <v>*KEY_ERR</v>
      </c>
      <c r="AA63" s="102" t="e">
        <f t="shared" ca="1" si="7"/>
        <v>#VALUE!</v>
      </c>
      <c r="AB63" s="16"/>
      <c r="AC63" s="112" t="str">
        <f ca="1">_xll.DBRW($B$16,AC$7,$H$33,$D$9,$H63,$D$11,AC$12,AC$13)</f>
        <v>*KEY_ERR</v>
      </c>
      <c r="AD63" s="112" t="str">
        <f ca="1">_xll.DBRW($B$16,AD$7,$H$33,$D$9,$H63,$D$11,AD$12,AD$13)</f>
        <v>*KEY_ERR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</row>
    <row r="64" spans="1:1000" customFormat="1" ht="12.75" x14ac:dyDescent="0.2">
      <c r="A64" s="41" t="str">
        <f ca="1">IF(_xll.TM1RPTELLEV($H$44,$H64)=0,"Root",IF(OR(_xll.ELLEV($B$10,$H64)=0,_xll.TM1RPTELLEV($H$44,$H64)+1&gt;=VALUE($L$29)),"Base","Default"))</f>
        <v>Default</v>
      </c>
      <c r="B64" s="16"/>
      <c r="C64" s="16" t="str">
        <f ca="1">_xll.DBRW($G$16,$H64,C$41)</f>
        <v>1</v>
      </c>
      <c r="D64" s="16">
        <f ca="1">_xll.DBRW($D$16,E$7,$H$33,$E$9,$H64,$D$11,$H$34,$D$41)</f>
        <v>0</v>
      </c>
      <c r="E64" s="25">
        <f ca="1">_xll.DBRW($E$16,E$7,$H$33,$E$9,$H64,$D$11,E$41,E$12,E$13)</f>
        <v>0</v>
      </c>
      <c r="F64" s="22"/>
      <c r="G64" s="44" t="str">
        <f ca="1">_xll.DBRW($G$16,$H64,G$13)&amp;IF(_xll.ELLEV($B$10,$H64)&lt;&gt;0,"",IF($D64&lt;&gt;0,"Annual",IF($E64&lt;&gt;0,"LID","")))</f>
        <v/>
      </c>
      <c r="H64" s="122" t="s">
        <v>162</v>
      </c>
      <c r="I64" s="46">
        <f ca="1">_xll.DBRW($B$16,I$7,$H$33,$D$9,$H64,$D$11,I$12,I$13)</f>
        <v>6201317.1420622589</v>
      </c>
      <c r="J64" s="46">
        <f ca="1">_xll.DBRW($B$16,J$7,$H$33,$D$9,$H64,$D$11,J$12,J$13)</f>
        <v>6630450.2078364259</v>
      </c>
      <c r="K64" s="46">
        <f ca="1">_xll.DBRW($B$16,K$7,$H$33,$D$9,$H64,$D$11,K$12,K$13)</f>
        <v>6701104.84199706</v>
      </c>
      <c r="L64" s="46">
        <f ca="1">_xll.DBRW($B$16,L$7,$H$33,$D$9,$H64,$D$11,L$12,L$13)</f>
        <v>7414359.6047002962</v>
      </c>
      <c r="M64" s="46">
        <f ca="1">_xll.DBRW($B$16,M$7,$H$33,$D$9,$H64,$D$11,M$12,M$13)</f>
        <v>6638618.7891393024</v>
      </c>
      <c r="N64" s="46">
        <f ca="1">_xll.DBRW($B$16,N$7,$H$33,$D$9,$H64,$D$11,N$12,N$13)</f>
        <v>6789930.3355242787</v>
      </c>
      <c r="O64" s="46">
        <f ca="1">_xll.DBRW($B$16,O$7,$H$33,$D$9,$H64,$D$11,O$12,O$13)</f>
        <v>6961920.7390757054</v>
      </c>
      <c r="P64" s="46">
        <f ca="1">_xll.DBRW($B$16,P$7,$H$33,$D$9,$H64,$D$11,P$12,P$13)</f>
        <v>7137029.9841971528</v>
      </c>
      <c r="Q64" s="46">
        <f ca="1">_xll.DBRW($B$16,Q$7,$H$33,$D$9,$H64,$D$11,Q$12,Q$13)</f>
        <v>7241681.3700085683</v>
      </c>
      <c r="R64" s="46">
        <f ca="1">_xll.DBRW($B$16,R$7,$H$33,$D$9,$H64,$D$11,R$12,R$13)</f>
        <v>7404857.0692042587</v>
      </c>
      <c r="S64" s="46">
        <f ca="1">_xll.DBRW($B$16,S$7,$H$33,$D$9,$H64,$D$11,S$12,S$13)</f>
        <v>7196258.9779842589</v>
      </c>
      <c r="T64" s="46">
        <f ca="1">_xll.DBRW($B$16,T$7,$H$33,$D$9,$H64,$D$11,T$12,T$13)</f>
        <v>7192263.3826542282</v>
      </c>
      <c r="U64" s="46">
        <f ca="1">_xll.DBRW($B$16,U$7,$H$33,$D$9,$H64,$D$11,U$12,U$13)</f>
        <v>7109940.3331347108</v>
      </c>
      <c r="V64" s="16"/>
      <c r="W64" s="46" t="str">
        <f ca="1">_xll.DBRW($B$16,W$7,$H$33,$D$9,$H64,$D$11,W$12,W$13)</f>
        <v>*KEY_ERR</v>
      </c>
      <c r="X64" s="102" t="e">
        <f t="shared" ca="1" si="6"/>
        <v>#VALUE!</v>
      </c>
      <c r="Y64" s="16"/>
      <c r="Z64" s="46" t="str">
        <f ca="1">_xll.DBRW($B$16,Z$7,$H$33,$D$9,$H64,$D$11,Z$12,Z$13)</f>
        <v>*KEY_ERR</v>
      </c>
      <c r="AA64" s="102" t="e">
        <f t="shared" ca="1" si="7"/>
        <v>#VALUE!</v>
      </c>
      <c r="AB64" s="16"/>
      <c r="AC64" s="112" t="str">
        <f ca="1">_xll.DBRW($B$16,AC$7,$H$33,$D$9,$H64,$D$11,AC$12,AC$13)</f>
        <v>*KEY_ERR</v>
      </c>
      <c r="AD64" s="112" t="str">
        <f ca="1">_xll.DBRW($B$16,AD$7,$H$33,$D$9,$H64,$D$11,AD$12,AD$13)</f>
        <v>*KEY_ERR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</row>
    <row r="65" spans="1:1000" customFormat="1" ht="12.75" x14ac:dyDescent="0.2">
      <c r="A65" s="41" t="str">
        <f ca="1">IF(_xll.TM1RPTELLEV($H$44,$H65)=0,"Root",IF(OR(_xll.ELLEV($B$10,$H65)=0,_xll.TM1RPTELLEV($H$44,$H65)+1&gt;=VALUE($L$29)),"Base","Default"))</f>
        <v>Base</v>
      </c>
      <c r="B65" s="16"/>
      <c r="C65" s="16" t="str">
        <f ca="1">_xll.DBRW($G$16,$H65,C$41)</f>
        <v>1</v>
      </c>
      <c r="D65" s="16">
        <f ca="1">_xll.DBRW($D$16,E$7,$H$33,$E$9,$H65,$D$11,$H$34,$D$41)</f>
        <v>0</v>
      </c>
      <c r="E65" s="25">
        <f ca="1">_xll.DBRW($E$16,E$7,$H$33,$E$9,$H65,$D$11,E$41,E$12,E$13)</f>
        <v>0</v>
      </c>
      <c r="F65" s="22"/>
      <c r="G65" s="92" t="str">
        <f ca="1">_xll.DBRW($G$16,$H65,G$13)&amp;IF(_xll.ELLEV($B$10,$H65)&lt;&gt;0,"",IF($D65&lt;&gt;0,"Annual",IF($E65&lt;&gt;0,"LID","")))</f>
        <v/>
      </c>
      <c r="H65" s="121" t="s">
        <v>163</v>
      </c>
      <c r="I65" s="94">
        <f ca="1">_xll.DBRW($B$16,I$7,$H$33,$D$9,$H65,$D$11,I$12,I$13)</f>
        <v>-19765.650570387079</v>
      </c>
      <c r="J65" s="94">
        <f ca="1">_xll.DBRW($B$16,J$7,$H$33,$D$9,$H65,$D$11,J$12,J$13)</f>
        <v>-20958.494817957489</v>
      </c>
      <c r="K65" s="94">
        <f ca="1">_xll.DBRW($B$16,K$7,$H$33,$D$9,$H65,$D$11,K$12,K$13)</f>
        <v>-20976.626814786374</v>
      </c>
      <c r="L65" s="94">
        <f ca="1">_xll.DBRW($B$16,L$7,$H$33,$D$9,$H65,$D$11,L$12,L$13)</f>
        <v>-23021.005097050878</v>
      </c>
      <c r="M65" s="94">
        <f ca="1">_xll.DBRW($B$16,M$7,$H$33,$D$9,$H65,$D$11,M$12,M$13)</f>
        <v>-22347.110952892501</v>
      </c>
      <c r="N65" s="94">
        <f ca="1">_xll.DBRW($B$16,N$7,$H$33,$D$9,$H65,$D$11,N$12,N$13)</f>
        <v>-23073.218919372546</v>
      </c>
      <c r="O65" s="94">
        <f ca="1">_xll.DBRW($B$16,O$7,$H$33,$D$9,$H65,$D$11,O$12,O$13)</f>
        <v>-23757.193841232089</v>
      </c>
      <c r="P65" s="94">
        <f ca="1">_xll.DBRW($B$16,P$7,$H$33,$D$9,$H65,$D$11,P$12,P$13)</f>
        <v>-24243.938099362593</v>
      </c>
      <c r="Q65" s="94">
        <f ca="1">_xll.DBRW($B$16,Q$7,$H$33,$D$9,$H65,$D$11,Q$12,Q$13)</f>
        <v>-24270.794633519392</v>
      </c>
      <c r="R65" s="94">
        <f ca="1">_xll.DBRW($B$16,R$7,$H$33,$D$9,$H65,$D$11,R$12,R$13)</f>
        <v>-24738.499685168368</v>
      </c>
      <c r="S65" s="94">
        <f ca="1">_xll.DBRW($B$16,S$7,$H$33,$D$9,$H65,$D$11,S$12,S$13)</f>
        <v>-24557.288345844787</v>
      </c>
      <c r="T65" s="94">
        <f ca="1">_xll.DBRW($B$16,T$7,$H$33,$D$9,$H65,$D$11,T$12,T$13)</f>
        <v>-24693.55149386017</v>
      </c>
      <c r="U65" s="94">
        <f ca="1">_xll.DBRW($B$16,U$7,$H$33,$D$9,$H65,$D$11,U$12,U$13)</f>
        <v>-25173.793965568722</v>
      </c>
      <c r="V65" s="16"/>
      <c r="W65" s="95" t="str">
        <f ca="1">_xll.DBRW($B$16,W$7,$H$33,$D$9,$H65,$D$11,W$12,W$13)</f>
        <v>*KEY_ERR</v>
      </c>
      <c r="X65" s="96" t="e">
        <f t="shared" ca="1" si="6"/>
        <v>#VALUE!</v>
      </c>
      <c r="Y65" s="16"/>
      <c r="Z65" s="95" t="str">
        <f ca="1">_xll.DBRW($B$16,Z$7,$H$33,$D$9,$H65,$D$11,Z$12,Z$13)</f>
        <v>*KEY_ERR</v>
      </c>
      <c r="AA65" s="96" t="e">
        <f t="shared" ca="1" si="7"/>
        <v>#VALUE!</v>
      </c>
      <c r="AB65" s="16"/>
      <c r="AC65" s="114" t="str">
        <f ca="1">_xll.DBRW($B$16,AC$7,$H$33,$D$9,$H65,$D$11,AC$12,AC$13)</f>
        <v>*KEY_ERR</v>
      </c>
      <c r="AD65" s="114" t="str">
        <f ca="1">_xll.DBRW($B$16,AD$7,$H$33,$D$9,$H65,$D$11,AD$12,AD$13)</f>
        <v>*KEY_ERR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</row>
    <row r="66" spans="1:1000" customFormat="1" ht="12.75" x14ac:dyDescent="0.2">
      <c r="A66" s="41" t="str">
        <f ca="1">IF(_xll.TM1RPTELLEV($H$44,$H66)=0,"Root",IF(OR(_xll.ELLEV($B$10,$H66)=0,_xll.TM1RPTELLEV($H$44,$H66)+1&gt;=VALUE($L$29)),"Base","Default"))</f>
        <v>Base</v>
      </c>
      <c r="B66" s="16"/>
      <c r="C66" s="16" t="str">
        <f ca="1">_xll.DBRW($G$16,$H66,C$41)</f>
        <v>1</v>
      </c>
      <c r="D66" s="16">
        <f ca="1">_xll.DBRW($D$16,E$7,$H$33,$E$9,$H66,$D$11,$H$34,$D$41)</f>
        <v>0</v>
      </c>
      <c r="E66" s="25">
        <f ca="1">_xll.DBRW($E$16,E$7,$H$33,$E$9,$H66,$D$11,E$41,E$12,E$13)</f>
        <v>0</v>
      </c>
      <c r="F66" s="22"/>
      <c r="G66" s="92" t="str">
        <f ca="1">_xll.DBRW($G$16,$H66,G$13)&amp;IF(_xll.ELLEV($B$10,$H66)&lt;&gt;0,"",IF($D66&lt;&gt;0,"Annual",IF($E66&lt;&gt;0,"LID","")))</f>
        <v/>
      </c>
      <c r="H66" s="121" t="s">
        <v>164</v>
      </c>
      <c r="I66" s="94">
        <f ca="1">_xll.DBRW($B$16,I$7,$H$33,$D$9,$H66,$D$11,I$12,I$13)</f>
        <v>-23384.008568758891</v>
      </c>
      <c r="J66" s="94">
        <f ca="1">_xll.DBRW($B$16,J$7,$H$33,$D$9,$H66,$D$11,J$12,J$13)</f>
        <v>-25197.102163628351</v>
      </c>
      <c r="K66" s="94">
        <f ca="1">_xll.DBRW($B$16,K$7,$H$33,$D$9,$H66,$D$11,K$12,K$13)</f>
        <v>-25261.143196471196</v>
      </c>
      <c r="L66" s="94">
        <f ca="1">_xll.DBRW($B$16,L$7,$H$33,$D$9,$H66,$D$11,L$12,L$13)</f>
        <v>-26799.958936539242</v>
      </c>
      <c r="M66" s="94">
        <f ca="1">_xll.DBRW($B$16,M$7,$H$33,$D$9,$H66,$D$11,M$12,M$13)</f>
        <v>-27729.055032586621</v>
      </c>
      <c r="N66" s="94">
        <f ca="1">_xll.DBRW($B$16,N$7,$H$33,$D$9,$H66,$D$11,N$12,N$13)</f>
        <v>-28277.839274113718</v>
      </c>
      <c r="O66" s="94">
        <f ca="1">_xll.DBRW($B$16,O$7,$H$33,$D$9,$H66,$D$11,O$12,O$13)</f>
        <v>-28161.223307638749</v>
      </c>
      <c r="P66" s="94">
        <f ca="1">_xll.DBRW($B$16,P$7,$H$33,$D$9,$H66,$D$11,P$12,P$13)</f>
        <v>-28901.062476544004</v>
      </c>
      <c r="Q66" s="94">
        <f ca="1">_xll.DBRW($B$16,Q$7,$H$33,$D$9,$H66,$D$11,Q$12,Q$13)</f>
        <v>-28995.918007471544</v>
      </c>
      <c r="R66" s="94">
        <f ca="1">_xll.DBRW($B$16,R$7,$H$33,$D$9,$H66,$D$11,R$12,R$13)</f>
        <v>-29347.962392520276</v>
      </c>
      <c r="S66" s="94">
        <f ca="1">_xll.DBRW($B$16,S$7,$H$33,$D$9,$H66,$D$11,S$12,S$13)</f>
        <v>-29597.797992643082</v>
      </c>
      <c r="T66" s="94">
        <f ca="1">_xll.DBRW($B$16,T$7,$H$33,$D$9,$H66,$D$11,T$12,T$13)</f>
        <v>-30325.291430413381</v>
      </c>
      <c r="U66" s="94">
        <f ca="1">_xll.DBRW($B$16,U$7,$H$33,$D$9,$H66,$D$11,U$12,U$13)</f>
        <v>-30265.391282128949</v>
      </c>
      <c r="V66" s="16"/>
      <c r="W66" s="95" t="str">
        <f ca="1">_xll.DBRW($B$16,W$7,$H$33,$D$9,$H66,$D$11,W$12,W$13)</f>
        <v>*KEY_ERR</v>
      </c>
      <c r="X66" s="96" t="e">
        <f t="shared" ca="1" si="6"/>
        <v>#VALUE!</v>
      </c>
      <c r="Y66" s="16"/>
      <c r="Z66" s="95" t="str">
        <f ca="1">_xll.DBRW($B$16,Z$7,$H$33,$D$9,$H66,$D$11,Z$12,Z$13)</f>
        <v>*KEY_ERR</v>
      </c>
      <c r="AA66" s="96" t="e">
        <f t="shared" ca="1" si="7"/>
        <v>#VALUE!</v>
      </c>
      <c r="AB66" s="16"/>
      <c r="AC66" s="114" t="str">
        <f ca="1">_xll.DBRW($B$16,AC$7,$H$33,$D$9,$H66,$D$11,AC$12,AC$13)</f>
        <v>*KEY_ERR</v>
      </c>
      <c r="AD66" s="114" t="str">
        <f ca="1">_xll.DBRW($B$16,AD$7,$H$33,$D$9,$H66,$D$11,AD$12,AD$13)</f>
        <v>*KEY_ERR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</row>
    <row r="67" spans="1:1000" customFormat="1" ht="12.75" x14ac:dyDescent="0.2">
      <c r="A67" s="41" t="str">
        <f ca="1">IF(_xll.TM1RPTELLEV($H$44,$H67)=0,"Root",IF(OR(_xll.ELLEV($B$10,$H67)=0,_xll.TM1RPTELLEV($H$44,$H67)+1&gt;=VALUE($L$29)),"Base","Default"))</f>
        <v>Base</v>
      </c>
      <c r="B67" s="16"/>
      <c r="C67" s="16" t="str">
        <f ca="1">_xll.DBRW($G$16,$H67,C$41)</f>
        <v>1</v>
      </c>
      <c r="D67" s="16">
        <f ca="1">_xll.DBRW($D$16,E$7,$H$33,$E$9,$H67,$D$11,$H$34,$D$41)</f>
        <v>0</v>
      </c>
      <c r="E67" s="25">
        <f ca="1">_xll.DBRW($E$16,E$7,$H$33,$E$9,$H67,$D$11,E$41,E$12,E$13)</f>
        <v>0</v>
      </c>
      <c r="F67" s="22"/>
      <c r="G67" s="92" t="str">
        <f ca="1">_xll.DBRW($G$16,$H67,G$13)&amp;IF(_xll.ELLEV($B$10,$H67)&lt;&gt;0,"",IF($D67&lt;&gt;0,"Annual",IF($E67&lt;&gt;0,"LID","")))</f>
        <v/>
      </c>
      <c r="H67" s="121" t="s">
        <v>165</v>
      </c>
      <c r="I67" s="94">
        <f ca="1">_xll.DBRW($B$16,I$7,$H$33,$D$9,$H67,$D$11,I$12,I$13)</f>
        <v>-269928.72935925127</v>
      </c>
      <c r="J67" s="94">
        <f ca="1">_xll.DBRW($B$16,J$7,$H$33,$D$9,$H67,$D$11,J$12,J$13)</f>
        <v>-288567.36196025921</v>
      </c>
      <c r="K67" s="94">
        <f ca="1">_xll.DBRW($B$16,K$7,$H$33,$D$9,$H67,$D$11,K$12,K$13)</f>
        <v>-288176.50352535665</v>
      </c>
      <c r="L67" s="94">
        <f ca="1">_xll.DBRW($B$16,L$7,$H$33,$D$9,$H67,$D$11,L$12,L$13)</f>
        <v>-306911.06941583165</v>
      </c>
      <c r="M67" s="94">
        <f ca="1">_xll.DBRW($B$16,M$7,$H$33,$D$9,$H67,$D$11,M$12,M$13)</f>
        <v>-315753.75656260533</v>
      </c>
      <c r="N67" s="94">
        <f ca="1">_xll.DBRW($B$16,N$7,$H$33,$D$9,$H67,$D$11,N$12,N$13)</f>
        <v>-322774.52245510888</v>
      </c>
      <c r="O67" s="94">
        <f ca="1">_xll.DBRW($B$16,O$7,$H$33,$D$9,$H67,$D$11,O$12,O$13)</f>
        <v>-331572.89222529391</v>
      </c>
      <c r="P67" s="94">
        <f ca="1">_xll.DBRW($B$16,P$7,$H$33,$D$9,$H67,$D$11,P$12,P$13)</f>
        <v>-339178.45130513445</v>
      </c>
      <c r="Q67" s="94">
        <f ca="1">_xll.DBRW($B$16,Q$7,$H$33,$D$9,$H67,$D$11,Q$12,Q$13)</f>
        <v>-338599.52428421692</v>
      </c>
      <c r="R67" s="94">
        <f ca="1">_xll.DBRW($B$16,R$7,$H$33,$D$9,$H67,$D$11,R$12,R$13)</f>
        <v>-342885.54668204836</v>
      </c>
      <c r="S67" s="94">
        <f ca="1">_xll.DBRW($B$16,S$7,$H$33,$D$9,$H67,$D$11,S$12,S$13)</f>
        <v>-345263.36105389969</v>
      </c>
      <c r="T67" s="94">
        <f ca="1">_xll.DBRW($B$16,T$7,$H$33,$D$9,$H67,$D$11,T$12,T$13)</f>
        <v>-354527.47611947428</v>
      </c>
      <c r="U67" s="94">
        <f ca="1">_xll.DBRW($B$16,U$7,$H$33,$D$9,$H67,$D$11,U$12,U$13)</f>
        <v>-355564.88842406601</v>
      </c>
      <c r="V67" s="16"/>
      <c r="W67" s="95" t="str">
        <f ca="1">_xll.DBRW($B$16,W$7,$H$33,$D$9,$H67,$D$11,W$12,W$13)</f>
        <v>*KEY_ERR</v>
      </c>
      <c r="X67" s="96" t="e">
        <f t="shared" ca="1" si="6"/>
        <v>#VALUE!</v>
      </c>
      <c r="Y67" s="16"/>
      <c r="Z67" s="95" t="str">
        <f ca="1">_xll.DBRW($B$16,Z$7,$H$33,$D$9,$H67,$D$11,Z$12,Z$13)</f>
        <v>*KEY_ERR</v>
      </c>
      <c r="AA67" s="96" t="e">
        <f t="shared" ca="1" si="7"/>
        <v>#VALUE!</v>
      </c>
      <c r="AB67" s="16"/>
      <c r="AC67" s="114" t="str">
        <f ca="1">_xll.DBRW($B$16,AC$7,$H$33,$D$9,$H67,$D$11,AC$12,AC$13)</f>
        <v>*KEY_ERR</v>
      </c>
      <c r="AD67" s="114" t="str">
        <f ca="1">_xll.DBRW($B$16,AD$7,$H$33,$D$9,$H67,$D$11,AD$12,AD$13)</f>
        <v>*KEY_ERR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</row>
    <row r="68" spans="1:1000" customFormat="1" ht="12.75" x14ac:dyDescent="0.2">
      <c r="A68" s="41" t="str">
        <f ca="1">IF(_xll.TM1RPTELLEV($H$44,$H68)=0,"Root",IF(OR(_xll.ELLEV($B$10,$H68)=0,_xll.TM1RPTELLEV($H$44,$H68)+1&gt;=VALUE($L$29)),"Base","Default"))</f>
        <v>Base</v>
      </c>
      <c r="B68" s="16"/>
      <c r="C68" s="16" t="str">
        <f ca="1">_xll.DBRW($G$16,$H68,C$41)</f>
        <v>1</v>
      </c>
      <c r="D68" s="16">
        <f ca="1">_xll.DBRW($D$16,E$7,$H$33,$E$9,$H68,$D$11,$H$34,$D$41)</f>
        <v>0</v>
      </c>
      <c r="E68" s="25">
        <f ca="1">_xll.DBRW($E$16,E$7,$H$33,$E$9,$H68,$D$11,E$41,E$12,E$13)</f>
        <v>0</v>
      </c>
      <c r="F68" s="22"/>
      <c r="G68" s="92" t="str">
        <f ca="1">_xll.DBRW($G$16,$H68,G$13)&amp;IF(_xll.ELLEV($B$10,$H68)&lt;&gt;0,"",IF($D68&lt;&gt;0,"Annual",IF($E68&lt;&gt;0,"LID","")))</f>
        <v/>
      </c>
      <c r="H68" s="121" t="s">
        <v>166</v>
      </c>
      <c r="I68" s="94">
        <f ca="1">_xll.DBRW($B$16,I$7,$H$33,$D$9,$H68,$D$11,I$12,I$13)</f>
        <v>-2213117.98643967</v>
      </c>
      <c r="J68" s="94">
        <f ca="1">_xll.DBRW($B$16,J$7,$H$33,$D$9,$H68,$D$11,J$12,J$13)</f>
        <v>-2352994.503907315</v>
      </c>
      <c r="K68" s="94">
        <f ca="1">_xll.DBRW($B$16,K$7,$H$33,$D$9,$H68,$D$11,K$12,K$13)</f>
        <v>-2288728.6465862961</v>
      </c>
      <c r="L68" s="94">
        <f ca="1">_xll.DBRW($B$16,L$7,$H$33,$D$9,$H68,$D$11,L$12,L$13)</f>
        <v>-2498576.050819125</v>
      </c>
      <c r="M68" s="94">
        <f ca="1">_xll.DBRW($B$16,M$7,$H$33,$D$9,$H68,$D$11,M$12,M$13)</f>
        <v>-2792740.8859534329</v>
      </c>
      <c r="N68" s="94">
        <f ca="1">_xll.DBRW($B$16,N$7,$H$33,$D$9,$H68,$D$11,N$12,N$13)</f>
        <v>-2714441.4779852666</v>
      </c>
      <c r="O68" s="94">
        <f ca="1">_xll.DBRW($B$16,O$7,$H$33,$D$9,$H68,$D$11,O$12,O$13)</f>
        <v>-2615821.2350320416</v>
      </c>
      <c r="P68" s="94">
        <f ca="1">_xll.DBRW($B$16,P$7,$H$33,$D$9,$H68,$D$11,P$12,P$13)</f>
        <v>-2672898.3361400375</v>
      </c>
      <c r="Q68" s="94">
        <f ca="1">_xll.DBRW($B$16,Q$7,$H$33,$D$9,$H68,$D$11,Q$12,Q$13)</f>
        <v>-2577709.8023814047</v>
      </c>
      <c r="R68" s="94">
        <f ca="1">_xll.DBRW($B$16,R$7,$H$33,$D$9,$H68,$D$11,R$12,R$13)</f>
        <v>-2625717.8896745276</v>
      </c>
      <c r="S68" s="94">
        <f ca="1">_xll.DBRW($B$16,S$7,$H$33,$D$9,$H68,$D$11,S$12,S$13)</f>
        <v>-2704819.3393883565</v>
      </c>
      <c r="T68" s="94">
        <f ca="1">_xll.DBRW($B$16,T$7,$H$33,$D$9,$H68,$D$11,T$12,T$13)</f>
        <v>-2760139.6307292827</v>
      </c>
      <c r="U68" s="94">
        <f ca="1">_xll.DBRW($B$16,U$7,$H$33,$D$9,$H68,$D$11,U$12,U$13)</f>
        <v>-2838563.6249600709</v>
      </c>
      <c r="V68" s="16"/>
      <c r="W68" s="95" t="str">
        <f ca="1">_xll.DBRW($B$16,W$7,$H$33,$D$9,$H68,$D$11,W$12,W$13)</f>
        <v>*KEY_ERR</v>
      </c>
      <c r="X68" s="96" t="e">
        <f t="shared" ca="1" si="6"/>
        <v>#VALUE!</v>
      </c>
      <c r="Y68" s="16"/>
      <c r="Z68" s="95" t="str">
        <f ca="1">_xll.DBRW($B$16,Z$7,$H$33,$D$9,$H68,$D$11,Z$12,Z$13)</f>
        <v>*KEY_ERR</v>
      </c>
      <c r="AA68" s="96" t="e">
        <f t="shared" ca="1" si="7"/>
        <v>#VALUE!</v>
      </c>
      <c r="AB68" s="16"/>
      <c r="AC68" s="114" t="str">
        <f ca="1">_xll.DBRW($B$16,AC$7,$H$33,$D$9,$H68,$D$11,AC$12,AC$13)</f>
        <v>*KEY_ERR</v>
      </c>
      <c r="AD68" s="114" t="str">
        <f ca="1">_xll.DBRW($B$16,AD$7,$H$33,$D$9,$H68,$D$11,AD$12,AD$13)</f>
        <v>*KEY_ERR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</row>
    <row r="69" spans="1:1000" customFormat="1" ht="12.75" x14ac:dyDescent="0.2">
      <c r="A69" s="41" t="str">
        <f ca="1">IF(_xll.TM1RPTELLEV($H$44,$H69)=0,"Root",IF(OR(_xll.ELLEV($B$10,$H69)=0,_xll.TM1RPTELLEV($H$44,$H69)+1&gt;=VALUE($L$29)),"Base","Default"))</f>
        <v>Default</v>
      </c>
      <c r="B69" s="16"/>
      <c r="C69" s="16" t="str">
        <f ca="1">_xll.DBRW($G$16,$H69,C$41)</f>
        <v>1</v>
      </c>
      <c r="D69" s="16">
        <f ca="1">_xll.DBRW($D$16,E$7,$H$33,$E$9,$H69,$D$11,$H$34,$D$41)</f>
        <v>0</v>
      </c>
      <c r="E69" s="25">
        <f ca="1">_xll.DBRW($E$16,E$7,$H$33,$E$9,$H69,$D$11,E$41,E$12,E$13)</f>
        <v>0</v>
      </c>
      <c r="F69" s="22"/>
      <c r="G69" s="44" t="str">
        <f ca="1">_xll.DBRW($G$16,$H69,G$13)&amp;IF(_xll.ELLEV($B$10,$H69)&lt;&gt;0,"",IF($D69&lt;&gt;0,"Annual",IF($E69&lt;&gt;0,"LID","")))</f>
        <v/>
      </c>
      <c r="H69" s="122" t="s">
        <v>167</v>
      </c>
      <c r="I69" s="46">
        <f ca="1">_xll.DBRW($B$16,I$7,$H$33,$D$9,$H69,$D$11,I$12,I$13)</f>
        <v>-2526196.374938067</v>
      </c>
      <c r="J69" s="46">
        <f ca="1">_xll.DBRW($B$16,J$7,$H$33,$D$9,$H69,$D$11,J$12,J$13)</f>
        <v>-2687717.4628491602</v>
      </c>
      <c r="K69" s="46">
        <f ca="1">_xll.DBRW($B$16,K$7,$H$33,$D$9,$H69,$D$11,K$12,K$13)</f>
        <v>-2623142.9201229103</v>
      </c>
      <c r="L69" s="46">
        <f ca="1">_xll.DBRW($B$16,L$7,$H$33,$D$9,$H69,$D$11,L$12,L$13)</f>
        <v>-2855308.0842685467</v>
      </c>
      <c r="M69" s="46">
        <f ca="1">_xll.DBRW($B$16,M$7,$H$33,$D$9,$H69,$D$11,M$12,M$13)</f>
        <v>-3158570.8085015174</v>
      </c>
      <c r="N69" s="46">
        <f ca="1">_xll.DBRW($B$16,N$7,$H$33,$D$9,$H69,$D$11,N$12,N$13)</f>
        <v>-3088567.0586338616</v>
      </c>
      <c r="O69" s="46">
        <f ca="1">_xll.DBRW($B$16,O$7,$H$33,$D$9,$H69,$D$11,O$12,O$13)</f>
        <v>-2999312.5444062063</v>
      </c>
      <c r="P69" s="46">
        <f ca="1">_xll.DBRW($B$16,P$7,$H$33,$D$9,$H69,$D$11,P$12,P$13)</f>
        <v>-3065221.7880210783</v>
      </c>
      <c r="Q69" s="46">
        <f ca="1">_xll.DBRW($B$16,Q$7,$H$33,$D$9,$H69,$D$11,Q$12,Q$13)</f>
        <v>-2969576.0393066127</v>
      </c>
      <c r="R69" s="46">
        <f ca="1">_xll.DBRW($B$16,R$7,$H$33,$D$9,$H69,$D$11,R$12,R$13)</f>
        <v>-3022689.8984342646</v>
      </c>
      <c r="S69" s="46">
        <f ca="1">_xll.DBRW($B$16,S$7,$H$33,$D$9,$H69,$D$11,S$12,S$13)</f>
        <v>-3104237.7867807439</v>
      </c>
      <c r="T69" s="46">
        <f ca="1">_xll.DBRW($B$16,T$7,$H$33,$D$9,$H69,$D$11,T$12,T$13)</f>
        <v>-3169685.9497730304</v>
      </c>
      <c r="U69" s="46">
        <f ca="1">_xll.DBRW($B$16,U$7,$H$33,$D$9,$H69,$D$11,U$12,U$13)</f>
        <v>-3249567.6986318347</v>
      </c>
      <c r="V69" s="16"/>
      <c r="W69" s="46" t="str">
        <f ca="1">_xll.DBRW($B$16,W$7,$H$33,$D$9,$H69,$D$11,W$12,W$13)</f>
        <v>*KEY_ERR</v>
      </c>
      <c r="X69" s="102" t="e">
        <f t="shared" ca="1" si="6"/>
        <v>#VALUE!</v>
      </c>
      <c r="Y69" s="16"/>
      <c r="Z69" s="46" t="str">
        <f ca="1">_xll.DBRW($B$16,Z$7,$H$33,$D$9,$H69,$D$11,Z$12,Z$13)</f>
        <v>*KEY_ERR</v>
      </c>
      <c r="AA69" s="102" t="e">
        <f t="shared" ca="1" si="7"/>
        <v>#VALUE!</v>
      </c>
      <c r="AB69" s="16"/>
      <c r="AC69" s="112" t="str">
        <f ca="1">_xll.DBRW($B$16,AC$7,$H$33,$D$9,$H69,$D$11,AC$12,AC$13)</f>
        <v>*KEY_ERR</v>
      </c>
      <c r="AD69" s="112" t="str">
        <f ca="1">_xll.DBRW($B$16,AD$7,$H$33,$D$9,$H69,$D$11,AD$12,AD$13)</f>
        <v>*KEY_ERR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</row>
    <row r="70" spans="1:1000" customFormat="1" ht="12.75" x14ac:dyDescent="0.2">
      <c r="A70" s="41" t="str">
        <f ca="1">IF(_xll.TM1RPTELLEV($H$44,$H70)=0,"Root",IF(OR(_xll.ELLEV($B$10,$H70)=0,_xll.TM1RPTELLEV($H$44,$H70)+1&gt;=VALUE($L$29)),"Base","Default"))</f>
        <v>Default</v>
      </c>
      <c r="B70" s="16"/>
      <c r="C70" s="16" t="str">
        <f ca="1">_xll.DBRW($G$16,$H70,C$41)</f>
        <v>1</v>
      </c>
      <c r="D70" s="16">
        <f ca="1">_xll.DBRW($D$16,E$7,$H$33,$E$9,$H70,$D$11,$H$34,$D$41)</f>
        <v>0</v>
      </c>
      <c r="E70" s="25">
        <f ca="1">_xll.DBRW($E$16,E$7,$H$33,$E$9,$H70,$D$11,E$41,E$12,E$13)</f>
        <v>0</v>
      </c>
      <c r="F70" s="22"/>
      <c r="G70" s="44" t="str">
        <f ca="1">_xll.DBRW($G$16,$H70,G$13)&amp;IF(_xll.ELLEV($B$10,$H70)&lt;&gt;0,"",IF($D70&lt;&gt;0,"Annual",IF($E70&lt;&gt;0,"LID","")))</f>
        <v/>
      </c>
      <c r="H70" s="119" t="s">
        <v>168</v>
      </c>
      <c r="I70" s="46">
        <f ca="1">_xll.DBRW($B$16,I$7,$H$33,$D$9,$H70,$D$11,I$12,I$13)</f>
        <v>3675120.7671241919</v>
      </c>
      <c r="J70" s="46">
        <f ca="1">_xll.DBRW($B$16,J$7,$H$33,$D$9,$H70,$D$11,J$12,J$13)</f>
        <v>3942732.7449872657</v>
      </c>
      <c r="K70" s="46">
        <f ca="1">_xll.DBRW($B$16,K$7,$H$33,$D$9,$H70,$D$11,K$12,K$13)</f>
        <v>4077961.9218741492</v>
      </c>
      <c r="L70" s="46">
        <f ca="1">_xll.DBRW($B$16,L$7,$H$33,$D$9,$H70,$D$11,L$12,L$13)</f>
        <v>4559051.5204317495</v>
      </c>
      <c r="M70" s="46">
        <f ca="1">_xll.DBRW($B$16,M$7,$H$33,$D$9,$H70,$D$11,M$12,M$13)</f>
        <v>3480047.980637785</v>
      </c>
      <c r="N70" s="46">
        <f ca="1">_xll.DBRW($B$16,N$7,$H$33,$D$9,$H70,$D$11,N$12,N$13)</f>
        <v>3701363.2768904171</v>
      </c>
      <c r="O70" s="46">
        <f ca="1">_xll.DBRW($B$16,O$7,$H$33,$D$9,$H70,$D$11,O$12,O$13)</f>
        <v>3962608.1946694981</v>
      </c>
      <c r="P70" s="46">
        <f ca="1">_xll.DBRW($B$16,P$7,$H$33,$D$9,$H70,$D$11,P$12,P$13)</f>
        <v>4071808.196176074</v>
      </c>
      <c r="Q70" s="46">
        <f ca="1">_xll.DBRW($B$16,Q$7,$H$33,$D$9,$H70,$D$11,Q$12,Q$13)</f>
        <v>4272105.3307019556</v>
      </c>
      <c r="R70" s="46">
        <f ca="1">_xll.DBRW($B$16,R$7,$H$33,$D$9,$H70,$D$11,R$12,R$13)</f>
        <v>4382167.1707699941</v>
      </c>
      <c r="S70" s="46">
        <f ca="1">_xll.DBRW($B$16,S$7,$H$33,$D$9,$H70,$D$11,S$12,S$13)</f>
        <v>4092021.1912035146</v>
      </c>
      <c r="T70" s="46">
        <f ca="1">_xll.DBRW($B$16,T$7,$H$33,$D$9,$H70,$D$11,T$12,T$13)</f>
        <v>4022577.4328811979</v>
      </c>
      <c r="U70" s="46">
        <f ca="1">_xll.DBRW($B$16,U$7,$H$33,$D$9,$H70,$D$11,U$12,U$13)</f>
        <v>3860372.6345028761</v>
      </c>
      <c r="V70" s="16"/>
      <c r="W70" s="46" t="str">
        <f ca="1">_xll.DBRW($B$16,W$7,$H$33,$D$9,$H70,$D$11,W$12,W$13)</f>
        <v>*KEY_ERR</v>
      </c>
      <c r="X70" s="102" t="e">
        <f t="shared" ca="1" si="6"/>
        <v>#VALUE!</v>
      </c>
      <c r="Y70" s="16"/>
      <c r="Z70" s="46" t="str">
        <f ca="1">_xll.DBRW($B$16,Z$7,$H$33,$D$9,$H70,$D$11,Z$12,Z$13)</f>
        <v>*KEY_ERR</v>
      </c>
      <c r="AA70" s="102" t="e">
        <f t="shared" ca="1" si="7"/>
        <v>#VALUE!</v>
      </c>
      <c r="AB70" s="16"/>
      <c r="AC70" s="112" t="str">
        <f ca="1">_xll.DBRW($B$16,AC$7,$H$33,$D$9,$H70,$D$11,AC$12,AC$13)</f>
        <v>*KEY_ERR</v>
      </c>
      <c r="AD70" s="112" t="str">
        <f ca="1">_xll.DBRW($B$16,AD$7,$H$33,$D$9,$H70,$D$11,AD$12,AD$13)</f>
        <v>*KEY_ERR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</row>
    <row r="71" spans="1:1000" customFormat="1" ht="12.75" x14ac:dyDescent="0.2">
      <c r="A71" s="41" t="str">
        <f ca="1">IF(_xll.TM1RPTELLEV($H$44,$H71)=0,"Root",IF(OR(_xll.ELLEV($B$10,$H71)=0,_xll.TM1RPTELLEV($H$44,$H71)+1&gt;=VALUE($L$29)),"Base","Default"))</f>
        <v>Base</v>
      </c>
      <c r="B71" s="16"/>
      <c r="C71" s="16" t="str">
        <f ca="1">_xll.DBRW($G$16,$H71,C$41)</f>
        <v>1</v>
      </c>
      <c r="D71" s="16">
        <f ca="1">_xll.DBRW($D$16,E$7,$H$33,$E$9,$H71,$D$11,$H$34,$D$41)</f>
        <v>0</v>
      </c>
      <c r="E71" s="25">
        <f ca="1">_xll.DBRW($E$16,E$7,$H$33,$E$9,$H71,$D$11,E$41,E$12,E$13)</f>
        <v>0</v>
      </c>
      <c r="F71" s="22"/>
      <c r="G71" s="92" t="str">
        <f ca="1">_xll.DBRW($G$16,$H71,G$13)&amp;IF(_xll.ELLEV($B$10,$H71)&lt;&gt;0,"",IF($D71&lt;&gt;0,"Annual",IF($E71&lt;&gt;0,"LID","")))</f>
        <v/>
      </c>
      <c r="H71" s="97" t="s">
        <v>169</v>
      </c>
      <c r="I71" s="94">
        <f ca="1">_xll.DBRW($B$16,I$7,$H$33,$D$9,$H71,$D$11,I$12,I$13)</f>
        <v>74593.602868971953</v>
      </c>
      <c r="J71" s="94">
        <f ca="1">_xll.DBRW($B$16,J$7,$H$33,$D$9,$H71,$D$11,J$12,J$13)</f>
        <v>78106.424593179414</v>
      </c>
      <c r="K71" s="94">
        <f ca="1">_xll.DBRW($B$16,K$7,$H$33,$D$9,$H71,$D$11,K$12,K$13)</f>
        <v>79071.215758916311</v>
      </c>
      <c r="L71" s="94">
        <f ca="1">_xll.DBRW($B$16,L$7,$H$33,$D$9,$H71,$D$11,L$12,L$13)</f>
        <v>88719.316556513921</v>
      </c>
      <c r="M71" s="94">
        <f ca="1">_xll.DBRW($B$16,M$7,$H$33,$D$9,$H71,$D$11,M$12,M$13)</f>
        <v>93010.063982412466</v>
      </c>
      <c r="N71" s="94">
        <f ca="1">_xll.DBRW($B$16,N$7,$H$33,$D$9,$H71,$D$11,N$12,N$13)</f>
        <v>93040.616207861458</v>
      </c>
      <c r="O71" s="94">
        <f ca="1">_xll.DBRW($B$16,O$7,$H$33,$D$9,$H71,$D$11,O$12,O$13)</f>
        <v>95191.191520604349</v>
      </c>
      <c r="P71" s="94">
        <f ca="1">_xll.DBRW($B$16,P$7,$H$33,$D$9,$H71,$D$11,P$12,P$13)</f>
        <v>96624.610684570405</v>
      </c>
      <c r="Q71" s="94">
        <f ca="1">_xll.DBRW($B$16,Q$7,$H$33,$D$9,$H71,$D$11,Q$12,Q$13)</f>
        <v>98053.628522005223</v>
      </c>
      <c r="R71" s="94">
        <f ca="1">_xll.DBRW($B$16,R$7,$H$33,$D$9,$H71,$D$11,R$12,R$13)</f>
        <v>100260.88415615165</v>
      </c>
      <c r="S71" s="94">
        <f ca="1">_xll.DBRW($B$16,S$7,$H$33,$D$9,$H71,$D$11,S$12,S$13)</f>
        <v>101414.67380469851</v>
      </c>
      <c r="T71" s="94">
        <f ca="1">_xll.DBRW($B$16,T$7,$H$33,$D$9,$H71,$D$11,T$12,T$13)</f>
        <v>98797.367395166526</v>
      </c>
      <c r="U71" s="94">
        <f ca="1">_xll.DBRW($B$16,U$7,$H$33,$D$9,$H71,$D$11,U$12,U$13)</f>
        <v>99138.717669380188</v>
      </c>
      <c r="V71" s="16"/>
      <c r="W71" s="95" t="str">
        <f ca="1">_xll.DBRW($B$16,W$7,$H$33,$D$9,$H71,$D$11,W$12,W$13)</f>
        <v>*KEY_ERR</v>
      </c>
      <c r="X71" s="96" t="e">
        <f t="shared" ca="1" si="6"/>
        <v>#VALUE!</v>
      </c>
      <c r="Y71" s="16"/>
      <c r="Z71" s="95" t="str">
        <f ca="1">_xll.DBRW($B$16,Z$7,$H$33,$D$9,$H71,$D$11,Z$12,Z$13)</f>
        <v>*KEY_ERR</v>
      </c>
      <c r="AA71" s="96" t="e">
        <f t="shared" ca="1" si="7"/>
        <v>#VALUE!</v>
      </c>
      <c r="AB71" s="16"/>
      <c r="AC71" s="114" t="str">
        <f ca="1">_xll.DBRW($B$16,AC$7,$H$33,$D$9,$H71,$D$11,AC$12,AC$13)</f>
        <v>*KEY_ERR</v>
      </c>
      <c r="AD71" s="114" t="str">
        <f ca="1">_xll.DBRW($B$16,AD$7,$H$33,$D$9,$H71,$D$11,AD$12,AD$13)</f>
        <v>*KEY_ERR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</row>
    <row r="72" spans="1:1000" customFormat="1" ht="12.75" x14ac:dyDescent="0.2">
      <c r="A72" s="41" t="str">
        <f ca="1">IF(_xll.TM1RPTELLEV($H$44,$H72)=0,"Root",IF(OR(_xll.ELLEV($B$10,$H72)=0,_xll.TM1RPTELLEV($H$44,$H72)+1&gt;=VALUE($L$29)),"Base","Default"))</f>
        <v>Base</v>
      </c>
      <c r="B72" s="16"/>
      <c r="C72" s="16" t="str">
        <f ca="1">_xll.DBRW($G$16,$H72,C$41)</f>
        <v>1</v>
      </c>
      <c r="D72" s="16">
        <f ca="1">_xll.DBRW($D$16,E$7,$H$33,$E$9,$H72,$D$11,$H$34,$D$41)</f>
        <v>0</v>
      </c>
      <c r="E72" s="25">
        <f ca="1">_xll.DBRW($E$16,E$7,$H$33,$E$9,$H72,$D$11,E$41,E$12,E$13)</f>
        <v>0</v>
      </c>
      <c r="F72" s="22"/>
      <c r="G72" s="92" t="str">
        <f ca="1">_xll.DBRW($G$16,$H72,G$13)&amp;IF(_xll.ELLEV($B$10,$H72)&lt;&gt;0,"",IF($D72&lt;&gt;0,"Annual",IF($E72&lt;&gt;0,"LID","")))</f>
        <v/>
      </c>
      <c r="H72" s="97" t="s">
        <v>170</v>
      </c>
      <c r="I72" s="94">
        <f ca="1">_xll.DBRW($B$16,I$7,$H$33,$D$9,$H72,$D$11,I$12,I$13)</f>
        <v>438678.83911119553</v>
      </c>
      <c r="J72" s="94">
        <f ca="1">_xll.DBRW($B$16,J$7,$H$33,$D$9,$H72,$D$11,J$12,J$13)</f>
        <v>461295.28982875001</v>
      </c>
      <c r="K72" s="94">
        <f ca="1">_xll.DBRW($B$16,K$7,$H$33,$D$9,$H72,$D$11,K$12,K$13)</f>
        <v>458739.09224362753</v>
      </c>
      <c r="L72" s="94">
        <f ca="1">_xll.DBRW($B$16,L$7,$H$33,$D$9,$H72,$D$11,L$12,L$13)</f>
        <v>510417.1271748867</v>
      </c>
      <c r="M72" s="94">
        <f ca="1">_xll.DBRW($B$16,M$7,$H$33,$D$9,$H72,$D$11,M$12,M$13)</f>
        <v>534443.3810789088</v>
      </c>
      <c r="N72" s="94">
        <f ca="1">_xll.DBRW($B$16,N$7,$H$33,$D$9,$H72,$D$11,N$12,N$13)</f>
        <v>539147.76130835386</v>
      </c>
      <c r="O72" s="94">
        <f ca="1">_xll.DBRW($B$16,O$7,$H$33,$D$9,$H72,$D$11,O$12,O$13)</f>
        <v>546894.72327094444</v>
      </c>
      <c r="P72" s="94">
        <f ca="1">_xll.DBRW($B$16,P$7,$H$33,$D$9,$H72,$D$11,P$12,P$13)</f>
        <v>556123.44491543679</v>
      </c>
      <c r="Q72" s="94">
        <f ca="1">_xll.DBRW($B$16,Q$7,$H$33,$D$9,$H72,$D$11,Q$12,Q$13)</f>
        <v>552337.28675512865</v>
      </c>
      <c r="R72" s="94">
        <f ca="1">_xll.DBRW($B$16,R$7,$H$33,$D$9,$H72,$D$11,R$12,R$13)</f>
        <v>564159.9901199236</v>
      </c>
      <c r="S72" s="94">
        <f ca="1">_xll.DBRW($B$16,S$7,$H$33,$D$9,$H72,$D$11,S$12,S$13)</f>
        <v>570620.69271931134</v>
      </c>
      <c r="T72" s="94">
        <f ca="1">_xll.DBRW($B$16,T$7,$H$33,$D$9,$H72,$D$11,T$12,T$13)</f>
        <v>580435.53478036181</v>
      </c>
      <c r="U72" s="94">
        <f ca="1">_xll.DBRW($B$16,U$7,$H$33,$D$9,$H72,$D$11,U$12,U$13)</f>
        <v>595322.0058808988</v>
      </c>
      <c r="V72" s="16"/>
      <c r="W72" s="95" t="str">
        <f ca="1">_xll.DBRW($B$16,W$7,$H$33,$D$9,$H72,$D$11,W$12,W$13)</f>
        <v>*KEY_ERR</v>
      </c>
      <c r="X72" s="96" t="e">
        <f t="shared" ca="1" si="6"/>
        <v>#VALUE!</v>
      </c>
      <c r="Y72" s="16"/>
      <c r="Z72" s="95" t="str">
        <f ca="1">_xll.DBRW($B$16,Z$7,$H$33,$D$9,$H72,$D$11,Z$12,Z$13)</f>
        <v>*KEY_ERR</v>
      </c>
      <c r="AA72" s="96" t="e">
        <f t="shared" ca="1" si="7"/>
        <v>#VALUE!</v>
      </c>
      <c r="AB72" s="16"/>
      <c r="AC72" s="114" t="str">
        <f ca="1">_xll.DBRW($B$16,AC$7,$H$33,$D$9,$H72,$D$11,AC$12,AC$13)</f>
        <v>*KEY_ERR</v>
      </c>
      <c r="AD72" s="114" t="str">
        <f ca="1">_xll.DBRW($B$16,AD$7,$H$33,$D$9,$H72,$D$11,AD$12,AD$13)</f>
        <v>*KEY_ERR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</row>
    <row r="73" spans="1:1000" customFormat="1" ht="12.75" x14ac:dyDescent="0.2">
      <c r="A73" s="41" t="str">
        <f ca="1">IF(_xll.TM1RPTELLEV($H$44,$H73)=0,"Root",IF(OR(_xll.ELLEV($B$10,$H73)=0,_xll.TM1RPTELLEV($H$44,$H73)+1&gt;=VALUE($L$29)),"Base","Default"))</f>
        <v>Default</v>
      </c>
      <c r="B73" s="16"/>
      <c r="C73" s="16" t="str">
        <f ca="1">_xll.DBRW($G$16,$H73,C$41)</f>
        <v>1</v>
      </c>
      <c r="D73" s="16">
        <f ca="1">_xll.DBRW($D$16,E$7,$H$33,$E$9,$H73,$D$11,$H$34,$D$41)</f>
        <v>0</v>
      </c>
      <c r="E73" s="25">
        <f ca="1">_xll.DBRW($E$16,E$7,$H$33,$E$9,$H73,$D$11,E$41,E$12,E$13)</f>
        <v>0</v>
      </c>
      <c r="F73" s="22"/>
      <c r="G73" s="44" t="str">
        <f ca="1">_xll.DBRW($G$16,$H73,G$13)&amp;IF(_xll.ELLEV($B$10,$H73)&lt;&gt;0,"",IF($D73&lt;&gt;0,"Annual",IF($E73&lt;&gt;0,"LID","")))</f>
        <v/>
      </c>
      <c r="H73" s="119" t="s">
        <v>171</v>
      </c>
      <c r="I73" s="46">
        <f ca="1">_xll.DBRW($B$16,I$7,$H$33,$D$9,$H73,$D$11,I$12,I$13)</f>
        <v>513272.44198016747</v>
      </c>
      <c r="J73" s="46">
        <f ca="1">_xll.DBRW($B$16,J$7,$H$33,$D$9,$H73,$D$11,J$12,J$13)</f>
        <v>539401.71442192944</v>
      </c>
      <c r="K73" s="46">
        <f ca="1">_xll.DBRW($B$16,K$7,$H$33,$D$9,$H73,$D$11,K$12,K$13)</f>
        <v>537810.30800254387</v>
      </c>
      <c r="L73" s="46">
        <f ca="1">_xll.DBRW($B$16,L$7,$H$33,$D$9,$H73,$D$11,L$12,L$13)</f>
        <v>599136.44373140065</v>
      </c>
      <c r="M73" s="46">
        <f ca="1">_xll.DBRW($B$16,M$7,$H$33,$D$9,$H73,$D$11,M$12,M$13)</f>
        <v>627453.44506132125</v>
      </c>
      <c r="N73" s="46">
        <f ca="1">_xll.DBRW($B$16,N$7,$H$33,$D$9,$H73,$D$11,N$12,N$13)</f>
        <v>632188.37751621532</v>
      </c>
      <c r="O73" s="46">
        <f ca="1">_xll.DBRW($B$16,O$7,$H$33,$D$9,$H73,$D$11,O$12,O$13)</f>
        <v>642085.91479154874</v>
      </c>
      <c r="P73" s="46">
        <f ca="1">_xll.DBRW($B$16,P$7,$H$33,$D$9,$H73,$D$11,P$12,P$13)</f>
        <v>652748.05560000718</v>
      </c>
      <c r="Q73" s="46">
        <f ca="1">_xll.DBRW($B$16,Q$7,$H$33,$D$9,$H73,$D$11,Q$12,Q$13)</f>
        <v>650390.91527713393</v>
      </c>
      <c r="R73" s="46">
        <f ca="1">_xll.DBRW($B$16,R$7,$H$33,$D$9,$H73,$D$11,R$12,R$13)</f>
        <v>664420.87427607528</v>
      </c>
      <c r="S73" s="46">
        <f ca="1">_xll.DBRW($B$16,S$7,$H$33,$D$9,$H73,$D$11,S$12,S$13)</f>
        <v>672035.36652400985</v>
      </c>
      <c r="T73" s="46">
        <f ca="1">_xll.DBRW($B$16,T$7,$H$33,$D$9,$H73,$D$11,T$12,T$13)</f>
        <v>679232.90217552835</v>
      </c>
      <c r="U73" s="46">
        <f ca="1">_xll.DBRW($B$16,U$7,$H$33,$D$9,$H73,$D$11,U$12,U$13)</f>
        <v>694460.72355027893</v>
      </c>
      <c r="V73" s="16"/>
      <c r="W73" s="46" t="str">
        <f ca="1">_xll.DBRW($B$16,W$7,$H$33,$D$9,$H73,$D$11,W$12,W$13)</f>
        <v>*KEY_ERR</v>
      </c>
      <c r="X73" s="102" t="e">
        <f t="shared" ca="1" si="6"/>
        <v>#VALUE!</v>
      </c>
      <c r="Y73" s="16"/>
      <c r="Z73" s="46" t="str">
        <f ca="1">_xll.DBRW($B$16,Z$7,$H$33,$D$9,$H73,$D$11,Z$12,Z$13)</f>
        <v>*KEY_ERR</v>
      </c>
      <c r="AA73" s="102" t="e">
        <f t="shared" ca="1" si="7"/>
        <v>#VALUE!</v>
      </c>
      <c r="AB73" s="16"/>
      <c r="AC73" s="112" t="str">
        <f ca="1">_xll.DBRW($B$16,AC$7,$H$33,$D$9,$H73,$D$11,AC$12,AC$13)</f>
        <v>*KEY_ERR</v>
      </c>
      <c r="AD73" s="112" t="str">
        <f ca="1">_xll.DBRW($B$16,AD$7,$H$33,$D$9,$H73,$D$11,AD$12,AD$13)</f>
        <v>*KEY_ERR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</row>
    <row r="74" spans="1:1000" customFormat="1" ht="12.75" x14ac:dyDescent="0.2">
      <c r="A74" s="41" t="str">
        <f ca="1">IF(_xll.TM1RPTELLEV($H$44,$H74)=0,"Root",IF(OR(_xll.ELLEV($B$10,$H74)=0,_xll.TM1RPTELLEV($H$44,$H74)+1&gt;=VALUE($L$29)),"Base","Default"))</f>
        <v>Base</v>
      </c>
      <c r="B74" s="16"/>
      <c r="C74" s="16" t="str">
        <f ca="1">_xll.DBRW($G$16,$H74,C$41)</f>
        <v>1</v>
      </c>
      <c r="D74" s="16">
        <f ca="1">_xll.DBRW($D$16,E$7,$H$33,$E$9,$H74,$D$11,$H$34,$D$41)</f>
        <v>0</v>
      </c>
      <c r="E74" s="25">
        <f ca="1">_xll.DBRW($E$16,E$7,$H$33,$E$9,$H74,$D$11,E$41,E$12,E$13)</f>
        <v>0</v>
      </c>
      <c r="F74" s="22"/>
      <c r="G74" s="92" t="str">
        <f ca="1">_xll.DBRW($G$16,$H74,G$13)&amp;IF(_xll.ELLEV($B$10,$H74)&lt;&gt;0,"",IF($D74&lt;&gt;0,"Annual",IF($E74&lt;&gt;0,"LID","")))</f>
        <v/>
      </c>
      <c r="H74" s="97" t="s">
        <v>172</v>
      </c>
      <c r="I74" s="94">
        <f ca="1">_xll.DBRW($B$16,I$7,$H$33,$D$9,$H74,$D$11,I$12,I$13)</f>
        <v>8765739.1331174411</v>
      </c>
      <c r="J74" s="94">
        <f ca="1">_xll.DBRW($B$16,J$7,$H$33,$D$9,$H74,$D$11,J$12,J$13)</f>
        <v>9321959.4357339572</v>
      </c>
      <c r="K74" s="94">
        <f ca="1">_xll.DBRW($B$16,K$7,$H$33,$D$9,$H74,$D$11,K$12,K$13)</f>
        <v>9519845.9441988096</v>
      </c>
      <c r="L74" s="94">
        <f ca="1">_xll.DBRW($B$16,L$7,$H$33,$D$9,$H74,$D$11,L$12,L$13)</f>
        <v>8496905.0637799837</v>
      </c>
      <c r="M74" s="94">
        <f ca="1">_xll.DBRW($B$16,M$7,$H$33,$D$9,$H74,$D$11,M$12,M$13)</f>
        <v>8819564.9961376619</v>
      </c>
      <c r="N74" s="94">
        <f ca="1">_xll.DBRW($B$16,N$7,$H$33,$D$9,$H74,$D$11,N$12,N$13)</f>
        <v>9110302.3270162623</v>
      </c>
      <c r="O74" s="94">
        <f ca="1">_xll.DBRW($B$16,O$7,$H$33,$D$9,$H74,$D$11,O$12,O$13)</f>
        <v>9190869.8413690943</v>
      </c>
      <c r="P74" s="94">
        <f ca="1">_xll.DBRW($B$16,P$7,$H$33,$D$9,$H74,$D$11,P$12,P$13)</f>
        <v>9417837.4770060536</v>
      </c>
      <c r="Q74" s="94">
        <f ca="1">_xll.DBRW($B$16,Q$7,$H$33,$D$9,$H74,$D$11,Q$12,Q$13)</f>
        <v>9710940.6483726613</v>
      </c>
      <c r="R74" s="94">
        <f ca="1">_xll.DBRW($B$16,R$7,$H$33,$D$9,$H74,$D$11,R$12,R$13)</f>
        <v>9476916.142506659</v>
      </c>
      <c r="S74" s="94">
        <f ca="1">_xll.DBRW($B$16,S$7,$H$33,$D$9,$H74,$D$11,S$12,S$13)</f>
        <v>9563679.9747723527</v>
      </c>
      <c r="T74" s="94">
        <f ca="1">_xll.DBRW($B$16,T$7,$H$33,$D$9,$H74,$D$11,T$12,T$13)</f>
        <v>9710200.2644958496</v>
      </c>
      <c r="U74" s="94">
        <f ca="1">_xll.DBRW($B$16,U$7,$H$33,$D$9,$H74,$D$11,U$12,U$13)</f>
        <v>9835424.0918660313</v>
      </c>
      <c r="V74" s="16"/>
      <c r="W74" s="95" t="str">
        <f ca="1">_xll.DBRW($B$16,W$7,$H$33,$D$9,$H74,$D$11,W$12,W$13)</f>
        <v>*KEY_ERR</v>
      </c>
      <c r="X74" s="96" t="e">
        <f t="shared" ca="1" si="6"/>
        <v>#VALUE!</v>
      </c>
      <c r="Y74" s="16"/>
      <c r="Z74" s="95" t="str">
        <f ca="1">_xll.DBRW($B$16,Z$7,$H$33,$D$9,$H74,$D$11,Z$12,Z$13)</f>
        <v>*KEY_ERR</v>
      </c>
      <c r="AA74" s="96" t="e">
        <f t="shared" ca="1" si="7"/>
        <v>#VALUE!</v>
      </c>
      <c r="AB74" s="16"/>
      <c r="AC74" s="114" t="str">
        <f ca="1">_xll.DBRW($B$16,AC$7,$H$33,$D$9,$H74,$D$11,AC$12,AC$13)</f>
        <v>*KEY_ERR</v>
      </c>
      <c r="AD74" s="114" t="str">
        <f ca="1">_xll.DBRW($B$16,AD$7,$H$33,$D$9,$H74,$D$11,AD$12,AD$13)</f>
        <v>*KEY_ERR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</row>
    <row r="75" spans="1:1000" customFormat="1" ht="12.75" x14ac:dyDescent="0.2">
      <c r="A75" s="41" t="str">
        <f ca="1">IF(_xll.TM1RPTELLEV($H$44,$H75)=0,"Root",IF(OR(_xll.ELLEV($B$10,$H75)=0,_xll.TM1RPTELLEV($H$44,$H75)+1&gt;=VALUE($L$29)),"Base","Default"))</f>
        <v>Default</v>
      </c>
      <c r="B75" s="16"/>
      <c r="C75" s="16" t="str">
        <f ca="1">_xll.DBRW($G$16,$H75,C$41)</f>
        <v>1</v>
      </c>
      <c r="D75" s="16">
        <f ca="1">_xll.DBRW($D$16,E$7,$H$33,$E$9,$H75,$D$11,$H$34,$D$41)</f>
        <v>0</v>
      </c>
      <c r="E75" s="25">
        <f ca="1">_xll.DBRW($E$16,E$7,$H$33,$E$9,$H75,$D$11,E$41,E$12,E$13)</f>
        <v>0</v>
      </c>
      <c r="F75" s="22"/>
      <c r="G75" s="44" t="str">
        <f ca="1">_xll.DBRW($G$16,$H75,G$13)&amp;IF(_xll.ELLEV($B$10,$H75)&lt;&gt;0,"",IF($D75&lt;&gt;0,"Annual",IF($E75&lt;&gt;0,"LID","")))</f>
        <v/>
      </c>
      <c r="H75" s="119" t="s">
        <v>173</v>
      </c>
      <c r="I75" s="46">
        <f ca="1">_xll.DBRW($B$16,I$7,$H$33,$D$9,$H75,$D$11,I$12,I$13)</f>
        <v>8765739.1331174411</v>
      </c>
      <c r="J75" s="46">
        <f ca="1">_xll.DBRW($B$16,J$7,$H$33,$D$9,$H75,$D$11,J$12,J$13)</f>
        <v>9321959.4357339572</v>
      </c>
      <c r="K75" s="46">
        <f ca="1">_xll.DBRW($B$16,K$7,$H$33,$D$9,$H75,$D$11,K$12,K$13)</f>
        <v>9519845.9441988096</v>
      </c>
      <c r="L75" s="46">
        <f ca="1">_xll.DBRW($B$16,L$7,$H$33,$D$9,$H75,$D$11,L$12,L$13)</f>
        <v>8496905.0637799837</v>
      </c>
      <c r="M75" s="46">
        <f ca="1">_xll.DBRW($B$16,M$7,$H$33,$D$9,$H75,$D$11,M$12,M$13)</f>
        <v>8819564.9961376619</v>
      </c>
      <c r="N75" s="46">
        <f ca="1">_xll.DBRW($B$16,N$7,$H$33,$D$9,$H75,$D$11,N$12,N$13)</f>
        <v>9110302.3270162623</v>
      </c>
      <c r="O75" s="46">
        <f ca="1">_xll.DBRW($B$16,O$7,$H$33,$D$9,$H75,$D$11,O$12,O$13)</f>
        <v>9190869.8413690943</v>
      </c>
      <c r="P75" s="46">
        <f ca="1">_xll.DBRW($B$16,P$7,$H$33,$D$9,$H75,$D$11,P$12,P$13)</f>
        <v>9417837.4770060536</v>
      </c>
      <c r="Q75" s="46">
        <f ca="1">_xll.DBRW($B$16,Q$7,$H$33,$D$9,$H75,$D$11,Q$12,Q$13)</f>
        <v>9710940.6483726613</v>
      </c>
      <c r="R75" s="46">
        <f ca="1">_xll.DBRW($B$16,R$7,$H$33,$D$9,$H75,$D$11,R$12,R$13)</f>
        <v>9476916.142506659</v>
      </c>
      <c r="S75" s="46">
        <f ca="1">_xll.DBRW($B$16,S$7,$H$33,$D$9,$H75,$D$11,S$12,S$13)</f>
        <v>9563679.9747723527</v>
      </c>
      <c r="T75" s="46">
        <f ca="1">_xll.DBRW($B$16,T$7,$H$33,$D$9,$H75,$D$11,T$12,T$13)</f>
        <v>9710200.2644958496</v>
      </c>
      <c r="U75" s="46">
        <f ca="1">_xll.DBRW($B$16,U$7,$H$33,$D$9,$H75,$D$11,U$12,U$13)</f>
        <v>9835424.0918660313</v>
      </c>
      <c r="V75" s="16"/>
      <c r="W75" s="46" t="str">
        <f ca="1">_xll.DBRW($B$16,W$7,$H$33,$D$9,$H75,$D$11,W$12,W$13)</f>
        <v>*KEY_ERR</v>
      </c>
      <c r="X75" s="102" t="e">
        <f t="shared" ca="1" si="6"/>
        <v>#VALUE!</v>
      </c>
      <c r="Y75" s="16"/>
      <c r="Z75" s="46" t="str">
        <f ca="1">_xll.DBRW($B$16,Z$7,$H$33,$D$9,$H75,$D$11,Z$12,Z$13)</f>
        <v>*KEY_ERR</v>
      </c>
      <c r="AA75" s="102" t="e">
        <f t="shared" ca="1" si="7"/>
        <v>#VALUE!</v>
      </c>
      <c r="AB75" s="16"/>
      <c r="AC75" s="112" t="str">
        <f ca="1">_xll.DBRW($B$16,AC$7,$H$33,$D$9,$H75,$D$11,AC$12,AC$13)</f>
        <v>*KEY_ERR</v>
      </c>
      <c r="AD75" s="112" t="str">
        <f ca="1">_xll.DBRW($B$16,AD$7,$H$33,$D$9,$H75,$D$11,AD$12,AD$13)</f>
        <v>*KEY_ERR</v>
      </c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</row>
    <row r="76" spans="1:1000" customFormat="1" ht="12.75" x14ac:dyDescent="0.2">
      <c r="A76" s="41" t="str">
        <f ca="1">IF(_xll.TM1RPTELLEV($H$44,$H76)=0,"Root",IF(OR(_xll.ELLEV($B$10,$H76)=0,_xll.TM1RPTELLEV($H$44,$H76)+1&gt;=VALUE($L$29)),"Base","Default"))</f>
        <v>Root</v>
      </c>
      <c r="B76" s="16"/>
      <c r="C76" s="16" t="str">
        <f ca="1">_xll.DBRW($G$16,$H76,C$41)</f>
        <v>1</v>
      </c>
      <c r="D76" s="16">
        <f ca="1">_xll.DBRW($D$16,E$7,$H$33,$E$9,$H76,$D$11,$H$34,$D$41)</f>
        <v>0</v>
      </c>
      <c r="E76" s="25">
        <f ca="1">_xll.DBRW($E$16,E$7,$H$33,$E$9,$H76,$D$11,E$41,E$12,E$13)</f>
        <v>0</v>
      </c>
      <c r="F76" s="22"/>
      <c r="G76" s="90" t="str">
        <f ca="1">_xll.DBRW($G$16,$H76,G$13)&amp;IF(_xll.ELLEV($B$10,$H76)&lt;&gt;0,"",IF($D76&lt;&gt;0,"Annual",IF($E76&lt;&gt;0,"LID","")))</f>
        <v/>
      </c>
      <c r="H76" s="118" t="s">
        <v>174</v>
      </c>
      <c r="I76" s="98">
        <f ca="1">_xll.DBRW($B$16,I$7,$H$33,$D$9,$H76,$D$11,I$12,I$13)</f>
        <v>56480449.259292006</v>
      </c>
      <c r="J76" s="98">
        <f ca="1">_xll.DBRW($B$16,J$7,$H$33,$D$9,$H76,$D$11,J$12,J$13)</f>
        <v>59258588.26852718</v>
      </c>
      <c r="K76" s="98">
        <f ca="1">_xll.DBRW($B$16,K$7,$H$33,$D$9,$H76,$D$11,K$12,K$13)</f>
        <v>60011977.425532624</v>
      </c>
      <c r="L76" s="98">
        <f ca="1">_xll.DBRW($B$16,L$7,$H$33,$D$9,$H76,$D$11,L$12,L$13)</f>
        <v>62525142.458493307</v>
      </c>
      <c r="M76" s="98">
        <f ca="1">_xll.DBRW($B$16,M$7,$H$33,$D$9,$H76,$D$11,M$12,M$13)</f>
        <v>63987237.957713909</v>
      </c>
      <c r="N76" s="98">
        <f ca="1">_xll.DBRW($B$16,N$7,$H$33,$D$9,$H76,$D$11,N$12,N$13)</f>
        <v>65208811.172202073</v>
      </c>
      <c r="O76" s="98">
        <f ca="1">_xll.DBRW($B$16,O$7,$H$33,$D$9,$H76,$D$11,O$12,O$13)</f>
        <v>65879529.961208835</v>
      </c>
      <c r="P76" s="98">
        <f ca="1">_xll.DBRW($B$16,P$7,$H$33,$D$9,$H76,$D$11,P$12,P$13)</f>
        <v>67048965.504833944</v>
      </c>
      <c r="Q76" s="98">
        <f ca="1">_xll.DBRW($B$16,Q$7,$H$33,$D$9,$H76,$D$11,Q$12,Q$13)</f>
        <v>68191826.060233459</v>
      </c>
      <c r="R76" s="98">
        <f ca="1">_xll.DBRW($B$16,R$7,$H$33,$D$9,$H76,$D$11,R$12,R$13)</f>
        <v>69094059.716379017</v>
      </c>
      <c r="S76" s="98">
        <f ca="1">_xll.DBRW($B$16,S$7,$H$33,$D$9,$H76,$D$11,S$12,S$13)</f>
        <v>69511432.702420592</v>
      </c>
      <c r="T76" s="98">
        <f ca="1">_xll.DBRW($B$16,T$7,$H$33,$D$9,$H76,$D$11,T$12,T$13)</f>
        <v>70561079.991408661</v>
      </c>
      <c r="U76" s="98">
        <f ca="1">_xll.DBRW($B$16,U$7,$H$33,$D$9,$H76,$D$11,U$12,U$13)</f>
        <v>71140427.394815415</v>
      </c>
      <c r="V76" s="16"/>
      <c r="W76" s="98" t="str">
        <f ca="1">_xll.DBRW($B$16,W$7,$H$33,$D$9,$H76,$D$11,W$12,W$13)</f>
        <v>*KEY_ERR</v>
      </c>
      <c r="X76" s="100" t="e">
        <f t="shared" ca="1" si="6"/>
        <v>#VALUE!</v>
      </c>
      <c r="Y76" s="16"/>
      <c r="Z76" s="98" t="str">
        <f ca="1">_xll.DBRW($B$16,Z$7,$H$33,$D$9,$H76,$D$11,Z$12,Z$13)</f>
        <v>*KEY_ERR</v>
      </c>
      <c r="AA76" s="100" t="e">
        <f t="shared" ca="1" si="7"/>
        <v>#VALUE!</v>
      </c>
      <c r="AB76" s="16"/>
      <c r="AC76" s="110" t="str">
        <f ca="1">_xll.DBRW($B$16,AC$7,$H$33,$D$9,$H76,$D$11,AC$12,AC$13)</f>
        <v>*KEY_ERR</v>
      </c>
      <c r="AD76" s="110" t="str">
        <f ca="1">_xll.DBRW($B$16,AD$7,$H$33,$D$9,$H76,$D$11,AD$12,AD$13)</f>
        <v>*KEY_ERR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</row>
    <row r="77" spans="1:1000" ht="12.75" x14ac:dyDescent="0.2">
      <c r="A77" s="41"/>
      <c r="E77"/>
      <c r="F77"/>
      <c r="G77"/>
      <c r="H77"/>
      <c r="I77"/>
      <c r="J77"/>
      <c r="K77"/>
    </row>
    <row r="78" spans="1:1000" s="39" customFormat="1" x14ac:dyDescent="0.2">
      <c r="E78" s="37"/>
      <c r="F78" s="38"/>
      <c r="G78" s="38"/>
      <c r="H78" s="127" t="s">
        <v>178</v>
      </c>
      <c r="V78" s="16"/>
      <c r="X78" s="38"/>
      <c r="Y78" s="16"/>
      <c r="AA78" s="38"/>
      <c r="AB78" s="16"/>
      <c r="AC78" s="116"/>
      <c r="AD78" s="116"/>
    </row>
    <row r="79" spans="1:1000" x14ac:dyDescent="0.2">
      <c r="A79" s="41" t="str">
        <f ca="1">IF(_xll.TM1RPTELLEV($H$79,$H79)=0,"Root",IF(OR(_xll.ELLEV($B$10,$H79)=0,_xll.TM1RPTELLEV($H$79,$H79)+1&gt;=VALUE($L$29)),"Base","Default"))</f>
        <v>Base</v>
      </c>
      <c r="C79" s="16" t="str">
        <f ca="1">_xll.DBRW($G$16,$H79,C$41)</f>
        <v>-1</v>
      </c>
      <c r="D79" s="16">
        <f ca="1">_xll.DBRW($D$16,E$7,$H$33,$E$9,$H79,$D$11,$H$34,$D$41)</f>
        <v>0</v>
      </c>
      <c r="E79" s="25">
        <f ca="1">_xll.DBRW($E$16,E$7,$H$33,$E$9,$H79,$D$11,E$41,E$12,E$13)</f>
        <v>0</v>
      </c>
      <c r="G79" s="92" t="str">
        <f ca="1">_xll.DBRW($G$16,$H79,G$13)&amp;IF(_xll.ELLEV($B$10,$H79)&lt;&gt;0,"",IF($D79&lt;&gt;0,"Annual",IF($E79&lt;&gt;0,"LID","")))</f>
        <v>RULE</v>
      </c>
      <c r="H79" s="121" t="str">
        <f ca="1">_xll.TM1RPTROW($B$17,$B$10,,,"CodeName", IF($O$30="Yes",1,0),"{Descendants( { [bpmAccount].["&amp;$C$17&amp;"] },"&amp;$L$29&amp;",BEFORE )}",$O$31, IF($O$29="Yes",1,0))</f>
        <v>200000 - Accounts Payable</v>
      </c>
      <c r="I79" s="94">
        <f ca="1">_xll.DBRW($B$17,I$7,$H$33,$D$9,$H79,$D$11,I$12,I$13)</f>
        <v>30027.859685002932</v>
      </c>
      <c r="J79" s="94">
        <f ca="1">_xll.DBRW($B$17,J$7,$H$33,$D$9,$H79,$D$11,J$12,J$13)</f>
        <v>30161.48415786841</v>
      </c>
      <c r="K79" s="94">
        <f ca="1">_xll.DBRW($B$17,K$7,$H$33,$D$9,$H79,$D$11,K$12,K$13)</f>
        <v>31046.228150494557</v>
      </c>
      <c r="L79" s="94">
        <f ca="1">_xll.DBRW($B$17,L$7,$H$33,$D$9,$H79,$D$11,L$12,L$13)</f>
        <v>31054.388511607296</v>
      </c>
      <c r="M79" s="94">
        <f ca="1">_xll.DBRW($B$17,M$7,$H$33,$D$9,$H79,$D$11,M$12,M$13)</f>
        <v>31073.920133449046</v>
      </c>
      <c r="N79" s="94">
        <f ca="1">_xll.DBRW($B$17,N$7,$H$33,$D$9,$H79,$D$11,N$12,N$13)</f>
        <v>175689.91057707541</v>
      </c>
      <c r="O79" s="94">
        <f ca="1">_xll.DBRW($B$17,O$7,$H$33,$D$9,$H79,$D$11,O$12,O$13)</f>
        <v>295392.73263280513</v>
      </c>
      <c r="P79" s="94">
        <f ca="1">_xll.DBRW($B$17,P$7,$H$33,$D$9,$H79,$D$11,P$12,P$13)</f>
        <v>418643.48390902439</v>
      </c>
      <c r="Q79" s="94">
        <f ca="1">_xll.DBRW($B$17,Q$7,$H$33,$D$9,$H79,$D$11,Q$12,Q$13)</f>
        <v>595950.46721277456</v>
      </c>
      <c r="R79" s="94">
        <f ca="1">_xll.DBRW($B$17,R$7,$H$33,$D$9,$H79,$D$11,R$12,R$13)</f>
        <v>718318.48208402109</v>
      </c>
      <c r="S79" s="94">
        <f ca="1">_xll.DBRW($B$17,S$7,$H$33,$D$9,$H79,$D$11,S$12,S$13)</f>
        <v>838119.42382557399</v>
      </c>
      <c r="T79" s="94">
        <f ca="1">_xll.DBRW($B$17,T$7,$H$33,$D$9,$H79,$D$11,T$12,T$13)</f>
        <v>964229.80481642182</v>
      </c>
      <c r="U79" s="94">
        <f ca="1">_xll.DBRW($B$17,U$7,$H$33,$D$9,$H79,$D$11,U$12,U$13)</f>
        <v>1080753.0774320702</v>
      </c>
      <c r="W79" s="95" t="str">
        <f ca="1">_xll.DBRW($B$17,W$7,$H$33,$D$9,$H79,$D$11,W$12,W$13)</f>
        <v>*KEY_ERR</v>
      </c>
      <c r="X79" s="96" t="e">
        <f ca="1">IF(W79=0,"",(#REF!/W79-1)*$C79)</f>
        <v>#REF!</v>
      </c>
      <c r="Z79" s="95" t="str">
        <f ca="1">_xll.DBRW($B$17,Z$7,$H$33,$D$9,$H79,$D$11,Z$12,Z$13)</f>
        <v>*KEY_ERR</v>
      </c>
      <c r="AA79" s="96" t="e">
        <f ca="1">IF(Z79=0,"",(#REF!/Z79-1)*$C79)</f>
        <v>#REF!</v>
      </c>
      <c r="AC79" s="114" t="str">
        <f ca="1">_xll.DBRW($B$17,AC$7,$H$33,$D$9,$H79,$D$11,AC$12,AC$13)</f>
        <v>*KEY_ERR</v>
      </c>
      <c r="AD79" s="114" t="str">
        <f ca="1">_xll.DBRW($B$17,AD$7,$H$33,$D$9,$H79,$D$11,AD$12,AD$13)</f>
        <v>*KEY_ERR</v>
      </c>
    </row>
    <row r="80" spans="1:1000" customFormat="1" ht="12.75" x14ac:dyDescent="0.2">
      <c r="A80" s="41" t="str">
        <f ca="1">IF(_xll.TM1RPTELLEV($H$79,$H80)=0,"Root",IF(OR(_xll.ELLEV($B$10,$H80)=0,_xll.TM1RPTELLEV($H$79,$H80)+1&gt;=VALUE($L$29)),"Base","Default"))</f>
        <v>Base</v>
      </c>
      <c r="B80" s="16"/>
      <c r="C80" s="16" t="str">
        <f ca="1">_xll.DBRW($G$16,$H80,C$41)</f>
        <v>-1</v>
      </c>
      <c r="D80" s="16">
        <f ca="1">_xll.DBRW($D$16,E$7,$H$33,$E$9,$H80,$D$11,$H$34,$D$41)</f>
        <v>0</v>
      </c>
      <c r="E80" s="25">
        <f ca="1">_xll.DBRW($E$16,E$7,$H$33,$E$9,$H80,$D$11,E$41,E$12,E$13)</f>
        <v>0</v>
      </c>
      <c r="F80" s="22"/>
      <c r="G80" s="92" t="str">
        <f ca="1">_xll.DBRW($G$16,$H80,G$13)&amp;IF(_xll.ELLEV($B$10,$H80)&lt;&gt;0,"",IF($D80&lt;&gt;0,"Annual",IF($E80&lt;&gt;0,"LID","")))</f>
        <v/>
      </c>
      <c r="H80" s="121" t="s">
        <v>188</v>
      </c>
      <c r="I80" s="94">
        <f ca="1">_xll.DBRW($B$17,I$7,$H$33,$D$9,$H80,$D$11,I$12,I$13)</f>
        <v>3763088.7161883689</v>
      </c>
      <c r="J80" s="94">
        <f ca="1">_xll.DBRW($B$17,J$7,$H$33,$D$9,$H80,$D$11,J$12,J$13)</f>
        <v>3830723.1364839203</v>
      </c>
      <c r="K80" s="94">
        <f ca="1">_xll.DBRW($B$17,K$7,$H$33,$D$9,$H80,$D$11,K$12,K$13)</f>
        <v>3912809.5470976429</v>
      </c>
      <c r="L80" s="94">
        <f ca="1">_xll.DBRW($B$17,L$7,$H$33,$D$9,$H80,$D$11,L$12,L$13)</f>
        <v>3910288.0227766261</v>
      </c>
      <c r="M80" s="94">
        <f ca="1">_xll.DBRW($B$17,M$7,$H$33,$D$9,$H80,$D$11,M$12,M$13)</f>
        <v>3939152.2132757842</v>
      </c>
      <c r="N80" s="94">
        <f ca="1">_xll.DBRW($B$17,N$7,$H$33,$D$9,$H80,$D$11,N$12,N$13)</f>
        <v>3836144.9713572413</v>
      </c>
      <c r="O80" s="94">
        <f ca="1">_xll.DBRW($B$17,O$7,$H$33,$D$9,$H80,$D$11,O$12,O$13)</f>
        <v>4009988.7075983803</v>
      </c>
      <c r="P80" s="94">
        <f ca="1">_xll.DBRW($B$17,P$7,$H$33,$D$9,$H80,$D$11,P$12,P$13)</f>
        <v>4077623.1278939317</v>
      </c>
      <c r="Q80" s="94">
        <f ca="1">_xll.DBRW($B$17,Q$7,$H$33,$D$9,$H80,$D$11,Q$12,Q$13)</f>
        <v>4159709.5385076543</v>
      </c>
      <c r="R80" s="94">
        <f ca="1">_xll.DBRW($B$17,R$7,$H$33,$D$9,$H80,$D$11,R$12,R$13)</f>
        <v>4028531.3337023025</v>
      </c>
      <c r="S80" s="94">
        <f ca="1">_xll.DBRW($B$17,S$7,$H$33,$D$9,$H80,$D$11,S$12,S$13)</f>
        <v>4057395.5242014606</v>
      </c>
      <c r="T80" s="94">
        <f ca="1">_xll.DBRW($B$17,T$7,$H$33,$D$9,$H80,$D$11,T$12,T$13)</f>
        <v>4158328.3088968676</v>
      </c>
      <c r="U80" s="94">
        <f ca="1">_xll.DBRW($B$17,U$7,$H$33,$D$9,$H80,$D$11,U$12,U$13)</f>
        <v>4249695.4686602205</v>
      </c>
      <c r="V80" s="16"/>
      <c r="W80" s="95" t="str">
        <f ca="1">_xll.DBRW($B$17,W$7,$H$33,$D$9,$H80,$D$11,W$12,W$13)</f>
        <v>*KEY_ERR</v>
      </c>
      <c r="X80" s="96" t="e">
        <f ca="1">IF(W80=0,"",(#REF!/W80-1)*$C80)</f>
        <v>#REF!</v>
      </c>
      <c r="Y80" s="16"/>
      <c r="Z80" s="95" t="str">
        <f ca="1">_xll.DBRW($B$17,Z$7,$H$33,$D$9,$H80,$D$11,Z$12,Z$13)</f>
        <v>*KEY_ERR</v>
      </c>
      <c r="AA80" s="96" t="e">
        <f ca="1">IF(Z80=0,"",(#REF!/Z80-1)*$C80)</f>
        <v>#REF!</v>
      </c>
      <c r="AB80" s="16"/>
      <c r="AC80" s="114" t="str">
        <f ca="1">_xll.DBRW($B$17,AC$7,$H$33,$D$9,$H80,$D$11,AC$12,AC$13)</f>
        <v>*KEY_ERR</v>
      </c>
      <c r="AD80" s="114" t="str">
        <f ca="1">_xll.DBRW($B$17,AD$7,$H$33,$D$9,$H80,$D$11,AD$12,AD$13)</f>
        <v>*KEY_ERR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</row>
    <row r="81" spans="1:1000" customFormat="1" ht="12.75" x14ac:dyDescent="0.2">
      <c r="A81" s="41" t="str">
        <f ca="1">IF(_xll.TM1RPTELLEV($H$79,$H81)=0,"Root",IF(OR(_xll.ELLEV($B$10,$H81)=0,_xll.TM1RPTELLEV($H$79,$H81)+1&gt;=VALUE($L$29)),"Base","Default"))</f>
        <v>Base</v>
      </c>
      <c r="B81" s="16"/>
      <c r="C81" s="16" t="str">
        <f ca="1">_xll.DBRW($G$16,$H81,C$41)</f>
        <v>-1</v>
      </c>
      <c r="D81" s="16">
        <f ca="1">_xll.DBRW($D$16,E$7,$H$33,$E$9,$H81,$D$11,$H$34,$D$41)</f>
        <v>0</v>
      </c>
      <c r="E81" s="25">
        <f ca="1">_xll.DBRW($E$16,E$7,$H$33,$E$9,$H81,$D$11,E$41,E$12,E$13)</f>
        <v>0</v>
      </c>
      <c r="F81" s="22"/>
      <c r="G81" s="92" t="str">
        <f ca="1">_xll.DBRW($G$16,$H81,G$13)&amp;IF(_xll.ELLEV($B$10,$H81)&lt;&gt;0,"",IF($D81&lt;&gt;0,"Annual",IF($E81&lt;&gt;0,"LID","")))</f>
        <v/>
      </c>
      <c r="H81" s="121" t="s">
        <v>189</v>
      </c>
      <c r="I81" s="94">
        <f ca="1">_xll.DBRW($B$17,I$7,$H$33,$D$9,$H81,$D$11,I$12,I$13)</f>
        <v>781473.56740089017</v>
      </c>
      <c r="J81" s="94">
        <f ca="1">_xll.DBRW($B$17,J$7,$H$33,$D$9,$H81,$D$11,J$12,J$13)</f>
        <v>792763.61428951693</v>
      </c>
      <c r="K81" s="94">
        <f ca="1">_xll.DBRW($B$17,K$7,$H$33,$D$9,$H81,$D$11,K$12,K$13)</f>
        <v>817706.04312824248</v>
      </c>
      <c r="L81" s="94">
        <f ca="1">_xll.DBRW($B$17,L$7,$H$33,$D$9,$H81,$D$11,L$12,L$13)</f>
        <v>817861.19621880399</v>
      </c>
      <c r="M81" s="94">
        <f ca="1">_xll.DBRW($B$17,M$7,$H$33,$D$9,$H81,$D$11,M$12,M$13)</f>
        <v>831174.0241436084</v>
      </c>
      <c r="N81" s="94">
        <f ca="1">_xll.DBRW($B$17,N$7,$H$33,$D$9,$H81,$D$11,N$12,N$13)</f>
        <v>844940.89475647511</v>
      </c>
      <c r="O81" s="94">
        <f ca="1">_xll.DBRW($B$17,O$7,$H$33,$D$9,$H81,$D$11,O$12,O$13)</f>
        <v>862182.11614869966</v>
      </c>
      <c r="P81" s="94">
        <f ca="1">_xll.DBRW($B$17,P$7,$H$33,$D$9,$H81,$D$11,P$12,P$13)</f>
        <v>873472.16303732642</v>
      </c>
      <c r="Q81" s="94">
        <f ca="1">_xll.DBRW($B$17,Q$7,$H$33,$D$9,$H81,$D$11,Q$12,Q$13)</f>
        <v>898414.59187605209</v>
      </c>
      <c r="R81" s="94">
        <f ca="1">_xll.DBRW($B$17,R$7,$H$33,$D$9,$H81,$D$11,R$12,R$13)</f>
        <v>906486.17925683165</v>
      </c>
      <c r="S81" s="94">
        <f ca="1">_xll.DBRW($B$17,S$7,$H$33,$D$9,$H81,$D$11,S$12,S$13)</f>
        <v>919799.00718163617</v>
      </c>
      <c r="T81" s="94">
        <f ca="1">_xll.DBRW($B$17,T$7,$H$33,$D$9,$H81,$D$11,T$12,T$13)</f>
        <v>930723.339105741</v>
      </c>
      <c r="U81" s="94">
        <f ca="1">_xll.DBRW($B$17,U$7,$H$33,$D$9,$H81,$D$11,U$12,U$13)</f>
        <v>937820.88898728497</v>
      </c>
      <c r="V81" s="16"/>
      <c r="W81" s="95" t="str">
        <f ca="1">_xll.DBRW($B$17,W$7,$H$33,$D$9,$H81,$D$11,W$12,W$13)</f>
        <v>*KEY_ERR</v>
      </c>
      <c r="X81" s="96" t="e">
        <f ca="1">IF(W81=0,"",(#REF!/W81-1)*$C81)</f>
        <v>#REF!</v>
      </c>
      <c r="Y81" s="16"/>
      <c r="Z81" s="95" t="str">
        <f ca="1">_xll.DBRW($B$17,Z$7,$H$33,$D$9,$H81,$D$11,Z$12,Z$13)</f>
        <v>*KEY_ERR</v>
      </c>
      <c r="AA81" s="96" t="e">
        <f ca="1">IF(Z81=0,"",(#REF!/Z81-1)*$C81)</f>
        <v>#REF!</v>
      </c>
      <c r="AB81" s="16"/>
      <c r="AC81" s="114" t="str">
        <f ca="1">_xll.DBRW($B$17,AC$7,$H$33,$D$9,$H81,$D$11,AC$12,AC$13)</f>
        <v>*KEY_ERR</v>
      </c>
      <c r="AD81" s="114" t="str">
        <f ca="1">_xll.DBRW($B$17,AD$7,$H$33,$D$9,$H81,$D$11,AD$12,AD$13)</f>
        <v>*KEY_ERR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</row>
    <row r="82" spans="1:1000" customFormat="1" ht="12.75" x14ac:dyDescent="0.2">
      <c r="A82" s="41" t="str">
        <f ca="1">IF(_xll.TM1RPTELLEV($H$79,$H82)=0,"Root",IF(OR(_xll.ELLEV($B$10,$H82)=0,_xll.TM1RPTELLEV($H$79,$H82)+1&gt;=VALUE($L$29)),"Base","Default"))</f>
        <v>Base</v>
      </c>
      <c r="B82" s="16"/>
      <c r="C82" s="16" t="str">
        <f ca="1">_xll.DBRW($G$16,$H82,C$41)</f>
        <v>-1</v>
      </c>
      <c r="D82" s="16">
        <f ca="1">_xll.DBRW($D$16,E$7,$H$33,$E$9,$H82,$D$11,$H$34,$D$41)</f>
        <v>0</v>
      </c>
      <c r="E82" s="25">
        <f ca="1">_xll.DBRW($E$16,E$7,$H$33,$E$9,$H82,$D$11,E$41,E$12,E$13)</f>
        <v>0</v>
      </c>
      <c r="F82" s="22"/>
      <c r="G82" s="92" t="str">
        <f ca="1">_xll.DBRW($G$16,$H82,G$13)&amp;IF(_xll.ELLEV($B$10,$H82)&lt;&gt;0,"",IF($D82&lt;&gt;0,"Annual",IF($E82&lt;&gt;0,"LID","")))</f>
        <v/>
      </c>
      <c r="H82" s="121" t="s">
        <v>190</v>
      </c>
      <c r="I82" s="94">
        <f ca="1">_xll.DBRW($B$17,I$7,$H$33,$D$9,$H82,$D$11,I$12,I$13)</f>
        <v>1060777.924303046</v>
      </c>
      <c r="J82" s="94">
        <f ca="1">_xll.DBRW($B$17,J$7,$H$33,$D$9,$H82,$D$11,J$12,J$13)</f>
        <v>1072296.2598311154</v>
      </c>
      <c r="K82" s="94">
        <f ca="1">_xll.DBRW($B$17,K$7,$H$33,$D$9,$H82,$D$11,K$12,K$13)</f>
        <v>1107280.2529200441</v>
      </c>
      <c r="L82" s="94">
        <f ca="1">_xll.DBRW($B$17,L$7,$H$33,$D$9,$H82,$D$11,L$12,L$13)</f>
        <v>1107856.5627117688</v>
      </c>
      <c r="M82" s="94">
        <f ca="1">_xll.DBRW($B$17,M$7,$H$33,$D$9,$H82,$D$11,M$12,M$13)</f>
        <v>1111193.2390887553</v>
      </c>
      <c r="N82" s="94">
        <f ca="1">_xll.DBRW($B$17,N$7,$H$33,$D$9,$H82,$D$11,N$12,N$13)</f>
        <v>1119690.1530989048</v>
      </c>
      <c r="O82" s="94">
        <f ca="1">_xll.DBRW($B$17,O$7,$H$33,$D$9,$H82,$D$11,O$12,O$13)</f>
        <v>1150150.3251829911</v>
      </c>
      <c r="P82" s="94">
        <f ca="1">_xll.DBRW($B$17,P$7,$H$33,$D$9,$H82,$D$11,P$12,P$13)</f>
        <v>1161668.6607110605</v>
      </c>
      <c r="Q82" s="94">
        <f ca="1">_xll.DBRW($B$17,Q$7,$H$33,$D$9,$H82,$D$11,Q$12,Q$13)</f>
        <v>1196652.653799989</v>
      </c>
      <c r="R82" s="94">
        <f ca="1">_xll.DBRW($B$17,R$7,$H$33,$D$9,$H82,$D$11,R$12,R$13)</f>
        <v>1226634.2340925394</v>
      </c>
      <c r="S82" s="94">
        <f ca="1">_xll.DBRW($B$17,S$7,$H$33,$D$9,$H82,$D$11,S$12,S$13)</f>
        <v>1229970.910469526</v>
      </c>
      <c r="T82" s="94">
        <f ca="1">_xll.DBRW($B$17,T$7,$H$33,$D$9,$H82,$D$11,T$12,T$13)</f>
        <v>1248123.6620269937</v>
      </c>
      <c r="U82" s="94">
        <f ca="1">_xll.DBRW($B$17,U$7,$H$33,$D$9,$H82,$D$11,U$12,U$13)</f>
        <v>1247413.5757101616</v>
      </c>
      <c r="V82" s="16"/>
      <c r="W82" s="95" t="str">
        <f ca="1">_xll.DBRW($B$17,W$7,$H$33,$D$9,$H82,$D$11,W$12,W$13)</f>
        <v>*KEY_ERR</v>
      </c>
      <c r="X82" s="96" t="e">
        <f ca="1">IF(W82=0,"",(#REF!/W82-1)*$C82)</f>
        <v>#REF!</v>
      </c>
      <c r="Y82" s="16"/>
      <c r="Z82" s="95" t="str">
        <f ca="1">_xll.DBRW($B$17,Z$7,$H$33,$D$9,$H82,$D$11,Z$12,Z$13)</f>
        <v>*KEY_ERR</v>
      </c>
      <c r="AA82" s="96" t="e">
        <f ca="1">IF(Z82=0,"",(#REF!/Z82-1)*$C82)</f>
        <v>#REF!</v>
      </c>
      <c r="AB82" s="16"/>
      <c r="AC82" s="114" t="str">
        <f ca="1">_xll.DBRW($B$17,AC$7,$H$33,$D$9,$H82,$D$11,AC$12,AC$13)</f>
        <v>*KEY_ERR</v>
      </c>
      <c r="AD82" s="114" t="str">
        <f ca="1">_xll.DBRW($B$17,AD$7,$H$33,$D$9,$H82,$D$11,AD$12,AD$13)</f>
        <v>*KEY_ERR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</row>
    <row r="83" spans="1:1000" customFormat="1" ht="12.75" x14ac:dyDescent="0.2">
      <c r="A83" s="41" t="str">
        <f ca="1">IF(_xll.TM1RPTELLEV($H$79,$H83)=0,"Root",IF(OR(_xll.ELLEV($B$10,$H83)=0,_xll.TM1RPTELLEV($H$79,$H83)+1&gt;=VALUE($L$29)),"Base","Default"))</f>
        <v>Default</v>
      </c>
      <c r="B83" s="16"/>
      <c r="C83" s="16" t="str">
        <f ca="1">_xll.DBRW($G$16,$H83,C$41)</f>
        <v>-1</v>
      </c>
      <c r="D83" s="16">
        <f ca="1">_xll.DBRW($D$16,E$7,$H$33,$E$9,$H83,$D$11,$H$34,$D$41)</f>
        <v>0</v>
      </c>
      <c r="E83" s="25">
        <f ca="1">_xll.DBRW($E$16,E$7,$H$33,$E$9,$H83,$D$11,E$41,E$12,E$13)</f>
        <v>0</v>
      </c>
      <c r="F83" s="22"/>
      <c r="G83" s="44" t="str">
        <f ca="1">_xll.DBRW($G$16,$H83,G$13)&amp;IF(_xll.ELLEV($B$10,$H83)&lt;&gt;0,"",IF($D83&lt;&gt;0,"Annual",IF($E83&lt;&gt;0,"LID","")))</f>
        <v/>
      </c>
      <c r="H83" s="122" t="s">
        <v>191</v>
      </c>
      <c r="I83" s="46">
        <f ca="1">_xll.DBRW($B$17,I$7,$H$33,$D$9,$H83,$D$11,I$12,I$13)</f>
        <v>5635368.067577308</v>
      </c>
      <c r="J83" s="46">
        <f ca="1">_xll.DBRW($B$17,J$7,$H$33,$D$9,$H83,$D$11,J$12,J$13)</f>
        <v>5725944.4947624207</v>
      </c>
      <c r="K83" s="46">
        <f ca="1">_xll.DBRW($B$17,K$7,$H$33,$D$9,$H83,$D$11,K$12,K$13)</f>
        <v>5868842.0712964237</v>
      </c>
      <c r="L83" s="46">
        <f ca="1">_xll.DBRW($B$17,L$7,$H$33,$D$9,$H83,$D$11,L$12,L$13)</f>
        <v>5867060.1702188058</v>
      </c>
      <c r="M83" s="46">
        <f ca="1">_xll.DBRW($B$17,M$7,$H$33,$D$9,$H83,$D$11,M$12,M$13)</f>
        <v>5912593.3966415972</v>
      </c>
      <c r="N83" s="46">
        <f ca="1">_xll.DBRW($B$17,N$7,$H$33,$D$9,$H83,$D$11,N$12,N$13)</f>
        <v>5976465.9297896968</v>
      </c>
      <c r="O83" s="46">
        <f ca="1">_xll.DBRW($B$17,O$7,$H$33,$D$9,$H83,$D$11,O$12,O$13)</f>
        <v>6317713.8815628765</v>
      </c>
      <c r="P83" s="46">
        <f ca="1">_xll.DBRW($B$17,P$7,$H$33,$D$9,$H83,$D$11,P$12,P$13)</f>
        <v>6531407.4355513426</v>
      </c>
      <c r="Q83" s="46">
        <f ca="1">_xll.DBRW($B$17,Q$7,$H$33,$D$9,$H83,$D$11,Q$12,Q$13)</f>
        <v>6850727.2513964707</v>
      </c>
      <c r="R83" s="46">
        <f ca="1">_xll.DBRW($B$17,R$7,$H$33,$D$9,$H83,$D$11,R$12,R$13)</f>
        <v>6879970.229135694</v>
      </c>
      <c r="S83" s="46">
        <f ca="1">_xll.DBRW($B$17,S$7,$H$33,$D$9,$H83,$D$11,S$12,S$13)</f>
        <v>7045284.8656781968</v>
      </c>
      <c r="T83" s="46">
        <f ca="1">_xll.DBRW($B$17,T$7,$H$33,$D$9,$H83,$D$11,T$12,T$13)</f>
        <v>7301405.1148460247</v>
      </c>
      <c r="U83" s="46">
        <f ca="1">_xll.DBRW($B$17,U$7,$H$33,$D$9,$H83,$D$11,U$12,U$13)</f>
        <v>7515683.0107897371</v>
      </c>
      <c r="V83" s="16"/>
      <c r="W83" s="46" t="str">
        <f ca="1">_xll.DBRW($B$17,W$7,$H$33,$D$9,$H83,$D$11,W$12,W$13)</f>
        <v>*KEY_ERR</v>
      </c>
      <c r="X83" s="102" t="e">
        <f ca="1">IF(W83=0,"",(#REF!/W83-1)*$C83)</f>
        <v>#REF!</v>
      </c>
      <c r="Y83" s="16"/>
      <c r="Z83" s="46" t="str">
        <f ca="1">_xll.DBRW($B$17,Z$7,$H$33,$D$9,$H83,$D$11,Z$12,Z$13)</f>
        <v>*KEY_ERR</v>
      </c>
      <c r="AA83" s="102" t="e">
        <f ca="1">IF(Z83=0,"",(#REF!/Z83-1)*$C83)</f>
        <v>#REF!</v>
      </c>
      <c r="AB83" s="16"/>
      <c r="AC83" s="112" t="str">
        <f ca="1">_xll.DBRW($B$17,AC$7,$H$33,$D$9,$H83,$D$11,AC$12,AC$13)</f>
        <v>*KEY_ERR</v>
      </c>
      <c r="AD83" s="112" t="str">
        <f ca="1">_xll.DBRW($B$17,AD$7,$H$33,$D$9,$H83,$D$11,AD$12,AD$13)</f>
        <v>*KEY_ERR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</row>
    <row r="84" spans="1:1000" customFormat="1" ht="12.75" x14ac:dyDescent="0.2">
      <c r="A84" s="41" t="str">
        <f ca="1">IF(_xll.TM1RPTELLEV($H$79,$H84)=0,"Root",IF(OR(_xll.ELLEV($B$10,$H84)=0,_xll.TM1RPTELLEV($H$79,$H84)+1&gt;=VALUE($L$29)),"Base","Default"))</f>
        <v>Base</v>
      </c>
      <c r="B84" s="16"/>
      <c r="C84" s="16" t="str">
        <f ca="1">_xll.DBRW($G$16,$H84,C$41)</f>
        <v>-1</v>
      </c>
      <c r="D84" s="16">
        <f ca="1">_xll.DBRW($D$16,E$7,$H$33,$E$9,$H84,$D$11,$H$34,$D$41)</f>
        <v>0</v>
      </c>
      <c r="E84" s="25">
        <f ca="1">_xll.DBRW($E$16,E$7,$H$33,$E$9,$H84,$D$11,E$41,E$12,E$13)</f>
        <v>0</v>
      </c>
      <c r="F84" s="22"/>
      <c r="G84" s="92" t="str">
        <f ca="1">_xll.DBRW($G$16,$H84,G$13)&amp;IF(_xll.ELLEV($B$10,$H84)&lt;&gt;0,"",IF($D84&lt;&gt;0,"Annual",IF($E84&lt;&gt;0,"LID","")))</f>
        <v/>
      </c>
      <c r="H84" s="121" t="s">
        <v>192</v>
      </c>
      <c r="I84" s="94">
        <f ca="1">_xll.DBRW($B$17,I$7,$H$33,$D$9,$H84,$D$11,I$12,I$13)</f>
        <v>-0.12877361554738401</v>
      </c>
      <c r="J84" s="94">
        <f ca="1">_xll.DBRW($B$17,J$7,$H$33,$D$9,$H84,$D$11,J$12,J$13)</f>
        <v>-0.1746634365055314</v>
      </c>
      <c r="K84" s="94">
        <f ca="1">_xll.DBRW($B$17,K$7,$H$33,$D$9,$H84,$D$11,K$12,K$13)</f>
        <v>-0.1733014323029701</v>
      </c>
      <c r="L84" s="94">
        <f ca="1">_xll.DBRW($B$17,L$7,$H$33,$D$9,$H84,$D$11,L$12,L$13)</f>
        <v>-0.17437412378171097</v>
      </c>
      <c r="M84" s="94">
        <f ca="1">_xll.DBRW($B$17,M$7,$H$33,$D$9,$H84,$D$11,M$12,M$13)</f>
        <v>-0.21423098733042936</v>
      </c>
      <c r="N84" s="94">
        <f ca="1">_xll.DBRW($B$17,N$7,$H$33,$D$9,$H84,$D$11,N$12,N$13)</f>
        <v>-0.23652696819537466</v>
      </c>
      <c r="O84" s="94">
        <f ca="1">_xll.DBRW($B$17,O$7,$H$33,$D$9,$H84,$D$11,O$12,O$13)</f>
        <v>-0.25746552343781309</v>
      </c>
      <c r="P84" s="94">
        <f ca="1">_xll.DBRW($B$17,P$7,$H$33,$D$9,$H84,$D$11,P$12,P$13)</f>
        <v>-0.30335534439596046</v>
      </c>
      <c r="Q84" s="94">
        <f ca="1">_xll.DBRW($B$17,Q$7,$H$33,$D$9,$H84,$D$11,Q$12,Q$13)</f>
        <v>-0.30199334019339918</v>
      </c>
      <c r="R84" s="94">
        <f ca="1">_xll.DBRW($B$17,R$7,$H$33,$D$9,$H84,$D$11,R$12,R$13)</f>
        <v>-0.3577983710306516</v>
      </c>
      <c r="S84" s="94">
        <f ca="1">_xll.DBRW($B$17,S$7,$H$33,$D$9,$H84,$D$11,S$12,S$13)</f>
        <v>-0.39765523457936996</v>
      </c>
      <c r="T84" s="94">
        <f ca="1">_xll.DBRW($B$17,T$7,$H$33,$D$9,$H84,$D$11,T$12,T$13)</f>
        <v>-0.31369632584538965</v>
      </c>
      <c r="U84" s="94">
        <f ca="1">_xll.DBRW($B$17,U$7,$H$33,$D$9,$H84,$D$11,U$12,U$13)</f>
        <v>-0.24683858935413075</v>
      </c>
      <c r="V84" s="16"/>
      <c r="W84" s="95" t="str">
        <f ca="1">_xll.DBRW($B$17,W$7,$H$33,$D$9,$H84,$D$11,W$12,W$13)</f>
        <v>*KEY_ERR</v>
      </c>
      <c r="X84" s="96" t="e">
        <f ca="1">IF(W84=0,"",(#REF!/W84-1)*$C84)</f>
        <v>#REF!</v>
      </c>
      <c r="Y84" s="16"/>
      <c r="Z84" s="95" t="str">
        <f ca="1">_xll.DBRW($B$17,Z$7,$H$33,$D$9,$H84,$D$11,Z$12,Z$13)</f>
        <v>*KEY_ERR</v>
      </c>
      <c r="AA84" s="96" t="e">
        <f ca="1">IF(Z84=0,"",(#REF!/Z84-1)*$C84)</f>
        <v>#REF!</v>
      </c>
      <c r="AB84" s="16"/>
      <c r="AC84" s="114" t="str">
        <f ca="1">_xll.DBRW($B$17,AC$7,$H$33,$D$9,$H84,$D$11,AC$12,AC$13)</f>
        <v>*KEY_ERR</v>
      </c>
      <c r="AD84" s="114" t="str">
        <f ca="1">_xll.DBRW($B$17,AD$7,$H$33,$D$9,$H84,$D$11,AD$12,AD$13)</f>
        <v>*KEY_ERR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  <c r="LB84" s="16"/>
      <c r="LC84" s="16"/>
      <c r="LD84" s="16"/>
      <c r="LE84" s="16"/>
      <c r="LF84" s="16"/>
      <c r="LG84" s="16"/>
      <c r="LH84" s="16"/>
      <c r="LI84" s="16"/>
      <c r="LJ84" s="16"/>
      <c r="LK84" s="16"/>
      <c r="LL84" s="16"/>
      <c r="LM84" s="16"/>
      <c r="LN84" s="16"/>
      <c r="LO84" s="16"/>
      <c r="LP84" s="16"/>
      <c r="LQ84" s="16"/>
      <c r="LR84" s="16"/>
      <c r="LS84" s="16"/>
      <c r="LT84" s="16"/>
      <c r="LU84" s="16"/>
      <c r="LV84" s="16"/>
      <c r="LW84" s="16"/>
      <c r="LX84" s="16"/>
      <c r="LY84" s="16"/>
      <c r="LZ84" s="16"/>
      <c r="MA84" s="16"/>
      <c r="MB84" s="16"/>
      <c r="MC84" s="16"/>
      <c r="MD84" s="16"/>
      <c r="ME84" s="16"/>
      <c r="MF84" s="16"/>
      <c r="MG84" s="16"/>
      <c r="MH84" s="16"/>
      <c r="MI84" s="16"/>
      <c r="MJ84" s="16"/>
      <c r="MK84" s="16"/>
      <c r="ML84" s="16"/>
      <c r="MM84" s="16"/>
      <c r="MN84" s="16"/>
      <c r="MO84" s="16"/>
      <c r="MP84" s="16"/>
      <c r="MQ84" s="16"/>
      <c r="MR84" s="16"/>
      <c r="MS84" s="16"/>
      <c r="MT84" s="16"/>
      <c r="MU84" s="16"/>
      <c r="MV84" s="16"/>
      <c r="MW84" s="16"/>
      <c r="MX84" s="16"/>
      <c r="MY84" s="16"/>
      <c r="MZ84" s="16"/>
      <c r="NA84" s="16"/>
      <c r="NB84" s="16"/>
      <c r="NC84" s="16"/>
      <c r="ND84" s="16"/>
      <c r="NE84" s="16"/>
      <c r="NF84" s="16"/>
      <c r="NG84" s="16"/>
      <c r="NH84" s="16"/>
      <c r="NI84" s="16"/>
      <c r="NJ84" s="16"/>
      <c r="NK84" s="16"/>
      <c r="NL84" s="16"/>
      <c r="NM84" s="16"/>
      <c r="NN84" s="16"/>
      <c r="NO84" s="16"/>
      <c r="NP84" s="16"/>
      <c r="NQ84" s="16"/>
      <c r="NR84" s="16"/>
      <c r="NS84" s="16"/>
      <c r="NT84" s="16"/>
      <c r="NU84" s="16"/>
      <c r="NV84" s="16"/>
      <c r="NW84" s="16"/>
      <c r="NX84" s="16"/>
      <c r="NY84" s="16"/>
      <c r="NZ84" s="16"/>
      <c r="OA84" s="16"/>
      <c r="OB84" s="16"/>
      <c r="OC84" s="16"/>
      <c r="OD84" s="16"/>
      <c r="OE84" s="16"/>
      <c r="OF84" s="16"/>
      <c r="OG84" s="16"/>
      <c r="OH84" s="16"/>
      <c r="OI84" s="16"/>
      <c r="OJ84" s="16"/>
      <c r="OK84" s="16"/>
      <c r="OL84" s="16"/>
      <c r="OM84" s="16"/>
      <c r="ON84" s="16"/>
      <c r="OO84" s="16"/>
      <c r="OP84" s="16"/>
      <c r="OQ84" s="16"/>
      <c r="OR84" s="16"/>
      <c r="OS84" s="16"/>
      <c r="OT84" s="16"/>
      <c r="OU84" s="16"/>
      <c r="OV84" s="16"/>
      <c r="OW84" s="16"/>
      <c r="OX84" s="16"/>
      <c r="OY84" s="16"/>
      <c r="OZ84" s="16"/>
      <c r="PA84" s="16"/>
      <c r="PB84" s="16"/>
      <c r="PC84" s="16"/>
      <c r="PD84" s="16"/>
      <c r="PE84" s="16"/>
      <c r="PF84" s="16"/>
      <c r="PG84" s="16"/>
      <c r="PH84" s="16"/>
      <c r="PI84" s="16"/>
      <c r="PJ84" s="16"/>
      <c r="PK84" s="16"/>
      <c r="PL84" s="16"/>
      <c r="PM84" s="16"/>
      <c r="PN84" s="16"/>
      <c r="PO84" s="16"/>
      <c r="PP84" s="16"/>
      <c r="PQ84" s="16"/>
      <c r="PR84" s="16"/>
      <c r="PS84" s="16"/>
      <c r="PT84" s="16"/>
      <c r="PU84" s="16"/>
      <c r="PV84" s="16"/>
      <c r="PW84" s="16"/>
      <c r="PX84" s="16"/>
      <c r="PY84" s="16"/>
      <c r="PZ84" s="16"/>
      <c r="QA84" s="16"/>
      <c r="QB84" s="16"/>
      <c r="QC84" s="16"/>
      <c r="QD84" s="16"/>
      <c r="QE84" s="16"/>
      <c r="QF84" s="16"/>
      <c r="QG84" s="16"/>
      <c r="QH84" s="16"/>
      <c r="QI84" s="16"/>
      <c r="QJ84" s="16"/>
      <c r="QK84" s="16"/>
      <c r="QL84" s="16"/>
      <c r="QM84" s="16"/>
      <c r="QN84" s="16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6"/>
      <c r="RT84" s="16"/>
      <c r="RU84" s="16"/>
      <c r="RV84" s="16"/>
      <c r="RW84" s="16"/>
      <c r="RX84" s="16"/>
      <c r="RY84" s="16"/>
      <c r="RZ84" s="16"/>
      <c r="SA84" s="16"/>
      <c r="SB84" s="16"/>
      <c r="SC84" s="16"/>
      <c r="SD84" s="16"/>
      <c r="SE84" s="16"/>
      <c r="SF84" s="16"/>
      <c r="SG84" s="16"/>
      <c r="SH84" s="16"/>
      <c r="SI84" s="16"/>
      <c r="SJ84" s="16"/>
      <c r="SK84" s="16"/>
      <c r="SL84" s="16"/>
      <c r="SM84" s="16"/>
      <c r="SN84" s="16"/>
      <c r="SO84" s="16"/>
      <c r="SP84" s="16"/>
      <c r="SQ84" s="16"/>
      <c r="SR84" s="16"/>
      <c r="SS84" s="16"/>
      <c r="ST84" s="16"/>
      <c r="SU84" s="16"/>
      <c r="SV84" s="16"/>
      <c r="SW84" s="16"/>
      <c r="SX84" s="16"/>
      <c r="SY84" s="16"/>
      <c r="SZ84" s="16"/>
      <c r="TA84" s="16"/>
      <c r="TB84" s="16"/>
      <c r="TC84" s="16"/>
      <c r="TD84" s="16"/>
      <c r="TE84" s="16"/>
      <c r="TF84" s="16"/>
      <c r="TG84" s="16"/>
      <c r="TH84" s="16"/>
      <c r="TI84" s="16"/>
      <c r="TJ84" s="16"/>
      <c r="TK84" s="16"/>
      <c r="TL84" s="16"/>
      <c r="TM84" s="16"/>
      <c r="TN84" s="16"/>
      <c r="TO84" s="16"/>
      <c r="TP84" s="16"/>
      <c r="TQ84" s="16"/>
      <c r="TR84" s="16"/>
      <c r="TS84" s="16"/>
      <c r="TT84" s="16"/>
      <c r="TU84" s="16"/>
      <c r="TV84" s="16"/>
      <c r="TW84" s="16"/>
      <c r="TX84" s="16"/>
      <c r="TY84" s="16"/>
      <c r="TZ84" s="16"/>
      <c r="UA84" s="16"/>
      <c r="UB84" s="16"/>
      <c r="UC84" s="16"/>
      <c r="UD84" s="16"/>
      <c r="UE84" s="16"/>
      <c r="UF84" s="16"/>
      <c r="UG84" s="16"/>
      <c r="UH84" s="16"/>
      <c r="UI84" s="16"/>
      <c r="UJ84" s="16"/>
      <c r="UK84" s="16"/>
      <c r="UL84" s="16"/>
      <c r="UM84" s="16"/>
      <c r="UN84" s="16"/>
      <c r="UO84" s="16"/>
      <c r="UP84" s="16"/>
      <c r="UQ84" s="16"/>
      <c r="UR84" s="16"/>
      <c r="US84" s="16"/>
      <c r="UT84" s="16"/>
      <c r="UU84" s="16"/>
      <c r="UV84" s="16"/>
      <c r="UW84" s="16"/>
      <c r="UX84" s="16"/>
      <c r="UY84" s="16"/>
      <c r="UZ84" s="16"/>
      <c r="VA84" s="16"/>
      <c r="VB84" s="16"/>
      <c r="VC84" s="16"/>
      <c r="VD84" s="16"/>
      <c r="VE84" s="16"/>
      <c r="VF84" s="16"/>
      <c r="VG84" s="16"/>
      <c r="VH84" s="16"/>
      <c r="VI84" s="16"/>
      <c r="VJ84" s="16"/>
      <c r="VK84" s="16"/>
      <c r="VL84" s="16"/>
      <c r="VM84" s="16"/>
      <c r="VN84" s="16"/>
      <c r="VO84" s="16"/>
      <c r="VP84" s="16"/>
      <c r="VQ84" s="16"/>
      <c r="VR84" s="16"/>
      <c r="VS84" s="16"/>
      <c r="VT84" s="16"/>
      <c r="VU84" s="16"/>
      <c r="VV84" s="16"/>
      <c r="VW84" s="16"/>
      <c r="VX84" s="16"/>
      <c r="VY84" s="16"/>
      <c r="VZ84" s="16"/>
      <c r="WA84" s="16"/>
      <c r="WB84" s="16"/>
      <c r="WC84" s="16"/>
      <c r="WD84" s="16"/>
      <c r="WE84" s="16"/>
      <c r="WF84" s="16"/>
      <c r="WG84" s="16"/>
      <c r="WH84" s="16"/>
      <c r="WI84" s="16"/>
      <c r="WJ84" s="16"/>
      <c r="WK84" s="16"/>
      <c r="WL84" s="16"/>
      <c r="WM84" s="16"/>
      <c r="WN84" s="16"/>
      <c r="WO84" s="16"/>
      <c r="WP84" s="16"/>
      <c r="WQ84" s="16"/>
      <c r="WR84" s="16"/>
      <c r="WS84" s="16"/>
      <c r="WT84" s="16"/>
      <c r="WU84" s="16"/>
      <c r="WV84" s="16"/>
      <c r="WW84" s="16"/>
      <c r="WX84" s="16"/>
      <c r="WY84" s="16"/>
      <c r="WZ84" s="16"/>
      <c r="XA84" s="16"/>
      <c r="XB84" s="16"/>
      <c r="XC84" s="16"/>
      <c r="XD84" s="16"/>
      <c r="XE84" s="16"/>
      <c r="XF84" s="16"/>
      <c r="XG84" s="16"/>
      <c r="XH84" s="16"/>
      <c r="XI84" s="16"/>
      <c r="XJ84" s="16"/>
      <c r="XK84" s="16"/>
      <c r="XL84" s="16"/>
      <c r="XM84" s="16"/>
      <c r="XN84" s="16"/>
      <c r="XO84" s="16"/>
      <c r="XP84" s="16"/>
      <c r="XQ84" s="16"/>
      <c r="XR84" s="16"/>
      <c r="XS84" s="16"/>
      <c r="XT84" s="16"/>
      <c r="XU84" s="16"/>
      <c r="XV84" s="16"/>
      <c r="XW84" s="16"/>
      <c r="XX84" s="16"/>
      <c r="XY84" s="16"/>
      <c r="XZ84" s="16"/>
      <c r="YA84" s="16"/>
      <c r="YB84" s="16"/>
      <c r="YC84" s="16"/>
      <c r="YD84" s="16"/>
      <c r="YE84" s="16"/>
      <c r="YF84" s="16"/>
      <c r="YG84" s="16"/>
      <c r="YH84" s="16"/>
      <c r="YI84" s="16"/>
      <c r="YJ84" s="16"/>
      <c r="YK84" s="16"/>
      <c r="YL84" s="16"/>
      <c r="YM84" s="16"/>
      <c r="YN84" s="16"/>
      <c r="YO84" s="16"/>
      <c r="YP84" s="16"/>
      <c r="YQ84" s="16"/>
      <c r="YR84" s="16"/>
      <c r="YS84" s="16"/>
      <c r="YT84" s="16"/>
      <c r="YU84" s="16"/>
      <c r="YV84" s="16"/>
      <c r="YW84" s="16"/>
      <c r="YX84" s="16"/>
      <c r="YY84" s="16"/>
      <c r="YZ84" s="16"/>
      <c r="ZA84" s="16"/>
      <c r="ZB84" s="16"/>
      <c r="ZC84" s="16"/>
      <c r="ZD84" s="16"/>
      <c r="ZE84" s="16"/>
      <c r="ZF84" s="16"/>
      <c r="ZG84" s="16"/>
      <c r="ZH84" s="16"/>
      <c r="ZI84" s="16"/>
      <c r="ZJ84" s="16"/>
      <c r="ZK84" s="16"/>
      <c r="ZL84" s="16"/>
      <c r="ZM84" s="16"/>
      <c r="ZN84" s="16"/>
      <c r="ZO84" s="16"/>
      <c r="ZP84" s="16"/>
      <c r="ZQ84" s="16"/>
      <c r="ZR84" s="16"/>
      <c r="ZS84" s="16"/>
      <c r="ZT84" s="16"/>
      <c r="ZU84" s="16"/>
      <c r="ZV84" s="16"/>
      <c r="ZW84" s="16"/>
      <c r="ZX84" s="16"/>
      <c r="ZY84" s="16"/>
      <c r="ZZ84" s="16"/>
      <c r="AAA84" s="16"/>
      <c r="AAB84" s="16"/>
      <c r="AAC84" s="16"/>
      <c r="AAD84" s="16"/>
      <c r="AAE84" s="16"/>
      <c r="AAF84" s="16"/>
      <c r="AAG84" s="16"/>
      <c r="AAH84" s="16"/>
      <c r="AAI84" s="16"/>
      <c r="AAJ84" s="16"/>
      <c r="AAK84" s="16"/>
      <c r="AAL84" s="16"/>
      <c r="AAM84" s="16"/>
      <c r="AAN84" s="16"/>
      <c r="AAO84" s="16"/>
      <c r="AAP84" s="16"/>
      <c r="AAQ84" s="16"/>
      <c r="AAR84" s="16"/>
      <c r="AAS84" s="16"/>
      <c r="AAT84" s="16"/>
      <c r="AAU84" s="16"/>
      <c r="AAV84" s="16"/>
      <c r="AAW84" s="16"/>
      <c r="AAX84" s="16"/>
      <c r="AAY84" s="16"/>
      <c r="AAZ84" s="16"/>
      <c r="ABA84" s="16"/>
      <c r="ABB84" s="16"/>
      <c r="ABC84" s="16"/>
      <c r="ABD84" s="16"/>
      <c r="ABE84" s="16"/>
      <c r="ABF84" s="16"/>
      <c r="ABG84" s="16"/>
      <c r="ABH84" s="16"/>
      <c r="ABI84" s="16"/>
      <c r="ABJ84" s="16"/>
      <c r="ABK84" s="16"/>
      <c r="ABL84" s="16"/>
      <c r="ABM84" s="16"/>
      <c r="ABN84" s="16"/>
      <c r="ABO84" s="16"/>
      <c r="ABP84" s="16"/>
      <c r="ABQ84" s="16"/>
      <c r="ABR84" s="16"/>
      <c r="ABS84" s="16"/>
      <c r="ABT84" s="16"/>
      <c r="ABU84" s="16"/>
      <c r="ABV84" s="16"/>
      <c r="ABW84" s="16"/>
      <c r="ABX84" s="16"/>
      <c r="ABY84" s="16"/>
      <c r="ABZ84" s="16"/>
      <c r="ACA84" s="16"/>
      <c r="ACB84" s="16"/>
      <c r="ACC84" s="16"/>
      <c r="ACD84" s="16"/>
      <c r="ACE84" s="16"/>
      <c r="ACF84" s="16"/>
      <c r="ACG84" s="16"/>
      <c r="ACH84" s="16"/>
      <c r="ACI84" s="16"/>
      <c r="ACJ84" s="16"/>
      <c r="ACK84" s="16"/>
      <c r="ACL84" s="16"/>
      <c r="ACM84" s="16"/>
      <c r="ACN84" s="16"/>
      <c r="ACO84" s="16"/>
      <c r="ACP84" s="16"/>
      <c r="ACQ84" s="16"/>
      <c r="ACR84" s="16"/>
      <c r="ACS84" s="16"/>
      <c r="ACT84" s="16"/>
      <c r="ACU84" s="16"/>
      <c r="ACV84" s="16"/>
      <c r="ACW84" s="16"/>
      <c r="ACX84" s="16"/>
      <c r="ACY84" s="16"/>
      <c r="ACZ84" s="16"/>
      <c r="ADA84" s="16"/>
      <c r="ADB84" s="16"/>
      <c r="ADC84" s="16"/>
      <c r="ADD84" s="16"/>
      <c r="ADE84" s="16"/>
      <c r="ADF84" s="16"/>
      <c r="ADG84" s="16"/>
      <c r="ADH84" s="16"/>
      <c r="ADI84" s="16"/>
      <c r="ADJ84" s="16"/>
      <c r="ADK84" s="16"/>
      <c r="ADL84" s="16"/>
      <c r="ADM84" s="16"/>
      <c r="ADN84" s="16"/>
      <c r="ADO84" s="16"/>
      <c r="ADP84" s="16"/>
      <c r="ADQ84" s="16"/>
      <c r="ADR84" s="16"/>
      <c r="ADS84" s="16"/>
      <c r="ADT84" s="16"/>
      <c r="ADU84" s="16"/>
      <c r="ADV84" s="16"/>
      <c r="ADW84" s="16"/>
      <c r="ADX84" s="16"/>
      <c r="ADY84" s="16"/>
      <c r="ADZ84" s="16"/>
      <c r="AEA84" s="16"/>
      <c r="AEB84" s="16"/>
      <c r="AEC84" s="16"/>
      <c r="AED84" s="16"/>
      <c r="AEE84" s="16"/>
      <c r="AEF84" s="16"/>
      <c r="AEG84" s="16"/>
      <c r="AEH84" s="16"/>
      <c r="AEI84" s="16"/>
      <c r="AEJ84" s="16"/>
      <c r="AEK84" s="16"/>
      <c r="AEL84" s="16"/>
      <c r="AEM84" s="16"/>
      <c r="AEN84" s="16"/>
      <c r="AEO84" s="16"/>
      <c r="AEP84" s="16"/>
      <c r="AEQ84" s="16"/>
      <c r="AER84" s="16"/>
      <c r="AES84" s="16"/>
      <c r="AET84" s="16"/>
      <c r="AEU84" s="16"/>
      <c r="AEV84" s="16"/>
      <c r="AEW84" s="16"/>
      <c r="AEX84" s="16"/>
      <c r="AEY84" s="16"/>
      <c r="AEZ84" s="16"/>
      <c r="AFA84" s="16"/>
      <c r="AFB84" s="16"/>
      <c r="AFC84" s="16"/>
      <c r="AFD84" s="16"/>
      <c r="AFE84" s="16"/>
      <c r="AFF84" s="16"/>
      <c r="AFG84" s="16"/>
      <c r="AFH84" s="16"/>
      <c r="AFI84" s="16"/>
      <c r="AFJ84" s="16"/>
      <c r="AFK84" s="16"/>
      <c r="AFL84" s="16"/>
      <c r="AFM84" s="16"/>
      <c r="AFN84" s="16"/>
      <c r="AFO84" s="16"/>
      <c r="AFP84" s="16"/>
      <c r="AFQ84" s="16"/>
      <c r="AFR84" s="16"/>
      <c r="AFS84" s="16"/>
      <c r="AFT84" s="16"/>
      <c r="AFU84" s="16"/>
      <c r="AFV84" s="16"/>
      <c r="AFW84" s="16"/>
      <c r="AFX84" s="16"/>
      <c r="AFY84" s="16"/>
      <c r="AFZ84" s="16"/>
      <c r="AGA84" s="16"/>
      <c r="AGB84" s="16"/>
      <c r="AGC84" s="16"/>
      <c r="AGD84" s="16"/>
      <c r="AGE84" s="16"/>
      <c r="AGF84" s="16"/>
      <c r="AGG84" s="16"/>
      <c r="AGH84" s="16"/>
      <c r="AGI84" s="16"/>
      <c r="AGJ84" s="16"/>
      <c r="AGK84" s="16"/>
      <c r="AGL84" s="16"/>
      <c r="AGM84" s="16"/>
      <c r="AGN84" s="16"/>
      <c r="AGO84" s="16"/>
      <c r="AGP84" s="16"/>
      <c r="AGQ84" s="16"/>
      <c r="AGR84" s="16"/>
      <c r="AGS84" s="16"/>
      <c r="AGT84" s="16"/>
      <c r="AGU84" s="16"/>
      <c r="AGV84" s="16"/>
      <c r="AGW84" s="16"/>
      <c r="AGX84" s="16"/>
      <c r="AGY84" s="16"/>
      <c r="AGZ84" s="16"/>
      <c r="AHA84" s="16"/>
      <c r="AHB84" s="16"/>
      <c r="AHC84" s="16"/>
      <c r="AHD84" s="16"/>
      <c r="AHE84" s="16"/>
      <c r="AHF84" s="16"/>
      <c r="AHG84" s="16"/>
      <c r="AHH84" s="16"/>
      <c r="AHI84" s="16"/>
      <c r="AHJ84" s="16"/>
      <c r="AHK84" s="16"/>
      <c r="AHL84" s="16"/>
      <c r="AHM84" s="16"/>
      <c r="AHN84" s="16"/>
      <c r="AHO84" s="16"/>
      <c r="AHP84" s="16"/>
      <c r="AHQ84" s="16"/>
      <c r="AHR84" s="16"/>
      <c r="AHS84" s="16"/>
      <c r="AHT84" s="16"/>
      <c r="AHU84" s="16"/>
      <c r="AHV84" s="16"/>
      <c r="AHW84" s="16"/>
      <c r="AHX84" s="16"/>
      <c r="AHY84" s="16"/>
      <c r="AHZ84" s="16"/>
      <c r="AIA84" s="16"/>
      <c r="AIB84" s="16"/>
      <c r="AIC84" s="16"/>
      <c r="AID84" s="16"/>
      <c r="AIE84" s="16"/>
      <c r="AIF84" s="16"/>
      <c r="AIG84" s="16"/>
      <c r="AIH84" s="16"/>
      <c r="AII84" s="16"/>
      <c r="AIJ84" s="16"/>
      <c r="AIK84" s="16"/>
      <c r="AIL84" s="16"/>
      <c r="AIM84" s="16"/>
      <c r="AIN84" s="16"/>
      <c r="AIO84" s="16"/>
      <c r="AIP84" s="16"/>
      <c r="AIQ84" s="16"/>
      <c r="AIR84" s="16"/>
      <c r="AIS84" s="16"/>
      <c r="AIT84" s="16"/>
      <c r="AIU84" s="16"/>
      <c r="AIV84" s="16"/>
      <c r="AIW84" s="16"/>
      <c r="AIX84" s="16"/>
      <c r="AIY84" s="16"/>
      <c r="AIZ84" s="16"/>
      <c r="AJA84" s="16"/>
      <c r="AJB84" s="16"/>
      <c r="AJC84" s="16"/>
      <c r="AJD84" s="16"/>
      <c r="AJE84" s="16"/>
      <c r="AJF84" s="16"/>
      <c r="AJG84" s="16"/>
      <c r="AJH84" s="16"/>
      <c r="AJI84" s="16"/>
      <c r="AJJ84" s="16"/>
      <c r="AJK84" s="16"/>
      <c r="AJL84" s="16"/>
      <c r="AJM84" s="16"/>
      <c r="AJN84" s="16"/>
      <c r="AJO84" s="16"/>
      <c r="AJP84" s="16"/>
      <c r="AJQ84" s="16"/>
      <c r="AJR84" s="16"/>
      <c r="AJS84" s="16"/>
      <c r="AJT84" s="16"/>
      <c r="AJU84" s="16"/>
      <c r="AJV84" s="16"/>
      <c r="AJW84" s="16"/>
      <c r="AJX84" s="16"/>
      <c r="AJY84" s="16"/>
      <c r="AJZ84" s="16"/>
      <c r="AKA84" s="16"/>
      <c r="AKB84" s="16"/>
      <c r="AKC84" s="16"/>
      <c r="AKD84" s="16"/>
      <c r="AKE84" s="16"/>
      <c r="AKF84" s="16"/>
      <c r="AKG84" s="16"/>
      <c r="AKH84" s="16"/>
      <c r="AKI84" s="16"/>
      <c r="AKJ84" s="16"/>
      <c r="AKK84" s="16"/>
      <c r="AKL84" s="16"/>
      <c r="AKM84" s="16"/>
      <c r="AKN84" s="16"/>
      <c r="AKO84" s="16"/>
      <c r="AKP84" s="16"/>
      <c r="AKQ84" s="16"/>
      <c r="AKR84" s="16"/>
      <c r="AKS84" s="16"/>
      <c r="AKT84" s="16"/>
      <c r="AKU84" s="16"/>
      <c r="AKV84" s="16"/>
      <c r="AKW84" s="16"/>
      <c r="AKX84" s="16"/>
      <c r="AKY84" s="16"/>
      <c r="AKZ84" s="16"/>
      <c r="ALA84" s="16"/>
      <c r="ALB84" s="16"/>
      <c r="ALC84" s="16"/>
      <c r="ALD84" s="16"/>
      <c r="ALE84" s="16"/>
      <c r="ALF84" s="16"/>
      <c r="ALG84" s="16"/>
      <c r="ALH84" s="16"/>
      <c r="ALI84" s="16"/>
      <c r="ALJ84" s="16"/>
      <c r="ALK84" s="16"/>
      <c r="ALL84" s="16"/>
    </row>
    <row r="85" spans="1:1000" customFormat="1" ht="12.75" x14ac:dyDescent="0.2">
      <c r="A85" s="41" t="str">
        <f ca="1">IF(_xll.TM1RPTELLEV($H$79,$H85)=0,"Root",IF(OR(_xll.ELLEV($B$10,$H85)=0,_xll.TM1RPTELLEV($H$79,$H85)+1&gt;=VALUE($L$29)),"Base","Default"))</f>
        <v>Default</v>
      </c>
      <c r="B85" s="16"/>
      <c r="C85" s="16" t="str">
        <f ca="1">_xll.DBRW($G$16,$H85,C$41)</f>
        <v>-1</v>
      </c>
      <c r="D85" s="16">
        <f ca="1">_xll.DBRW($D$16,E$7,$H$33,$E$9,$H85,$D$11,$H$34,$D$41)</f>
        <v>0</v>
      </c>
      <c r="E85" s="25">
        <f ca="1">_xll.DBRW($E$16,E$7,$H$33,$E$9,$H85,$D$11,E$41,E$12,E$13)</f>
        <v>0</v>
      </c>
      <c r="F85" s="22"/>
      <c r="G85" s="44" t="str">
        <f ca="1">_xll.DBRW($G$16,$H85,G$13)&amp;IF(_xll.ELLEV($B$10,$H85)&lt;&gt;0,"",IF($D85&lt;&gt;0,"Annual",IF($E85&lt;&gt;0,"LID","")))</f>
        <v/>
      </c>
      <c r="H85" s="122" t="s">
        <v>193</v>
      </c>
      <c r="I85" s="46">
        <f ca="1">_xll.DBRW($B$17,I$7,$H$33,$D$9,$H85,$D$11,I$12,I$13)</f>
        <v>-0.12877361554738401</v>
      </c>
      <c r="J85" s="46">
        <f ca="1">_xll.DBRW($B$17,J$7,$H$33,$D$9,$H85,$D$11,J$12,J$13)</f>
        <v>-0.1746634365055314</v>
      </c>
      <c r="K85" s="46">
        <f ca="1">_xll.DBRW($B$17,K$7,$H$33,$D$9,$H85,$D$11,K$12,K$13)</f>
        <v>-0.1733014323029701</v>
      </c>
      <c r="L85" s="46">
        <f ca="1">_xll.DBRW($B$17,L$7,$H$33,$D$9,$H85,$D$11,L$12,L$13)</f>
        <v>-0.17437412378171097</v>
      </c>
      <c r="M85" s="46">
        <f ca="1">_xll.DBRW($B$17,M$7,$H$33,$D$9,$H85,$D$11,M$12,M$13)</f>
        <v>-0.21423098733042936</v>
      </c>
      <c r="N85" s="46">
        <f ca="1">_xll.DBRW($B$17,N$7,$H$33,$D$9,$H85,$D$11,N$12,N$13)</f>
        <v>-0.23652696819537466</v>
      </c>
      <c r="O85" s="46">
        <f ca="1">_xll.DBRW($B$17,O$7,$H$33,$D$9,$H85,$D$11,O$12,O$13)</f>
        <v>-0.25746552343781309</v>
      </c>
      <c r="P85" s="46">
        <f ca="1">_xll.DBRW($B$17,P$7,$H$33,$D$9,$H85,$D$11,P$12,P$13)</f>
        <v>-0.30335534439596046</v>
      </c>
      <c r="Q85" s="46">
        <f ca="1">_xll.DBRW($B$17,Q$7,$H$33,$D$9,$H85,$D$11,Q$12,Q$13)</f>
        <v>-0.30199334019339918</v>
      </c>
      <c r="R85" s="46">
        <f ca="1">_xll.DBRW($B$17,R$7,$H$33,$D$9,$H85,$D$11,R$12,R$13)</f>
        <v>-0.3577983710306516</v>
      </c>
      <c r="S85" s="46">
        <f ca="1">_xll.DBRW($B$17,S$7,$H$33,$D$9,$H85,$D$11,S$12,S$13)</f>
        <v>-0.39765523457936996</v>
      </c>
      <c r="T85" s="46">
        <f ca="1">_xll.DBRW($B$17,T$7,$H$33,$D$9,$H85,$D$11,T$12,T$13)</f>
        <v>-0.31369632584538965</v>
      </c>
      <c r="U85" s="46">
        <f ca="1">_xll.DBRW($B$17,U$7,$H$33,$D$9,$H85,$D$11,U$12,U$13)</f>
        <v>-0.24683858935413075</v>
      </c>
      <c r="V85" s="16"/>
      <c r="W85" s="46" t="str">
        <f ca="1">_xll.DBRW($B$17,W$7,$H$33,$D$9,$H85,$D$11,W$12,W$13)</f>
        <v>*KEY_ERR</v>
      </c>
      <c r="X85" s="102" t="e">
        <f ca="1">IF(W85=0,"",(#REF!/W85-1)*$C85)</f>
        <v>#REF!</v>
      </c>
      <c r="Y85" s="16"/>
      <c r="Z85" s="46" t="str">
        <f ca="1">_xll.DBRW($B$17,Z$7,$H$33,$D$9,$H85,$D$11,Z$12,Z$13)</f>
        <v>*KEY_ERR</v>
      </c>
      <c r="AA85" s="102" t="e">
        <f ca="1">IF(Z85=0,"",(#REF!/Z85-1)*$C85)</f>
        <v>#REF!</v>
      </c>
      <c r="AB85" s="16"/>
      <c r="AC85" s="112" t="str">
        <f ca="1">_xll.DBRW($B$17,AC$7,$H$33,$D$9,$H85,$D$11,AC$12,AC$13)</f>
        <v>*KEY_ERR</v>
      </c>
      <c r="AD85" s="112" t="str">
        <f ca="1">_xll.DBRW($B$17,AD$7,$H$33,$D$9,$H85,$D$11,AD$12,AD$13)</f>
        <v>*KEY_ERR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  <c r="LB85" s="16"/>
      <c r="LC85" s="16"/>
      <c r="LD85" s="16"/>
      <c r="LE85" s="16"/>
      <c r="LF85" s="16"/>
      <c r="LG85" s="16"/>
      <c r="LH85" s="16"/>
      <c r="LI85" s="16"/>
      <c r="LJ85" s="16"/>
      <c r="LK85" s="16"/>
      <c r="LL85" s="16"/>
      <c r="LM85" s="16"/>
      <c r="LN85" s="16"/>
      <c r="LO85" s="16"/>
      <c r="LP85" s="16"/>
      <c r="LQ85" s="16"/>
      <c r="LR85" s="16"/>
      <c r="LS85" s="16"/>
      <c r="LT85" s="16"/>
      <c r="LU85" s="16"/>
      <c r="LV85" s="16"/>
      <c r="LW85" s="16"/>
      <c r="LX85" s="16"/>
      <c r="LY85" s="16"/>
      <c r="LZ85" s="16"/>
      <c r="MA85" s="16"/>
      <c r="MB85" s="16"/>
      <c r="MC85" s="16"/>
      <c r="MD85" s="16"/>
      <c r="ME85" s="16"/>
      <c r="MF85" s="16"/>
      <c r="MG85" s="16"/>
      <c r="MH85" s="16"/>
      <c r="MI85" s="16"/>
      <c r="MJ85" s="16"/>
      <c r="MK85" s="16"/>
      <c r="ML85" s="16"/>
      <c r="MM85" s="16"/>
      <c r="MN85" s="16"/>
      <c r="MO85" s="16"/>
      <c r="MP85" s="16"/>
      <c r="MQ85" s="16"/>
      <c r="MR85" s="16"/>
      <c r="MS85" s="16"/>
      <c r="MT85" s="16"/>
      <c r="MU85" s="16"/>
      <c r="MV85" s="16"/>
      <c r="MW85" s="16"/>
      <c r="MX85" s="16"/>
      <c r="MY85" s="16"/>
      <c r="MZ85" s="16"/>
      <c r="NA85" s="16"/>
      <c r="NB85" s="16"/>
      <c r="NC85" s="16"/>
      <c r="ND85" s="16"/>
      <c r="NE85" s="16"/>
      <c r="NF85" s="16"/>
      <c r="NG85" s="16"/>
      <c r="NH85" s="16"/>
      <c r="NI85" s="16"/>
      <c r="NJ85" s="16"/>
      <c r="NK85" s="16"/>
      <c r="NL85" s="16"/>
      <c r="NM85" s="16"/>
      <c r="NN85" s="16"/>
      <c r="NO85" s="16"/>
      <c r="NP85" s="16"/>
      <c r="NQ85" s="16"/>
      <c r="NR85" s="16"/>
      <c r="NS85" s="16"/>
      <c r="NT85" s="16"/>
      <c r="NU85" s="16"/>
      <c r="NV85" s="16"/>
      <c r="NW85" s="16"/>
      <c r="NX85" s="16"/>
      <c r="NY85" s="16"/>
      <c r="NZ85" s="16"/>
      <c r="OA85" s="16"/>
      <c r="OB85" s="16"/>
      <c r="OC85" s="16"/>
      <c r="OD85" s="16"/>
      <c r="OE85" s="16"/>
      <c r="OF85" s="16"/>
      <c r="OG85" s="16"/>
      <c r="OH85" s="16"/>
      <c r="OI85" s="16"/>
      <c r="OJ85" s="16"/>
      <c r="OK85" s="16"/>
      <c r="OL85" s="16"/>
      <c r="OM85" s="16"/>
      <c r="ON85" s="16"/>
      <c r="OO85" s="16"/>
      <c r="OP85" s="16"/>
      <c r="OQ85" s="16"/>
      <c r="OR85" s="16"/>
      <c r="OS85" s="16"/>
      <c r="OT85" s="16"/>
      <c r="OU85" s="16"/>
      <c r="OV85" s="16"/>
      <c r="OW85" s="16"/>
      <c r="OX85" s="16"/>
      <c r="OY85" s="16"/>
      <c r="OZ85" s="16"/>
      <c r="PA85" s="16"/>
      <c r="PB85" s="16"/>
      <c r="PC85" s="16"/>
      <c r="PD85" s="16"/>
      <c r="PE85" s="16"/>
      <c r="PF85" s="16"/>
      <c r="PG85" s="16"/>
      <c r="PH85" s="16"/>
      <c r="PI85" s="16"/>
      <c r="PJ85" s="16"/>
      <c r="PK85" s="16"/>
      <c r="PL85" s="16"/>
      <c r="PM85" s="16"/>
      <c r="PN85" s="16"/>
      <c r="PO85" s="16"/>
      <c r="PP85" s="16"/>
      <c r="PQ85" s="16"/>
      <c r="PR85" s="16"/>
      <c r="PS85" s="16"/>
      <c r="PT85" s="16"/>
      <c r="PU85" s="16"/>
      <c r="PV85" s="16"/>
      <c r="PW85" s="16"/>
      <c r="PX85" s="16"/>
      <c r="PY85" s="16"/>
      <c r="PZ85" s="16"/>
      <c r="QA85" s="16"/>
      <c r="QB85" s="16"/>
      <c r="QC85" s="16"/>
      <c r="QD85" s="16"/>
      <c r="QE85" s="16"/>
      <c r="QF85" s="16"/>
      <c r="QG85" s="16"/>
      <c r="QH85" s="16"/>
      <c r="QI85" s="16"/>
      <c r="QJ85" s="16"/>
      <c r="QK85" s="16"/>
      <c r="QL85" s="16"/>
      <c r="QM85" s="16"/>
      <c r="QN85" s="16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6"/>
      <c r="RT85" s="16"/>
      <c r="RU85" s="16"/>
      <c r="RV85" s="16"/>
      <c r="RW85" s="16"/>
      <c r="RX85" s="16"/>
      <c r="RY85" s="16"/>
      <c r="RZ85" s="16"/>
      <c r="SA85" s="16"/>
      <c r="SB85" s="16"/>
      <c r="SC85" s="16"/>
      <c r="SD85" s="16"/>
      <c r="SE85" s="16"/>
      <c r="SF85" s="16"/>
      <c r="SG85" s="16"/>
      <c r="SH85" s="16"/>
      <c r="SI85" s="16"/>
      <c r="SJ85" s="16"/>
      <c r="SK85" s="16"/>
      <c r="SL85" s="16"/>
      <c r="SM85" s="16"/>
      <c r="SN85" s="16"/>
      <c r="SO85" s="16"/>
      <c r="SP85" s="16"/>
      <c r="SQ85" s="16"/>
      <c r="SR85" s="16"/>
      <c r="SS85" s="16"/>
      <c r="ST85" s="16"/>
      <c r="SU85" s="16"/>
      <c r="SV85" s="16"/>
      <c r="SW85" s="16"/>
      <c r="SX85" s="16"/>
      <c r="SY85" s="16"/>
      <c r="SZ85" s="16"/>
      <c r="TA85" s="16"/>
      <c r="TB85" s="16"/>
      <c r="TC85" s="16"/>
      <c r="TD85" s="16"/>
      <c r="TE85" s="16"/>
      <c r="TF85" s="16"/>
      <c r="TG85" s="16"/>
      <c r="TH85" s="16"/>
      <c r="TI85" s="16"/>
      <c r="TJ85" s="16"/>
      <c r="TK85" s="16"/>
      <c r="TL85" s="16"/>
      <c r="TM85" s="16"/>
      <c r="TN85" s="16"/>
      <c r="TO85" s="16"/>
      <c r="TP85" s="16"/>
      <c r="TQ85" s="16"/>
      <c r="TR85" s="16"/>
      <c r="TS85" s="16"/>
      <c r="TT85" s="16"/>
      <c r="TU85" s="16"/>
      <c r="TV85" s="16"/>
      <c r="TW85" s="16"/>
      <c r="TX85" s="16"/>
      <c r="TY85" s="16"/>
      <c r="TZ85" s="16"/>
      <c r="UA85" s="16"/>
      <c r="UB85" s="16"/>
      <c r="UC85" s="16"/>
      <c r="UD85" s="16"/>
      <c r="UE85" s="16"/>
      <c r="UF85" s="16"/>
      <c r="UG85" s="16"/>
      <c r="UH85" s="16"/>
      <c r="UI85" s="16"/>
      <c r="UJ85" s="16"/>
      <c r="UK85" s="16"/>
      <c r="UL85" s="16"/>
      <c r="UM85" s="16"/>
      <c r="UN85" s="16"/>
      <c r="UO85" s="16"/>
      <c r="UP85" s="16"/>
      <c r="UQ85" s="16"/>
      <c r="UR85" s="16"/>
      <c r="US85" s="16"/>
      <c r="UT85" s="16"/>
      <c r="UU85" s="16"/>
      <c r="UV85" s="16"/>
      <c r="UW85" s="16"/>
      <c r="UX85" s="16"/>
      <c r="UY85" s="16"/>
      <c r="UZ85" s="16"/>
      <c r="VA85" s="16"/>
      <c r="VB85" s="16"/>
      <c r="VC85" s="16"/>
      <c r="VD85" s="16"/>
      <c r="VE85" s="16"/>
      <c r="VF85" s="16"/>
      <c r="VG85" s="16"/>
      <c r="VH85" s="16"/>
      <c r="VI85" s="16"/>
      <c r="VJ85" s="16"/>
      <c r="VK85" s="16"/>
      <c r="VL85" s="16"/>
      <c r="VM85" s="16"/>
      <c r="VN85" s="16"/>
      <c r="VO85" s="16"/>
      <c r="VP85" s="16"/>
      <c r="VQ85" s="16"/>
      <c r="VR85" s="16"/>
      <c r="VS85" s="16"/>
      <c r="VT85" s="16"/>
      <c r="VU85" s="16"/>
      <c r="VV85" s="16"/>
      <c r="VW85" s="16"/>
      <c r="VX85" s="16"/>
      <c r="VY85" s="16"/>
      <c r="VZ85" s="16"/>
      <c r="WA85" s="16"/>
      <c r="WB85" s="16"/>
      <c r="WC85" s="16"/>
      <c r="WD85" s="16"/>
      <c r="WE85" s="16"/>
      <c r="WF85" s="16"/>
      <c r="WG85" s="16"/>
      <c r="WH85" s="16"/>
      <c r="WI85" s="16"/>
      <c r="WJ85" s="16"/>
      <c r="WK85" s="16"/>
      <c r="WL85" s="16"/>
      <c r="WM85" s="16"/>
      <c r="WN85" s="16"/>
      <c r="WO85" s="16"/>
      <c r="WP85" s="16"/>
      <c r="WQ85" s="16"/>
      <c r="WR85" s="16"/>
      <c r="WS85" s="16"/>
      <c r="WT85" s="16"/>
      <c r="WU85" s="16"/>
      <c r="WV85" s="16"/>
      <c r="WW85" s="16"/>
      <c r="WX85" s="16"/>
      <c r="WY85" s="16"/>
      <c r="WZ85" s="16"/>
      <c r="XA85" s="16"/>
      <c r="XB85" s="16"/>
      <c r="XC85" s="16"/>
      <c r="XD85" s="16"/>
      <c r="XE85" s="16"/>
      <c r="XF85" s="16"/>
      <c r="XG85" s="16"/>
      <c r="XH85" s="16"/>
      <c r="XI85" s="16"/>
      <c r="XJ85" s="16"/>
      <c r="XK85" s="16"/>
      <c r="XL85" s="16"/>
      <c r="XM85" s="16"/>
      <c r="XN85" s="16"/>
      <c r="XO85" s="16"/>
      <c r="XP85" s="16"/>
      <c r="XQ85" s="16"/>
      <c r="XR85" s="16"/>
      <c r="XS85" s="16"/>
      <c r="XT85" s="16"/>
      <c r="XU85" s="16"/>
      <c r="XV85" s="16"/>
      <c r="XW85" s="16"/>
      <c r="XX85" s="16"/>
      <c r="XY85" s="16"/>
      <c r="XZ85" s="16"/>
      <c r="YA85" s="16"/>
      <c r="YB85" s="16"/>
      <c r="YC85" s="16"/>
      <c r="YD85" s="16"/>
      <c r="YE85" s="16"/>
      <c r="YF85" s="16"/>
      <c r="YG85" s="16"/>
      <c r="YH85" s="16"/>
      <c r="YI85" s="16"/>
      <c r="YJ85" s="16"/>
      <c r="YK85" s="16"/>
      <c r="YL85" s="16"/>
      <c r="YM85" s="16"/>
      <c r="YN85" s="16"/>
      <c r="YO85" s="16"/>
      <c r="YP85" s="16"/>
      <c r="YQ85" s="16"/>
      <c r="YR85" s="16"/>
      <c r="YS85" s="16"/>
      <c r="YT85" s="16"/>
      <c r="YU85" s="16"/>
      <c r="YV85" s="16"/>
      <c r="YW85" s="16"/>
      <c r="YX85" s="16"/>
      <c r="YY85" s="16"/>
      <c r="YZ85" s="16"/>
      <c r="ZA85" s="16"/>
      <c r="ZB85" s="16"/>
      <c r="ZC85" s="16"/>
      <c r="ZD85" s="16"/>
      <c r="ZE85" s="16"/>
      <c r="ZF85" s="16"/>
      <c r="ZG85" s="16"/>
      <c r="ZH85" s="16"/>
      <c r="ZI85" s="16"/>
      <c r="ZJ85" s="16"/>
      <c r="ZK85" s="16"/>
      <c r="ZL85" s="16"/>
      <c r="ZM85" s="16"/>
      <c r="ZN85" s="16"/>
      <c r="ZO85" s="16"/>
      <c r="ZP85" s="16"/>
      <c r="ZQ85" s="16"/>
      <c r="ZR85" s="16"/>
      <c r="ZS85" s="16"/>
      <c r="ZT85" s="16"/>
      <c r="ZU85" s="16"/>
      <c r="ZV85" s="16"/>
      <c r="ZW85" s="16"/>
      <c r="ZX85" s="16"/>
      <c r="ZY85" s="16"/>
      <c r="ZZ85" s="16"/>
      <c r="AAA85" s="16"/>
      <c r="AAB85" s="16"/>
      <c r="AAC85" s="16"/>
      <c r="AAD85" s="16"/>
      <c r="AAE85" s="16"/>
      <c r="AAF85" s="16"/>
      <c r="AAG85" s="16"/>
      <c r="AAH85" s="16"/>
      <c r="AAI85" s="16"/>
      <c r="AAJ85" s="16"/>
      <c r="AAK85" s="16"/>
      <c r="AAL85" s="16"/>
      <c r="AAM85" s="16"/>
      <c r="AAN85" s="16"/>
      <c r="AAO85" s="16"/>
      <c r="AAP85" s="16"/>
      <c r="AAQ85" s="16"/>
      <c r="AAR85" s="16"/>
      <c r="AAS85" s="16"/>
      <c r="AAT85" s="16"/>
      <c r="AAU85" s="16"/>
      <c r="AAV85" s="16"/>
      <c r="AAW85" s="16"/>
      <c r="AAX85" s="16"/>
      <c r="AAY85" s="16"/>
      <c r="AAZ85" s="16"/>
      <c r="ABA85" s="16"/>
      <c r="ABB85" s="16"/>
      <c r="ABC85" s="16"/>
      <c r="ABD85" s="16"/>
      <c r="ABE85" s="16"/>
      <c r="ABF85" s="16"/>
      <c r="ABG85" s="16"/>
      <c r="ABH85" s="16"/>
      <c r="ABI85" s="16"/>
      <c r="ABJ85" s="16"/>
      <c r="ABK85" s="16"/>
      <c r="ABL85" s="16"/>
      <c r="ABM85" s="16"/>
      <c r="ABN85" s="16"/>
      <c r="ABO85" s="16"/>
      <c r="ABP85" s="16"/>
      <c r="ABQ85" s="16"/>
      <c r="ABR85" s="16"/>
      <c r="ABS85" s="16"/>
      <c r="ABT85" s="16"/>
      <c r="ABU85" s="16"/>
      <c r="ABV85" s="16"/>
      <c r="ABW85" s="16"/>
      <c r="ABX85" s="16"/>
      <c r="ABY85" s="16"/>
      <c r="ABZ85" s="16"/>
      <c r="ACA85" s="16"/>
      <c r="ACB85" s="16"/>
      <c r="ACC85" s="16"/>
      <c r="ACD85" s="16"/>
      <c r="ACE85" s="16"/>
      <c r="ACF85" s="16"/>
      <c r="ACG85" s="16"/>
      <c r="ACH85" s="16"/>
      <c r="ACI85" s="16"/>
      <c r="ACJ85" s="16"/>
      <c r="ACK85" s="16"/>
      <c r="ACL85" s="16"/>
      <c r="ACM85" s="16"/>
      <c r="ACN85" s="16"/>
      <c r="ACO85" s="16"/>
      <c r="ACP85" s="16"/>
      <c r="ACQ85" s="16"/>
      <c r="ACR85" s="16"/>
      <c r="ACS85" s="16"/>
      <c r="ACT85" s="16"/>
      <c r="ACU85" s="16"/>
      <c r="ACV85" s="16"/>
      <c r="ACW85" s="16"/>
      <c r="ACX85" s="16"/>
      <c r="ACY85" s="16"/>
      <c r="ACZ85" s="16"/>
      <c r="ADA85" s="16"/>
      <c r="ADB85" s="16"/>
      <c r="ADC85" s="16"/>
      <c r="ADD85" s="16"/>
      <c r="ADE85" s="16"/>
      <c r="ADF85" s="16"/>
      <c r="ADG85" s="16"/>
      <c r="ADH85" s="16"/>
      <c r="ADI85" s="16"/>
      <c r="ADJ85" s="16"/>
      <c r="ADK85" s="16"/>
      <c r="ADL85" s="16"/>
      <c r="ADM85" s="16"/>
      <c r="ADN85" s="16"/>
      <c r="ADO85" s="16"/>
      <c r="ADP85" s="16"/>
      <c r="ADQ85" s="16"/>
      <c r="ADR85" s="16"/>
      <c r="ADS85" s="16"/>
      <c r="ADT85" s="16"/>
      <c r="ADU85" s="16"/>
      <c r="ADV85" s="16"/>
      <c r="ADW85" s="16"/>
      <c r="ADX85" s="16"/>
      <c r="ADY85" s="16"/>
      <c r="ADZ85" s="16"/>
      <c r="AEA85" s="16"/>
      <c r="AEB85" s="16"/>
      <c r="AEC85" s="16"/>
      <c r="AED85" s="16"/>
      <c r="AEE85" s="16"/>
      <c r="AEF85" s="16"/>
      <c r="AEG85" s="16"/>
      <c r="AEH85" s="16"/>
      <c r="AEI85" s="16"/>
      <c r="AEJ85" s="16"/>
      <c r="AEK85" s="16"/>
      <c r="AEL85" s="16"/>
      <c r="AEM85" s="16"/>
      <c r="AEN85" s="16"/>
      <c r="AEO85" s="16"/>
      <c r="AEP85" s="16"/>
      <c r="AEQ85" s="16"/>
      <c r="AER85" s="16"/>
      <c r="AES85" s="16"/>
      <c r="AET85" s="16"/>
      <c r="AEU85" s="16"/>
      <c r="AEV85" s="16"/>
      <c r="AEW85" s="16"/>
      <c r="AEX85" s="16"/>
      <c r="AEY85" s="16"/>
      <c r="AEZ85" s="16"/>
      <c r="AFA85" s="16"/>
      <c r="AFB85" s="16"/>
      <c r="AFC85" s="16"/>
      <c r="AFD85" s="16"/>
      <c r="AFE85" s="16"/>
      <c r="AFF85" s="16"/>
      <c r="AFG85" s="16"/>
      <c r="AFH85" s="16"/>
      <c r="AFI85" s="16"/>
      <c r="AFJ85" s="16"/>
      <c r="AFK85" s="16"/>
      <c r="AFL85" s="16"/>
      <c r="AFM85" s="16"/>
      <c r="AFN85" s="16"/>
      <c r="AFO85" s="16"/>
      <c r="AFP85" s="16"/>
      <c r="AFQ85" s="16"/>
      <c r="AFR85" s="16"/>
      <c r="AFS85" s="16"/>
      <c r="AFT85" s="16"/>
      <c r="AFU85" s="16"/>
      <c r="AFV85" s="16"/>
      <c r="AFW85" s="16"/>
      <c r="AFX85" s="16"/>
      <c r="AFY85" s="16"/>
      <c r="AFZ85" s="16"/>
      <c r="AGA85" s="16"/>
      <c r="AGB85" s="16"/>
      <c r="AGC85" s="16"/>
      <c r="AGD85" s="16"/>
      <c r="AGE85" s="16"/>
      <c r="AGF85" s="16"/>
      <c r="AGG85" s="16"/>
      <c r="AGH85" s="16"/>
      <c r="AGI85" s="16"/>
      <c r="AGJ85" s="16"/>
      <c r="AGK85" s="16"/>
      <c r="AGL85" s="16"/>
      <c r="AGM85" s="16"/>
      <c r="AGN85" s="16"/>
      <c r="AGO85" s="16"/>
      <c r="AGP85" s="16"/>
      <c r="AGQ85" s="16"/>
      <c r="AGR85" s="16"/>
      <c r="AGS85" s="16"/>
      <c r="AGT85" s="16"/>
      <c r="AGU85" s="16"/>
      <c r="AGV85" s="16"/>
      <c r="AGW85" s="16"/>
      <c r="AGX85" s="16"/>
      <c r="AGY85" s="16"/>
      <c r="AGZ85" s="16"/>
      <c r="AHA85" s="16"/>
      <c r="AHB85" s="16"/>
      <c r="AHC85" s="16"/>
      <c r="AHD85" s="16"/>
      <c r="AHE85" s="16"/>
      <c r="AHF85" s="16"/>
      <c r="AHG85" s="16"/>
      <c r="AHH85" s="16"/>
      <c r="AHI85" s="16"/>
      <c r="AHJ85" s="16"/>
      <c r="AHK85" s="16"/>
      <c r="AHL85" s="16"/>
      <c r="AHM85" s="16"/>
      <c r="AHN85" s="16"/>
      <c r="AHO85" s="16"/>
      <c r="AHP85" s="16"/>
      <c r="AHQ85" s="16"/>
      <c r="AHR85" s="16"/>
      <c r="AHS85" s="16"/>
      <c r="AHT85" s="16"/>
      <c r="AHU85" s="16"/>
      <c r="AHV85" s="16"/>
      <c r="AHW85" s="16"/>
      <c r="AHX85" s="16"/>
      <c r="AHY85" s="16"/>
      <c r="AHZ85" s="16"/>
      <c r="AIA85" s="16"/>
      <c r="AIB85" s="16"/>
      <c r="AIC85" s="16"/>
      <c r="AID85" s="16"/>
      <c r="AIE85" s="16"/>
      <c r="AIF85" s="16"/>
      <c r="AIG85" s="16"/>
      <c r="AIH85" s="16"/>
      <c r="AII85" s="16"/>
      <c r="AIJ85" s="16"/>
      <c r="AIK85" s="16"/>
      <c r="AIL85" s="16"/>
      <c r="AIM85" s="16"/>
      <c r="AIN85" s="16"/>
      <c r="AIO85" s="16"/>
      <c r="AIP85" s="16"/>
      <c r="AIQ85" s="16"/>
      <c r="AIR85" s="16"/>
      <c r="AIS85" s="16"/>
      <c r="AIT85" s="16"/>
      <c r="AIU85" s="16"/>
      <c r="AIV85" s="16"/>
      <c r="AIW85" s="16"/>
      <c r="AIX85" s="16"/>
      <c r="AIY85" s="16"/>
      <c r="AIZ85" s="16"/>
      <c r="AJA85" s="16"/>
      <c r="AJB85" s="16"/>
      <c r="AJC85" s="16"/>
      <c r="AJD85" s="16"/>
      <c r="AJE85" s="16"/>
      <c r="AJF85" s="16"/>
      <c r="AJG85" s="16"/>
      <c r="AJH85" s="16"/>
      <c r="AJI85" s="16"/>
      <c r="AJJ85" s="16"/>
      <c r="AJK85" s="16"/>
      <c r="AJL85" s="16"/>
      <c r="AJM85" s="16"/>
      <c r="AJN85" s="16"/>
      <c r="AJO85" s="16"/>
      <c r="AJP85" s="16"/>
      <c r="AJQ85" s="16"/>
      <c r="AJR85" s="16"/>
      <c r="AJS85" s="16"/>
      <c r="AJT85" s="16"/>
      <c r="AJU85" s="16"/>
      <c r="AJV85" s="16"/>
      <c r="AJW85" s="16"/>
      <c r="AJX85" s="16"/>
      <c r="AJY85" s="16"/>
      <c r="AJZ85" s="16"/>
      <c r="AKA85" s="16"/>
      <c r="AKB85" s="16"/>
      <c r="AKC85" s="16"/>
      <c r="AKD85" s="16"/>
      <c r="AKE85" s="16"/>
      <c r="AKF85" s="16"/>
      <c r="AKG85" s="16"/>
      <c r="AKH85" s="16"/>
      <c r="AKI85" s="16"/>
      <c r="AKJ85" s="16"/>
      <c r="AKK85" s="16"/>
      <c r="AKL85" s="16"/>
      <c r="AKM85" s="16"/>
      <c r="AKN85" s="16"/>
      <c r="AKO85" s="16"/>
      <c r="AKP85" s="16"/>
      <c r="AKQ85" s="16"/>
      <c r="AKR85" s="16"/>
      <c r="AKS85" s="16"/>
      <c r="AKT85" s="16"/>
      <c r="AKU85" s="16"/>
      <c r="AKV85" s="16"/>
      <c r="AKW85" s="16"/>
      <c r="AKX85" s="16"/>
      <c r="AKY85" s="16"/>
      <c r="AKZ85" s="16"/>
      <c r="ALA85" s="16"/>
      <c r="ALB85" s="16"/>
      <c r="ALC85" s="16"/>
      <c r="ALD85" s="16"/>
      <c r="ALE85" s="16"/>
      <c r="ALF85" s="16"/>
      <c r="ALG85" s="16"/>
      <c r="ALH85" s="16"/>
      <c r="ALI85" s="16"/>
      <c r="ALJ85" s="16"/>
      <c r="ALK85" s="16"/>
      <c r="ALL85" s="16"/>
    </row>
    <row r="86" spans="1:1000" customFormat="1" ht="12.75" x14ac:dyDescent="0.2">
      <c r="A86" s="41" t="str">
        <f ca="1">IF(_xll.TM1RPTELLEV($H$79,$H86)=0,"Root",IF(OR(_xll.ELLEV($B$10,$H86)=0,_xll.TM1RPTELLEV($H$79,$H86)+1&gt;=VALUE($L$29)),"Base","Default"))</f>
        <v>Base</v>
      </c>
      <c r="B86" s="16"/>
      <c r="C86" s="16" t="str">
        <f ca="1">_xll.DBRW($G$16,$H86,C$41)</f>
        <v>-1</v>
      </c>
      <c r="D86" s="16">
        <f ca="1">_xll.DBRW($D$16,E$7,$H$33,$E$9,$H86,$D$11,$H$34,$D$41)</f>
        <v>0</v>
      </c>
      <c r="E86" s="25">
        <f ca="1">_xll.DBRW($E$16,E$7,$H$33,$E$9,$H86,$D$11,E$41,E$12,E$13)</f>
        <v>0</v>
      </c>
      <c r="F86" s="22"/>
      <c r="G86" s="92" t="str">
        <f ca="1">_xll.DBRW($G$16,$H86,G$13)&amp;IF(_xll.ELLEV($B$10,$H86)&lt;&gt;0,"",IF($D86&lt;&gt;0,"Annual",IF($E86&lt;&gt;0,"LID","")))</f>
        <v/>
      </c>
      <c r="H86" s="121" t="s">
        <v>194</v>
      </c>
      <c r="I86" s="94">
        <f ca="1">_xll.DBRW($B$17,I$7,$H$33,$D$9,$H86,$D$11,I$12,I$13)</f>
        <v>-1092.366492232662</v>
      </c>
      <c r="J86" s="94">
        <f ca="1">_xll.DBRW($B$17,J$7,$H$33,$D$9,$H86,$D$11,J$12,J$13)</f>
        <v>-1118.0584586162277</v>
      </c>
      <c r="K86" s="94">
        <f ca="1">_xll.DBRW($B$17,K$7,$H$33,$D$9,$H86,$D$11,K$12,K$13)</f>
        <v>-1075.4239505254552</v>
      </c>
      <c r="L86" s="94">
        <f ca="1">_xll.DBRW($B$17,L$7,$H$33,$D$9,$H86,$D$11,L$12,L$13)</f>
        <v>-1075.6254914648084</v>
      </c>
      <c r="M86" s="94">
        <f ca="1">_xll.DBRW($B$17,M$7,$H$33,$D$9,$H86,$D$11,M$12,M$13)</f>
        <v>-1082.969398249789</v>
      </c>
      <c r="N86" s="94">
        <f ca="1">_xll.DBRW($B$17,N$7,$H$33,$D$9,$H86,$D$11,N$12,N$13)</f>
        <v>-1115.2210963937034</v>
      </c>
      <c r="O86" s="94">
        <f ca="1">_xll.DBRW($B$17,O$7,$H$33,$D$9,$H86,$D$11,O$12,O$13)</f>
        <v>-1127.630504980991</v>
      </c>
      <c r="P86" s="94">
        <f ca="1">_xll.DBRW($B$17,P$7,$H$33,$D$9,$H86,$D$11,P$12,P$13)</f>
        <v>-1153.3224713645568</v>
      </c>
      <c r="Q86" s="94">
        <f ca="1">_xll.DBRW($B$17,Q$7,$H$33,$D$9,$H86,$D$11,Q$12,Q$13)</f>
        <v>-1110.6879632737844</v>
      </c>
      <c r="R86" s="94">
        <f ca="1">_xll.DBRW($B$17,R$7,$H$33,$D$9,$H86,$D$11,R$12,R$13)</f>
        <v>-1121.1728030981635</v>
      </c>
      <c r="S86" s="94">
        <f ca="1">_xll.DBRW($B$17,S$7,$H$33,$D$9,$H86,$D$11,S$12,S$13)</f>
        <v>-1128.5167098831441</v>
      </c>
      <c r="T86" s="94">
        <f ca="1">_xll.DBRW($B$17,T$7,$H$33,$D$9,$H86,$D$11,T$12,T$13)</f>
        <v>-1148.4156374052666</v>
      </c>
      <c r="U86" s="94">
        <f ca="1">_xll.DBRW($B$17,U$7,$H$33,$D$9,$H86,$D$11,U$12,U$13)</f>
        <v>-1191.0601034846745</v>
      </c>
      <c r="V86" s="16"/>
      <c r="W86" s="95" t="str">
        <f ca="1">_xll.DBRW($B$17,W$7,$H$33,$D$9,$H86,$D$11,W$12,W$13)</f>
        <v>*KEY_ERR</v>
      </c>
      <c r="X86" s="96" t="e">
        <f ca="1">IF(W86=0,"",(#REF!/W86-1)*$C86)</f>
        <v>#REF!</v>
      </c>
      <c r="Y86" s="16"/>
      <c r="Z86" s="95" t="str">
        <f ca="1">_xll.DBRW($B$17,Z$7,$H$33,$D$9,$H86,$D$11,Z$12,Z$13)</f>
        <v>*KEY_ERR</v>
      </c>
      <c r="AA86" s="96" t="e">
        <f ca="1">IF(Z86=0,"",(#REF!/Z86-1)*$C86)</f>
        <v>#REF!</v>
      </c>
      <c r="AB86" s="16"/>
      <c r="AC86" s="114" t="str">
        <f ca="1">_xll.DBRW($B$17,AC$7,$H$33,$D$9,$H86,$D$11,AC$12,AC$13)</f>
        <v>*KEY_ERR</v>
      </c>
      <c r="AD86" s="114" t="str">
        <f ca="1">_xll.DBRW($B$17,AD$7,$H$33,$D$9,$H86,$D$11,AD$12,AD$13)</f>
        <v>*KEY_ERR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  <c r="LB86" s="16"/>
      <c r="LC86" s="16"/>
      <c r="LD86" s="16"/>
      <c r="LE86" s="16"/>
      <c r="LF86" s="16"/>
      <c r="LG86" s="16"/>
      <c r="LH86" s="16"/>
      <c r="LI86" s="16"/>
      <c r="LJ86" s="16"/>
      <c r="LK86" s="16"/>
      <c r="LL86" s="16"/>
      <c r="LM86" s="16"/>
      <c r="LN86" s="16"/>
      <c r="LO86" s="16"/>
      <c r="LP86" s="16"/>
      <c r="LQ86" s="16"/>
      <c r="LR86" s="16"/>
      <c r="LS86" s="16"/>
      <c r="LT86" s="16"/>
      <c r="LU86" s="16"/>
      <c r="LV86" s="16"/>
      <c r="LW86" s="16"/>
      <c r="LX86" s="16"/>
      <c r="LY86" s="16"/>
      <c r="LZ86" s="16"/>
      <c r="MA86" s="16"/>
      <c r="MB86" s="16"/>
      <c r="MC86" s="16"/>
      <c r="MD86" s="16"/>
      <c r="ME86" s="16"/>
      <c r="MF86" s="16"/>
      <c r="MG86" s="16"/>
      <c r="MH86" s="16"/>
      <c r="MI86" s="16"/>
      <c r="MJ86" s="16"/>
      <c r="MK86" s="16"/>
      <c r="ML86" s="16"/>
      <c r="MM86" s="16"/>
      <c r="MN86" s="16"/>
      <c r="MO86" s="16"/>
      <c r="MP86" s="16"/>
      <c r="MQ86" s="16"/>
      <c r="MR86" s="16"/>
      <c r="MS86" s="16"/>
      <c r="MT86" s="16"/>
      <c r="MU86" s="16"/>
      <c r="MV86" s="16"/>
      <c r="MW86" s="16"/>
      <c r="MX86" s="16"/>
      <c r="MY86" s="16"/>
      <c r="MZ86" s="16"/>
      <c r="NA86" s="16"/>
      <c r="NB86" s="16"/>
      <c r="NC86" s="16"/>
      <c r="ND86" s="16"/>
      <c r="NE86" s="16"/>
      <c r="NF86" s="16"/>
      <c r="NG86" s="16"/>
      <c r="NH86" s="16"/>
      <c r="NI86" s="16"/>
      <c r="NJ86" s="16"/>
      <c r="NK86" s="16"/>
      <c r="NL86" s="16"/>
      <c r="NM86" s="16"/>
      <c r="NN86" s="16"/>
      <c r="NO86" s="16"/>
      <c r="NP86" s="16"/>
      <c r="NQ86" s="16"/>
      <c r="NR86" s="16"/>
      <c r="NS86" s="16"/>
      <c r="NT86" s="16"/>
      <c r="NU86" s="16"/>
      <c r="NV86" s="16"/>
      <c r="NW86" s="16"/>
      <c r="NX86" s="16"/>
      <c r="NY86" s="16"/>
      <c r="NZ86" s="16"/>
      <c r="OA86" s="16"/>
      <c r="OB86" s="16"/>
      <c r="OC86" s="16"/>
      <c r="OD86" s="16"/>
      <c r="OE86" s="16"/>
      <c r="OF86" s="16"/>
      <c r="OG86" s="16"/>
      <c r="OH86" s="16"/>
      <c r="OI86" s="16"/>
      <c r="OJ86" s="16"/>
      <c r="OK86" s="16"/>
      <c r="OL86" s="16"/>
      <c r="OM86" s="16"/>
      <c r="ON86" s="16"/>
      <c r="OO86" s="16"/>
      <c r="OP86" s="16"/>
      <c r="OQ86" s="16"/>
      <c r="OR86" s="16"/>
      <c r="OS86" s="16"/>
      <c r="OT86" s="16"/>
      <c r="OU86" s="16"/>
      <c r="OV86" s="16"/>
      <c r="OW86" s="16"/>
      <c r="OX86" s="16"/>
      <c r="OY86" s="16"/>
      <c r="OZ86" s="16"/>
      <c r="PA86" s="16"/>
      <c r="PB86" s="16"/>
      <c r="PC86" s="16"/>
      <c r="PD86" s="16"/>
      <c r="PE86" s="16"/>
      <c r="PF86" s="16"/>
      <c r="PG86" s="16"/>
      <c r="PH86" s="16"/>
      <c r="PI86" s="16"/>
      <c r="PJ86" s="16"/>
      <c r="PK86" s="16"/>
      <c r="PL86" s="16"/>
      <c r="PM86" s="16"/>
      <c r="PN86" s="16"/>
      <c r="PO86" s="16"/>
      <c r="PP86" s="16"/>
      <c r="PQ86" s="16"/>
      <c r="PR86" s="16"/>
      <c r="PS86" s="16"/>
      <c r="PT86" s="16"/>
      <c r="PU86" s="16"/>
      <c r="PV86" s="16"/>
      <c r="PW86" s="16"/>
      <c r="PX86" s="16"/>
      <c r="PY86" s="16"/>
      <c r="PZ86" s="16"/>
      <c r="QA86" s="16"/>
      <c r="QB86" s="16"/>
      <c r="QC86" s="16"/>
      <c r="QD86" s="16"/>
      <c r="QE86" s="16"/>
      <c r="QF86" s="16"/>
      <c r="QG86" s="16"/>
      <c r="QH86" s="16"/>
      <c r="QI86" s="16"/>
      <c r="QJ86" s="16"/>
      <c r="QK86" s="16"/>
      <c r="QL86" s="16"/>
      <c r="QM86" s="16"/>
      <c r="QN86" s="16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6"/>
      <c r="RT86" s="16"/>
      <c r="RU86" s="16"/>
      <c r="RV86" s="16"/>
      <c r="RW86" s="16"/>
      <c r="RX86" s="16"/>
      <c r="RY86" s="16"/>
      <c r="RZ86" s="16"/>
      <c r="SA86" s="16"/>
      <c r="SB86" s="16"/>
      <c r="SC86" s="16"/>
      <c r="SD86" s="16"/>
      <c r="SE86" s="16"/>
      <c r="SF86" s="16"/>
      <c r="SG86" s="16"/>
      <c r="SH86" s="16"/>
      <c r="SI86" s="16"/>
      <c r="SJ86" s="16"/>
      <c r="SK86" s="16"/>
      <c r="SL86" s="16"/>
      <c r="SM86" s="16"/>
      <c r="SN86" s="16"/>
      <c r="SO86" s="16"/>
      <c r="SP86" s="16"/>
      <c r="SQ86" s="16"/>
      <c r="SR86" s="16"/>
      <c r="SS86" s="16"/>
      <c r="ST86" s="16"/>
      <c r="SU86" s="16"/>
      <c r="SV86" s="16"/>
      <c r="SW86" s="16"/>
      <c r="SX86" s="16"/>
      <c r="SY86" s="16"/>
      <c r="SZ86" s="16"/>
      <c r="TA86" s="16"/>
      <c r="TB86" s="16"/>
      <c r="TC86" s="16"/>
      <c r="TD86" s="16"/>
      <c r="TE86" s="16"/>
      <c r="TF86" s="16"/>
      <c r="TG86" s="16"/>
      <c r="TH86" s="16"/>
      <c r="TI86" s="16"/>
      <c r="TJ86" s="16"/>
      <c r="TK86" s="16"/>
      <c r="TL86" s="16"/>
      <c r="TM86" s="16"/>
      <c r="TN86" s="16"/>
      <c r="TO86" s="16"/>
      <c r="TP86" s="16"/>
      <c r="TQ86" s="16"/>
      <c r="TR86" s="16"/>
      <c r="TS86" s="16"/>
      <c r="TT86" s="16"/>
      <c r="TU86" s="16"/>
      <c r="TV86" s="16"/>
      <c r="TW86" s="16"/>
      <c r="TX86" s="16"/>
      <c r="TY86" s="16"/>
      <c r="TZ86" s="16"/>
      <c r="UA86" s="16"/>
      <c r="UB86" s="16"/>
      <c r="UC86" s="16"/>
      <c r="UD86" s="16"/>
      <c r="UE86" s="16"/>
      <c r="UF86" s="16"/>
      <c r="UG86" s="16"/>
      <c r="UH86" s="16"/>
      <c r="UI86" s="16"/>
      <c r="UJ86" s="16"/>
      <c r="UK86" s="16"/>
      <c r="UL86" s="16"/>
      <c r="UM86" s="16"/>
      <c r="UN86" s="16"/>
      <c r="UO86" s="16"/>
      <c r="UP86" s="16"/>
      <c r="UQ86" s="16"/>
      <c r="UR86" s="16"/>
      <c r="US86" s="16"/>
      <c r="UT86" s="16"/>
      <c r="UU86" s="16"/>
      <c r="UV86" s="16"/>
      <c r="UW86" s="16"/>
      <c r="UX86" s="16"/>
      <c r="UY86" s="16"/>
      <c r="UZ86" s="16"/>
      <c r="VA86" s="16"/>
      <c r="VB86" s="16"/>
      <c r="VC86" s="16"/>
      <c r="VD86" s="16"/>
      <c r="VE86" s="16"/>
      <c r="VF86" s="16"/>
      <c r="VG86" s="16"/>
      <c r="VH86" s="16"/>
      <c r="VI86" s="16"/>
      <c r="VJ86" s="16"/>
      <c r="VK86" s="16"/>
      <c r="VL86" s="16"/>
      <c r="VM86" s="16"/>
      <c r="VN86" s="16"/>
      <c r="VO86" s="16"/>
      <c r="VP86" s="16"/>
      <c r="VQ86" s="16"/>
      <c r="VR86" s="16"/>
      <c r="VS86" s="16"/>
      <c r="VT86" s="16"/>
      <c r="VU86" s="16"/>
      <c r="VV86" s="16"/>
      <c r="VW86" s="16"/>
      <c r="VX86" s="16"/>
      <c r="VY86" s="16"/>
      <c r="VZ86" s="16"/>
      <c r="WA86" s="16"/>
      <c r="WB86" s="16"/>
      <c r="WC86" s="16"/>
      <c r="WD86" s="16"/>
      <c r="WE86" s="16"/>
      <c r="WF86" s="16"/>
      <c r="WG86" s="16"/>
      <c r="WH86" s="16"/>
      <c r="WI86" s="16"/>
      <c r="WJ86" s="16"/>
      <c r="WK86" s="16"/>
      <c r="WL86" s="16"/>
      <c r="WM86" s="16"/>
      <c r="WN86" s="16"/>
      <c r="WO86" s="16"/>
      <c r="WP86" s="16"/>
      <c r="WQ86" s="16"/>
      <c r="WR86" s="16"/>
      <c r="WS86" s="16"/>
      <c r="WT86" s="16"/>
      <c r="WU86" s="16"/>
      <c r="WV86" s="16"/>
      <c r="WW86" s="16"/>
      <c r="WX86" s="16"/>
      <c r="WY86" s="16"/>
      <c r="WZ86" s="16"/>
      <c r="XA86" s="16"/>
      <c r="XB86" s="16"/>
      <c r="XC86" s="16"/>
      <c r="XD86" s="16"/>
      <c r="XE86" s="16"/>
      <c r="XF86" s="16"/>
      <c r="XG86" s="16"/>
      <c r="XH86" s="16"/>
      <c r="XI86" s="16"/>
      <c r="XJ86" s="16"/>
      <c r="XK86" s="16"/>
      <c r="XL86" s="16"/>
      <c r="XM86" s="16"/>
      <c r="XN86" s="16"/>
      <c r="XO86" s="16"/>
      <c r="XP86" s="16"/>
      <c r="XQ86" s="16"/>
      <c r="XR86" s="16"/>
      <c r="XS86" s="16"/>
      <c r="XT86" s="16"/>
      <c r="XU86" s="16"/>
      <c r="XV86" s="16"/>
      <c r="XW86" s="16"/>
      <c r="XX86" s="16"/>
      <c r="XY86" s="16"/>
      <c r="XZ86" s="16"/>
      <c r="YA86" s="16"/>
      <c r="YB86" s="16"/>
      <c r="YC86" s="16"/>
      <c r="YD86" s="16"/>
      <c r="YE86" s="16"/>
      <c r="YF86" s="16"/>
      <c r="YG86" s="16"/>
      <c r="YH86" s="16"/>
      <c r="YI86" s="16"/>
      <c r="YJ86" s="16"/>
      <c r="YK86" s="16"/>
      <c r="YL86" s="16"/>
      <c r="YM86" s="16"/>
      <c r="YN86" s="16"/>
      <c r="YO86" s="16"/>
      <c r="YP86" s="16"/>
      <c r="YQ86" s="16"/>
      <c r="YR86" s="16"/>
      <c r="YS86" s="16"/>
      <c r="YT86" s="16"/>
      <c r="YU86" s="16"/>
      <c r="YV86" s="16"/>
      <c r="YW86" s="16"/>
      <c r="YX86" s="16"/>
      <c r="YY86" s="16"/>
      <c r="YZ86" s="16"/>
      <c r="ZA86" s="16"/>
      <c r="ZB86" s="16"/>
      <c r="ZC86" s="16"/>
      <c r="ZD86" s="16"/>
      <c r="ZE86" s="16"/>
      <c r="ZF86" s="16"/>
      <c r="ZG86" s="16"/>
      <c r="ZH86" s="16"/>
      <c r="ZI86" s="16"/>
      <c r="ZJ86" s="16"/>
      <c r="ZK86" s="16"/>
      <c r="ZL86" s="16"/>
      <c r="ZM86" s="16"/>
      <c r="ZN86" s="16"/>
      <c r="ZO86" s="16"/>
      <c r="ZP86" s="16"/>
      <c r="ZQ86" s="16"/>
      <c r="ZR86" s="16"/>
      <c r="ZS86" s="16"/>
      <c r="ZT86" s="16"/>
      <c r="ZU86" s="16"/>
      <c r="ZV86" s="16"/>
      <c r="ZW86" s="16"/>
      <c r="ZX86" s="16"/>
      <c r="ZY86" s="16"/>
      <c r="ZZ86" s="16"/>
      <c r="AAA86" s="16"/>
      <c r="AAB86" s="16"/>
      <c r="AAC86" s="16"/>
      <c r="AAD86" s="16"/>
      <c r="AAE86" s="16"/>
      <c r="AAF86" s="16"/>
      <c r="AAG86" s="16"/>
      <c r="AAH86" s="16"/>
      <c r="AAI86" s="16"/>
      <c r="AAJ86" s="16"/>
      <c r="AAK86" s="16"/>
      <c r="AAL86" s="16"/>
      <c r="AAM86" s="16"/>
      <c r="AAN86" s="16"/>
      <c r="AAO86" s="16"/>
      <c r="AAP86" s="16"/>
      <c r="AAQ86" s="16"/>
      <c r="AAR86" s="16"/>
      <c r="AAS86" s="16"/>
      <c r="AAT86" s="16"/>
      <c r="AAU86" s="16"/>
      <c r="AAV86" s="16"/>
      <c r="AAW86" s="16"/>
      <c r="AAX86" s="16"/>
      <c r="AAY86" s="16"/>
      <c r="AAZ86" s="16"/>
      <c r="ABA86" s="16"/>
      <c r="ABB86" s="16"/>
      <c r="ABC86" s="16"/>
      <c r="ABD86" s="16"/>
      <c r="ABE86" s="16"/>
      <c r="ABF86" s="16"/>
      <c r="ABG86" s="16"/>
      <c r="ABH86" s="16"/>
      <c r="ABI86" s="16"/>
      <c r="ABJ86" s="16"/>
      <c r="ABK86" s="16"/>
      <c r="ABL86" s="16"/>
      <c r="ABM86" s="16"/>
      <c r="ABN86" s="16"/>
      <c r="ABO86" s="16"/>
      <c r="ABP86" s="16"/>
      <c r="ABQ86" s="16"/>
      <c r="ABR86" s="16"/>
      <c r="ABS86" s="16"/>
      <c r="ABT86" s="16"/>
      <c r="ABU86" s="16"/>
      <c r="ABV86" s="16"/>
      <c r="ABW86" s="16"/>
      <c r="ABX86" s="16"/>
      <c r="ABY86" s="16"/>
      <c r="ABZ86" s="16"/>
      <c r="ACA86" s="16"/>
      <c r="ACB86" s="16"/>
      <c r="ACC86" s="16"/>
      <c r="ACD86" s="16"/>
      <c r="ACE86" s="16"/>
      <c r="ACF86" s="16"/>
      <c r="ACG86" s="16"/>
      <c r="ACH86" s="16"/>
      <c r="ACI86" s="16"/>
      <c r="ACJ86" s="16"/>
      <c r="ACK86" s="16"/>
      <c r="ACL86" s="16"/>
      <c r="ACM86" s="16"/>
      <c r="ACN86" s="16"/>
      <c r="ACO86" s="16"/>
      <c r="ACP86" s="16"/>
      <c r="ACQ86" s="16"/>
      <c r="ACR86" s="16"/>
      <c r="ACS86" s="16"/>
      <c r="ACT86" s="16"/>
      <c r="ACU86" s="16"/>
      <c r="ACV86" s="16"/>
      <c r="ACW86" s="16"/>
      <c r="ACX86" s="16"/>
      <c r="ACY86" s="16"/>
      <c r="ACZ86" s="16"/>
      <c r="ADA86" s="16"/>
      <c r="ADB86" s="16"/>
      <c r="ADC86" s="16"/>
      <c r="ADD86" s="16"/>
      <c r="ADE86" s="16"/>
      <c r="ADF86" s="16"/>
      <c r="ADG86" s="16"/>
      <c r="ADH86" s="16"/>
      <c r="ADI86" s="16"/>
      <c r="ADJ86" s="16"/>
      <c r="ADK86" s="16"/>
      <c r="ADL86" s="16"/>
      <c r="ADM86" s="16"/>
      <c r="ADN86" s="16"/>
      <c r="ADO86" s="16"/>
      <c r="ADP86" s="16"/>
      <c r="ADQ86" s="16"/>
      <c r="ADR86" s="16"/>
      <c r="ADS86" s="16"/>
      <c r="ADT86" s="16"/>
      <c r="ADU86" s="16"/>
      <c r="ADV86" s="16"/>
      <c r="ADW86" s="16"/>
      <c r="ADX86" s="16"/>
      <c r="ADY86" s="16"/>
      <c r="ADZ86" s="16"/>
      <c r="AEA86" s="16"/>
      <c r="AEB86" s="16"/>
      <c r="AEC86" s="16"/>
      <c r="AED86" s="16"/>
      <c r="AEE86" s="16"/>
      <c r="AEF86" s="16"/>
      <c r="AEG86" s="16"/>
      <c r="AEH86" s="16"/>
      <c r="AEI86" s="16"/>
      <c r="AEJ86" s="16"/>
      <c r="AEK86" s="16"/>
      <c r="AEL86" s="16"/>
      <c r="AEM86" s="16"/>
      <c r="AEN86" s="16"/>
      <c r="AEO86" s="16"/>
      <c r="AEP86" s="16"/>
      <c r="AEQ86" s="16"/>
      <c r="AER86" s="16"/>
      <c r="AES86" s="16"/>
      <c r="AET86" s="16"/>
      <c r="AEU86" s="16"/>
      <c r="AEV86" s="16"/>
      <c r="AEW86" s="16"/>
      <c r="AEX86" s="16"/>
      <c r="AEY86" s="16"/>
      <c r="AEZ86" s="16"/>
      <c r="AFA86" s="16"/>
      <c r="AFB86" s="16"/>
      <c r="AFC86" s="16"/>
      <c r="AFD86" s="16"/>
      <c r="AFE86" s="16"/>
      <c r="AFF86" s="16"/>
      <c r="AFG86" s="16"/>
      <c r="AFH86" s="16"/>
      <c r="AFI86" s="16"/>
      <c r="AFJ86" s="16"/>
      <c r="AFK86" s="16"/>
      <c r="AFL86" s="16"/>
      <c r="AFM86" s="16"/>
      <c r="AFN86" s="16"/>
      <c r="AFO86" s="16"/>
      <c r="AFP86" s="16"/>
      <c r="AFQ86" s="16"/>
      <c r="AFR86" s="16"/>
      <c r="AFS86" s="16"/>
      <c r="AFT86" s="16"/>
      <c r="AFU86" s="16"/>
      <c r="AFV86" s="16"/>
      <c r="AFW86" s="16"/>
      <c r="AFX86" s="16"/>
      <c r="AFY86" s="16"/>
      <c r="AFZ86" s="16"/>
      <c r="AGA86" s="16"/>
      <c r="AGB86" s="16"/>
      <c r="AGC86" s="16"/>
      <c r="AGD86" s="16"/>
      <c r="AGE86" s="16"/>
      <c r="AGF86" s="16"/>
      <c r="AGG86" s="16"/>
      <c r="AGH86" s="16"/>
      <c r="AGI86" s="16"/>
      <c r="AGJ86" s="16"/>
      <c r="AGK86" s="16"/>
      <c r="AGL86" s="16"/>
      <c r="AGM86" s="16"/>
      <c r="AGN86" s="16"/>
      <c r="AGO86" s="16"/>
      <c r="AGP86" s="16"/>
      <c r="AGQ86" s="16"/>
      <c r="AGR86" s="16"/>
      <c r="AGS86" s="16"/>
      <c r="AGT86" s="16"/>
      <c r="AGU86" s="16"/>
      <c r="AGV86" s="16"/>
      <c r="AGW86" s="16"/>
      <c r="AGX86" s="16"/>
      <c r="AGY86" s="16"/>
      <c r="AGZ86" s="16"/>
      <c r="AHA86" s="16"/>
      <c r="AHB86" s="16"/>
      <c r="AHC86" s="16"/>
      <c r="AHD86" s="16"/>
      <c r="AHE86" s="16"/>
      <c r="AHF86" s="16"/>
      <c r="AHG86" s="16"/>
      <c r="AHH86" s="16"/>
      <c r="AHI86" s="16"/>
      <c r="AHJ86" s="16"/>
      <c r="AHK86" s="16"/>
      <c r="AHL86" s="16"/>
      <c r="AHM86" s="16"/>
      <c r="AHN86" s="16"/>
      <c r="AHO86" s="16"/>
      <c r="AHP86" s="16"/>
      <c r="AHQ86" s="16"/>
      <c r="AHR86" s="16"/>
      <c r="AHS86" s="16"/>
      <c r="AHT86" s="16"/>
      <c r="AHU86" s="16"/>
      <c r="AHV86" s="16"/>
      <c r="AHW86" s="16"/>
      <c r="AHX86" s="16"/>
      <c r="AHY86" s="16"/>
      <c r="AHZ86" s="16"/>
      <c r="AIA86" s="16"/>
      <c r="AIB86" s="16"/>
      <c r="AIC86" s="16"/>
      <c r="AID86" s="16"/>
      <c r="AIE86" s="16"/>
      <c r="AIF86" s="16"/>
      <c r="AIG86" s="16"/>
      <c r="AIH86" s="16"/>
      <c r="AII86" s="16"/>
      <c r="AIJ86" s="16"/>
      <c r="AIK86" s="16"/>
      <c r="AIL86" s="16"/>
      <c r="AIM86" s="16"/>
      <c r="AIN86" s="16"/>
      <c r="AIO86" s="16"/>
      <c r="AIP86" s="16"/>
      <c r="AIQ86" s="16"/>
      <c r="AIR86" s="16"/>
      <c r="AIS86" s="16"/>
      <c r="AIT86" s="16"/>
      <c r="AIU86" s="16"/>
      <c r="AIV86" s="16"/>
      <c r="AIW86" s="16"/>
      <c r="AIX86" s="16"/>
      <c r="AIY86" s="16"/>
      <c r="AIZ86" s="16"/>
      <c r="AJA86" s="16"/>
      <c r="AJB86" s="16"/>
      <c r="AJC86" s="16"/>
      <c r="AJD86" s="16"/>
      <c r="AJE86" s="16"/>
      <c r="AJF86" s="16"/>
      <c r="AJG86" s="16"/>
      <c r="AJH86" s="16"/>
      <c r="AJI86" s="16"/>
      <c r="AJJ86" s="16"/>
      <c r="AJK86" s="16"/>
      <c r="AJL86" s="16"/>
      <c r="AJM86" s="16"/>
      <c r="AJN86" s="16"/>
      <c r="AJO86" s="16"/>
      <c r="AJP86" s="16"/>
      <c r="AJQ86" s="16"/>
      <c r="AJR86" s="16"/>
      <c r="AJS86" s="16"/>
      <c r="AJT86" s="16"/>
      <c r="AJU86" s="16"/>
      <c r="AJV86" s="16"/>
      <c r="AJW86" s="16"/>
      <c r="AJX86" s="16"/>
      <c r="AJY86" s="16"/>
      <c r="AJZ86" s="16"/>
      <c r="AKA86" s="16"/>
      <c r="AKB86" s="16"/>
      <c r="AKC86" s="16"/>
      <c r="AKD86" s="16"/>
      <c r="AKE86" s="16"/>
      <c r="AKF86" s="16"/>
      <c r="AKG86" s="16"/>
      <c r="AKH86" s="16"/>
      <c r="AKI86" s="16"/>
      <c r="AKJ86" s="16"/>
      <c r="AKK86" s="16"/>
      <c r="AKL86" s="16"/>
      <c r="AKM86" s="16"/>
      <c r="AKN86" s="16"/>
      <c r="AKO86" s="16"/>
      <c r="AKP86" s="16"/>
      <c r="AKQ86" s="16"/>
      <c r="AKR86" s="16"/>
      <c r="AKS86" s="16"/>
      <c r="AKT86" s="16"/>
      <c r="AKU86" s="16"/>
      <c r="AKV86" s="16"/>
      <c r="AKW86" s="16"/>
      <c r="AKX86" s="16"/>
      <c r="AKY86" s="16"/>
      <c r="AKZ86" s="16"/>
      <c r="ALA86" s="16"/>
      <c r="ALB86" s="16"/>
      <c r="ALC86" s="16"/>
      <c r="ALD86" s="16"/>
      <c r="ALE86" s="16"/>
      <c r="ALF86" s="16"/>
      <c r="ALG86" s="16"/>
      <c r="ALH86" s="16"/>
      <c r="ALI86" s="16"/>
      <c r="ALJ86" s="16"/>
      <c r="ALK86" s="16"/>
      <c r="ALL86" s="16"/>
    </row>
    <row r="87" spans="1:1000" customFormat="1" ht="12.75" x14ac:dyDescent="0.2">
      <c r="A87" s="41" t="str">
        <f ca="1">IF(_xll.TM1RPTELLEV($H$79,$H87)=0,"Root",IF(OR(_xll.ELLEV($B$10,$H87)=0,_xll.TM1RPTELLEV($H$79,$H87)+1&gt;=VALUE($L$29)),"Base","Default"))</f>
        <v>Default</v>
      </c>
      <c r="B87" s="16"/>
      <c r="C87" s="16" t="str">
        <f ca="1">_xll.DBRW($G$16,$H87,C$41)</f>
        <v>-1</v>
      </c>
      <c r="D87" s="16">
        <f ca="1">_xll.DBRW($D$16,E$7,$H$33,$E$9,$H87,$D$11,$H$34,$D$41)</f>
        <v>0</v>
      </c>
      <c r="E87" s="25">
        <f ca="1">_xll.DBRW($E$16,E$7,$H$33,$E$9,$H87,$D$11,E$41,E$12,E$13)</f>
        <v>0</v>
      </c>
      <c r="F87" s="22"/>
      <c r="G87" s="44" t="str">
        <f ca="1">_xll.DBRW($G$16,$H87,G$13)&amp;IF(_xll.ELLEV($B$10,$H87)&lt;&gt;0,"",IF($D87&lt;&gt;0,"Annual",IF($E87&lt;&gt;0,"LID","")))</f>
        <v/>
      </c>
      <c r="H87" s="122" t="s">
        <v>195</v>
      </c>
      <c r="I87" s="46">
        <f ca="1">_xll.DBRW($B$17,I$7,$H$33,$D$9,$H87,$D$11,I$12,I$13)</f>
        <v>-1092.366492232662</v>
      </c>
      <c r="J87" s="46">
        <f ca="1">_xll.DBRW($B$17,J$7,$H$33,$D$9,$H87,$D$11,J$12,J$13)</f>
        <v>-1118.0584586162277</v>
      </c>
      <c r="K87" s="46">
        <f ca="1">_xll.DBRW($B$17,K$7,$H$33,$D$9,$H87,$D$11,K$12,K$13)</f>
        <v>-1075.4239505254552</v>
      </c>
      <c r="L87" s="46">
        <f ca="1">_xll.DBRW($B$17,L$7,$H$33,$D$9,$H87,$D$11,L$12,L$13)</f>
        <v>-1075.6254914648084</v>
      </c>
      <c r="M87" s="46">
        <f ca="1">_xll.DBRW($B$17,M$7,$H$33,$D$9,$H87,$D$11,M$12,M$13)</f>
        <v>-1082.969398249789</v>
      </c>
      <c r="N87" s="46">
        <f ca="1">_xll.DBRW($B$17,N$7,$H$33,$D$9,$H87,$D$11,N$12,N$13)</f>
        <v>-1115.2210963937034</v>
      </c>
      <c r="O87" s="46">
        <f ca="1">_xll.DBRW($B$17,O$7,$H$33,$D$9,$H87,$D$11,O$12,O$13)</f>
        <v>-1127.630504980991</v>
      </c>
      <c r="P87" s="46">
        <f ca="1">_xll.DBRW($B$17,P$7,$H$33,$D$9,$H87,$D$11,P$12,P$13)</f>
        <v>-1153.3224713645568</v>
      </c>
      <c r="Q87" s="46">
        <f ca="1">_xll.DBRW($B$17,Q$7,$H$33,$D$9,$H87,$D$11,Q$12,Q$13)</f>
        <v>-1110.6879632737844</v>
      </c>
      <c r="R87" s="46">
        <f ca="1">_xll.DBRW($B$17,R$7,$H$33,$D$9,$H87,$D$11,R$12,R$13)</f>
        <v>-1121.1728030981635</v>
      </c>
      <c r="S87" s="46">
        <f ca="1">_xll.DBRW($B$17,S$7,$H$33,$D$9,$H87,$D$11,S$12,S$13)</f>
        <v>-1128.5167098831441</v>
      </c>
      <c r="T87" s="46">
        <f ca="1">_xll.DBRW($B$17,T$7,$H$33,$D$9,$H87,$D$11,T$12,T$13)</f>
        <v>-1148.4156374052666</v>
      </c>
      <c r="U87" s="46">
        <f ca="1">_xll.DBRW($B$17,U$7,$H$33,$D$9,$H87,$D$11,U$12,U$13)</f>
        <v>-1191.0601034846745</v>
      </c>
      <c r="V87" s="16"/>
      <c r="W87" s="46" t="str">
        <f ca="1">_xll.DBRW($B$17,W$7,$H$33,$D$9,$H87,$D$11,W$12,W$13)</f>
        <v>*KEY_ERR</v>
      </c>
      <c r="X87" s="102" t="e">
        <f ca="1">IF(W87=0,"",(#REF!/W87-1)*$C87)</f>
        <v>#REF!</v>
      </c>
      <c r="Y87" s="16"/>
      <c r="Z87" s="46" t="str">
        <f ca="1">_xll.DBRW($B$17,Z$7,$H$33,$D$9,$H87,$D$11,Z$12,Z$13)</f>
        <v>*KEY_ERR</v>
      </c>
      <c r="AA87" s="102" t="e">
        <f ca="1">IF(Z87=0,"",(#REF!/Z87-1)*$C87)</f>
        <v>#REF!</v>
      </c>
      <c r="AB87" s="16"/>
      <c r="AC87" s="112" t="str">
        <f ca="1">_xll.DBRW($B$17,AC$7,$H$33,$D$9,$H87,$D$11,AC$12,AC$13)</f>
        <v>*KEY_ERR</v>
      </c>
      <c r="AD87" s="112" t="str">
        <f ca="1">_xll.DBRW($B$17,AD$7,$H$33,$D$9,$H87,$D$11,AD$12,AD$13)</f>
        <v>*KEY_ERR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  <c r="LB87" s="16"/>
      <c r="LC87" s="16"/>
      <c r="LD87" s="16"/>
      <c r="LE87" s="16"/>
      <c r="LF87" s="16"/>
      <c r="LG87" s="16"/>
      <c r="LH87" s="16"/>
      <c r="LI87" s="16"/>
      <c r="LJ87" s="16"/>
      <c r="LK87" s="16"/>
      <c r="LL87" s="16"/>
      <c r="LM87" s="16"/>
      <c r="LN87" s="16"/>
      <c r="LO87" s="16"/>
      <c r="LP87" s="16"/>
      <c r="LQ87" s="16"/>
      <c r="LR87" s="16"/>
      <c r="LS87" s="16"/>
      <c r="LT87" s="16"/>
      <c r="LU87" s="16"/>
      <c r="LV87" s="16"/>
      <c r="LW87" s="16"/>
      <c r="LX87" s="16"/>
      <c r="LY87" s="16"/>
      <c r="LZ87" s="16"/>
      <c r="MA87" s="16"/>
      <c r="MB87" s="16"/>
      <c r="MC87" s="16"/>
      <c r="MD87" s="16"/>
      <c r="ME87" s="16"/>
      <c r="MF87" s="16"/>
      <c r="MG87" s="16"/>
      <c r="MH87" s="16"/>
      <c r="MI87" s="16"/>
      <c r="MJ87" s="16"/>
      <c r="MK87" s="16"/>
      <c r="ML87" s="16"/>
      <c r="MM87" s="16"/>
      <c r="MN87" s="16"/>
      <c r="MO87" s="16"/>
      <c r="MP87" s="16"/>
      <c r="MQ87" s="16"/>
      <c r="MR87" s="16"/>
      <c r="MS87" s="16"/>
      <c r="MT87" s="16"/>
      <c r="MU87" s="16"/>
      <c r="MV87" s="16"/>
      <c r="MW87" s="16"/>
      <c r="MX87" s="16"/>
      <c r="MY87" s="16"/>
      <c r="MZ87" s="16"/>
      <c r="NA87" s="16"/>
      <c r="NB87" s="16"/>
      <c r="NC87" s="16"/>
      <c r="ND87" s="16"/>
      <c r="NE87" s="16"/>
      <c r="NF87" s="16"/>
      <c r="NG87" s="16"/>
      <c r="NH87" s="16"/>
      <c r="NI87" s="16"/>
      <c r="NJ87" s="16"/>
      <c r="NK87" s="16"/>
      <c r="NL87" s="16"/>
      <c r="NM87" s="16"/>
      <c r="NN87" s="16"/>
      <c r="NO87" s="16"/>
      <c r="NP87" s="16"/>
      <c r="NQ87" s="16"/>
      <c r="NR87" s="16"/>
      <c r="NS87" s="16"/>
      <c r="NT87" s="16"/>
      <c r="NU87" s="16"/>
      <c r="NV87" s="16"/>
      <c r="NW87" s="16"/>
      <c r="NX87" s="16"/>
      <c r="NY87" s="16"/>
      <c r="NZ87" s="16"/>
      <c r="OA87" s="16"/>
      <c r="OB87" s="16"/>
      <c r="OC87" s="16"/>
      <c r="OD87" s="16"/>
      <c r="OE87" s="16"/>
      <c r="OF87" s="16"/>
      <c r="OG87" s="16"/>
      <c r="OH87" s="16"/>
      <c r="OI87" s="16"/>
      <c r="OJ87" s="16"/>
      <c r="OK87" s="16"/>
      <c r="OL87" s="16"/>
      <c r="OM87" s="16"/>
      <c r="ON87" s="16"/>
      <c r="OO87" s="16"/>
      <c r="OP87" s="16"/>
      <c r="OQ87" s="16"/>
      <c r="OR87" s="16"/>
      <c r="OS87" s="16"/>
      <c r="OT87" s="16"/>
      <c r="OU87" s="16"/>
      <c r="OV87" s="16"/>
      <c r="OW87" s="16"/>
      <c r="OX87" s="16"/>
      <c r="OY87" s="16"/>
      <c r="OZ87" s="16"/>
      <c r="PA87" s="16"/>
      <c r="PB87" s="16"/>
      <c r="PC87" s="16"/>
      <c r="PD87" s="16"/>
      <c r="PE87" s="16"/>
      <c r="PF87" s="16"/>
      <c r="PG87" s="16"/>
      <c r="PH87" s="16"/>
      <c r="PI87" s="16"/>
      <c r="PJ87" s="16"/>
      <c r="PK87" s="16"/>
      <c r="PL87" s="16"/>
      <c r="PM87" s="16"/>
      <c r="PN87" s="16"/>
      <c r="PO87" s="16"/>
      <c r="PP87" s="16"/>
      <c r="PQ87" s="16"/>
      <c r="PR87" s="16"/>
      <c r="PS87" s="16"/>
      <c r="PT87" s="16"/>
      <c r="PU87" s="16"/>
      <c r="PV87" s="16"/>
      <c r="PW87" s="16"/>
      <c r="PX87" s="16"/>
      <c r="PY87" s="16"/>
      <c r="PZ87" s="16"/>
      <c r="QA87" s="16"/>
      <c r="QB87" s="16"/>
      <c r="QC87" s="16"/>
      <c r="QD87" s="16"/>
      <c r="QE87" s="16"/>
      <c r="QF87" s="16"/>
      <c r="QG87" s="16"/>
      <c r="QH87" s="16"/>
      <c r="QI87" s="16"/>
      <c r="QJ87" s="16"/>
      <c r="QK87" s="16"/>
      <c r="QL87" s="16"/>
      <c r="QM87" s="16"/>
      <c r="QN87" s="16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6"/>
      <c r="RT87" s="16"/>
      <c r="RU87" s="16"/>
      <c r="RV87" s="16"/>
      <c r="RW87" s="16"/>
      <c r="RX87" s="16"/>
      <c r="RY87" s="16"/>
      <c r="RZ87" s="16"/>
      <c r="SA87" s="16"/>
      <c r="SB87" s="16"/>
      <c r="SC87" s="16"/>
      <c r="SD87" s="16"/>
      <c r="SE87" s="16"/>
      <c r="SF87" s="16"/>
      <c r="SG87" s="16"/>
      <c r="SH87" s="16"/>
      <c r="SI87" s="16"/>
      <c r="SJ87" s="16"/>
      <c r="SK87" s="16"/>
      <c r="SL87" s="16"/>
      <c r="SM87" s="16"/>
      <c r="SN87" s="16"/>
      <c r="SO87" s="16"/>
      <c r="SP87" s="16"/>
      <c r="SQ87" s="16"/>
      <c r="SR87" s="16"/>
      <c r="SS87" s="16"/>
      <c r="ST87" s="16"/>
      <c r="SU87" s="16"/>
      <c r="SV87" s="16"/>
      <c r="SW87" s="16"/>
      <c r="SX87" s="16"/>
      <c r="SY87" s="16"/>
      <c r="SZ87" s="16"/>
      <c r="TA87" s="16"/>
      <c r="TB87" s="16"/>
      <c r="TC87" s="16"/>
      <c r="TD87" s="16"/>
      <c r="TE87" s="16"/>
      <c r="TF87" s="16"/>
      <c r="TG87" s="16"/>
      <c r="TH87" s="16"/>
      <c r="TI87" s="16"/>
      <c r="TJ87" s="16"/>
      <c r="TK87" s="16"/>
      <c r="TL87" s="16"/>
      <c r="TM87" s="16"/>
      <c r="TN87" s="16"/>
      <c r="TO87" s="16"/>
      <c r="TP87" s="16"/>
      <c r="TQ87" s="16"/>
      <c r="TR87" s="16"/>
      <c r="TS87" s="16"/>
      <c r="TT87" s="16"/>
      <c r="TU87" s="16"/>
      <c r="TV87" s="16"/>
      <c r="TW87" s="16"/>
      <c r="TX87" s="16"/>
      <c r="TY87" s="16"/>
      <c r="TZ87" s="16"/>
      <c r="UA87" s="16"/>
      <c r="UB87" s="16"/>
      <c r="UC87" s="16"/>
      <c r="UD87" s="16"/>
      <c r="UE87" s="16"/>
      <c r="UF87" s="16"/>
      <c r="UG87" s="16"/>
      <c r="UH87" s="16"/>
      <c r="UI87" s="16"/>
      <c r="UJ87" s="16"/>
      <c r="UK87" s="16"/>
      <c r="UL87" s="16"/>
      <c r="UM87" s="16"/>
      <c r="UN87" s="16"/>
      <c r="UO87" s="16"/>
      <c r="UP87" s="16"/>
      <c r="UQ87" s="16"/>
      <c r="UR87" s="16"/>
      <c r="US87" s="16"/>
      <c r="UT87" s="16"/>
      <c r="UU87" s="16"/>
      <c r="UV87" s="16"/>
      <c r="UW87" s="16"/>
      <c r="UX87" s="16"/>
      <c r="UY87" s="16"/>
      <c r="UZ87" s="16"/>
      <c r="VA87" s="16"/>
      <c r="VB87" s="16"/>
      <c r="VC87" s="16"/>
      <c r="VD87" s="16"/>
      <c r="VE87" s="16"/>
      <c r="VF87" s="16"/>
      <c r="VG87" s="16"/>
      <c r="VH87" s="16"/>
      <c r="VI87" s="16"/>
      <c r="VJ87" s="16"/>
      <c r="VK87" s="16"/>
      <c r="VL87" s="16"/>
      <c r="VM87" s="16"/>
      <c r="VN87" s="16"/>
      <c r="VO87" s="16"/>
      <c r="VP87" s="16"/>
      <c r="VQ87" s="16"/>
      <c r="VR87" s="16"/>
      <c r="VS87" s="16"/>
      <c r="VT87" s="16"/>
      <c r="VU87" s="16"/>
      <c r="VV87" s="16"/>
      <c r="VW87" s="16"/>
      <c r="VX87" s="16"/>
      <c r="VY87" s="16"/>
      <c r="VZ87" s="16"/>
      <c r="WA87" s="16"/>
      <c r="WB87" s="16"/>
      <c r="WC87" s="16"/>
      <c r="WD87" s="16"/>
      <c r="WE87" s="16"/>
      <c r="WF87" s="16"/>
      <c r="WG87" s="16"/>
      <c r="WH87" s="16"/>
      <c r="WI87" s="16"/>
      <c r="WJ87" s="16"/>
      <c r="WK87" s="16"/>
      <c r="WL87" s="16"/>
      <c r="WM87" s="16"/>
      <c r="WN87" s="16"/>
      <c r="WO87" s="16"/>
      <c r="WP87" s="16"/>
      <c r="WQ87" s="16"/>
      <c r="WR87" s="16"/>
      <c r="WS87" s="16"/>
      <c r="WT87" s="16"/>
      <c r="WU87" s="16"/>
      <c r="WV87" s="16"/>
      <c r="WW87" s="16"/>
      <c r="WX87" s="16"/>
      <c r="WY87" s="16"/>
      <c r="WZ87" s="16"/>
      <c r="XA87" s="16"/>
      <c r="XB87" s="16"/>
      <c r="XC87" s="16"/>
      <c r="XD87" s="16"/>
      <c r="XE87" s="16"/>
      <c r="XF87" s="16"/>
      <c r="XG87" s="16"/>
      <c r="XH87" s="16"/>
      <c r="XI87" s="16"/>
      <c r="XJ87" s="16"/>
      <c r="XK87" s="16"/>
      <c r="XL87" s="16"/>
      <c r="XM87" s="16"/>
      <c r="XN87" s="16"/>
      <c r="XO87" s="16"/>
      <c r="XP87" s="16"/>
      <c r="XQ87" s="16"/>
      <c r="XR87" s="16"/>
      <c r="XS87" s="16"/>
      <c r="XT87" s="16"/>
      <c r="XU87" s="16"/>
      <c r="XV87" s="16"/>
      <c r="XW87" s="16"/>
      <c r="XX87" s="16"/>
      <c r="XY87" s="16"/>
      <c r="XZ87" s="16"/>
      <c r="YA87" s="16"/>
      <c r="YB87" s="16"/>
      <c r="YC87" s="16"/>
      <c r="YD87" s="16"/>
      <c r="YE87" s="16"/>
      <c r="YF87" s="16"/>
      <c r="YG87" s="16"/>
      <c r="YH87" s="16"/>
      <c r="YI87" s="16"/>
      <c r="YJ87" s="16"/>
      <c r="YK87" s="16"/>
      <c r="YL87" s="16"/>
      <c r="YM87" s="16"/>
      <c r="YN87" s="16"/>
      <c r="YO87" s="16"/>
      <c r="YP87" s="16"/>
      <c r="YQ87" s="16"/>
      <c r="YR87" s="16"/>
      <c r="YS87" s="16"/>
      <c r="YT87" s="16"/>
      <c r="YU87" s="16"/>
      <c r="YV87" s="16"/>
      <c r="YW87" s="16"/>
      <c r="YX87" s="16"/>
      <c r="YY87" s="16"/>
      <c r="YZ87" s="16"/>
      <c r="ZA87" s="16"/>
      <c r="ZB87" s="16"/>
      <c r="ZC87" s="16"/>
      <c r="ZD87" s="16"/>
      <c r="ZE87" s="16"/>
      <c r="ZF87" s="16"/>
      <c r="ZG87" s="16"/>
      <c r="ZH87" s="16"/>
      <c r="ZI87" s="16"/>
      <c r="ZJ87" s="16"/>
      <c r="ZK87" s="16"/>
      <c r="ZL87" s="16"/>
      <c r="ZM87" s="16"/>
      <c r="ZN87" s="16"/>
      <c r="ZO87" s="16"/>
      <c r="ZP87" s="16"/>
      <c r="ZQ87" s="16"/>
      <c r="ZR87" s="16"/>
      <c r="ZS87" s="16"/>
      <c r="ZT87" s="16"/>
      <c r="ZU87" s="16"/>
      <c r="ZV87" s="16"/>
      <c r="ZW87" s="16"/>
      <c r="ZX87" s="16"/>
      <c r="ZY87" s="16"/>
      <c r="ZZ87" s="16"/>
      <c r="AAA87" s="16"/>
      <c r="AAB87" s="16"/>
      <c r="AAC87" s="16"/>
      <c r="AAD87" s="16"/>
      <c r="AAE87" s="16"/>
      <c r="AAF87" s="16"/>
      <c r="AAG87" s="16"/>
      <c r="AAH87" s="16"/>
      <c r="AAI87" s="16"/>
      <c r="AAJ87" s="16"/>
      <c r="AAK87" s="16"/>
      <c r="AAL87" s="16"/>
      <c r="AAM87" s="16"/>
      <c r="AAN87" s="16"/>
      <c r="AAO87" s="16"/>
      <c r="AAP87" s="16"/>
      <c r="AAQ87" s="16"/>
      <c r="AAR87" s="16"/>
      <c r="AAS87" s="16"/>
      <c r="AAT87" s="16"/>
      <c r="AAU87" s="16"/>
      <c r="AAV87" s="16"/>
      <c r="AAW87" s="16"/>
      <c r="AAX87" s="16"/>
      <c r="AAY87" s="16"/>
      <c r="AAZ87" s="16"/>
      <c r="ABA87" s="16"/>
      <c r="ABB87" s="16"/>
      <c r="ABC87" s="16"/>
      <c r="ABD87" s="16"/>
      <c r="ABE87" s="16"/>
      <c r="ABF87" s="16"/>
      <c r="ABG87" s="16"/>
      <c r="ABH87" s="16"/>
      <c r="ABI87" s="16"/>
      <c r="ABJ87" s="16"/>
      <c r="ABK87" s="16"/>
      <c r="ABL87" s="16"/>
      <c r="ABM87" s="16"/>
      <c r="ABN87" s="16"/>
      <c r="ABO87" s="16"/>
      <c r="ABP87" s="16"/>
      <c r="ABQ87" s="16"/>
      <c r="ABR87" s="16"/>
      <c r="ABS87" s="16"/>
      <c r="ABT87" s="16"/>
      <c r="ABU87" s="16"/>
      <c r="ABV87" s="16"/>
      <c r="ABW87" s="16"/>
      <c r="ABX87" s="16"/>
      <c r="ABY87" s="16"/>
      <c r="ABZ87" s="16"/>
      <c r="ACA87" s="16"/>
      <c r="ACB87" s="16"/>
      <c r="ACC87" s="16"/>
      <c r="ACD87" s="16"/>
      <c r="ACE87" s="16"/>
      <c r="ACF87" s="16"/>
      <c r="ACG87" s="16"/>
      <c r="ACH87" s="16"/>
      <c r="ACI87" s="16"/>
      <c r="ACJ87" s="16"/>
      <c r="ACK87" s="16"/>
      <c r="ACL87" s="16"/>
      <c r="ACM87" s="16"/>
      <c r="ACN87" s="16"/>
      <c r="ACO87" s="16"/>
      <c r="ACP87" s="16"/>
      <c r="ACQ87" s="16"/>
      <c r="ACR87" s="16"/>
      <c r="ACS87" s="16"/>
      <c r="ACT87" s="16"/>
      <c r="ACU87" s="16"/>
      <c r="ACV87" s="16"/>
      <c r="ACW87" s="16"/>
      <c r="ACX87" s="16"/>
      <c r="ACY87" s="16"/>
      <c r="ACZ87" s="16"/>
      <c r="ADA87" s="16"/>
      <c r="ADB87" s="16"/>
      <c r="ADC87" s="16"/>
      <c r="ADD87" s="16"/>
      <c r="ADE87" s="16"/>
      <c r="ADF87" s="16"/>
      <c r="ADG87" s="16"/>
      <c r="ADH87" s="16"/>
      <c r="ADI87" s="16"/>
      <c r="ADJ87" s="16"/>
      <c r="ADK87" s="16"/>
      <c r="ADL87" s="16"/>
      <c r="ADM87" s="16"/>
      <c r="ADN87" s="16"/>
      <c r="ADO87" s="16"/>
      <c r="ADP87" s="16"/>
      <c r="ADQ87" s="16"/>
      <c r="ADR87" s="16"/>
      <c r="ADS87" s="16"/>
      <c r="ADT87" s="16"/>
      <c r="ADU87" s="16"/>
      <c r="ADV87" s="16"/>
      <c r="ADW87" s="16"/>
      <c r="ADX87" s="16"/>
      <c r="ADY87" s="16"/>
      <c r="ADZ87" s="16"/>
      <c r="AEA87" s="16"/>
      <c r="AEB87" s="16"/>
      <c r="AEC87" s="16"/>
      <c r="AED87" s="16"/>
      <c r="AEE87" s="16"/>
      <c r="AEF87" s="16"/>
      <c r="AEG87" s="16"/>
      <c r="AEH87" s="16"/>
      <c r="AEI87" s="16"/>
      <c r="AEJ87" s="16"/>
      <c r="AEK87" s="16"/>
      <c r="AEL87" s="16"/>
      <c r="AEM87" s="16"/>
      <c r="AEN87" s="16"/>
      <c r="AEO87" s="16"/>
      <c r="AEP87" s="16"/>
      <c r="AEQ87" s="16"/>
      <c r="AER87" s="16"/>
      <c r="AES87" s="16"/>
      <c r="AET87" s="16"/>
      <c r="AEU87" s="16"/>
      <c r="AEV87" s="16"/>
      <c r="AEW87" s="16"/>
      <c r="AEX87" s="16"/>
      <c r="AEY87" s="16"/>
      <c r="AEZ87" s="16"/>
      <c r="AFA87" s="16"/>
      <c r="AFB87" s="16"/>
      <c r="AFC87" s="16"/>
      <c r="AFD87" s="16"/>
      <c r="AFE87" s="16"/>
      <c r="AFF87" s="16"/>
      <c r="AFG87" s="16"/>
      <c r="AFH87" s="16"/>
      <c r="AFI87" s="16"/>
      <c r="AFJ87" s="16"/>
      <c r="AFK87" s="16"/>
      <c r="AFL87" s="16"/>
      <c r="AFM87" s="16"/>
      <c r="AFN87" s="16"/>
      <c r="AFO87" s="16"/>
      <c r="AFP87" s="16"/>
      <c r="AFQ87" s="16"/>
      <c r="AFR87" s="16"/>
      <c r="AFS87" s="16"/>
      <c r="AFT87" s="16"/>
      <c r="AFU87" s="16"/>
      <c r="AFV87" s="16"/>
      <c r="AFW87" s="16"/>
      <c r="AFX87" s="16"/>
      <c r="AFY87" s="16"/>
      <c r="AFZ87" s="16"/>
      <c r="AGA87" s="16"/>
      <c r="AGB87" s="16"/>
      <c r="AGC87" s="16"/>
      <c r="AGD87" s="16"/>
      <c r="AGE87" s="16"/>
      <c r="AGF87" s="16"/>
      <c r="AGG87" s="16"/>
      <c r="AGH87" s="16"/>
      <c r="AGI87" s="16"/>
      <c r="AGJ87" s="16"/>
      <c r="AGK87" s="16"/>
      <c r="AGL87" s="16"/>
      <c r="AGM87" s="16"/>
      <c r="AGN87" s="16"/>
      <c r="AGO87" s="16"/>
      <c r="AGP87" s="16"/>
      <c r="AGQ87" s="16"/>
      <c r="AGR87" s="16"/>
      <c r="AGS87" s="16"/>
      <c r="AGT87" s="16"/>
      <c r="AGU87" s="16"/>
      <c r="AGV87" s="16"/>
      <c r="AGW87" s="16"/>
      <c r="AGX87" s="16"/>
      <c r="AGY87" s="16"/>
      <c r="AGZ87" s="16"/>
      <c r="AHA87" s="16"/>
      <c r="AHB87" s="16"/>
      <c r="AHC87" s="16"/>
      <c r="AHD87" s="16"/>
      <c r="AHE87" s="16"/>
      <c r="AHF87" s="16"/>
      <c r="AHG87" s="16"/>
      <c r="AHH87" s="16"/>
      <c r="AHI87" s="16"/>
      <c r="AHJ87" s="16"/>
      <c r="AHK87" s="16"/>
      <c r="AHL87" s="16"/>
      <c r="AHM87" s="16"/>
      <c r="AHN87" s="16"/>
      <c r="AHO87" s="16"/>
      <c r="AHP87" s="16"/>
      <c r="AHQ87" s="16"/>
      <c r="AHR87" s="16"/>
      <c r="AHS87" s="16"/>
      <c r="AHT87" s="16"/>
      <c r="AHU87" s="16"/>
      <c r="AHV87" s="16"/>
      <c r="AHW87" s="16"/>
      <c r="AHX87" s="16"/>
      <c r="AHY87" s="16"/>
      <c r="AHZ87" s="16"/>
      <c r="AIA87" s="16"/>
      <c r="AIB87" s="16"/>
      <c r="AIC87" s="16"/>
      <c r="AID87" s="16"/>
      <c r="AIE87" s="16"/>
      <c r="AIF87" s="16"/>
      <c r="AIG87" s="16"/>
      <c r="AIH87" s="16"/>
      <c r="AII87" s="16"/>
      <c r="AIJ87" s="16"/>
      <c r="AIK87" s="16"/>
      <c r="AIL87" s="16"/>
      <c r="AIM87" s="16"/>
      <c r="AIN87" s="16"/>
      <c r="AIO87" s="16"/>
      <c r="AIP87" s="16"/>
      <c r="AIQ87" s="16"/>
      <c r="AIR87" s="16"/>
      <c r="AIS87" s="16"/>
      <c r="AIT87" s="16"/>
      <c r="AIU87" s="16"/>
      <c r="AIV87" s="16"/>
      <c r="AIW87" s="16"/>
      <c r="AIX87" s="16"/>
      <c r="AIY87" s="16"/>
      <c r="AIZ87" s="16"/>
      <c r="AJA87" s="16"/>
      <c r="AJB87" s="16"/>
      <c r="AJC87" s="16"/>
      <c r="AJD87" s="16"/>
      <c r="AJE87" s="16"/>
      <c r="AJF87" s="16"/>
      <c r="AJG87" s="16"/>
      <c r="AJH87" s="16"/>
      <c r="AJI87" s="16"/>
      <c r="AJJ87" s="16"/>
      <c r="AJK87" s="16"/>
      <c r="AJL87" s="16"/>
      <c r="AJM87" s="16"/>
      <c r="AJN87" s="16"/>
      <c r="AJO87" s="16"/>
      <c r="AJP87" s="16"/>
      <c r="AJQ87" s="16"/>
      <c r="AJR87" s="16"/>
      <c r="AJS87" s="16"/>
      <c r="AJT87" s="16"/>
      <c r="AJU87" s="16"/>
      <c r="AJV87" s="16"/>
      <c r="AJW87" s="16"/>
      <c r="AJX87" s="16"/>
      <c r="AJY87" s="16"/>
      <c r="AJZ87" s="16"/>
      <c r="AKA87" s="16"/>
      <c r="AKB87" s="16"/>
      <c r="AKC87" s="16"/>
      <c r="AKD87" s="16"/>
      <c r="AKE87" s="16"/>
      <c r="AKF87" s="16"/>
      <c r="AKG87" s="16"/>
      <c r="AKH87" s="16"/>
      <c r="AKI87" s="16"/>
      <c r="AKJ87" s="16"/>
      <c r="AKK87" s="16"/>
      <c r="AKL87" s="16"/>
      <c r="AKM87" s="16"/>
      <c r="AKN87" s="16"/>
      <c r="AKO87" s="16"/>
      <c r="AKP87" s="16"/>
      <c r="AKQ87" s="16"/>
      <c r="AKR87" s="16"/>
      <c r="AKS87" s="16"/>
      <c r="AKT87" s="16"/>
      <c r="AKU87" s="16"/>
      <c r="AKV87" s="16"/>
      <c r="AKW87" s="16"/>
      <c r="AKX87" s="16"/>
      <c r="AKY87" s="16"/>
      <c r="AKZ87" s="16"/>
      <c r="ALA87" s="16"/>
      <c r="ALB87" s="16"/>
      <c r="ALC87" s="16"/>
      <c r="ALD87" s="16"/>
      <c r="ALE87" s="16"/>
      <c r="ALF87" s="16"/>
      <c r="ALG87" s="16"/>
      <c r="ALH87" s="16"/>
      <c r="ALI87" s="16"/>
      <c r="ALJ87" s="16"/>
      <c r="ALK87" s="16"/>
      <c r="ALL87" s="16"/>
    </row>
    <row r="88" spans="1:1000" customFormat="1" ht="12.75" x14ac:dyDescent="0.2">
      <c r="A88" s="41" t="str">
        <f ca="1">IF(_xll.TM1RPTELLEV($H$79,$H88)=0,"Root",IF(OR(_xll.ELLEV($B$10,$H88)=0,_xll.TM1RPTELLEV($H$79,$H88)+1&gt;=VALUE($L$29)),"Base","Default"))</f>
        <v>Default</v>
      </c>
      <c r="B88" s="16"/>
      <c r="C88" s="16" t="str">
        <f ca="1">_xll.DBRW($G$16,$H88,C$41)</f>
        <v>-1</v>
      </c>
      <c r="D88" s="16">
        <f ca="1">_xll.DBRW($D$16,E$7,$H$33,$E$9,$H88,$D$11,$H$34,$D$41)</f>
        <v>0</v>
      </c>
      <c r="E88" s="25">
        <f ca="1">_xll.DBRW($E$16,E$7,$H$33,$E$9,$H88,$D$11,E$41,E$12,E$13)</f>
        <v>0</v>
      </c>
      <c r="F88" s="22"/>
      <c r="G88" s="44" t="str">
        <f ca="1">_xll.DBRW($G$16,$H88,G$13)&amp;IF(_xll.ELLEV($B$10,$H88)&lt;&gt;0,"",IF($D88&lt;&gt;0,"Annual",IF($E88&lt;&gt;0,"LID","")))</f>
        <v/>
      </c>
      <c r="H88" s="119" t="s">
        <v>196</v>
      </c>
      <c r="I88" s="46">
        <f ca="1">_xll.DBRW($B$17,I$7,$H$33,$D$9,$H88,$D$11,I$12,I$13)</f>
        <v>5634275.57231146</v>
      </c>
      <c r="J88" s="46">
        <f ca="1">_xll.DBRW($B$17,J$7,$H$33,$D$9,$H88,$D$11,J$12,J$13)</f>
        <v>5724826.261640368</v>
      </c>
      <c r="K88" s="46">
        <f ca="1">_xll.DBRW($B$17,K$7,$H$33,$D$9,$H88,$D$11,K$12,K$13)</f>
        <v>5867766.4740444664</v>
      </c>
      <c r="L88" s="46">
        <f ca="1">_xll.DBRW($B$17,L$7,$H$33,$D$9,$H88,$D$11,L$12,L$13)</f>
        <v>5865984.3703532172</v>
      </c>
      <c r="M88" s="46">
        <f ca="1">_xll.DBRW($B$17,M$7,$H$33,$D$9,$H88,$D$11,M$12,M$13)</f>
        <v>5911510.21301236</v>
      </c>
      <c r="N88" s="46">
        <f ca="1">_xll.DBRW($B$17,N$7,$H$33,$D$9,$H88,$D$11,N$12,N$13)</f>
        <v>5975350.4721663352</v>
      </c>
      <c r="O88" s="46">
        <f ca="1">_xll.DBRW($B$17,O$7,$H$33,$D$9,$H88,$D$11,O$12,O$13)</f>
        <v>6316585.9935923722</v>
      </c>
      <c r="P88" s="46">
        <f ca="1">_xll.DBRW($B$17,P$7,$H$33,$D$9,$H88,$D$11,P$12,P$13)</f>
        <v>6530253.8097246336</v>
      </c>
      <c r="Q88" s="46">
        <f ca="1">_xll.DBRW($B$17,Q$7,$H$33,$D$9,$H88,$D$11,Q$12,Q$13)</f>
        <v>6849616.2614398571</v>
      </c>
      <c r="R88" s="46">
        <f ca="1">_xll.DBRW($B$17,R$7,$H$33,$D$9,$H88,$D$11,R$12,R$13)</f>
        <v>6878848.6985342242</v>
      </c>
      <c r="S88" s="46">
        <f ca="1">_xll.DBRW($B$17,S$7,$H$33,$D$9,$H88,$D$11,S$12,S$13)</f>
        <v>7044155.9513130793</v>
      </c>
      <c r="T88" s="46">
        <f ca="1">_xll.DBRW($B$17,T$7,$H$33,$D$9,$H88,$D$11,T$12,T$13)</f>
        <v>7300256.3855122933</v>
      </c>
      <c r="U88" s="46">
        <f ca="1">_xll.DBRW($B$17,U$7,$H$33,$D$9,$H88,$D$11,U$12,U$13)</f>
        <v>7514491.7038476635</v>
      </c>
      <c r="V88" s="16"/>
      <c r="W88" s="46" t="str">
        <f ca="1">_xll.DBRW($B$17,W$7,$H$33,$D$9,$H88,$D$11,W$12,W$13)</f>
        <v>*KEY_ERR</v>
      </c>
      <c r="X88" s="102" t="e">
        <f ca="1">IF(W88=0,"",(#REF!/W88-1)*$C88)</f>
        <v>#REF!</v>
      </c>
      <c r="Y88" s="16"/>
      <c r="Z88" s="46" t="str">
        <f ca="1">_xll.DBRW($B$17,Z$7,$H$33,$D$9,$H88,$D$11,Z$12,Z$13)</f>
        <v>*KEY_ERR</v>
      </c>
      <c r="AA88" s="102" t="e">
        <f ca="1">IF(Z88=0,"",(#REF!/Z88-1)*$C88)</f>
        <v>#REF!</v>
      </c>
      <c r="AB88" s="16"/>
      <c r="AC88" s="112" t="str">
        <f ca="1">_xll.DBRW($B$17,AC$7,$H$33,$D$9,$H88,$D$11,AC$12,AC$13)</f>
        <v>*KEY_ERR</v>
      </c>
      <c r="AD88" s="112" t="str">
        <f ca="1">_xll.DBRW($B$17,AD$7,$H$33,$D$9,$H88,$D$11,AD$12,AD$13)</f>
        <v>*KEY_ERR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  <c r="LB88" s="16"/>
      <c r="LC88" s="16"/>
      <c r="LD88" s="16"/>
      <c r="LE88" s="16"/>
      <c r="LF88" s="16"/>
      <c r="LG88" s="16"/>
      <c r="LH88" s="16"/>
      <c r="LI88" s="16"/>
      <c r="LJ88" s="16"/>
      <c r="LK88" s="16"/>
      <c r="LL88" s="16"/>
      <c r="LM88" s="16"/>
      <c r="LN88" s="16"/>
      <c r="LO88" s="16"/>
      <c r="LP88" s="16"/>
      <c r="LQ88" s="16"/>
      <c r="LR88" s="16"/>
      <c r="LS88" s="16"/>
      <c r="LT88" s="16"/>
      <c r="LU88" s="16"/>
      <c r="LV88" s="16"/>
      <c r="LW88" s="16"/>
      <c r="LX88" s="16"/>
      <c r="LY88" s="16"/>
      <c r="LZ88" s="16"/>
      <c r="MA88" s="16"/>
      <c r="MB88" s="16"/>
      <c r="MC88" s="16"/>
      <c r="MD88" s="16"/>
      <c r="ME88" s="16"/>
      <c r="MF88" s="16"/>
      <c r="MG88" s="16"/>
      <c r="MH88" s="16"/>
      <c r="MI88" s="16"/>
      <c r="MJ88" s="16"/>
      <c r="MK88" s="16"/>
      <c r="ML88" s="16"/>
      <c r="MM88" s="16"/>
      <c r="MN88" s="16"/>
      <c r="MO88" s="16"/>
      <c r="MP88" s="16"/>
      <c r="MQ88" s="16"/>
      <c r="MR88" s="16"/>
      <c r="MS88" s="16"/>
      <c r="MT88" s="16"/>
      <c r="MU88" s="16"/>
      <c r="MV88" s="16"/>
      <c r="MW88" s="16"/>
      <c r="MX88" s="16"/>
      <c r="MY88" s="16"/>
      <c r="MZ88" s="16"/>
      <c r="NA88" s="16"/>
      <c r="NB88" s="16"/>
      <c r="NC88" s="16"/>
      <c r="ND88" s="16"/>
      <c r="NE88" s="16"/>
      <c r="NF88" s="16"/>
      <c r="NG88" s="16"/>
      <c r="NH88" s="16"/>
      <c r="NI88" s="16"/>
      <c r="NJ88" s="16"/>
      <c r="NK88" s="16"/>
      <c r="NL88" s="16"/>
      <c r="NM88" s="16"/>
      <c r="NN88" s="16"/>
      <c r="NO88" s="16"/>
      <c r="NP88" s="16"/>
      <c r="NQ88" s="16"/>
      <c r="NR88" s="16"/>
      <c r="NS88" s="16"/>
      <c r="NT88" s="16"/>
      <c r="NU88" s="16"/>
      <c r="NV88" s="16"/>
      <c r="NW88" s="16"/>
      <c r="NX88" s="16"/>
      <c r="NY88" s="16"/>
      <c r="NZ88" s="16"/>
      <c r="OA88" s="16"/>
      <c r="OB88" s="16"/>
      <c r="OC88" s="16"/>
      <c r="OD88" s="16"/>
      <c r="OE88" s="16"/>
      <c r="OF88" s="16"/>
      <c r="OG88" s="16"/>
      <c r="OH88" s="16"/>
      <c r="OI88" s="16"/>
      <c r="OJ88" s="16"/>
      <c r="OK88" s="16"/>
      <c r="OL88" s="16"/>
      <c r="OM88" s="16"/>
      <c r="ON88" s="16"/>
      <c r="OO88" s="16"/>
      <c r="OP88" s="16"/>
      <c r="OQ88" s="16"/>
      <c r="OR88" s="16"/>
      <c r="OS88" s="16"/>
      <c r="OT88" s="16"/>
      <c r="OU88" s="16"/>
      <c r="OV88" s="16"/>
      <c r="OW88" s="16"/>
      <c r="OX88" s="16"/>
      <c r="OY88" s="16"/>
      <c r="OZ88" s="16"/>
      <c r="PA88" s="16"/>
      <c r="PB88" s="16"/>
      <c r="PC88" s="16"/>
      <c r="PD88" s="16"/>
      <c r="PE88" s="16"/>
      <c r="PF88" s="16"/>
      <c r="PG88" s="16"/>
      <c r="PH88" s="16"/>
      <c r="PI88" s="16"/>
      <c r="PJ88" s="16"/>
      <c r="PK88" s="16"/>
      <c r="PL88" s="16"/>
      <c r="PM88" s="16"/>
      <c r="PN88" s="16"/>
      <c r="PO88" s="16"/>
      <c r="PP88" s="16"/>
      <c r="PQ88" s="16"/>
      <c r="PR88" s="16"/>
      <c r="PS88" s="16"/>
      <c r="PT88" s="16"/>
      <c r="PU88" s="16"/>
      <c r="PV88" s="16"/>
      <c r="PW88" s="16"/>
      <c r="PX88" s="16"/>
      <c r="PY88" s="16"/>
      <c r="PZ88" s="16"/>
      <c r="QA88" s="16"/>
      <c r="QB88" s="16"/>
      <c r="QC88" s="16"/>
      <c r="QD88" s="16"/>
      <c r="QE88" s="16"/>
      <c r="QF88" s="16"/>
      <c r="QG88" s="16"/>
      <c r="QH88" s="16"/>
      <c r="QI88" s="16"/>
      <c r="QJ88" s="16"/>
      <c r="QK88" s="16"/>
      <c r="QL88" s="16"/>
      <c r="QM88" s="16"/>
      <c r="QN88" s="16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6"/>
      <c r="RT88" s="16"/>
      <c r="RU88" s="16"/>
      <c r="RV88" s="16"/>
      <c r="RW88" s="16"/>
      <c r="RX88" s="16"/>
      <c r="RY88" s="16"/>
      <c r="RZ88" s="16"/>
      <c r="SA88" s="16"/>
      <c r="SB88" s="16"/>
      <c r="SC88" s="16"/>
      <c r="SD88" s="16"/>
      <c r="SE88" s="16"/>
      <c r="SF88" s="16"/>
      <c r="SG88" s="16"/>
      <c r="SH88" s="16"/>
      <c r="SI88" s="16"/>
      <c r="SJ88" s="16"/>
      <c r="SK88" s="16"/>
      <c r="SL88" s="16"/>
      <c r="SM88" s="16"/>
      <c r="SN88" s="16"/>
      <c r="SO88" s="16"/>
      <c r="SP88" s="16"/>
      <c r="SQ88" s="16"/>
      <c r="SR88" s="16"/>
      <c r="SS88" s="16"/>
      <c r="ST88" s="16"/>
      <c r="SU88" s="16"/>
      <c r="SV88" s="16"/>
      <c r="SW88" s="16"/>
      <c r="SX88" s="16"/>
      <c r="SY88" s="16"/>
      <c r="SZ88" s="16"/>
      <c r="TA88" s="16"/>
      <c r="TB88" s="16"/>
      <c r="TC88" s="16"/>
      <c r="TD88" s="16"/>
      <c r="TE88" s="16"/>
      <c r="TF88" s="16"/>
      <c r="TG88" s="16"/>
      <c r="TH88" s="16"/>
      <c r="TI88" s="16"/>
      <c r="TJ88" s="16"/>
      <c r="TK88" s="16"/>
      <c r="TL88" s="16"/>
      <c r="TM88" s="16"/>
      <c r="TN88" s="16"/>
      <c r="TO88" s="16"/>
      <c r="TP88" s="16"/>
      <c r="TQ88" s="16"/>
      <c r="TR88" s="16"/>
      <c r="TS88" s="16"/>
      <c r="TT88" s="16"/>
      <c r="TU88" s="16"/>
      <c r="TV88" s="16"/>
      <c r="TW88" s="16"/>
      <c r="TX88" s="16"/>
      <c r="TY88" s="16"/>
      <c r="TZ88" s="16"/>
      <c r="UA88" s="16"/>
      <c r="UB88" s="16"/>
      <c r="UC88" s="16"/>
      <c r="UD88" s="16"/>
      <c r="UE88" s="16"/>
      <c r="UF88" s="16"/>
      <c r="UG88" s="16"/>
      <c r="UH88" s="16"/>
      <c r="UI88" s="16"/>
      <c r="UJ88" s="16"/>
      <c r="UK88" s="16"/>
      <c r="UL88" s="16"/>
      <c r="UM88" s="16"/>
      <c r="UN88" s="16"/>
      <c r="UO88" s="16"/>
      <c r="UP88" s="16"/>
      <c r="UQ88" s="16"/>
      <c r="UR88" s="16"/>
      <c r="US88" s="16"/>
      <c r="UT88" s="16"/>
      <c r="UU88" s="16"/>
      <c r="UV88" s="16"/>
      <c r="UW88" s="16"/>
      <c r="UX88" s="16"/>
      <c r="UY88" s="16"/>
      <c r="UZ88" s="16"/>
      <c r="VA88" s="16"/>
      <c r="VB88" s="16"/>
      <c r="VC88" s="16"/>
      <c r="VD88" s="16"/>
      <c r="VE88" s="16"/>
      <c r="VF88" s="16"/>
      <c r="VG88" s="16"/>
      <c r="VH88" s="16"/>
      <c r="VI88" s="16"/>
      <c r="VJ88" s="16"/>
      <c r="VK88" s="16"/>
      <c r="VL88" s="16"/>
      <c r="VM88" s="16"/>
      <c r="VN88" s="16"/>
      <c r="VO88" s="16"/>
      <c r="VP88" s="16"/>
      <c r="VQ88" s="16"/>
      <c r="VR88" s="16"/>
      <c r="VS88" s="16"/>
      <c r="VT88" s="16"/>
      <c r="VU88" s="16"/>
      <c r="VV88" s="16"/>
      <c r="VW88" s="16"/>
      <c r="VX88" s="16"/>
      <c r="VY88" s="16"/>
      <c r="VZ88" s="16"/>
      <c r="WA88" s="16"/>
      <c r="WB88" s="16"/>
      <c r="WC88" s="16"/>
      <c r="WD88" s="16"/>
      <c r="WE88" s="16"/>
      <c r="WF88" s="16"/>
      <c r="WG88" s="16"/>
      <c r="WH88" s="16"/>
      <c r="WI88" s="16"/>
      <c r="WJ88" s="16"/>
      <c r="WK88" s="16"/>
      <c r="WL88" s="16"/>
      <c r="WM88" s="16"/>
      <c r="WN88" s="16"/>
      <c r="WO88" s="16"/>
      <c r="WP88" s="16"/>
      <c r="WQ88" s="16"/>
      <c r="WR88" s="16"/>
      <c r="WS88" s="16"/>
      <c r="WT88" s="16"/>
      <c r="WU88" s="16"/>
      <c r="WV88" s="16"/>
      <c r="WW88" s="16"/>
      <c r="WX88" s="16"/>
      <c r="WY88" s="16"/>
      <c r="WZ88" s="16"/>
      <c r="XA88" s="16"/>
      <c r="XB88" s="16"/>
      <c r="XC88" s="16"/>
      <c r="XD88" s="16"/>
      <c r="XE88" s="16"/>
      <c r="XF88" s="16"/>
      <c r="XG88" s="16"/>
      <c r="XH88" s="16"/>
      <c r="XI88" s="16"/>
      <c r="XJ88" s="16"/>
      <c r="XK88" s="16"/>
      <c r="XL88" s="16"/>
      <c r="XM88" s="16"/>
      <c r="XN88" s="16"/>
      <c r="XO88" s="16"/>
      <c r="XP88" s="16"/>
      <c r="XQ88" s="16"/>
      <c r="XR88" s="16"/>
      <c r="XS88" s="16"/>
      <c r="XT88" s="16"/>
      <c r="XU88" s="16"/>
      <c r="XV88" s="16"/>
      <c r="XW88" s="16"/>
      <c r="XX88" s="16"/>
      <c r="XY88" s="16"/>
      <c r="XZ88" s="16"/>
      <c r="YA88" s="16"/>
      <c r="YB88" s="16"/>
      <c r="YC88" s="16"/>
      <c r="YD88" s="16"/>
      <c r="YE88" s="16"/>
      <c r="YF88" s="16"/>
      <c r="YG88" s="16"/>
      <c r="YH88" s="16"/>
      <c r="YI88" s="16"/>
      <c r="YJ88" s="16"/>
      <c r="YK88" s="16"/>
      <c r="YL88" s="16"/>
      <c r="YM88" s="16"/>
      <c r="YN88" s="16"/>
      <c r="YO88" s="16"/>
      <c r="YP88" s="16"/>
      <c r="YQ88" s="16"/>
      <c r="YR88" s="16"/>
      <c r="YS88" s="16"/>
      <c r="YT88" s="16"/>
      <c r="YU88" s="16"/>
      <c r="YV88" s="16"/>
      <c r="YW88" s="16"/>
      <c r="YX88" s="16"/>
      <c r="YY88" s="16"/>
      <c r="YZ88" s="16"/>
      <c r="ZA88" s="16"/>
      <c r="ZB88" s="16"/>
      <c r="ZC88" s="16"/>
      <c r="ZD88" s="16"/>
      <c r="ZE88" s="16"/>
      <c r="ZF88" s="16"/>
      <c r="ZG88" s="16"/>
      <c r="ZH88" s="16"/>
      <c r="ZI88" s="16"/>
      <c r="ZJ88" s="16"/>
      <c r="ZK88" s="16"/>
      <c r="ZL88" s="16"/>
      <c r="ZM88" s="16"/>
      <c r="ZN88" s="16"/>
      <c r="ZO88" s="16"/>
      <c r="ZP88" s="16"/>
      <c r="ZQ88" s="16"/>
      <c r="ZR88" s="16"/>
      <c r="ZS88" s="16"/>
      <c r="ZT88" s="16"/>
      <c r="ZU88" s="16"/>
      <c r="ZV88" s="16"/>
      <c r="ZW88" s="16"/>
      <c r="ZX88" s="16"/>
      <c r="ZY88" s="16"/>
      <c r="ZZ88" s="16"/>
      <c r="AAA88" s="16"/>
      <c r="AAB88" s="16"/>
      <c r="AAC88" s="16"/>
      <c r="AAD88" s="16"/>
      <c r="AAE88" s="16"/>
      <c r="AAF88" s="16"/>
      <c r="AAG88" s="16"/>
      <c r="AAH88" s="16"/>
      <c r="AAI88" s="16"/>
      <c r="AAJ88" s="16"/>
      <c r="AAK88" s="16"/>
      <c r="AAL88" s="16"/>
      <c r="AAM88" s="16"/>
      <c r="AAN88" s="16"/>
      <c r="AAO88" s="16"/>
      <c r="AAP88" s="16"/>
      <c r="AAQ88" s="16"/>
      <c r="AAR88" s="16"/>
      <c r="AAS88" s="16"/>
      <c r="AAT88" s="16"/>
      <c r="AAU88" s="16"/>
      <c r="AAV88" s="16"/>
      <c r="AAW88" s="16"/>
      <c r="AAX88" s="16"/>
      <c r="AAY88" s="16"/>
      <c r="AAZ88" s="16"/>
      <c r="ABA88" s="16"/>
      <c r="ABB88" s="16"/>
      <c r="ABC88" s="16"/>
      <c r="ABD88" s="16"/>
      <c r="ABE88" s="16"/>
      <c r="ABF88" s="16"/>
      <c r="ABG88" s="16"/>
      <c r="ABH88" s="16"/>
      <c r="ABI88" s="16"/>
      <c r="ABJ88" s="16"/>
      <c r="ABK88" s="16"/>
      <c r="ABL88" s="16"/>
      <c r="ABM88" s="16"/>
      <c r="ABN88" s="16"/>
      <c r="ABO88" s="16"/>
      <c r="ABP88" s="16"/>
      <c r="ABQ88" s="16"/>
      <c r="ABR88" s="16"/>
      <c r="ABS88" s="16"/>
      <c r="ABT88" s="16"/>
      <c r="ABU88" s="16"/>
      <c r="ABV88" s="16"/>
      <c r="ABW88" s="16"/>
      <c r="ABX88" s="16"/>
      <c r="ABY88" s="16"/>
      <c r="ABZ88" s="16"/>
      <c r="ACA88" s="16"/>
      <c r="ACB88" s="16"/>
      <c r="ACC88" s="16"/>
      <c r="ACD88" s="16"/>
      <c r="ACE88" s="16"/>
      <c r="ACF88" s="16"/>
      <c r="ACG88" s="16"/>
      <c r="ACH88" s="16"/>
      <c r="ACI88" s="16"/>
      <c r="ACJ88" s="16"/>
      <c r="ACK88" s="16"/>
      <c r="ACL88" s="16"/>
      <c r="ACM88" s="16"/>
      <c r="ACN88" s="16"/>
      <c r="ACO88" s="16"/>
      <c r="ACP88" s="16"/>
      <c r="ACQ88" s="16"/>
      <c r="ACR88" s="16"/>
      <c r="ACS88" s="16"/>
      <c r="ACT88" s="16"/>
      <c r="ACU88" s="16"/>
      <c r="ACV88" s="16"/>
      <c r="ACW88" s="16"/>
      <c r="ACX88" s="16"/>
      <c r="ACY88" s="16"/>
      <c r="ACZ88" s="16"/>
      <c r="ADA88" s="16"/>
      <c r="ADB88" s="16"/>
      <c r="ADC88" s="16"/>
      <c r="ADD88" s="16"/>
      <c r="ADE88" s="16"/>
      <c r="ADF88" s="16"/>
      <c r="ADG88" s="16"/>
      <c r="ADH88" s="16"/>
      <c r="ADI88" s="16"/>
      <c r="ADJ88" s="16"/>
      <c r="ADK88" s="16"/>
      <c r="ADL88" s="16"/>
      <c r="ADM88" s="16"/>
      <c r="ADN88" s="16"/>
      <c r="ADO88" s="16"/>
      <c r="ADP88" s="16"/>
      <c r="ADQ88" s="16"/>
      <c r="ADR88" s="16"/>
      <c r="ADS88" s="16"/>
      <c r="ADT88" s="16"/>
      <c r="ADU88" s="16"/>
      <c r="ADV88" s="16"/>
      <c r="ADW88" s="16"/>
      <c r="ADX88" s="16"/>
      <c r="ADY88" s="16"/>
      <c r="ADZ88" s="16"/>
      <c r="AEA88" s="16"/>
      <c r="AEB88" s="16"/>
      <c r="AEC88" s="16"/>
      <c r="AED88" s="16"/>
      <c r="AEE88" s="16"/>
      <c r="AEF88" s="16"/>
      <c r="AEG88" s="16"/>
      <c r="AEH88" s="16"/>
      <c r="AEI88" s="16"/>
      <c r="AEJ88" s="16"/>
      <c r="AEK88" s="16"/>
      <c r="AEL88" s="16"/>
      <c r="AEM88" s="16"/>
      <c r="AEN88" s="16"/>
      <c r="AEO88" s="16"/>
      <c r="AEP88" s="16"/>
      <c r="AEQ88" s="16"/>
      <c r="AER88" s="16"/>
      <c r="AES88" s="16"/>
      <c r="AET88" s="16"/>
      <c r="AEU88" s="16"/>
      <c r="AEV88" s="16"/>
      <c r="AEW88" s="16"/>
      <c r="AEX88" s="16"/>
      <c r="AEY88" s="16"/>
      <c r="AEZ88" s="16"/>
      <c r="AFA88" s="16"/>
      <c r="AFB88" s="16"/>
      <c r="AFC88" s="16"/>
      <c r="AFD88" s="16"/>
      <c r="AFE88" s="16"/>
      <c r="AFF88" s="16"/>
      <c r="AFG88" s="16"/>
      <c r="AFH88" s="16"/>
      <c r="AFI88" s="16"/>
      <c r="AFJ88" s="16"/>
      <c r="AFK88" s="16"/>
      <c r="AFL88" s="16"/>
      <c r="AFM88" s="16"/>
      <c r="AFN88" s="16"/>
      <c r="AFO88" s="16"/>
      <c r="AFP88" s="16"/>
      <c r="AFQ88" s="16"/>
      <c r="AFR88" s="16"/>
      <c r="AFS88" s="16"/>
      <c r="AFT88" s="16"/>
      <c r="AFU88" s="16"/>
      <c r="AFV88" s="16"/>
      <c r="AFW88" s="16"/>
      <c r="AFX88" s="16"/>
      <c r="AFY88" s="16"/>
      <c r="AFZ88" s="16"/>
      <c r="AGA88" s="16"/>
      <c r="AGB88" s="16"/>
      <c r="AGC88" s="16"/>
      <c r="AGD88" s="16"/>
      <c r="AGE88" s="16"/>
      <c r="AGF88" s="16"/>
      <c r="AGG88" s="16"/>
      <c r="AGH88" s="16"/>
      <c r="AGI88" s="16"/>
      <c r="AGJ88" s="16"/>
      <c r="AGK88" s="16"/>
      <c r="AGL88" s="16"/>
      <c r="AGM88" s="16"/>
      <c r="AGN88" s="16"/>
      <c r="AGO88" s="16"/>
      <c r="AGP88" s="16"/>
      <c r="AGQ88" s="16"/>
      <c r="AGR88" s="16"/>
      <c r="AGS88" s="16"/>
      <c r="AGT88" s="16"/>
      <c r="AGU88" s="16"/>
      <c r="AGV88" s="16"/>
      <c r="AGW88" s="16"/>
      <c r="AGX88" s="16"/>
      <c r="AGY88" s="16"/>
      <c r="AGZ88" s="16"/>
      <c r="AHA88" s="16"/>
      <c r="AHB88" s="16"/>
      <c r="AHC88" s="16"/>
      <c r="AHD88" s="16"/>
      <c r="AHE88" s="16"/>
      <c r="AHF88" s="16"/>
      <c r="AHG88" s="16"/>
      <c r="AHH88" s="16"/>
      <c r="AHI88" s="16"/>
      <c r="AHJ88" s="16"/>
      <c r="AHK88" s="16"/>
      <c r="AHL88" s="16"/>
      <c r="AHM88" s="16"/>
      <c r="AHN88" s="16"/>
      <c r="AHO88" s="16"/>
      <c r="AHP88" s="16"/>
      <c r="AHQ88" s="16"/>
      <c r="AHR88" s="16"/>
      <c r="AHS88" s="16"/>
      <c r="AHT88" s="16"/>
      <c r="AHU88" s="16"/>
      <c r="AHV88" s="16"/>
      <c r="AHW88" s="16"/>
      <c r="AHX88" s="16"/>
      <c r="AHY88" s="16"/>
      <c r="AHZ88" s="16"/>
      <c r="AIA88" s="16"/>
      <c r="AIB88" s="16"/>
      <c r="AIC88" s="16"/>
      <c r="AID88" s="16"/>
      <c r="AIE88" s="16"/>
      <c r="AIF88" s="16"/>
      <c r="AIG88" s="16"/>
      <c r="AIH88" s="16"/>
      <c r="AII88" s="16"/>
      <c r="AIJ88" s="16"/>
      <c r="AIK88" s="16"/>
      <c r="AIL88" s="16"/>
      <c r="AIM88" s="16"/>
      <c r="AIN88" s="16"/>
      <c r="AIO88" s="16"/>
      <c r="AIP88" s="16"/>
      <c r="AIQ88" s="16"/>
      <c r="AIR88" s="16"/>
      <c r="AIS88" s="16"/>
      <c r="AIT88" s="16"/>
      <c r="AIU88" s="16"/>
      <c r="AIV88" s="16"/>
      <c r="AIW88" s="16"/>
      <c r="AIX88" s="16"/>
      <c r="AIY88" s="16"/>
      <c r="AIZ88" s="16"/>
      <c r="AJA88" s="16"/>
      <c r="AJB88" s="16"/>
      <c r="AJC88" s="16"/>
      <c r="AJD88" s="16"/>
      <c r="AJE88" s="16"/>
      <c r="AJF88" s="16"/>
      <c r="AJG88" s="16"/>
      <c r="AJH88" s="16"/>
      <c r="AJI88" s="16"/>
      <c r="AJJ88" s="16"/>
      <c r="AJK88" s="16"/>
      <c r="AJL88" s="16"/>
      <c r="AJM88" s="16"/>
      <c r="AJN88" s="16"/>
      <c r="AJO88" s="16"/>
      <c r="AJP88" s="16"/>
      <c r="AJQ88" s="16"/>
      <c r="AJR88" s="16"/>
      <c r="AJS88" s="16"/>
      <c r="AJT88" s="16"/>
      <c r="AJU88" s="16"/>
      <c r="AJV88" s="16"/>
      <c r="AJW88" s="16"/>
      <c r="AJX88" s="16"/>
      <c r="AJY88" s="16"/>
      <c r="AJZ88" s="16"/>
      <c r="AKA88" s="16"/>
      <c r="AKB88" s="16"/>
      <c r="AKC88" s="16"/>
      <c r="AKD88" s="16"/>
      <c r="AKE88" s="16"/>
      <c r="AKF88" s="16"/>
      <c r="AKG88" s="16"/>
      <c r="AKH88" s="16"/>
      <c r="AKI88" s="16"/>
      <c r="AKJ88" s="16"/>
      <c r="AKK88" s="16"/>
      <c r="AKL88" s="16"/>
      <c r="AKM88" s="16"/>
      <c r="AKN88" s="16"/>
      <c r="AKO88" s="16"/>
      <c r="AKP88" s="16"/>
      <c r="AKQ88" s="16"/>
      <c r="AKR88" s="16"/>
      <c r="AKS88" s="16"/>
      <c r="AKT88" s="16"/>
      <c r="AKU88" s="16"/>
      <c r="AKV88" s="16"/>
      <c r="AKW88" s="16"/>
      <c r="AKX88" s="16"/>
      <c r="AKY88" s="16"/>
      <c r="AKZ88" s="16"/>
      <c r="ALA88" s="16"/>
      <c r="ALB88" s="16"/>
      <c r="ALC88" s="16"/>
      <c r="ALD88" s="16"/>
      <c r="ALE88" s="16"/>
      <c r="ALF88" s="16"/>
      <c r="ALG88" s="16"/>
      <c r="ALH88" s="16"/>
      <c r="ALI88" s="16"/>
      <c r="ALJ88" s="16"/>
      <c r="ALK88" s="16"/>
      <c r="ALL88" s="16"/>
    </row>
    <row r="89" spans="1:1000" customFormat="1" ht="12.75" x14ac:dyDescent="0.2">
      <c r="A89" s="41" t="str">
        <f ca="1">IF(_xll.TM1RPTELLEV($H$79,$H89)=0,"Root",IF(OR(_xll.ELLEV($B$10,$H89)=0,_xll.TM1RPTELLEV($H$79,$H89)+1&gt;=VALUE($L$29)),"Base","Default"))</f>
        <v>Base</v>
      </c>
      <c r="B89" s="16"/>
      <c r="C89" s="16" t="str">
        <f ca="1">_xll.DBRW($G$16,$H89,C$41)</f>
        <v>-1</v>
      </c>
      <c r="D89" s="16">
        <f ca="1">_xll.DBRW($D$16,E$7,$H$33,$E$9,$H89,$D$11,$H$34,$D$41)</f>
        <v>0</v>
      </c>
      <c r="E89" s="25">
        <f ca="1">_xll.DBRW($E$16,E$7,$H$33,$E$9,$H89,$D$11,E$41,E$12,E$13)</f>
        <v>0</v>
      </c>
      <c r="F89" s="22"/>
      <c r="G89" s="92" t="str">
        <f ca="1">_xll.DBRW($G$16,$H89,G$13)&amp;IF(_xll.ELLEV($B$10,$H89)&lt;&gt;0,"",IF($D89&lt;&gt;0,"Annual",IF($E89&lt;&gt;0,"LID","")))</f>
        <v/>
      </c>
      <c r="H89" s="97" t="s">
        <v>197</v>
      </c>
      <c r="I89" s="94">
        <f ca="1">_xll.DBRW($B$17,I$7,$H$33,$D$9,$H89,$D$11,I$12,I$13)</f>
        <v>504858.98313097371</v>
      </c>
      <c r="J89" s="94">
        <f ca="1">_xll.DBRW($B$17,J$7,$H$33,$D$9,$H89,$D$11,J$12,J$13)</f>
        <v>513335.68564554327</v>
      </c>
      <c r="K89" s="94">
        <f ca="1">_xll.DBRW($B$17,K$7,$H$33,$D$9,$H89,$D$11,K$12,K$13)</f>
        <v>527258.94137201784</v>
      </c>
      <c r="L89" s="94">
        <f ca="1">_xll.DBRW($B$17,L$7,$H$33,$D$9,$H89,$D$11,L$12,L$13)</f>
        <v>527594.37472528557</v>
      </c>
      <c r="M89" s="94">
        <f ca="1">_xll.DBRW($B$17,M$7,$H$33,$D$9,$H89,$D$11,M$12,M$13)</f>
        <v>530278.04307232972</v>
      </c>
      <c r="N89" s="94">
        <f ca="1">_xll.DBRW($B$17,N$7,$H$33,$D$9,$H89,$D$11,N$12,N$13)</f>
        <v>539207.11265800218</v>
      </c>
      <c r="O89" s="94">
        <f ca="1">_xll.DBRW($B$17,O$7,$H$33,$D$9,$H89,$D$11,O$12,O$13)</f>
        <v>541864.53950487683</v>
      </c>
      <c r="P89" s="94">
        <f ca="1">_xll.DBRW($B$17,P$7,$H$33,$D$9,$H89,$D$11,P$12,P$13)</f>
        <v>550341.24201944633</v>
      </c>
      <c r="Q89" s="94">
        <f ca="1">_xll.DBRW($B$17,Q$7,$H$33,$D$9,$H89,$D$11,Q$12,Q$13)</f>
        <v>564264.4977459209</v>
      </c>
      <c r="R89" s="94">
        <f ca="1">_xll.DBRW($B$17,R$7,$H$33,$D$9,$H89,$D$11,R$12,R$13)</f>
        <v>581714.87313046562</v>
      </c>
      <c r="S89" s="94">
        <f ca="1">_xll.DBRW($B$17,S$7,$H$33,$D$9,$H89,$D$11,S$12,S$13)</f>
        <v>584398.54147750977</v>
      </c>
      <c r="T89" s="94">
        <f ca="1">_xll.DBRW($B$17,T$7,$H$33,$D$9,$H89,$D$11,T$12,T$13)</f>
        <v>585452.92245850351</v>
      </c>
      <c r="U89" s="94">
        <f ca="1">_xll.DBRW($B$17,U$7,$H$33,$D$9,$H89,$D$11,U$12,U$13)</f>
        <v>599229.23771796108</v>
      </c>
      <c r="V89" s="16"/>
      <c r="W89" s="95" t="str">
        <f ca="1">_xll.DBRW($B$17,W$7,$H$33,$D$9,$H89,$D$11,W$12,W$13)</f>
        <v>*KEY_ERR</v>
      </c>
      <c r="X89" s="96" t="e">
        <f ca="1">IF(W89=0,"",(#REF!/W89-1)*$C89)</f>
        <v>#REF!</v>
      </c>
      <c r="Y89" s="16"/>
      <c r="Z89" s="95" t="str">
        <f ca="1">_xll.DBRW($B$17,Z$7,$H$33,$D$9,$H89,$D$11,Z$12,Z$13)</f>
        <v>*KEY_ERR</v>
      </c>
      <c r="AA89" s="96" t="e">
        <f ca="1">IF(Z89=0,"",(#REF!/Z89-1)*$C89)</f>
        <v>#REF!</v>
      </c>
      <c r="AB89" s="16"/>
      <c r="AC89" s="114" t="str">
        <f ca="1">_xll.DBRW($B$17,AC$7,$H$33,$D$9,$H89,$D$11,AC$12,AC$13)</f>
        <v>*KEY_ERR</v>
      </c>
      <c r="AD89" s="114" t="str">
        <f ca="1">_xll.DBRW($B$17,AD$7,$H$33,$D$9,$H89,$D$11,AD$12,AD$13)</f>
        <v>*KEY_ERR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16"/>
      <c r="TM89" s="16"/>
      <c r="TN89" s="16"/>
      <c r="TO89" s="16"/>
      <c r="TP89" s="16"/>
      <c r="TQ89" s="16"/>
      <c r="TR89" s="16"/>
      <c r="TS89" s="16"/>
      <c r="TT89" s="16"/>
      <c r="TU89" s="16"/>
      <c r="TV89" s="16"/>
      <c r="TW89" s="16"/>
      <c r="TX89" s="16"/>
      <c r="TY89" s="16"/>
      <c r="TZ89" s="16"/>
      <c r="UA89" s="16"/>
      <c r="UB89" s="16"/>
      <c r="UC89" s="16"/>
      <c r="UD89" s="16"/>
      <c r="UE89" s="16"/>
      <c r="UF89" s="16"/>
      <c r="UG89" s="16"/>
      <c r="UH89" s="16"/>
      <c r="UI89" s="16"/>
      <c r="UJ89" s="16"/>
      <c r="UK89" s="16"/>
      <c r="UL89" s="16"/>
      <c r="UM89" s="16"/>
      <c r="UN89" s="16"/>
      <c r="UO89" s="16"/>
      <c r="UP89" s="16"/>
      <c r="UQ89" s="16"/>
      <c r="UR89" s="16"/>
      <c r="US89" s="16"/>
      <c r="UT89" s="16"/>
      <c r="UU89" s="16"/>
      <c r="UV89" s="16"/>
      <c r="UW89" s="16"/>
      <c r="UX89" s="16"/>
      <c r="UY89" s="16"/>
      <c r="UZ89" s="16"/>
      <c r="VA89" s="16"/>
      <c r="VB89" s="16"/>
      <c r="VC89" s="16"/>
      <c r="VD89" s="16"/>
      <c r="VE89" s="16"/>
      <c r="VF89" s="16"/>
      <c r="VG89" s="16"/>
      <c r="VH89" s="16"/>
      <c r="VI89" s="16"/>
      <c r="VJ89" s="16"/>
      <c r="VK89" s="16"/>
      <c r="VL89" s="16"/>
      <c r="VM89" s="16"/>
      <c r="VN89" s="16"/>
      <c r="VO89" s="16"/>
      <c r="VP89" s="16"/>
      <c r="VQ89" s="16"/>
      <c r="VR89" s="16"/>
      <c r="VS89" s="16"/>
      <c r="VT89" s="16"/>
      <c r="VU89" s="16"/>
      <c r="VV89" s="16"/>
      <c r="VW89" s="16"/>
      <c r="VX89" s="16"/>
      <c r="VY89" s="16"/>
      <c r="VZ89" s="16"/>
      <c r="WA89" s="16"/>
      <c r="WB89" s="16"/>
      <c r="WC89" s="16"/>
      <c r="WD89" s="16"/>
      <c r="WE89" s="16"/>
      <c r="WF89" s="16"/>
      <c r="WG89" s="16"/>
      <c r="WH89" s="16"/>
      <c r="WI89" s="16"/>
      <c r="WJ89" s="16"/>
      <c r="WK89" s="16"/>
      <c r="WL89" s="16"/>
      <c r="WM89" s="16"/>
      <c r="WN89" s="16"/>
      <c r="WO89" s="16"/>
      <c r="WP89" s="16"/>
      <c r="WQ89" s="16"/>
      <c r="WR89" s="16"/>
      <c r="WS89" s="16"/>
      <c r="WT89" s="16"/>
      <c r="WU89" s="16"/>
      <c r="WV89" s="16"/>
      <c r="WW89" s="16"/>
      <c r="WX89" s="16"/>
      <c r="WY89" s="16"/>
      <c r="WZ89" s="16"/>
      <c r="XA89" s="16"/>
      <c r="XB89" s="16"/>
      <c r="XC89" s="16"/>
      <c r="XD89" s="16"/>
      <c r="XE89" s="16"/>
      <c r="XF89" s="16"/>
      <c r="XG89" s="16"/>
      <c r="XH89" s="16"/>
      <c r="XI89" s="16"/>
      <c r="XJ89" s="16"/>
      <c r="XK89" s="16"/>
      <c r="XL89" s="16"/>
      <c r="XM89" s="16"/>
      <c r="XN89" s="16"/>
      <c r="XO89" s="16"/>
      <c r="XP89" s="16"/>
      <c r="XQ89" s="16"/>
      <c r="XR89" s="16"/>
      <c r="XS89" s="16"/>
      <c r="XT89" s="16"/>
      <c r="XU89" s="16"/>
      <c r="XV89" s="16"/>
      <c r="XW89" s="16"/>
      <c r="XX89" s="16"/>
      <c r="XY89" s="16"/>
      <c r="XZ89" s="16"/>
      <c r="YA89" s="16"/>
      <c r="YB89" s="16"/>
      <c r="YC89" s="16"/>
      <c r="YD89" s="16"/>
      <c r="YE89" s="16"/>
      <c r="YF89" s="16"/>
      <c r="YG89" s="16"/>
      <c r="YH89" s="16"/>
      <c r="YI89" s="16"/>
      <c r="YJ89" s="16"/>
      <c r="YK89" s="16"/>
      <c r="YL89" s="16"/>
      <c r="YM89" s="16"/>
      <c r="YN89" s="16"/>
      <c r="YO89" s="16"/>
      <c r="YP89" s="16"/>
      <c r="YQ89" s="16"/>
      <c r="YR89" s="16"/>
      <c r="YS89" s="16"/>
      <c r="YT89" s="16"/>
      <c r="YU89" s="16"/>
      <c r="YV89" s="16"/>
      <c r="YW89" s="16"/>
      <c r="YX89" s="16"/>
      <c r="YY89" s="16"/>
      <c r="YZ89" s="16"/>
      <c r="ZA89" s="16"/>
      <c r="ZB89" s="16"/>
      <c r="ZC89" s="16"/>
      <c r="ZD89" s="16"/>
      <c r="ZE89" s="16"/>
      <c r="ZF89" s="16"/>
      <c r="ZG89" s="16"/>
      <c r="ZH89" s="16"/>
      <c r="ZI89" s="16"/>
      <c r="ZJ89" s="16"/>
      <c r="ZK89" s="16"/>
      <c r="ZL89" s="16"/>
      <c r="ZM89" s="16"/>
      <c r="ZN89" s="16"/>
      <c r="ZO89" s="16"/>
      <c r="ZP89" s="16"/>
      <c r="ZQ89" s="16"/>
      <c r="ZR89" s="16"/>
      <c r="ZS89" s="16"/>
      <c r="ZT89" s="16"/>
      <c r="ZU89" s="16"/>
      <c r="ZV89" s="16"/>
      <c r="ZW89" s="16"/>
      <c r="ZX89" s="16"/>
      <c r="ZY89" s="16"/>
      <c r="ZZ89" s="16"/>
      <c r="AAA89" s="16"/>
      <c r="AAB89" s="16"/>
      <c r="AAC89" s="16"/>
      <c r="AAD89" s="16"/>
      <c r="AAE89" s="16"/>
      <c r="AAF89" s="16"/>
      <c r="AAG89" s="16"/>
      <c r="AAH89" s="16"/>
      <c r="AAI89" s="16"/>
      <c r="AAJ89" s="16"/>
      <c r="AAK89" s="16"/>
      <c r="AAL89" s="16"/>
      <c r="AAM89" s="16"/>
      <c r="AAN89" s="16"/>
      <c r="AAO89" s="16"/>
      <c r="AAP89" s="16"/>
      <c r="AAQ89" s="16"/>
      <c r="AAR89" s="16"/>
      <c r="AAS89" s="16"/>
      <c r="AAT89" s="16"/>
      <c r="AAU89" s="16"/>
      <c r="AAV89" s="16"/>
      <c r="AAW89" s="16"/>
      <c r="AAX89" s="16"/>
      <c r="AAY89" s="16"/>
      <c r="AAZ89" s="16"/>
      <c r="ABA89" s="16"/>
      <c r="ABB89" s="16"/>
      <c r="ABC89" s="16"/>
      <c r="ABD89" s="16"/>
      <c r="ABE89" s="16"/>
      <c r="ABF89" s="16"/>
      <c r="ABG89" s="16"/>
      <c r="ABH89" s="16"/>
      <c r="ABI89" s="16"/>
      <c r="ABJ89" s="16"/>
      <c r="ABK89" s="16"/>
      <c r="ABL89" s="16"/>
      <c r="ABM89" s="16"/>
      <c r="ABN89" s="16"/>
      <c r="ABO89" s="16"/>
      <c r="ABP89" s="16"/>
      <c r="ABQ89" s="16"/>
      <c r="ABR89" s="16"/>
      <c r="ABS89" s="16"/>
      <c r="ABT89" s="16"/>
      <c r="ABU89" s="16"/>
      <c r="ABV89" s="16"/>
      <c r="ABW89" s="16"/>
      <c r="ABX89" s="16"/>
      <c r="ABY89" s="16"/>
      <c r="ABZ89" s="16"/>
      <c r="ACA89" s="16"/>
      <c r="ACB89" s="16"/>
      <c r="ACC89" s="16"/>
      <c r="ACD89" s="16"/>
      <c r="ACE89" s="16"/>
      <c r="ACF89" s="16"/>
      <c r="ACG89" s="16"/>
      <c r="ACH89" s="16"/>
      <c r="ACI89" s="16"/>
      <c r="ACJ89" s="16"/>
      <c r="ACK89" s="16"/>
      <c r="ACL89" s="16"/>
      <c r="ACM89" s="16"/>
      <c r="ACN89" s="16"/>
      <c r="ACO89" s="16"/>
      <c r="ACP89" s="16"/>
      <c r="ACQ89" s="16"/>
      <c r="ACR89" s="16"/>
      <c r="ACS89" s="16"/>
      <c r="ACT89" s="16"/>
      <c r="ACU89" s="16"/>
      <c r="ACV89" s="16"/>
      <c r="ACW89" s="16"/>
      <c r="ACX89" s="16"/>
      <c r="ACY89" s="16"/>
      <c r="ACZ89" s="16"/>
      <c r="ADA89" s="16"/>
      <c r="ADB89" s="16"/>
      <c r="ADC89" s="16"/>
      <c r="ADD89" s="16"/>
      <c r="ADE89" s="16"/>
      <c r="ADF89" s="16"/>
      <c r="ADG89" s="16"/>
      <c r="ADH89" s="16"/>
      <c r="ADI89" s="16"/>
      <c r="ADJ89" s="16"/>
      <c r="ADK89" s="16"/>
      <c r="ADL89" s="16"/>
      <c r="ADM89" s="16"/>
      <c r="ADN89" s="16"/>
      <c r="ADO89" s="16"/>
      <c r="ADP89" s="16"/>
      <c r="ADQ89" s="16"/>
      <c r="ADR89" s="16"/>
      <c r="ADS89" s="16"/>
      <c r="ADT89" s="16"/>
      <c r="ADU89" s="16"/>
      <c r="ADV89" s="16"/>
      <c r="ADW89" s="16"/>
      <c r="ADX89" s="16"/>
      <c r="ADY89" s="16"/>
      <c r="ADZ89" s="16"/>
      <c r="AEA89" s="16"/>
      <c r="AEB89" s="16"/>
      <c r="AEC89" s="16"/>
      <c r="AED89" s="16"/>
      <c r="AEE89" s="16"/>
      <c r="AEF89" s="16"/>
      <c r="AEG89" s="16"/>
      <c r="AEH89" s="16"/>
      <c r="AEI89" s="16"/>
      <c r="AEJ89" s="16"/>
      <c r="AEK89" s="16"/>
      <c r="AEL89" s="16"/>
      <c r="AEM89" s="16"/>
      <c r="AEN89" s="16"/>
      <c r="AEO89" s="16"/>
      <c r="AEP89" s="16"/>
      <c r="AEQ89" s="16"/>
      <c r="AER89" s="16"/>
      <c r="AES89" s="16"/>
      <c r="AET89" s="16"/>
      <c r="AEU89" s="16"/>
      <c r="AEV89" s="16"/>
      <c r="AEW89" s="16"/>
      <c r="AEX89" s="16"/>
      <c r="AEY89" s="16"/>
      <c r="AEZ89" s="16"/>
      <c r="AFA89" s="16"/>
      <c r="AFB89" s="16"/>
      <c r="AFC89" s="16"/>
      <c r="AFD89" s="16"/>
      <c r="AFE89" s="16"/>
      <c r="AFF89" s="16"/>
      <c r="AFG89" s="16"/>
      <c r="AFH89" s="16"/>
      <c r="AFI89" s="16"/>
      <c r="AFJ89" s="16"/>
      <c r="AFK89" s="16"/>
      <c r="AFL89" s="16"/>
      <c r="AFM89" s="16"/>
      <c r="AFN89" s="16"/>
      <c r="AFO89" s="16"/>
      <c r="AFP89" s="16"/>
      <c r="AFQ89" s="16"/>
      <c r="AFR89" s="16"/>
      <c r="AFS89" s="16"/>
      <c r="AFT89" s="16"/>
      <c r="AFU89" s="16"/>
      <c r="AFV89" s="16"/>
      <c r="AFW89" s="16"/>
      <c r="AFX89" s="16"/>
      <c r="AFY89" s="16"/>
      <c r="AFZ89" s="16"/>
      <c r="AGA89" s="16"/>
      <c r="AGB89" s="16"/>
      <c r="AGC89" s="16"/>
      <c r="AGD89" s="16"/>
      <c r="AGE89" s="16"/>
      <c r="AGF89" s="16"/>
      <c r="AGG89" s="16"/>
      <c r="AGH89" s="16"/>
      <c r="AGI89" s="16"/>
      <c r="AGJ89" s="16"/>
      <c r="AGK89" s="16"/>
      <c r="AGL89" s="16"/>
      <c r="AGM89" s="16"/>
      <c r="AGN89" s="16"/>
      <c r="AGO89" s="16"/>
      <c r="AGP89" s="16"/>
      <c r="AGQ89" s="16"/>
      <c r="AGR89" s="16"/>
      <c r="AGS89" s="16"/>
      <c r="AGT89" s="16"/>
      <c r="AGU89" s="16"/>
      <c r="AGV89" s="16"/>
      <c r="AGW89" s="16"/>
      <c r="AGX89" s="16"/>
      <c r="AGY89" s="16"/>
      <c r="AGZ89" s="16"/>
      <c r="AHA89" s="16"/>
      <c r="AHB89" s="16"/>
      <c r="AHC89" s="16"/>
      <c r="AHD89" s="16"/>
      <c r="AHE89" s="16"/>
      <c r="AHF89" s="16"/>
      <c r="AHG89" s="16"/>
      <c r="AHH89" s="16"/>
      <c r="AHI89" s="16"/>
      <c r="AHJ89" s="16"/>
      <c r="AHK89" s="16"/>
      <c r="AHL89" s="16"/>
      <c r="AHM89" s="16"/>
      <c r="AHN89" s="16"/>
      <c r="AHO89" s="16"/>
      <c r="AHP89" s="16"/>
      <c r="AHQ89" s="16"/>
      <c r="AHR89" s="16"/>
      <c r="AHS89" s="16"/>
      <c r="AHT89" s="16"/>
      <c r="AHU89" s="16"/>
      <c r="AHV89" s="16"/>
      <c r="AHW89" s="16"/>
      <c r="AHX89" s="16"/>
      <c r="AHY89" s="16"/>
      <c r="AHZ89" s="16"/>
      <c r="AIA89" s="16"/>
      <c r="AIB89" s="16"/>
      <c r="AIC89" s="16"/>
      <c r="AID89" s="16"/>
      <c r="AIE89" s="16"/>
      <c r="AIF89" s="16"/>
      <c r="AIG89" s="16"/>
      <c r="AIH89" s="16"/>
      <c r="AII89" s="16"/>
      <c r="AIJ89" s="16"/>
      <c r="AIK89" s="16"/>
      <c r="AIL89" s="16"/>
      <c r="AIM89" s="16"/>
      <c r="AIN89" s="16"/>
      <c r="AIO89" s="16"/>
      <c r="AIP89" s="16"/>
      <c r="AIQ89" s="16"/>
      <c r="AIR89" s="16"/>
      <c r="AIS89" s="16"/>
      <c r="AIT89" s="16"/>
      <c r="AIU89" s="16"/>
      <c r="AIV89" s="16"/>
      <c r="AIW89" s="16"/>
      <c r="AIX89" s="16"/>
      <c r="AIY89" s="16"/>
      <c r="AIZ89" s="16"/>
      <c r="AJA89" s="16"/>
      <c r="AJB89" s="16"/>
      <c r="AJC89" s="16"/>
      <c r="AJD89" s="16"/>
      <c r="AJE89" s="16"/>
      <c r="AJF89" s="16"/>
      <c r="AJG89" s="16"/>
      <c r="AJH89" s="16"/>
      <c r="AJI89" s="16"/>
      <c r="AJJ89" s="16"/>
      <c r="AJK89" s="16"/>
      <c r="AJL89" s="16"/>
      <c r="AJM89" s="16"/>
      <c r="AJN89" s="16"/>
      <c r="AJO89" s="16"/>
      <c r="AJP89" s="16"/>
      <c r="AJQ89" s="16"/>
      <c r="AJR89" s="16"/>
      <c r="AJS89" s="16"/>
      <c r="AJT89" s="16"/>
      <c r="AJU89" s="16"/>
      <c r="AJV89" s="16"/>
      <c r="AJW89" s="16"/>
      <c r="AJX89" s="16"/>
      <c r="AJY89" s="16"/>
      <c r="AJZ89" s="16"/>
      <c r="AKA89" s="16"/>
      <c r="AKB89" s="16"/>
      <c r="AKC89" s="16"/>
      <c r="AKD89" s="16"/>
      <c r="AKE89" s="16"/>
      <c r="AKF89" s="16"/>
      <c r="AKG89" s="16"/>
      <c r="AKH89" s="16"/>
      <c r="AKI89" s="16"/>
      <c r="AKJ89" s="16"/>
      <c r="AKK89" s="16"/>
      <c r="AKL89" s="16"/>
      <c r="AKM89" s="16"/>
      <c r="AKN89" s="16"/>
      <c r="AKO89" s="16"/>
      <c r="AKP89" s="16"/>
      <c r="AKQ89" s="16"/>
      <c r="AKR89" s="16"/>
      <c r="AKS89" s="16"/>
      <c r="AKT89" s="16"/>
      <c r="AKU89" s="16"/>
      <c r="AKV89" s="16"/>
      <c r="AKW89" s="16"/>
      <c r="AKX89" s="16"/>
      <c r="AKY89" s="16"/>
      <c r="AKZ89" s="16"/>
      <c r="ALA89" s="16"/>
      <c r="ALB89" s="16"/>
      <c r="ALC89" s="16"/>
      <c r="ALD89" s="16"/>
      <c r="ALE89" s="16"/>
      <c r="ALF89" s="16"/>
      <c r="ALG89" s="16"/>
      <c r="ALH89" s="16"/>
      <c r="ALI89" s="16"/>
      <c r="ALJ89" s="16"/>
      <c r="ALK89" s="16"/>
      <c r="ALL89" s="16"/>
    </row>
    <row r="90" spans="1:1000" customFormat="1" ht="12.75" x14ac:dyDescent="0.2">
      <c r="A90" s="41" t="str">
        <f ca="1">IF(_xll.TM1RPTELLEV($H$79,$H90)=0,"Root",IF(OR(_xll.ELLEV($B$10,$H90)=0,_xll.TM1RPTELLEV($H$79,$H90)+1&gt;=VALUE($L$29)),"Base","Default"))</f>
        <v>Base</v>
      </c>
      <c r="B90" s="16"/>
      <c r="C90" s="16" t="str">
        <f ca="1">_xll.DBRW($G$16,$H90,C$41)</f>
        <v>-1</v>
      </c>
      <c r="D90" s="16">
        <f ca="1">_xll.DBRW($D$16,E$7,$H$33,$E$9,$H90,$D$11,$H$34,$D$41)</f>
        <v>0</v>
      </c>
      <c r="E90" s="25">
        <f ca="1">_xll.DBRW($E$16,E$7,$H$33,$E$9,$H90,$D$11,E$41,E$12,E$13)</f>
        <v>0</v>
      </c>
      <c r="F90" s="22"/>
      <c r="G90" s="92" t="str">
        <f ca="1">_xll.DBRW($G$16,$H90,G$13)&amp;IF(_xll.ELLEV($B$10,$H90)&lt;&gt;0,"",IF($D90&lt;&gt;0,"Annual",IF($E90&lt;&gt;0,"LID","")))</f>
        <v/>
      </c>
      <c r="H90" s="97" t="s">
        <v>198</v>
      </c>
      <c r="I90" s="94">
        <f ca="1">_xll.DBRW($B$17,I$7,$H$33,$D$9,$H90,$D$11,I$12,I$13)</f>
        <v>1057308.116243466</v>
      </c>
      <c r="J90" s="94">
        <f ca="1">_xll.DBRW($B$17,J$7,$H$33,$D$9,$H90,$D$11,J$12,J$13)</f>
        <v>1010604.1422747261</v>
      </c>
      <c r="K90" s="94">
        <f ca="1">_xll.DBRW($B$17,K$7,$H$33,$D$9,$H90,$D$11,K$12,K$13)</f>
        <v>981317.09737391735</v>
      </c>
      <c r="L90" s="94">
        <f ca="1">_xll.DBRW($B$17,L$7,$H$33,$D$9,$H90,$D$11,L$12,L$13)</f>
        <v>961783.20640933409</v>
      </c>
      <c r="M90" s="94">
        <f ca="1">_xll.DBRW($B$17,M$7,$H$33,$D$9,$H90,$D$11,M$12,M$13)</f>
        <v>1004677.8969029436</v>
      </c>
      <c r="N90" s="94">
        <f ca="1">_xll.DBRW($B$17,N$7,$H$33,$D$9,$H90,$D$11,N$12,N$13)</f>
        <v>1018144.5267191819</v>
      </c>
      <c r="O90" s="94">
        <f ca="1">_xll.DBRW($B$17,O$7,$H$33,$D$9,$H90,$D$11,O$12,O$13)</f>
        <v>1039066.9121595767</v>
      </c>
      <c r="P90" s="94">
        <f ca="1">_xll.DBRW($B$17,P$7,$H$33,$D$9,$H90,$D$11,P$12,P$13)</f>
        <v>992362.93819083669</v>
      </c>
      <c r="Q90" s="94">
        <f ca="1">_xll.DBRW($B$17,Q$7,$H$33,$D$9,$H90,$D$11,Q$12,Q$13)</f>
        <v>963075.89329002798</v>
      </c>
      <c r="R90" s="94">
        <f ca="1">_xll.DBRW($B$17,R$7,$H$33,$D$9,$H90,$D$11,R$12,R$13)</f>
        <v>979294.84076050483</v>
      </c>
      <c r="S90" s="94">
        <f ca="1">_xll.DBRW($B$17,S$7,$H$33,$D$9,$H90,$D$11,S$12,S$13)</f>
        <v>1022189.5312541145</v>
      </c>
      <c r="T90" s="94">
        <f ca="1">_xll.DBRW($B$17,T$7,$H$33,$D$9,$H90,$D$11,T$12,T$13)</f>
        <v>1059454.9772674302</v>
      </c>
      <c r="U90" s="94">
        <f ca="1">_xll.DBRW($B$17,U$7,$H$33,$D$9,$H90,$D$11,U$12,U$13)</f>
        <v>1102940.2661141972</v>
      </c>
      <c r="V90" s="16"/>
      <c r="W90" s="95" t="str">
        <f ca="1">_xll.DBRW($B$17,W$7,$H$33,$D$9,$H90,$D$11,W$12,W$13)</f>
        <v>*KEY_ERR</v>
      </c>
      <c r="X90" s="96" t="e">
        <f ca="1">IF(W90=0,"",(#REF!/W90-1)*$C90)</f>
        <v>#REF!</v>
      </c>
      <c r="Y90" s="16"/>
      <c r="Z90" s="95" t="str">
        <f ca="1">_xll.DBRW($B$17,Z$7,$H$33,$D$9,$H90,$D$11,Z$12,Z$13)</f>
        <v>*KEY_ERR</v>
      </c>
      <c r="AA90" s="96" t="e">
        <f ca="1">IF(Z90=0,"",(#REF!/Z90-1)*$C90)</f>
        <v>#REF!</v>
      </c>
      <c r="AB90" s="16"/>
      <c r="AC90" s="114" t="str">
        <f ca="1">_xll.DBRW($B$17,AC$7,$H$33,$D$9,$H90,$D$11,AC$12,AC$13)</f>
        <v>*KEY_ERR</v>
      </c>
      <c r="AD90" s="114" t="str">
        <f ca="1">_xll.DBRW($B$17,AD$7,$H$33,$D$9,$H90,$D$11,AD$12,AD$13)</f>
        <v>*KEY_ERR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  <c r="LB90" s="16"/>
      <c r="LC90" s="16"/>
      <c r="LD90" s="16"/>
      <c r="LE90" s="16"/>
      <c r="LF90" s="16"/>
      <c r="LG90" s="16"/>
      <c r="LH90" s="16"/>
      <c r="LI90" s="16"/>
      <c r="LJ90" s="16"/>
      <c r="LK90" s="16"/>
      <c r="LL90" s="16"/>
      <c r="LM90" s="16"/>
      <c r="LN90" s="16"/>
      <c r="LO90" s="16"/>
      <c r="LP90" s="16"/>
      <c r="LQ90" s="16"/>
      <c r="LR90" s="16"/>
      <c r="LS90" s="16"/>
      <c r="LT90" s="16"/>
      <c r="LU90" s="16"/>
      <c r="LV90" s="16"/>
      <c r="LW90" s="16"/>
      <c r="LX90" s="16"/>
      <c r="LY90" s="16"/>
      <c r="LZ90" s="16"/>
      <c r="MA90" s="16"/>
      <c r="MB90" s="16"/>
      <c r="MC90" s="16"/>
      <c r="MD90" s="16"/>
      <c r="ME90" s="16"/>
      <c r="MF90" s="16"/>
      <c r="MG90" s="16"/>
      <c r="MH90" s="16"/>
      <c r="MI90" s="16"/>
      <c r="MJ90" s="16"/>
      <c r="MK90" s="16"/>
      <c r="ML90" s="16"/>
      <c r="MM90" s="16"/>
      <c r="MN90" s="16"/>
      <c r="MO90" s="16"/>
      <c r="MP90" s="16"/>
      <c r="MQ90" s="16"/>
      <c r="MR90" s="16"/>
      <c r="MS90" s="16"/>
      <c r="MT90" s="16"/>
      <c r="MU90" s="16"/>
      <c r="MV90" s="16"/>
      <c r="MW90" s="16"/>
      <c r="MX90" s="16"/>
      <c r="MY90" s="16"/>
      <c r="MZ90" s="16"/>
      <c r="NA90" s="16"/>
      <c r="NB90" s="16"/>
      <c r="NC90" s="16"/>
      <c r="ND90" s="16"/>
      <c r="NE90" s="16"/>
      <c r="NF90" s="16"/>
      <c r="NG90" s="16"/>
      <c r="NH90" s="16"/>
      <c r="NI90" s="16"/>
      <c r="NJ90" s="16"/>
      <c r="NK90" s="16"/>
      <c r="NL90" s="16"/>
      <c r="NM90" s="16"/>
      <c r="NN90" s="16"/>
      <c r="NO90" s="16"/>
      <c r="NP90" s="16"/>
      <c r="NQ90" s="16"/>
      <c r="NR90" s="16"/>
      <c r="NS90" s="16"/>
      <c r="NT90" s="16"/>
      <c r="NU90" s="16"/>
      <c r="NV90" s="16"/>
      <c r="NW90" s="16"/>
      <c r="NX90" s="16"/>
      <c r="NY90" s="16"/>
      <c r="NZ90" s="16"/>
      <c r="OA90" s="16"/>
      <c r="OB90" s="16"/>
      <c r="OC90" s="16"/>
      <c r="OD90" s="16"/>
      <c r="OE90" s="16"/>
      <c r="OF90" s="16"/>
      <c r="OG90" s="16"/>
      <c r="OH90" s="16"/>
      <c r="OI90" s="16"/>
      <c r="OJ90" s="16"/>
      <c r="OK90" s="16"/>
      <c r="OL90" s="16"/>
      <c r="OM90" s="16"/>
      <c r="ON90" s="16"/>
      <c r="OO90" s="16"/>
      <c r="OP90" s="16"/>
      <c r="OQ90" s="16"/>
      <c r="OR90" s="16"/>
      <c r="OS90" s="16"/>
      <c r="OT90" s="16"/>
      <c r="OU90" s="16"/>
      <c r="OV90" s="16"/>
      <c r="OW90" s="16"/>
      <c r="OX90" s="16"/>
      <c r="OY90" s="16"/>
      <c r="OZ90" s="16"/>
      <c r="PA90" s="16"/>
      <c r="PB90" s="16"/>
      <c r="PC90" s="16"/>
      <c r="PD90" s="16"/>
      <c r="PE90" s="16"/>
      <c r="PF90" s="16"/>
      <c r="PG90" s="16"/>
      <c r="PH90" s="16"/>
      <c r="PI90" s="16"/>
      <c r="PJ90" s="16"/>
      <c r="PK90" s="16"/>
      <c r="PL90" s="16"/>
      <c r="PM90" s="16"/>
      <c r="PN90" s="16"/>
      <c r="PO90" s="16"/>
      <c r="PP90" s="16"/>
      <c r="PQ90" s="16"/>
      <c r="PR90" s="16"/>
      <c r="PS90" s="16"/>
      <c r="PT90" s="16"/>
      <c r="PU90" s="16"/>
      <c r="PV90" s="16"/>
      <c r="PW90" s="16"/>
      <c r="PX90" s="16"/>
      <c r="PY90" s="16"/>
      <c r="PZ90" s="16"/>
      <c r="QA90" s="16"/>
      <c r="QB90" s="16"/>
      <c r="QC90" s="16"/>
      <c r="QD90" s="16"/>
      <c r="QE90" s="16"/>
      <c r="QF90" s="16"/>
      <c r="QG90" s="16"/>
      <c r="QH90" s="16"/>
      <c r="QI90" s="16"/>
      <c r="QJ90" s="16"/>
      <c r="QK90" s="16"/>
      <c r="QL90" s="16"/>
      <c r="QM90" s="16"/>
      <c r="QN90" s="16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6"/>
      <c r="RT90" s="16"/>
      <c r="RU90" s="16"/>
      <c r="RV90" s="16"/>
      <c r="RW90" s="16"/>
      <c r="RX90" s="16"/>
      <c r="RY90" s="16"/>
      <c r="RZ90" s="16"/>
      <c r="SA90" s="16"/>
      <c r="SB90" s="16"/>
      <c r="SC90" s="16"/>
      <c r="SD90" s="16"/>
      <c r="SE90" s="16"/>
      <c r="SF90" s="16"/>
      <c r="SG90" s="16"/>
      <c r="SH90" s="16"/>
      <c r="SI90" s="16"/>
      <c r="SJ90" s="16"/>
      <c r="SK90" s="16"/>
      <c r="SL90" s="16"/>
      <c r="SM90" s="16"/>
      <c r="SN90" s="16"/>
      <c r="SO90" s="16"/>
      <c r="SP90" s="16"/>
      <c r="SQ90" s="16"/>
      <c r="SR90" s="16"/>
      <c r="SS90" s="16"/>
      <c r="ST90" s="16"/>
      <c r="SU90" s="16"/>
      <c r="SV90" s="16"/>
      <c r="SW90" s="16"/>
      <c r="SX90" s="16"/>
      <c r="SY90" s="16"/>
      <c r="SZ90" s="16"/>
      <c r="TA90" s="16"/>
      <c r="TB90" s="16"/>
      <c r="TC90" s="16"/>
      <c r="TD90" s="16"/>
      <c r="TE90" s="16"/>
      <c r="TF90" s="16"/>
      <c r="TG90" s="16"/>
      <c r="TH90" s="16"/>
      <c r="TI90" s="16"/>
      <c r="TJ90" s="16"/>
      <c r="TK90" s="16"/>
      <c r="TL90" s="16"/>
      <c r="TM90" s="16"/>
      <c r="TN90" s="16"/>
      <c r="TO90" s="16"/>
      <c r="TP90" s="16"/>
      <c r="TQ90" s="16"/>
      <c r="TR90" s="16"/>
      <c r="TS90" s="16"/>
      <c r="TT90" s="16"/>
      <c r="TU90" s="16"/>
      <c r="TV90" s="16"/>
      <c r="TW90" s="16"/>
      <c r="TX90" s="16"/>
      <c r="TY90" s="16"/>
      <c r="TZ90" s="16"/>
      <c r="UA90" s="16"/>
      <c r="UB90" s="16"/>
      <c r="UC90" s="16"/>
      <c r="UD90" s="16"/>
      <c r="UE90" s="16"/>
      <c r="UF90" s="16"/>
      <c r="UG90" s="16"/>
      <c r="UH90" s="16"/>
      <c r="UI90" s="16"/>
      <c r="UJ90" s="16"/>
      <c r="UK90" s="16"/>
      <c r="UL90" s="16"/>
      <c r="UM90" s="16"/>
      <c r="UN90" s="16"/>
      <c r="UO90" s="16"/>
      <c r="UP90" s="16"/>
      <c r="UQ90" s="16"/>
      <c r="UR90" s="16"/>
      <c r="US90" s="16"/>
      <c r="UT90" s="16"/>
      <c r="UU90" s="16"/>
      <c r="UV90" s="16"/>
      <c r="UW90" s="16"/>
      <c r="UX90" s="16"/>
      <c r="UY90" s="16"/>
      <c r="UZ90" s="16"/>
      <c r="VA90" s="16"/>
      <c r="VB90" s="16"/>
      <c r="VC90" s="16"/>
      <c r="VD90" s="16"/>
      <c r="VE90" s="16"/>
      <c r="VF90" s="16"/>
      <c r="VG90" s="16"/>
      <c r="VH90" s="16"/>
      <c r="VI90" s="16"/>
      <c r="VJ90" s="16"/>
      <c r="VK90" s="16"/>
      <c r="VL90" s="16"/>
      <c r="VM90" s="16"/>
      <c r="VN90" s="16"/>
      <c r="VO90" s="16"/>
      <c r="VP90" s="16"/>
      <c r="VQ90" s="16"/>
      <c r="VR90" s="16"/>
      <c r="VS90" s="16"/>
      <c r="VT90" s="16"/>
      <c r="VU90" s="16"/>
      <c r="VV90" s="16"/>
      <c r="VW90" s="16"/>
      <c r="VX90" s="16"/>
      <c r="VY90" s="16"/>
      <c r="VZ90" s="16"/>
      <c r="WA90" s="16"/>
      <c r="WB90" s="16"/>
      <c r="WC90" s="16"/>
      <c r="WD90" s="16"/>
      <c r="WE90" s="16"/>
      <c r="WF90" s="16"/>
      <c r="WG90" s="16"/>
      <c r="WH90" s="16"/>
      <c r="WI90" s="16"/>
      <c r="WJ90" s="16"/>
      <c r="WK90" s="16"/>
      <c r="WL90" s="16"/>
      <c r="WM90" s="16"/>
      <c r="WN90" s="16"/>
      <c r="WO90" s="16"/>
      <c r="WP90" s="16"/>
      <c r="WQ90" s="16"/>
      <c r="WR90" s="16"/>
      <c r="WS90" s="16"/>
      <c r="WT90" s="16"/>
      <c r="WU90" s="16"/>
      <c r="WV90" s="16"/>
      <c r="WW90" s="16"/>
      <c r="WX90" s="16"/>
      <c r="WY90" s="16"/>
      <c r="WZ90" s="16"/>
      <c r="XA90" s="16"/>
      <c r="XB90" s="16"/>
      <c r="XC90" s="16"/>
      <c r="XD90" s="16"/>
      <c r="XE90" s="16"/>
      <c r="XF90" s="16"/>
      <c r="XG90" s="16"/>
      <c r="XH90" s="16"/>
      <c r="XI90" s="16"/>
      <c r="XJ90" s="16"/>
      <c r="XK90" s="16"/>
      <c r="XL90" s="16"/>
      <c r="XM90" s="16"/>
      <c r="XN90" s="16"/>
      <c r="XO90" s="16"/>
      <c r="XP90" s="16"/>
      <c r="XQ90" s="16"/>
      <c r="XR90" s="16"/>
      <c r="XS90" s="16"/>
      <c r="XT90" s="16"/>
      <c r="XU90" s="16"/>
      <c r="XV90" s="16"/>
      <c r="XW90" s="16"/>
      <c r="XX90" s="16"/>
      <c r="XY90" s="16"/>
      <c r="XZ90" s="16"/>
      <c r="YA90" s="16"/>
      <c r="YB90" s="16"/>
      <c r="YC90" s="16"/>
      <c r="YD90" s="16"/>
      <c r="YE90" s="16"/>
      <c r="YF90" s="16"/>
      <c r="YG90" s="16"/>
      <c r="YH90" s="16"/>
      <c r="YI90" s="16"/>
      <c r="YJ90" s="16"/>
      <c r="YK90" s="16"/>
      <c r="YL90" s="16"/>
      <c r="YM90" s="16"/>
      <c r="YN90" s="16"/>
      <c r="YO90" s="16"/>
      <c r="YP90" s="16"/>
      <c r="YQ90" s="16"/>
      <c r="YR90" s="16"/>
      <c r="YS90" s="16"/>
      <c r="YT90" s="16"/>
      <c r="YU90" s="16"/>
      <c r="YV90" s="16"/>
      <c r="YW90" s="16"/>
      <c r="YX90" s="16"/>
      <c r="YY90" s="16"/>
      <c r="YZ90" s="16"/>
      <c r="ZA90" s="16"/>
      <c r="ZB90" s="16"/>
      <c r="ZC90" s="16"/>
      <c r="ZD90" s="16"/>
      <c r="ZE90" s="16"/>
      <c r="ZF90" s="16"/>
      <c r="ZG90" s="16"/>
      <c r="ZH90" s="16"/>
      <c r="ZI90" s="16"/>
      <c r="ZJ90" s="16"/>
      <c r="ZK90" s="16"/>
      <c r="ZL90" s="16"/>
      <c r="ZM90" s="16"/>
      <c r="ZN90" s="16"/>
      <c r="ZO90" s="16"/>
      <c r="ZP90" s="16"/>
      <c r="ZQ90" s="16"/>
      <c r="ZR90" s="16"/>
      <c r="ZS90" s="16"/>
      <c r="ZT90" s="16"/>
      <c r="ZU90" s="16"/>
      <c r="ZV90" s="16"/>
      <c r="ZW90" s="16"/>
      <c r="ZX90" s="16"/>
      <c r="ZY90" s="16"/>
      <c r="ZZ90" s="16"/>
      <c r="AAA90" s="16"/>
      <c r="AAB90" s="16"/>
      <c r="AAC90" s="16"/>
      <c r="AAD90" s="16"/>
      <c r="AAE90" s="16"/>
      <c r="AAF90" s="16"/>
      <c r="AAG90" s="16"/>
      <c r="AAH90" s="16"/>
      <c r="AAI90" s="16"/>
      <c r="AAJ90" s="16"/>
      <c r="AAK90" s="16"/>
      <c r="AAL90" s="16"/>
      <c r="AAM90" s="16"/>
      <c r="AAN90" s="16"/>
      <c r="AAO90" s="16"/>
      <c r="AAP90" s="16"/>
      <c r="AAQ90" s="16"/>
      <c r="AAR90" s="16"/>
      <c r="AAS90" s="16"/>
      <c r="AAT90" s="16"/>
      <c r="AAU90" s="16"/>
      <c r="AAV90" s="16"/>
      <c r="AAW90" s="16"/>
      <c r="AAX90" s="16"/>
      <c r="AAY90" s="16"/>
      <c r="AAZ90" s="16"/>
      <c r="ABA90" s="16"/>
      <c r="ABB90" s="16"/>
      <c r="ABC90" s="16"/>
      <c r="ABD90" s="16"/>
      <c r="ABE90" s="16"/>
      <c r="ABF90" s="16"/>
      <c r="ABG90" s="16"/>
      <c r="ABH90" s="16"/>
      <c r="ABI90" s="16"/>
      <c r="ABJ90" s="16"/>
      <c r="ABK90" s="16"/>
      <c r="ABL90" s="16"/>
      <c r="ABM90" s="16"/>
      <c r="ABN90" s="16"/>
      <c r="ABO90" s="16"/>
      <c r="ABP90" s="16"/>
      <c r="ABQ90" s="16"/>
      <c r="ABR90" s="16"/>
      <c r="ABS90" s="16"/>
      <c r="ABT90" s="16"/>
      <c r="ABU90" s="16"/>
      <c r="ABV90" s="16"/>
      <c r="ABW90" s="16"/>
      <c r="ABX90" s="16"/>
      <c r="ABY90" s="16"/>
      <c r="ABZ90" s="16"/>
      <c r="ACA90" s="16"/>
      <c r="ACB90" s="16"/>
      <c r="ACC90" s="16"/>
      <c r="ACD90" s="16"/>
      <c r="ACE90" s="16"/>
      <c r="ACF90" s="16"/>
      <c r="ACG90" s="16"/>
      <c r="ACH90" s="16"/>
      <c r="ACI90" s="16"/>
      <c r="ACJ90" s="16"/>
      <c r="ACK90" s="16"/>
      <c r="ACL90" s="16"/>
      <c r="ACM90" s="16"/>
      <c r="ACN90" s="16"/>
      <c r="ACO90" s="16"/>
      <c r="ACP90" s="16"/>
      <c r="ACQ90" s="16"/>
      <c r="ACR90" s="16"/>
      <c r="ACS90" s="16"/>
      <c r="ACT90" s="16"/>
      <c r="ACU90" s="16"/>
      <c r="ACV90" s="16"/>
      <c r="ACW90" s="16"/>
      <c r="ACX90" s="16"/>
      <c r="ACY90" s="16"/>
      <c r="ACZ90" s="16"/>
      <c r="ADA90" s="16"/>
      <c r="ADB90" s="16"/>
      <c r="ADC90" s="16"/>
      <c r="ADD90" s="16"/>
      <c r="ADE90" s="16"/>
      <c r="ADF90" s="16"/>
      <c r="ADG90" s="16"/>
      <c r="ADH90" s="16"/>
      <c r="ADI90" s="16"/>
      <c r="ADJ90" s="16"/>
      <c r="ADK90" s="16"/>
      <c r="ADL90" s="16"/>
      <c r="ADM90" s="16"/>
      <c r="ADN90" s="16"/>
      <c r="ADO90" s="16"/>
      <c r="ADP90" s="16"/>
      <c r="ADQ90" s="16"/>
      <c r="ADR90" s="16"/>
      <c r="ADS90" s="16"/>
      <c r="ADT90" s="16"/>
      <c r="ADU90" s="16"/>
      <c r="ADV90" s="16"/>
      <c r="ADW90" s="16"/>
      <c r="ADX90" s="16"/>
      <c r="ADY90" s="16"/>
      <c r="ADZ90" s="16"/>
      <c r="AEA90" s="16"/>
      <c r="AEB90" s="16"/>
      <c r="AEC90" s="16"/>
      <c r="AED90" s="16"/>
      <c r="AEE90" s="16"/>
      <c r="AEF90" s="16"/>
      <c r="AEG90" s="16"/>
      <c r="AEH90" s="16"/>
      <c r="AEI90" s="16"/>
      <c r="AEJ90" s="16"/>
      <c r="AEK90" s="16"/>
      <c r="AEL90" s="16"/>
      <c r="AEM90" s="16"/>
      <c r="AEN90" s="16"/>
      <c r="AEO90" s="16"/>
      <c r="AEP90" s="16"/>
      <c r="AEQ90" s="16"/>
      <c r="AER90" s="16"/>
      <c r="AES90" s="16"/>
      <c r="AET90" s="16"/>
      <c r="AEU90" s="16"/>
      <c r="AEV90" s="16"/>
      <c r="AEW90" s="16"/>
      <c r="AEX90" s="16"/>
      <c r="AEY90" s="16"/>
      <c r="AEZ90" s="16"/>
      <c r="AFA90" s="16"/>
      <c r="AFB90" s="16"/>
      <c r="AFC90" s="16"/>
      <c r="AFD90" s="16"/>
      <c r="AFE90" s="16"/>
      <c r="AFF90" s="16"/>
      <c r="AFG90" s="16"/>
      <c r="AFH90" s="16"/>
      <c r="AFI90" s="16"/>
      <c r="AFJ90" s="16"/>
      <c r="AFK90" s="16"/>
      <c r="AFL90" s="16"/>
      <c r="AFM90" s="16"/>
      <c r="AFN90" s="16"/>
      <c r="AFO90" s="16"/>
      <c r="AFP90" s="16"/>
      <c r="AFQ90" s="16"/>
      <c r="AFR90" s="16"/>
      <c r="AFS90" s="16"/>
      <c r="AFT90" s="16"/>
      <c r="AFU90" s="16"/>
      <c r="AFV90" s="16"/>
      <c r="AFW90" s="16"/>
      <c r="AFX90" s="16"/>
      <c r="AFY90" s="16"/>
      <c r="AFZ90" s="16"/>
      <c r="AGA90" s="16"/>
      <c r="AGB90" s="16"/>
      <c r="AGC90" s="16"/>
      <c r="AGD90" s="16"/>
      <c r="AGE90" s="16"/>
      <c r="AGF90" s="16"/>
      <c r="AGG90" s="16"/>
      <c r="AGH90" s="16"/>
      <c r="AGI90" s="16"/>
      <c r="AGJ90" s="16"/>
      <c r="AGK90" s="16"/>
      <c r="AGL90" s="16"/>
      <c r="AGM90" s="16"/>
      <c r="AGN90" s="16"/>
      <c r="AGO90" s="16"/>
      <c r="AGP90" s="16"/>
      <c r="AGQ90" s="16"/>
      <c r="AGR90" s="16"/>
      <c r="AGS90" s="16"/>
      <c r="AGT90" s="16"/>
      <c r="AGU90" s="16"/>
      <c r="AGV90" s="16"/>
      <c r="AGW90" s="16"/>
      <c r="AGX90" s="16"/>
      <c r="AGY90" s="16"/>
      <c r="AGZ90" s="16"/>
      <c r="AHA90" s="16"/>
      <c r="AHB90" s="16"/>
      <c r="AHC90" s="16"/>
      <c r="AHD90" s="16"/>
      <c r="AHE90" s="16"/>
      <c r="AHF90" s="16"/>
      <c r="AHG90" s="16"/>
      <c r="AHH90" s="16"/>
      <c r="AHI90" s="16"/>
      <c r="AHJ90" s="16"/>
      <c r="AHK90" s="16"/>
      <c r="AHL90" s="16"/>
      <c r="AHM90" s="16"/>
      <c r="AHN90" s="16"/>
      <c r="AHO90" s="16"/>
      <c r="AHP90" s="16"/>
      <c r="AHQ90" s="16"/>
      <c r="AHR90" s="16"/>
      <c r="AHS90" s="16"/>
      <c r="AHT90" s="16"/>
      <c r="AHU90" s="16"/>
      <c r="AHV90" s="16"/>
      <c r="AHW90" s="16"/>
      <c r="AHX90" s="16"/>
      <c r="AHY90" s="16"/>
      <c r="AHZ90" s="16"/>
      <c r="AIA90" s="16"/>
      <c r="AIB90" s="16"/>
      <c r="AIC90" s="16"/>
      <c r="AID90" s="16"/>
      <c r="AIE90" s="16"/>
      <c r="AIF90" s="16"/>
      <c r="AIG90" s="16"/>
      <c r="AIH90" s="16"/>
      <c r="AII90" s="16"/>
      <c r="AIJ90" s="16"/>
      <c r="AIK90" s="16"/>
      <c r="AIL90" s="16"/>
      <c r="AIM90" s="16"/>
      <c r="AIN90" s="16"/>
      <c r="AIO90" s="16"/>
      <c r="AIP90" s="16"/>
      <c r="AIQ90" s="16"/>
      <c r="AIR90" s="16"/>
      <c r="AIS90" s="16"/>
      <c r="AIT90" s="16"/>
      <c r="AIU90" s="16"/>
      <c r="AIV90" s="16"/>
      <c r="AIW90" s="16"/>
      <c r="AIX90" s="16"/>
      <c r="AIY90" s="16"/>
      <c r="AIZ90" s="16"/>
      <c r="AJA90" s="16"/>
      <c r="AJB90" s="16"/>
      <c r="AJC90" s="16"/>
      <c r="AJD90" s="16"/>
      <c r="AJE90" s="16"/>
      <c r="AJF90" s="16"/>
      <c r="AJG90" s="16"/>
      <c r="AJH90" s="16"/>
      <c r="AJI90" s="16"/>
      <c r="AJJ90" s="16"/>
      <c r="AJK90" s="16"/>
      <c r="AJL90" s="16"/>
      <c r="AJM90" s="16"/>
      <c r="AJN90" s="16"/>
      <c r="AJO90" s="16"/>
      <c r="AJP90" s="16"/>
      <c r="AJQ90" s="16"/>
      <c r="AJR90" s="16"/>
      <c r="AJS90" s="16"/>
      <c r="AJT90" s="16"/>
      <c r="AJU90" s="16"/>
      <c r="AJV90" s="16"/>
      <c r="AJW90" s="16"/>
      <c r="AJX90" s="16"/>
      <c r="AJY90" s="16"/>
      <c r="AJZ90" s="16"/>
      <c r="AKA90" s="16"/>
      <c r="AKB90" s="16"/>
      <c r="AKC90" s="16"/>
      <c r="AKD90" s="16"/>
      <c r="AKE90" s="16"/>
      <c r="AKF90" s="16"/>
      <c r="AKG90" s="16"/>
      <c r="AKH90" s="16"/>
      <c r="AKI90" s="16"/>
      <c r="AKJ90" s="16"/>
      <c r="AKK90" s="16"/>
      <c r="AKL90" s="16"/>
      <c r="AKM90" s="16"/>
      <c r="AKN90" s="16"/>
      <c r="AKO90" s="16"/>
      <c r="AKP90" s="16"/>
      <c r="AKQ90" s="16"/>
      <c r="AKR90" s="16"/>
      <c r="AKS90" s="16"/>
      <c r="AKT90" s="16"/>
      <c r="AKU90" s="16"/>
      <c r="AKV90" s="16"/>
      <c r="AKW90" s="16"/>
      <c r="AKX90" s="16"/>
      <c r="AKY90" s="16"/>
      <c r="AKZ90" s="16"/>
      <c r="ALA90" s="16"/>
      <c r="ALB90" s="16"/>
      <c r="ALC90" s="16"/>
      <c r="ALD90" s="16"/>
      <c r="ALE90" s="16"/>
      <c r="ALF90" s="16"/>
      <c r="ALG90" s="16"/>
      <c r="ALH90" s="16"/>
      <c r="ALI90" s="16"/>
      <c r="ALJ90" s="16"/>
      <c r="ALK90" s="16"/>
      <c r="ALL90" s="16"/>
    </row>
    <row r="91" spans="1:1000" customFormat="1" ht="12.75" x14ac:dyDescent="0.2">
      <c r="A91" s="41" t="str">
        <f ca="1">IF(_xll.TM1RPTELLEV($H$79,$H91)=0,"Root",IF(OR(_xll.ELLEV($B$10,$H91)=0,_xll.TM1RPTELLEV($H$79,$H91)+1&gt;=VALUE($L$29)),"Base","Default"))</f>
        <v>Base</v>
      </c>
      <c r="B91" s="16"/>
      <c r="C91" s="16" t="str">
        <f ca="1">_xll.DBRW($G$16,$H91,C$41)</f>
        <v>-1</v>
      </c>
      <c r="D91" s="16">
        <f ca="1">_xll.DBRW($D$16,E$7,$H$33,$E$9,$H91,$D$11,$H$34,$D$41)</f>
        <v>0</v>
      </c>
      <c r="E91" s="25">
        <f ca="1">_xll.DBRW($E$16,E$7,$H$33,$E$9,$H91,$D$11,E$41,E$12,E$13)</f>
        <v>0</v>
      </c>
      <c r="F91" s="22"/>
      <c r="G91" s="92" t="str">
        <f ca="1">_xll.DBRW($G$16,$H91,G$13)&amp;IF(_xll.ELLEV($B$10,$H91)&lt;&gt;0,"",IF($D91&lt;&gt;0,"Annual",IF($E91&lt;&gt;0,"LID","")))</f>
        <v/>
      </c>
      <c r="H91" s="97" t="s">
        <v>199</v>
      </c>
      <c r="I91" s="94">
        <f ca="1">_xll.DBRW($B$17,I$7,$H$33,$D$9,$H91,$D$11,I$12,I$13)</f>
        <v>188918.45334787911</v>
      </c>
      <c r="J91" s="94">
        <f ca="1">_xll.DBRW($B$17,J$7,$H$33,$D$9,$H91,$D$11,J$12,J$13)</f>
        <v>191754.65804044181</v>
      </c>
      <c r="K91" s="94">
        <f ca="1">_xll.DBRW($B$17,K$7,$H$33,$D$9,$H91,$D$11,K$12,K$13)</f>
        <v>198676.42198771352</v>
      </c>
      <c r="L91" s="94">
        <f ca="1">_xll.DBRW($B$17,L$7,$H$33,$D$9,$H91,$D$11,L$12,L$13)</f>
        <v>198584.45873133765</v>
      </c>
      <c r="M91" s="94">
        <f ca="1">_xll.DBRW($B$17,M$7,$H$33,$D$9,$H91,$D$11,M$12,M$13)</f>
        <v>201880.55128085447</v>
      </c>
      <c r="N91" s="94">
        <f ca="1">_xll.DBRW($B$17,N$7,$H$33,$D$9,$H91,$D$11,N$12,N$13)</f>
        <v>204787.46746354079</v>
      </c>
      <c r="O91" s="94">
        <f ca="1">_xll.DBRW($B$17,O$7,$H$33,$D$9,$H91,$D$11,O$12,O$13)</f>
        <v>208644.18376713479</v>
      </c>
      <c r="P91" s="94">
        <f ca="1">_xll.DBRW($B$17,P$7,$H$33,$D$9,$H91,$D$11,P$12,P$13)</f>
        <v>211480.38845969748</v>
      </c>
      <c r="Q91" s="94">
        <f ca="1">_xll.DBRW($B$17,Q$7,$H$33,$D$9,$H91,$D$11,Q$12,Q$13)</f>
        <v>218402.15240696919</v>
      </c>
      <c r="R91" s="94">
        <f ca="1">_xll.DBRW($B$17,R$7,$H$33,$D$9,$H91,$D$11,R$12,R$13)</f>
        <v>213617.91336302855</v>
      </c>
      <c r="S91" s="94">
        <f ca="1">_xll.DBRW($B$17,S$7,$H$33,$D$9,$H91,$D$11,S$12,S$13)</f>
        <v>216914.00591254537</v>
      </c>
      <c r="T91" s="94">
        <f ca="1">_xll.DBRW($B$17,T$7,$H$33,$D$9,$H91,$D$11,T$12,T$13)</f>
        <v>217175.97335455089</v>
      </c>
      <c r="U91" s="94">
        <f ca="1">_xll.DBRW($B$17,U$7,$H$33,$D$9,$H91,$D$11,U$12,U$13)</f>
        <v>224052.81212120969</v>
      </c>
      <c r="V91" s="16"/>
      <c r="W91" s="95" t="str">
        <f ca="1">_xll.DBRW($B$17,W$7,$H$33,$D$9,$H91,$D$11,W$12,W$13)</f>
        <v>*KEY_ERR</v>
      </c>
      <c r="X91" s="96" t="e">
        <f ca="1">IF(W91=0,"",(#REF!/W91-1)*$C91)</f>
        <v>#REF!</v>
      </c>
      <c r="Y91" s="16"/>
      <c r="Z91" s="95" t="str">
        <f ca="1">_xll.DBRW($B$17,Z$7,$H$33,$D$9,$H91,$D$11,Z$12,Z$13)</f>
        <v>*KEY_ERR</v>
      </c>
      <c r="AA91" s="96" t="e">
        <f ca="1">IF(Z91=0,"",(#REF!/Z91-1)*$C91)</f>
        <v>#REF!</v>
      </c>
      <c r="AB91" s="16"/>
      <c r="AC91" s="114" t="str">
        <f ca="1">_xll.DBRW($B$17,AC$7,$H$33,$D$9,$H91,$D$11,AC$12,AC$13)</f>
        <v>*KEY_ERR</v>
      </c>
      <c r="AD91" s="114" t="str">
        <f ca="1">_xll.DBRW($B$17,AD$7,$H$33,$D$9,$H91,$D$11,AD$12,AD$13)</f>
        <v>*KEY_ERR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</row>
    <row r="92" spans="1:1000" customFormat="1" ht="12.75" x14ac:dyDescent="0.2">
      <c r="A92" s="41" t="str">
        <f ca="1">IF(_xll.TM1RPTELLEV($H$79,$H92)=0,"Root",IF(OR(_xll.ELLEV($B$10,$H92)=0,_xll.TM1RPTELLEV($H$79,$H92)+1&gt;=VALUE($L$29)),"Base","Default"))</f>
        <v>Default</v>
      </c>
      <c r="B92" s="16"/>
      <c r="C92" s="16" t="str">
        <f ca="1">_xll.DBRW($G$16,$H92,C$41)</f>
        <v>-1</v>
      </c>
      <c r="D92" s="16">
        <f ca="1">_xll.DBRW($D$16,E$7,$H$33,$E$9,$H92,$D$11,$H$34,$D$41)</f>
        <v>0</v>
      </c>
      <c r="E92" s="25">
        <f ca="1">_xll.DBRW($E$16,E$7,$H$33,$E$9,$H92,$D$11,E$41,E$12,E$13)</f>
        <v>0</v>
      </c>
      <c r="F92" s="22"/>
      <c r="G92" s="44" t="str">
        <f ca="1">_xll.DBRW($G$16,$H92,G$13)&amp;IF(_xll.ELLEV($B$10,$H92)&lt;&gt;0,"",IF($D92&lt;&gt;0,"Annual",IF($E92&lt;&gt;0,"LID","")))</f>
        <v/>
      </c>
      <c r="H92" s="119" t="s">
        <v>200</v>
      </c>
      <c r="I92" s="46">
        <f ca="1">_xll.DBRW($B$17,I$7,$H$33,$D$9,$H92,$D$11,I$12,I$13)</f>
        <v>1751085.552722319</v>
      </c>
      <c r="J92" s="46">
        <f ca="1">_xll.DBRW($B$17,J$7,$H$33,$D$9,$H92,$D$11,J$12,J$13)</f>
        <v>1715694.485960711</v>
      </c>
      <c r="K92" s="46">
        <f ca="1">_xll.DBRW($B$17,K$7,$H$33,$D$9,$H92,$D$11,K$12,K$13)</f>
        <v>1707252.4607336486</v>
      </c>
      <c r="L92" s="46">
        <f ca="1">_xll.DBRW($B$17,L$7,$H$33,$D$9,$H92,$D$11,L$12,L$13)</f>
        <v>1687962.0398659573</v>
      </c>
      <c r="M92" s="46">
        <f ca="1">_xll.DBRW($B$17,M$7,$H$33,$D$9,$H92,$D$11,M$12,M$13)</f>
        <v>1736836.4912561278</v>
      </c>
      <c r="N92" s="46">
        <f ca="1">_xll.DBRW($B$17,N$7,$H$33,$D$9,$H92,$D$11,N$12,N$13)</f>
        <v>1762139.1068407251</v>
      </c>
      <c r="O92" s="46">
        <f ca="1">_xll.DBRW($B$17,O$7,$H$33,$D$9,$H92,$D$11,O$12,O$13)</f>
        <v>1789575.6354315882</v>
      </c>
      <c r="P92" s="46">
        <f ca="1">_xll.DBRW($B$17,P$7,$H$33,$D$9,$H92,$D$11,P$12,P$13)</f>
        <v>1754184.5686699804</v>
      </c>
      <c r="Q92" s="46">
        <f ca="1">_xll.DBRW($B$17,Q$7,$H$33,$D$9,$H92,$D$11,Q$12,Q$13)</f>
        <v>1745742.543442918</v>
      </c>
      <c r="R92" s="46">
        <f ca="1">_xll.DBRW($B$17,R$7,$H$33,$D$9,$H92,$D$11,R$12,R$13)</f>
        <v>1774627.627253999</v>
      </c>
      <c r="S92" s="46">
        <f ca="1">_xll.DBRW($B$17,S$7,$H$33,$D$9,$H92,$D$11,S$12,S$13)</f>
        <v>1823502.0786441697</v>
      </c>
      <c r="T92" s="46">
        <f ca="1">_xll.DBRW($B$17,T$7,$H$33,$D$9,$H92,$D$11,T$12,T$13)</f>
        <v>1862083.8730804846</v>
      </c>
      <c r="U92" s="46">
        <f ca="1">_xll.DBRW($B$17,U$7,$H$33,$D$9,$H92,$D$11,U$12,U$13)</f>
        <v>1926222.3159533679</v>
      </c>
      <c r="V92" s="16"/>
      <c r="W92" s="46" t="str">
        <f ca="1">_xll.DBRW($B$17,W$7,$H$33,$D$9,$H92,$D$11,W$12,W$13)</f>
        <v>*KEY_ERR</v>
      </c>
      <c r="X92" s="102" t="e">
        <f ca="1">IF(W92=0,"",(#REF!/W92-1)*$C92)</f>
        <v>#REF!</v>
      </c>
      <c r="Y92" s="16"/>
      <c r="Z92" s="46" t="str">
        <f ca="1">_xll.DBRW($B$17,Z$7,$H$33,$D$9,$H92,$D$11,Z$12,Z$13)</f>
        <v>*KEY_ERR</v>
      </c>
      <c r="AA92" s="102" t="e">
        <f ca="1">IF(Z92=0,"",(#REF!/Z92-1)*$C92)</f>
        <v>#REF!</v>
      </c>
      <c r="AB92" s="16"/>
      <c r="AC92" s="112" t="str">
        <f ca="1">_xll.DBRW($B$17,AC$7,$H$33,$D$9,$H92,$D$11,AC$12,AC$13)</f>
        <v>*KEY_ERR</v>
      </c>
      <c r="AD92" s="112" t="str">
        <f ca="1">_xll.DBRW($B$17,AD$7,$H$33,$D$9,$H92,$D$11,AD$12,AD$13)</f>
        <v>*KEY_ERR</v>
      </c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</row>
    <row r="93" spans="1:1000" customFormat="1" ht="12.75" x14ac:dyDescent="0.2">
      <c r="A93" s="41" t="str">
        <f ca="1">IF(_xll.TM1RPTELLEV($H$79,$H93)=0,"Root",IF(OR(_xll.ELLEV($B$10,$H93)=0,_xll.TM1RPTELLEV($H$79,$H93)+1&gt;=VALUE($L$29)),"Base","Default"))</f>
        <v>Base</v>
      </c>
      <c r="B93" s="16"/>
      <c r="C93" s="16" t="str">
        <f ca="1">_xll.DBRW($G$16,$H93,C$41)</f>
        <v>-1</v>
      </c>
      <c r="D93" s="16">
        <f ca="1">_xll.DBRW($D$16,E$7,$H$33,$E$9,$H93,$D$11,$H$34,$D$41)</f>
        <v>0</v>
      </c>
      <c r="E93" s="25">
        <f ca="1">_xll.DBRW($E$16,E$7,$H$33,$E$9,$H93,$D$11,E$41,E$12,E$13)</f>
        <v>0</v>
      </c>
      <c r="F93" s="22"/>
      <c r="G93" s="92" t="str">
        <f ca="1">_xll.DBRW($G$16,$H93,G$13)&amp;IF(_xll.ELLEV($B$10,$H93)&lt;&gt;0,"",IF($D93&lt;&gt;0,"Annual",IF($E93&lt;&gt;0,"LID","")))</f>
        <v/>
      </c>
      <c r="H93" s="97" t="s">
        <v>201</v>
      </c>
      <c r="I93" s="94">
        <f ca="1">_xll.DBRW($B$17,I$7,$H$33,$D$9,$H93,$D$11,I$12,I$13)</f>
        <v>1543834.950894505</v>
      </c>
      <c r="J93" s="94">
        <f ca="1">_xll.DBRW($B$17,J$7,$H$33,$D$9,$H93,$D$11,J$12,J$13)</f>
        <v>1593237.8945141339</v>
      </c>
      <c r="K93" s="94">
        <f ca="1">_xll.DBRW($B$17,K$7,$H$33,$D$9,$H93,$D$11,K$12,K$13)</f>
        <v>1626835.5720995541</v>
      </c>
      <c r="L93" s="94">
        <f ca="1">_xll.DBRW($B$17,L$7,$H$33,$D$9,$H93,$D$11,L$12,L$13)</f>
        <v>1627233.2299717043</v>
      </c>
      <c r="M93" s="94">
        <f ca="1">_xll.DBRW($B$17,M$7,$H$33,$D$9,$H93,$D$11,M$12,M$13)</f>
        <v>1648626.8550864891</v>
      </c>
      <c r="N93" s="94">
        <f ca="1">_xll.DBRW($B$17,N$7,$H$33,$D$9,$H93,$D$11,N$12,N$13)</f>
        <v>1678790.266869423</v>
      </c>
      <c r="O93" s="94">
        <f ca="1">_xll.DBRW($B$17,O$7,$H$33,$D$9,$H93,$D$11,O$12,O$13)</f>
        <v>1706233.8464092987</v>
      </c>
      <c r="P93" s="94">
        <f ca="1">_xll.DBRW($B$17,P$7,$H$33,$D$9,$H93,$D$11,P$12,P$13)</f>
        <v>1755636.7900289276</v>
      </c>
      <c r="Q93" s="94">
        <f ca="1">_xll.DBRW($B$17,Q$7,$H$33,$D$9,$H93,$D$11,Q$12,Q$13)</f>
        <v>1789234.467614348</v>
      </c>
      <c r="R93" s="94">
        <f ca="1">_xll.DBRW($B$17,R$7,$H$33,$D$9,$H93,$D$11,R$12,R$13)</f>
        <v>1809921.9725271293</v>
      </c>
      <c r="S93" s="94">
        <f ca="1">_xll.DBRW($B$17,S$7,$H$33,$D$9,$H93,$D$11,S$12,S$13)</f>
        <v>1831315.5976419144</v>
      </c>
      <c r="T93" s="94">
        <f ca="1">_xll.DBRW($B$17,T$7,$H$33,$D$9,$H93,$D$11,T$12,T$13)</f>
        <v>1861053.3766251206</v>
      </c>
      <c r="U93" s="94">
        <f ca="1">_xll.DBRW($B$17,U$7,$H$33,$D$9,$H93,$D$11,U$12,U$13)</f>
        <v>1869021.8247115472</v>
      </c>
      <c r="V93" s="16"/>
      <c r="W93" s="95" t="str">
        <f ca="1">_xll.DBRW($B$17,W$7,$H$33,$D$9,$H93,$D$11,W$12,W$13)</f>
        <v>*KEY_ERR</v>
      </c>
      <c r="X93" s="96" t="e">
        <f ca="1">IF(W93=0,"",(#REF!/W93-1)*$C93)</f>
        <v>#REF!</v>
      </c>
      <c r="Y93" s="16"/>
      <c r="Z93" s="95" t="str">
        <f ca="1">_xll.DBRW($B$17,Z$7,$H$33,$D$9,$H93,$D$11,Z$12,Z$13)</f>
        <v>*KEY_ERR</v>
      </c>
      <c r="AA93" s="96" t="e">
        <f ca="1">IF(Z93=0,"",(#REF!/Z93-1)*$C93)</f>
        <v>#REF!</v>
      </c>
      <c r="AB93" s="16"/>
      <c r="AC93" s="114" t="str">
        <f ca="1">_xll.DBRW($B$17,AC$7,$H$33,$D$9,$H93,$D$11,AC$12,AC$13)</f>
        <v>*KEY_ERR</v>
      </c>
      <c r="AD93" s="114" t="str">
        <f ca="1">_xll.DBRW($B$17,AD$7,$H$33,$D$9,$H93,$D$11,AD$12,AD$13)</f>
        <v>*KEY_ERR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</row>
    <row r="94" spans="1:1000" customFormat="1" ht="12.75" x14ac:dyDescent="0.2">
      <c r="A94" s="41" t="str">
        <f ca="1">IF(_xll.TM1RPTELLEV($H$79,$H94)=0,"Root",IF(OR(_xll.ELLEV($B$10,$H94)=0,_xll.TM1RPTELLEV($H$79,$H94)+1&gt;=VALUE($L$29)),"Base","Default"))</f>
        <v>Base</v>
      </c>
      <c r="B94" s="16"/>
      <c r="C94" s="16" t="str">
        <f ca="1">_xll.DBRW($G$16,$H94,C$41)</f>
        <v>-1</v>
      </c>
      <c r="D94" s="16">
        <f ca="1">_xll.DBRW($D$16,E$7,$H$33,$E$9,$H94,$D$11,$H$34,$D$41)</f>
        <v>0</v>
      </c>
      <c r="E94" s="25">
        <f ca="1">_xll.DBRW($E$16,E$7,$H$33,$E$9,$H94,$D$11,E$41,E$12,E$13)</f>
        <v>0</v>
      </c>
      <c r="F94" s="22"/>
      <c r="G94" s="92" t="str">
        <f ca="1">_xll.DBRW($G$16,$H94,G$13)&amp;IF(_xll.ELLEV($B$10,$H94)&lt;&gt;0,"",IF($D94&lt;&gt;0,"Annual",IF($E94&lt;&gt;0,"LID","")))</f>
        <v/>
      </c>
      <c r="H94" s="97" t="s">
        <v>202</v>
      </c>
      <c r="I94" s="94">
        <f ca="1">_xll.DBRW($B$17,I$7,$H$33,$D$9,$H94,$D$11,I$12,I$13)</f>
        <v>1748485.163905815</v>
      </c>
      <c r="J94" s="94">
        <f ca="1">_xll.DBRW($B$17,J$7,$H$33,$D$9,$H94,$D$11,J$12,J$13)</f>
        <v>1812804.5584206805</v>
      </c>
      <c r="K94" s="94">
        <f ca="1">_xll.DBRW($B$17,K$7,$H$33,$D$9,$H94,$D$11,K$12,K$13)</f>
        <v>1816855.1939985908</v>
      </c>
      <c r="L94" s="94">
        <f ca="1">_xll.DBRW($B$17,L$7,$H$33,$D$9,$H94,$D$11,L$12,L$13)</f>
        <v>1817931.200685381</v>
      </c>
      <c r="M94" s="94">
        <f ca="1">_xll.DBRW($B$17,M$7,$H$33,$D$9,$H94,$D$11,M$12,M$13)</f>
        <v>1748235.9827565509</v>
      </c>
      <c r="N94" s="94">
        <f ca="1">_xll.DBRW($B$17,N$7,$H$33,$D$9,$H94,$D$11,N$12,N$13)</f>
        <v>1806420.0474977468</v>
      </c>
      <c r="O94" s="94">
        <f ca="1">_xll.DBRW($B$17,O$7,$H$33,$D$9,$H94,$D$11,O$12,O$13)</f>
        <v>1810107.0706666829</v>
      </c>
      <c r="P94" s="94">
        <f ca="1">_xll.DBRW($B$17,P$7,$H$33,$D$9,$H94,$D$11,P$12,P$13)</f>
        <v>1874426.4651815484</v>
      </c>
      <c r="Q94" s="94">
        <f ca="1">_xll.DBRW($B$17,Q$7,$H$33,$D$9,$H94,$D$11,Q$12,Q$13)</f>
        <v>1878477.1007594587</v>
      </c>
      <c r="R94" s="94">
        <f ca="1">_xll.DBRW($B$17,R$7,$H$33,$D$9,$H94,$D$11,R$12,R$13)</f>
        <v>1934454.600962843</v>
      </c>
      <c r="S94" s="94">
        <f ca="1">_xll.DBRW($B$17,S$7,$H$33,$D$9,$H94,$D$11,S$12,S$13)</f>
        <v>1864759.383034013</v>
      </c>
      <c r="T94" s="94">
        <f ca="1">_xll.DBRW($B$17,T$7,$H$33,$D$9,$H94,$D$11,T$12,T$13)</f>
        <v>1798415.9487720283</v>
      </c>
      <c r="U94" s="94">
        <f ca="1">_xll.DBRW($B$17,U$7,$H$33,$D$9,$H94,$D$11,U$12,U$13)</f>
        <v>1852854.3462097945</v>
      </c>
      <c r="V94" s="16"/>
      <c r="W94" s="95" t="str">
        <f ca="1">_xll.DBRW($B$17,W$7,$H$33,$D$9,$H94,$D$11,W$12,W$13)</f>
        <v>*KEY_ERR</v>
      </c>
      <c r="X94" s="96" t="e">
        <f ca="1">IF(W94=0,"",(#REF!/W94-1)*$C94)</f>
        <v>#REF!</v>
      </c>
      <c r="Y94" s="16"/>
      <c r="Z94" s="95" t="str">
        <f ca="1">_xll.DBRW($B$17,Z$7,$H$33,$D$9,$H94,$D$11,Z$12,Z$13)</f>
        <v>*KEY_ERR</v>
      </c>
      <c r="AA94" s="96" t="e">
        <f ca="1">IF(Z94=0,"",(#REF!/Z94-1)*$C94)</f>
        <v>#REF!</v>
      </c>
      <c r="AB94" s="16"/>
      <c r="AC94" s="114" t="str">
        <f ca="1">_xll.DBRW($B$17,AC$7,$H$33,$D$9,$H94,$D$11,AC$12,AC$13)</f>
        <v>*KEY_ERR</v>
      </c>
      <c r="AD94" s="114" t="str">
        <f ca="1">_xll.DBRW($B$17,AD$7,$H$33,$D$9,$H94,$D$11,AD$12,AD$13)</f>
        <v>*KEY_ERR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</row>
    <row r="95" spans="1:1000" customFormat="1" ht="12.75" x14ac:dyDescent="0.2">
      <c r="A95" s="41" t="str">
        <f ca="1">IF(_xll.TM1RPTELLEV($H$79,$H95)=0,"Root",IF(OR(_xll.ELLEV($B$10,$H95)=0,_xll.TM1RPTELLEV($H$79,$H95)+1&gt;=VALUE($L$29)),"Base","Default"))</f>
        <v>Default</v>
      </c>
      <c r="B95" s="16"/>
      <c r="C95" s="16" t="str">
        <f ca="1">_xll.DBRW($G$16,$H95,C$41)</f>
        <v>-1</v>
      </c>
      <c r="D95" s="16">
        <f ca="1">_xll.DBRW($D$16,E$7,$H$33,$E$9,$H95,$D$11,$H$34,$D$41)</f>
        <v>0</v>
      </c>
      <c r="E95" s="25">
        <f ca="1">_xll.DBRW($E$16,E$7,$H$33,$E$9,$H95,$D$11,E$41,E$12,E$13)</f>
        <v>0</v>
      </c>
      <c r="F95" s="22"/>
      <c r="G95" s="44" t="str">
        <f ca="1">_xll.DBRW($G$16,$H95,G$13)&amp;IF(_xll.ELLEV($B$10,$H95)&lt;&gt;0,"",IF($D95&lt;&gt;0,"Annual",IF($E95&lt;&gt;0,"LID","")))</f>
        <v/>
      </c>
      <c r="H95" s="119" t="s">
        <v>203</v>
      </c>
      <c r="I95" s="46">
        <f ca="1">_xll.DBRW($B$17,I$7,$H$33,$D$9,$H95,$D$11,I$12,I$13)</f>
        <v>3292320.11480032</v>
      </c>
      <c r="J95" s="46">
        <f ca="1">_xll.DBRW($B$17,J$7,$H$33,$D$9,$H95,$D$11,J$12,J$13)</f>
        <v>3406042.4529348146</v>
      </c>
      <c r="K95" s="46">
        <f ca="1">_xll.DBRW($B$17,K$7,$H$33,$D$9,$H95,$D$11,K$12,K$13)</f>
        <v>3443690.7660981449</v>
      </c>
      <c r="L95" s="46">
        <f ca="1">_xll.DBRW($B$17,L$7,$H$33,$D$9,$H95,$D$11,L$12,L$13)</f>
        <v>3445164.430657085</v>
      </c>
      <c r="M95" s="46">
        <f ca="1">_xll.DBRW($B$17,M$7,$H$33,$D$9,$H95,$D$11,M$12,M$13)</f>
        <v>3396862.83784304</v>
      </c>
      <c r="N95" s="46">
        <f ca="1">_xll.DBRW($B$17,N$7,$H$33,$D$9,$H95,$D$11,N$12,N$13)</f>
        <v>3485210.3143671695</v>
      </c>
      <c r="O95" s="46">
        <f ca="1">_xll.DBRW($B$17,O$7,$H$33,$D$9,$H95,$D$11,O$12,O$13)</f>
        <v>3516340.9170759814</v>
      </c>
      <c r="P95" s="46">
        <f ca="1">_xll.DBRW($B$17,P$7,$H$33,$D$9,$H95,$D$11,P$12,P$13)</f>
        <v>3630063.255210476</v>
      </c>
      <c r="Q95" s="46">
        <f ca="1">_xll.DBRW($B$17,Q$7,$H$33,$D$9,$H95,$D$11,Q$12,Q$13)</f>
        <v>3667711.5683738068</v>
      </c>
      <c r="R95" s="46">
        <f ca="1">_xll.DBRW($B$17,R$7,$H$33,$D$9,$H95,$D$11,R$12,R$13)</f>
        <v>3744376.5734899724</v>
      </c>
      <c r="S95" s="46">
        <f ca="1">_xll.DBRW($B$17,S$7,$H$33,$D$9,$H95,$D$11,S$12,S$13)</f>
        <v>3696074.9806759274</v>
      </c>
      <c r="T95" s="46">
        <f ca="1">_xll.DBRW($B$17,T$7,$H$33,$D$9,$H95,$D$11,T$12,T$13)</f>
        <v>3659469.3253971487</v>
      </c>
      <c r="U95" s="46">
        <f ca="1">_xll.DBRW($B$17,U$7,$H$33,$D$9,$H95,$D$11,U$12,U$13)</f>
        <v>3721876.1709213415</v>
      </c>
      <c r="V95" s="16"/>
      <c r="W95" s="46" t="str">
        <f ca="1">_xll.DBRW($B$17,W$7,$H$33,$D$9,$H95,$D$11,W$12,W$13)</f>
        <v>*KEY_ERR</v>
      </c>
      <c r="X95" s="102" t="e">
        <f ca="1">IF(W95=0,"",(#REF!/W95-1)*$C95)</f>
        <v>#REF!</v>
      </c>
      <c r="Y95" s="16"/>
      <c r="Z95" s="46" t="str">
        <f ca="1">_xll.DBRW($B$17,Z$7,$H$33,$D$9,$H95,$D$11,Z$12,Z$13)</f>
        <v>*KEY_ERR</v>
      </c>
      <c r="AA95" s="102" t="e">
        <f ca="1">IF(Z95=0,"",(#REF!/Z95-1)*$C95)</f>
        <v>#REF!</v>
      </c>
      <c r="AB95" s="16"/>
      <c r="AC95" s="112" t="str">
        <f ca="1">_xll.DBRW($B$17,AC$7,$H$33,$D$9,$H95,$D$11,AC$12,AC$13)</f>
        <v>*KEY_ERR</v>
      </c>
      <c r="AD95" s="112" t="str">
        <f ca="1">_xll.DBRW($B$17,AD$7,$H$33,$D$9,$H95,$D$11,AD$12,AD$13)</f>
        <v>*KEY_ERR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</row>
    <row r="96" spans="1:1000" customFormat="1" ht="12.75" x14ac:dyDescent="0.2">
      <c r="A96" s="41" t="str">
        <f ca="1">IF(_xll.TM1RPTELLEV($H$79,$H96)=0,"Root",IF(OR(_xll.ELLEV($B$10,$H96)=0,_xll.TM1RPTELLEV($H$79,$H96)+1&gt;=VALUE($L$29)),"Base","Default"))</f>
        <v>Root</v>
      </c>
      <c r="B96" s="16"/>
      <c r="C96" s="16" t="str">
        <f ca="1">_xll.DBRW($G$16,$H96,C$41)</f>
        <v>-1</v>
      </c>
      <c r="D96" s="16">
        <f ca="1">_xll.DBRW($D$16,E$7,$H$33,$E$9,$H96,$D$11,$H$34,$D$41)</f>
        <v>0</v>
      </c>
      <c r="E96" s="25">
        <f ca="1">_xll.DBRW($E$16,E$7,$H$33,$E$9,$H96,$D$11,E$41,E$12,E$13)</f>
        <v>0</v>
      </c>
      <c r="F96" s="22"/>
      <c r="G96" s="90" t="str">
        <f ca="1">_xll.DBRW($G$16,$H96,G$13)&amp;IF(_xll.ELLEV($B$10,$H96)&lt;&gt;0,"",IF($D96&lt;&gt;0,"Annual",IF($E96&lt;&gt;0,"LID","")))</f>
        <v/>
      </c>
      <c r="H96" s="118" t="s">
        <v>180</v>
      </c>
      <c r="I96" s="98">
        <f ca="1">_xll.DBRW($B$17,I$7,$H$33,$D$9,$H96,$D$11,I$12,I$13)</f>
        <v>10677681.239834098</v>
      </c>
      <c r="J96" s="98">
        <f ca="1">_xll.DBRW($B$17,J$7,$H$33,$D$9,$H96,$D$11,J$12,J$13)</f>
        <v>10846563.200535893</v>
      </c>
      <c r="K96" s="98">
        <f ca="1">_xll.DBRW($B$17,K$7,$H$33,$D$9,$H96,$D$11,K$12,K$13)</f>
        <v>11018709.70087626</v>
      </c>
      <c r="L96" s="98">
        <f ca="1">_xll.DBRW($B$17,L$7,$H$33,$D$9,$H96,$D$11,L$12,L$13)</f>
        <v>10999110.840876259</v>
      </c>
      <c r="M96" s="98">
        <f ca="1">_xll.DBRW($B$17,M$7,$H$33,$D$9,$H96,$D$11,M$12,M$13)</f>
        <v>11045209.542111529</v>
      </c>
      <c r="N96" s="98">
        <f ca="1">_xll.DBRW($B$17,N$7,$H$33,$D$9,$H96,$D$11,N$12,N$13)</f>
        <v>11222699.893374231</v>
      </c>
      <c r="O96" s="98">
        <f ca="1">_xll.DBRW($B$17,O$7,$H$33,$D$9,$H96,$D$11,O$12,O$13)</f>
        <v>11622502.546099942</v>
      </c>
      <c r="P96" s="98">
        <f ca="1">_xll.DBRW($B$17,P$7,$H$33,$D$9,$H96,$D$11,P$12,P$13)</f>
        <v>11914501.633605089</v>
      </c>
      <c r="Q96" s="98">
        <f ca="1">_xll.DBRW($B$17,Q$7,$H$33,$D$9,$H96,$D$11,Q$12,Q$13)</f>
        <v>12263070.373256583</v>
      </c>
      <c r="R96" s="98">
        <f ca="1">_xll.DBRW($B$17,R$7,$H$33,$D$9,$H96,$D$11,R$12,R$13)</f>
        <v>12397852.899278196</v>
      </c>
      <c r="S96" s="98">
        <f ca="1">_xll.DBRW($B$17,S$7,$H$33,$D$9,$H96,$D$11,S$12,S$13)</f>
        <v>12563733.010633178</v>
      </c>
      <c r="T96" s="98">
        <f ca="1">_xll.DBRW($B$17,T$7,$H$33,$D$9,$H96,$D$11,T$12,T$13)</f>
        <v>12821809.583989926</v>
      </c>
      <c r="U96" s="98">
        <f ca="1">_xll.DBRW($B$17,U$7,$H$33,$D$9,$H96,$D$11,U$12,U$13)</f>
        <v>13162590.190722372</v>
      </c>
      <c r="V96" s="16"/>
      <c r="W96" s="98" t="str">
        <f ca="1">_xll.DBRW($B$17,W$7,$H$33,$D$9,$H96,$D$11,W$12,W$13)</f>
        <v>*KEY_ERR</v>
      </c>
      <c r="X96" s="100" t="e">
        <f ca="1">IF(W96=0,"",(#REF!/W96-1)*$C96)</f>
        <v>#REF!</v>
      </c>
      <c r="Y96" s="16"/>
      <c r="Z96" s="98" t="str">
        <f ca="1">_xll.DBRW($B$17,Z$7,$H$33,$D$9,$H96,$D$11,Z$12,Z$13)</f>
        <v>*KEY_ERR</v>
      </c>
      <c r="AA96" s="100" t="e">
        <f ca="1">IF(Z96=0,"",(#REF!/Z96-1)*$C96)</f>
        <v>#REF!</v>
      </c>
      <c r="AB96" s="16"/>
      <c r="AC96" s="110" t="str">
        <f ca="1">_xll.DBRW($B$17,AC$7,$H$33,$D$9,$H96,$D$11,AC$12,AC$13)</f>
        <v>*KEY_ERR</v>
      </c>
      <c r="AD96" s="110" t="str">
        <f ca="1">_xll.DBRW($B$17,AD$7,$H$33,$D$9,$H96,$D$11,AD$12,AD$13)</f>
        <v>*KEY_ERR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</row>
    <row r="98" spans="1:1000" s="39" customFormat="1" x14ac:dyDescent="0.2">
      <c r="E98" s="37"/>
      <c r="F98" s="38"/>
      <c r="G98" s="38"/>
      <c r="H98" s="127" t="s">
        <v>179</v>
      </c>
      <c r="V98" s="16"/>
      <c r="X98" s="38"/>
      <c r="Y98" s="16"/>
      <c r="AA98" s="38"/>
      <c r="AB98" s="16"/>
      <c r="AC98" s="116"/>
      <c r="AD98" s="116"/>
    </row>
    <row r="99" spans="1:1000" x14ac:dyDescent="0.2">
      <c r="A99" s="41" t="str">
        <f ca="1">IF(_xll.TM1RPTELLEV($H$99,$H99)=0,"Root",IF(OR(_xll.ELLEV($B$10,$H99)=0,_xll.TM1RPTELLEV($H$99,$H99)+1&gt;=VALUE($L$29)),"Base","Default"))</f>
        <v>Base</v>
      </c>
      <c r="C99" s="16" t="str">
        <f ca="1">_xll.DBRW($G$16,$H99,C$41)</f>
        <v>1</v>
      </c>
      <c r="D99" s="16">
        <f ca="1">_xll.DBRW($D$16,E$7,$H$33,$E$9,$H99,$D$11,$H$34,$D$41)</f>
        <v>0</v>
      </c>
      <c r="E99" s="25">
        <f ca="1">_xll.DBRW($E$16,E$7,$H$33,$E$9,$H99,$D$11,E$41,E$12,E$13)</f>
        <v>0</v>
      </c>
      <c r="G99" s="92" t="str">
        <f ca="1">_xll.DBRW($G$16,$H99,G$13)&amp;IF(_xll.ELLEV($B$10,$H99)&lt;&gt;0,"",IF($D99&lt;&gt;0,"Annual",IF($E99&lt;&gt;0,"LID","")))</f>
        <v/>
      </c>
      <c r="H99" s="97" t="str">
        <f ca="1">_xll.TM1RPTROW($B$18,$B$10,,,"CodeName", IF($O$30="Yes",1,0),"{Descendants( { [bpmAccount].["&amp;$C$18&amp;"] },"&amp;$L$29&amp;",BEFORE )}",$O$31, IF($O$29="Yes",1,0))</f>
        <v>300000 - Common Stock Issued</v>
      </c>
      <c r="I99" s="94">
        <f ca="1">_xll.DBRW($B$18,I$7,$H$33,$D$9,$H99,$D$11,I$12,I$13)</f>
        <v>4290711.683275871</v>
      </c>
      <c r="J99" s="94">
        <f ca="1">_xll.DBRW($B$18,J$7,$H$33,$D$9,$H99,$D$11,J$12,J$13)</f>
        <v>4369407.0441159206</v>
      </c>
      <c r="K99" s="94">
        <f ca="1">_xll.DBRW($B$18,K$7,$H$33,$D$9,$H99,$D$11,K$12,K$13)</f>
        <v>4427843.5294469856</v>
      </c>
      <c r="L99" s="94">
        <f ca="1">_xll.DBRW($B$18,L$7,$H$33,$D$9,$H99,$D$11,L$12,L$13)</f>
        <v>4604570.4109999286</v>
      </c>
      <c r="M99" s="94">
        <f ca="1">_xll.DBRW($B$18,M$7,$H$33,$D$9,$H99,$D$11,M$12,M$13)</f>
        <v>4663625.5312623428</v>
      </c>
      <c r="N99" s="94">
        <f ca="1">_xll.DBRW($B$18,N$7,$H$33,$D$9,$H99,$D$11,N$12,N$13)</f>
        <v>4786077.0676989267</v>
      </c>
      <c r="O99" s="94">
        <f ca="1">_xll.DBRW($B$18,O$7,$H$33,$D$9,$H99,$D$11,O$12,O$13)</f>
        <v>4825914.5217951778</v>
      </c>
      <c r="P99" s="94">
        <f ca="1">_xll.DBRW($B$18,P$7,$H$33,$D$9,$H99,$D$11,P$12,P$13)</f>
        <v>4904609.8826352283</v>
      </c>
      <c r="Q99" s="94">
        <f ca="1">_xll.DBRW($B$18,Q$7,$H$33,$D$9,$H99,$D$11,Q$12,Q$13)</f>
        <v>4963046.3679662924</v>
      </c>
      <c r="R99" s="94">
        <f ca="1">_xll.DBRW($B$18,R$7,$H$33,$D$9,$H99,$D$11,R$12,R$13)</f>
        <v>5139773.2495192355</v>
      </c>
      <c r="S99" s="94">
        <f ca="1">_xll.DBRW($B$18,S$7,$H$33,$D$9,$H99,$D$11,S$12,S$13)</f>
        <v>5198828.3697816506</v>
      </c>
      <c r="T99" s="94">
        <f ca="1">_xll.DBRW($B$18,T$7,$H$33,$D$9,$H99,$D$11,T$12,T$13)</f>
        <v>5259351.6142201927</v>
      </c>
      <c r="U99" s="94">
        <f ca="1">_xll.DBRW($B$18,U$7,$H$33,$D$9,$H99,$D$11,U$12,U$13)</f>
        <v>5316147.7042417945</v>
      </c>
      <c r="W99" s="95" t="str">
        <f ca="1">_xll.DBRW($B$18,W$7,$H$33,$D$9,$H99,$D$11,W$12,W$13)</f>
        <v>*KEY_ERR</v>
      </c>
      <c r="X99" s="96" t="e">
        <f ca="1">IF(W99=0,"",(#REF!/W99-1)*$C99)</f>
        <v>#REF!</v>
      </c>
      <c r="Z99" s="95" t="str">
        <f ca="1">_xll.DBRW($B$18,Z$7,$H$33,$D$9,$H99,$D$11,Z$12,Z$13)</f>
        <v>*KEY_ERR</v>
      </c>
      <c r="AA99" s="96" t="e">
        <f ca="1">IF(Z99=0,"",(#REF!/Z99-1)*$C99)</f>
        <v>#REF!</v>
      </c>
      <c r="AC99" s="114" t="str">
        <f ca="1">_xll.DBRW($B$18,AC$7,$H$33,$D$9,$H99,$D$11,AC$12,AC$13)</f>
        <v>*KEY_ERR</v>
      </c>
      <c r="AD99" s="114" t="str">
        <f ca="1">_xll.DBRW($B$18,AD$7,$H$33,$D$9,$H99,$D$11,AD$12,AD$13)</f>
        <v>*KEY_ERR</v>
      </c>
    </row>
    <row r="100" spans="1:1000" customFormat="1" ht="12.75" x14ac:dyDescent="0.2">
      <c r="A100" s="41" t="str">
        <f ca="1">IF(_xll.TM1RPTELLEV($H$99,$H100)=0,"Root",IF(OR(_xll.ELLEV($B$10,$H100)=0,_xll.TM1RPTELLEV($H$99,$H100)+1&gt;=VALUE($L$29)),"Base","Default"))</f>
        <v>Default</v>
      </c>
      <c r="B100" s="16"/>
      <c r="C100" s="16" t="str">
        <f ca="1">_xll.DBRW($G$16,$H100,C$41)</f>
        <v>1</v>
      </c>
      <c r="D100" s="16">
        <f ca="1">_xll.DBRW($D$16,E$7,$H$33,$E$9,$H100,$D$11,$H$34,$D$41)</f>
        <v>0</v>
      </c>
      <c r="E100" s="25">
        <f ca="1">_xll.DBRW($E$16,E$7,$H$33,$E$9,$H100,$D$11,E$41,E$12,E$13)</f>
        <v>0</v>
      </c>
      <c r="F100" s="22"/>
      <c r="G100" s="44" t="str">
        <f ca="1">_xll.DBRW($G$16,$H100,G$13)&amp;IF(_xll.ELLEV($B$10,$H100)&lt;&gt;0,"",IF($D100&lt;&gt;0,"Annual",IF($E100&lt;&gt;0,"LID","")))</f>
        <v/>
      </c>
      <c r="H100" s="119" t="s">
        <v>182</v>
      </c>
      <c r="I100" s="46">
        <f ca="1">_xll.DBRW($B$18,I$7,$H$33,$D$9,$H100,$D$11,I$12,I$13)</f>
        <v>4290711.683275871</v>
      </c>
      <c r="J100" s="46">
        <f ca="1">_xll.DBRW($B$18,J$7,$H$33,$D$9,$H100,$D$11,J$12,J$13)</f>
        <v>4369407.0441159206</v>
      </c>
      <c r="K100" s="46">
        <f ca="1">_xll.DBRW($B$18,K$7,$H$33,$D$9,$H100,$D$11,K$12,K$13)</f>
        <v>4427843.5294469856</v>
      </c>
      <c r="L100" s="46">
        <f ca="1">_xll.DBRW($B$18,L$7,$H$33,$D$9,$H100,$D$11,L$12,L$13)</f>
        <v>4604570.4109999286</v>
      </c>
      <c r="M100" s="46">
        <f ca="1">_xll.DBRW($B$18,M$7,$H$33,$D$9,$H100,$D$11,M$12,M$13)</f>
        <v>4663625.5312623428</v>
      </c>
      <c r="N100" s="46">
        <f ca="1">_xll.DBRW($B$18,N$7,$H$33,$D$9,$H100,$D$11,N$12,N$13)</f>
        <v>4786077.0676989267</v>
      </c>
      <c r="O100" s="46">
        <f ca="1">_xll.DBRW($B$18,O$7,$H$33,$D$9,$H100,$D$11,O$12,O$13)</f>
        <v>4825914.5217951778</v>
      </c>
      <c r="P100" s="46">
        <f ca="1">_xll.DBRW($B$18,P$7,$H$33,$D$9,$H100,$D$11,P$12,P$13)</f>
        <v>4904609.8826352283</v>
      </c>
      <c r="Q100" s="46">
        <f ca="1">_xll.DBRW($B$18,Q$7,$H$33,$D$9,$H100,$D$11,Q$12,Q$13)</f>
        <v>4963046.3679662924</v>
      </c>
      <c r="R100" s="46">
        <f ca="1">_xll.DBRW($B$18,R$7,$H$33,$D$9,$H100,$D$11,R$12,R$13)</f>
        <v>5139773.2495192355</v>
      </c>
      <c r="S100" s="46">
        <f ca="1">_xll.DBRW($B$18,S$7,$H$33,$D$9,$H100,$D$11,S$12,S$13)</f>
        <v>5198828.3697816506</v>
      </c>
      <c r="T100" s="46">
        <f ca="1">_xll.DBRW($B$18,T$7,$H$33,$D$9,$H100,$D$11,T$12,T$13)</f>
        <v>5259351.6142201927</v>
      </c>
      <c r="U100" s="46">
        <f ca="1">_xll.DBRW($B$18,U$7,$H$33,$D$9,$H100,$D$11,U$12,U$13)</f>
        <v>5316147.7042417945</v>
      </c>
      <c r="V100" s="16"/>
      <c r="W100" s="46" t="str">
        <f ca="1">_xll.DBRW($B$18,W$7,$H$33,$D$9,$H100,$D$11,W$12,W$13)</f>
        <v>*KEY_ERR</v>
      </c>
      <c r="X100" s="102" t="e">
        <f ca="1">IF(W100=0,"",(#REF!/W100-1)*$C100)</f>
        <v>#REF!</v>
      </c>
      <c r="Y100" s="16"/>
      <c r="Z100" s="46" t="str">
        <f ca="1">_xll.DBRW($B$18,Z$7,$H$33,$D$9,$H100,$D$11,Z$12,Z$13)</f>
        <v>*KEY_ERR</v>
      </c>
      <c r="AA100" s="102" t="e">
        <f ca="1">IF(Z100=0,"",(#REF!/Z100-1)*$C100)</f>
        <v>#REF!</v>
      </c>
      <c r="AB100" s="16"/>
      <c r="AC100" s="112" t="str">
        <f ca="1">_xll.DBRW($B$18,AC$7,$H$33,$D$9,$H100,$D$11,AC$12,AC$13)</f>
        <v>*KEY_ERR</v>
      </c>
      <c r="AD100" s="112" t="str">
        <f ca="1">_xll.DBRW($B$18,AD$7,$H$33,$D$9,$H100,$D$11,AD$12,AD$13)</f>
        <v>*KEY_ERR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</row>
    <row r="101" spans="1:1000" customFormat="1" ht="12.75" x14ac:dyDescent="0.2">
      <c r="A101" s="41" t="str">
        <f ca="1">IF(_xll.TM1RPTELLEV($H$99,$H101)=0,"Root",IF(OR(_xll.ELLEV($B$10,$H101)=0,_xll.TM1RPTELLEV($H$99,$H101)+1&gt;=VALUE($L$29)),"Base","Default"))</f>
        <v>Base</v>
      </c>
      <c r="B101" s="16"/>
      <c r="C101" s="16" t="str">
        <f ca="1">_xll.DBRW($G$16,$H101,C$41)</f>
        <v>1</v>
      </c>
      <c r="D101" s="16">
        <f ca="1">_xll.DBRW($D$16,E$7,$H$33,$E$9,$H101,$D$11,$H$34,$D$41)</f>
        <v>0</v>
      </c>
      <c r="E101" s="25">
        <f ca="1">_xll.DBRW($E$16,E$7,$H$33,$E$9,$H101,$D$11,E$41,E$12,E$13)</f>
        <v>0</v>
      </c>
      <c r="F101" s="22"/>
      <c r="G101" s="92" t="str">
        <f ca="1">_xll.DBRW($G$16,$H101,G$13)&amp;IF(_xll.ELLEV($B$10,$H101)&lt;&gt;0,"",IF($D101&lt;&gt;0,"Annual",IF($E101&lt;&gt;0,"LID","")))</f>
        <v/>
      </c>
      <c r="H101" s="97" t="s">
        <v>183</v>
      </c>
      <c r="I101" s="94">
        <f ca="1">_xll.DBRW($B$18,I$7,$H$33,$D$9,$H101,$D$11,I$12,I$13)</f>
        <v>798655.59056407632</v>
      </c>
      <c r="J101" s="94">
        <f ca="1">_xll.DBRW($B$18,J$7,$H$33,$D$9,$H101,$D$11,J$12,J$13)</f>
        <v>825299.61946986511</v>
      </c>
      <c r="K101" s="94">
        <f ca="1">_xll.DBRW($B$18,K$7,$H$33,$D$9,$H101,$D$11,K$12,K$13)</f>
        <v>838179.00633630576</v>
      </c>
      <c r="L101" s="94">
        <f ca="1">_xll.DBRW($B$18,L$7,$H$33,$D$9,$H101,$D$11,L$12,L$13)</f>
        <v>821533.2181661838</v>
      </c>
      <c r="M101" s="94">
        <f ca="1">_xll.DBRW($B$18,M$7,$H$33,$D$9,$H101,$D$11,M$12,M$13)</f>
        <v>840580.51127455605</v>
      </c>
      <c r="N101" s="94">
        <f ca="1">_xll.DBRW($B$18,N$7,$H$33,$D$9,$H101,$D$11,N$12,N$13)</f>
        <v>859510.48728434788</v>
      </c>
      <c r="O101" s="94">
        <f ca="1">_xll.DBRW($B$18,O$7,$H$33,$D$9,$H101,$D$11,O$12,O$13)</f>
        <v>876841.60279939754</v>
      </c>
      <c r="P101" s="94">
        <f ca="1">_xll.DBRW($B$18,P$7,$H$33,$D$9,$H101,$D$11,P$12,P$13)</f>
        <v>903485.63170518633</v>
      </c>
      <c r="Q101" s="94">
        <f ca="1">_xll.DBRW($B$18,Q$7,$H$33,$D$9,$H101,$D$11,Q$12,Q$13)</f>
        <v>916365.01857162698</v>
      </c>
      <c r="R101" s="94">
        <f ca="1">_xll.DBRW($B$18,R$7,$H$33,$D$9,$H101,$D$11,R$12,R$13)</f>
        <v>899719.23040150502</v>
      </c>
      <c r="S101" s="94">
        <f ca="1">_xll.DBRW($B$18,S$7,$H$33,$D$9,$H101,$D$11,S$12,S$13)</f>
        <v>918766.52350987715</v>
      </c>
      <c r="T101" s="94">
        <f ca="1">_xll.DBRW($B$18,T$7,$H$33,$D$9,$H101,$D$11,T$12,T$13)</f>
        <v>927750.26550486649</v>
      </c>
      <c r="U101" s="94">
        <f ca="1">_xll.DBRW($B$18,U$7,$H$33,$D$9,$H101,$D$11,U$12,U$13)</f>
        <v>931090.08762546408</v>
      </c>
      <c r="V101" s="16"/>
      <c r="W101" s="95" t="str">
        <f ca="1">_xll.DBRW($B$18,W$7,$H$33,$D$9,$H101,$D$11,W$12,W$13)</f>
        <v>*KEY_ERR</v>
      </c>
      <c r="X101" s="96" t="e">
        <f ca="1">IF(W101=0,"",(#REF!/W101-1)*$C101)</f>
        <v>#REF!</v>
      </c>
      <c r="Y101" s="16"/>
      <c r="Z101" s="95" t="str">
        <f ca="1">_xll.DBRW($B$18,Z$7,$H$33,$D$9,$H101,$D$11,Z$12,Z$13)</f>
        <v>*KEY_ERR</v>
      </c>
      <c r="AA101" s="96" t="e">
        <f ca="1">IF(Z101=0,"",(#REF!/Z101-1)*$C101)</f>
        <v>#REF!</v>
      </c>
      <c r="AB101" s="16"/>
      <c r="AC101" s="114" t="str">
        <f ca="1">_xll.DBRW($B$18,AC$7,$H$33,$D$9,$H101,$D$11,AC$12,AC$13)</f>
        <v>*KEY_ERR</v>
      </c>
      <c r="AD101" s="114" t="str">
        <f ca="1">_xll.DBRW($B$18,AD$7,$H$33,$D$9,$H101,$D$11,AD$12,AD$13)</f>
        <v>*KEY_ERR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</row>
    <row r="102" spans="1:1000" customFormat="1" ht="12.75" x14ac:dyDescent="0.2">
      <c r="A102" s="41" t="str">
        <f ca="1">IF(_xll.TM1RPTELLEV($H$99,$H102)=0,"Root",IF(OR(_xll.ELLEV($B$10,$H102)=0,_xll.TM1RPTELLEV($H$99,$H102)+1&gt;=VALUE($L$29)),"Base","Default"))</f>
        <v>Default</v>
      </c>
      <c r="B102" s="16"/>
      <c r="C102" s="16" t="str">
        <f ca="1">_xll.DBRW($G$16,$H102,C$41)</f>
        <v>1</v>
      </c>
      <c r="D102" s="16">
        <f ca="1">_xll.DBRW($D$16,E$7,$H$33,$E$9,$H102,$D$11,$H$34,$D$41)</f>
        <v>0</v>
      </c>
      <c r="E102" s="25">
        <f ca="1">_xll.DBRW($E$16,E$7,$H$33,$E$9,$H102,$D$11,E$41,E$12,E$13)</f>
        <v>0</v>
      </c>
      <c r="F102" s="22"/>
      <c r="G102" s="44" t="str">
        <f ca="1">_xll.DBRW($G$16,$H102,G$13)&amp;IF(_xll.ELLEV($B$10,$H102)&lt;&gt;0,"",IF($D102&lt;&gt;0,"Annual",IF($E102&lt;&gt;0,"LID","")))</f>
        <v/>
      </c>
      <c r="H102" s="119" t="s">
        <v>184</v>
      </c>
      <c r="I102" s="46">
        <f ca="1">_xll.DBRW($B$18,I$7,$H$33,$D$9,$H102,$D$11,I$12,I$13)</f>
        <v>798655.59056407632</v>
      </c>
      <c r="J102" s="46">
        <f ca="1">_xll.DBRW($B$18,J$7,$H$33,$D$9,$H102,$D$11,J$12,J$13)</f>
        <v>825299.61946986511</v>
      </c>
      <c r="K102" s="46">
        <f ca="1">_xll.DBRW($B$18,K$7,$H$33,$D$9,$H102,$D$11,K$12,K$13)</f>
        <v>838179.00633630576</v>
      </c>
      <c r="L102" s="46">
        <f ca="1">_xll.DBRW($B$18,L$7,$H$33,$D$9,$H102,$D$11,L$12,L$13)</f>
        <v>821533.2181661838</v>
      </c>
      <c r="M102" s="46">
        <f ca="1">_xll.DBRW($B$18,M$7,$H$33,$D$9,$H102,$D$11,M$12,M$13)</f>
        <v>840580.51127455605</v>
      </c>
      <c r="N102" s="46">
        <f ca="1">_xll.DBRW($B$18,N$7,$H$33,$D$9,$H102,$D$11,N$12,N$13)</f>
        <v>859510.48728434788</v>
      </c>
      <c r="O102" s="46">
        <f ca="1">_xll.DBRW($B$18,O$7,$H$33,$D$9,$H102,$D$11,O$12,O$13)</f>
        <v>876841.60279939754</v>
      </c>
      <c r="P102" s="46">
        <f ca="1">_xll.DBRW($B$18,P$7,$H$33,$D$9,$H102,$D$11,P$12,P$13)</f>
        <v>903485.63170518633</v>
      </c>
      <c r="Q102" s="46">
        <f ca="1">_xll.DBRW($B$18,Q$7,$H$33,$D$9,$H102,$D$11,Q$12,Q$13)</f>
        <v>916365.01857162698</v>
      </c>
      <c r="R102" s="46">
        <f ca="1">_xll.DBRW($B$18,R$7,$H$33,$D$9,$H102,$D$11,R$12,R$13)</f>
        <v>899719.23040150502</v>
      </c>
      <c r="S102" s="46">
        <f ca="1">_xll.DBRW($B$18,S$7,$H$33,$D$9,$H102,$D$11,S$12,S$13)</f>
        <v>918766.52350987715</v>
      </c>
      <c r="T102" s="46">
        <f ca="1">_xll.DBRW($B$18,T$7,$H$33,$D$9,$H102,$D$11,T$12,T$13)</f>
        <v>927750.26550486649</v>
      </c>
      <c r="U102" s="46">
        <f ca="1">_xll.DBRW($B$18,U$7,$H$33,$D$9,$H102,$D$11,U$12,U$13)</f>
        <v>931090.08762546408</v>
      </c>
      <c r="V102" s="16"/>
      <c r="W102" s="46" t="str">
        <f ca="1">_xll.DBRW($B$18,W$7,$H$33,$D$9,$H102,$D$11,W$12,W$13)</f>
        <v>*KEY_ERR</v>
      </c>
      <c r="X102" s="102" t="e">
        <f ca="1">IF(W102=0,"",(#REF!/W102-1)*$C102)</f>
        <v>#REF!</v>
      </c>
      <c r="Y102" s="16"/>
      <c r="Z102" s="46" t="str">
        <f ca="1">_xll.DBRW($B$18,Z$7,$H$33,$D$9,$H102,$D$11,Z$12,Z$13)</f>
        <v>*KEY_ERR</v>
      </c>
      <c r="AA102" s="102" t="e">
        <f ca="1">IF(Z102=0,"",(#REF!/Z102-1)*$C102)</f>
        <v>#REF!</v>
      </c>
      <c r="AB102" s="16"/>
      <c r="AC102" s="112" t="str">
        <f ca="1">_xll.DBRW($B$18,AC$7,$H$33,$D$9,$H102,$D$11,AC$12,AC$13)</f>
        <v>*KEY_ERR</v>
      </c>
      <c r="AD102" s="112" t="str">
        <f ca="1">_xll.DBRW($B$18,AD$7,$H$33,$D$9,$H102,$D$11,AD$12,AD$13)</f>
        <v>*KEY_ERR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</row>
    <row r="103" spans="1:1000" customFormat="1" ht="12.75" x14ac:dyDescent="0.2">
      <c r="A103" s="41" t="str">
        <f ca="1">IF(_xll.TM1RPTELLEV($H$99,$H103)=0,"Root",IF(OR(_xll.ELLEV($B$10,$H103)=0,_xll.TM1RPTELLEV($H$99,$H103)+1&gt;=VALUE($L$29)),"Base","Default"))</f>
        <v>Base</v>
      </c>
      <c r="B103" s="16"/>
      <c r="C103" s="16" t="str">
        <f ca="1">_xll.DBRW($G$16,$H103,C$41)</f>
        <v>1</v>
      </c>
      <c r="D103" s="16">
        <f ca="1">_xll.DBRW($D$16,E$7,$H$33,$E$9,$H103,$D$11,$H$34,$D$41)</f>
        <v>0</v>
      </c>
      <c r="E103" s="25">
        <f ca="1">_xll.DBRW($E$16,E$7,$H$33,$E$9,$H103,$D$11,E$41,E$12,E$13)</f>
        <v>0</v>
      </c>
      <c r="F103" s="22"/>
      <c r="G103" s="92" t="str">
        <f ca="1">_xll.DBRW($G$16,$H103,G$13)&amp;IF(_xll.ELLEV($B$10,$H103)&lt;&gt;0,"",IF($D103&lt;&gt;0,"Annual",IF($E103&lt;&gt;0,"LID","")))</f>
        <v>RULE</v>
      </c>
      <c r="H103" s="97" t="s">
        <v>185</v>
      </c>
      <c r="I103" s="94">
        <f ca="1">_xll.DBRW($B$18,I$7,$H$33,$D$9,$H103,$D$11,I$12,I$13)</f>
        <v>12154169.203586482</v>
      </c>
      <c r="J103" s="94">
        <f ca="1">_xll.DBRW($B$18,J$7,$H$33,$D$9,$H103,$D$11,J$12,J$13)</f>
        <v>11662926.782720633</v>
      </c>
      <c r="K103" s="94">
        <f ca="1">_xll.DBRW($B$18,K$7,$H$33,$D$9,$H103,$D$11,K$12,K$13)</f>
        <v>11498510.954406386</v>
      </c>
      <c r="L103" s="94">
        <f ca="1">_xll.DBRW($B$18,L$7,$H$33,$D$9,$H103,$D$11,L$12,L$13)</f>
        <v>12345622.109812645</v>
      </c>
      <c r="M103" s="94">
        <f ca="1">_xll.DBRW($B$18,M$7,$H$33,$D$9,$H103,$D$11,M$12,M$13)</f>
        <v>11128336.013046362</v>
      </c>
      <c r="N103" s="94">
        <f ca="1">_xll.DBRW($B$18,N$7,$H$33,$D$9,$H103,$D$11,N$12,N$13)</f>
        <v>10637584.876695853</v>
      </c>
      <c r="O103" s="94">
        <f ca="1">_xll.DBRW($B$18,O$7,$H$33,$D$9,$H103,$D$11,O$12,O$13)</f>
        <v>11198401.969112933</v>
      </c>
      <c r="P103" s="94">
        <f ca="1">_xll.DBRW($B$18,P$7,$H$33,$D$9,$H103,$D$11,P$12,P$13)</f>
        <v>10001579.010916267</v>
      </c>
      <c r="Q103" s="94">
        <f ca="1">_xll.DBRW($B$18,Q$7,$H$33,$D$9,$H103,$D$11,Q$12,Q$13)</f>
        <v>9958211.9987937585</v>
      </c>
      <c r="R103" s="94">
        <f ca="1">_xll.DBRW($B$18,R$7,$H$33,$D$9,$H103,$D$11,R$12,R$13)</f>
        <v>10805121.774958784</v>
      </c>
      <c r="S103" s="94">
        <f ca="1">_xll.DBRW($B$18,S$7,$H$33,$D$9,$H103,$D$11,S$12,S$13)</f>
        <v>9586471.8514930122</v>
      </c>
      <c r="T103" s="94">
        <f ca="1">_xll.DBRW($B$18,T$7,$H$33,$D$9,$H103,$D$11,T$12,T$13)</f>
        <v>8470930.816151917</v>
      </c>
      <c r="U103" s="94">
        <f ca="1">_xll.DBRW($B$18,U$7,$H$33,$D$9,$H103,$D$11,U$12,U$13)</f>
        <v>8352089.8399314042</v>
      </c>
      <c r="V103" s="16"/>
      <c r="W103" s="95" t="str">
        <f ca="1">_xll.DBRW($B$18,W$7,$H$33,$D$9,$H103,$D$11,W$12,W$13)</f>
        <v>*KEY_ERR</v>
      </c>
      <c r="X103" s="96" t="e">
        <f ca="1">IF(W103=0,"",(#REF!/W103-1)*$C103)</f>
        <v>#REF!</v>
      </c>
      <c r="Y103" s="16"/>
      <c r="Z103" s="95" t="str">
        <f ca="1">_xll.DBRW($B$18,Z$7,$H$33,$D$9,$H103,$D$11,Z$12,Z$13)</f>
        <v>*KEY_ERR</v>
      </c>
      <c r="AA103" s="96" t="e">
        <f ca="1">IF(Z103=0,"",(#REF!/Z103-1)*$C103)</f>
        <v>#REF!</v>
      </c>
      <c r="AB103" s="16"/>
      <c r="AC103" s="114" t="str">
        <f ca="1">_xll.DBRW($B$18,AC$7,$H$33,$D$9,$H103,$D$11,AC$12,AC$13)</f>
        <v>*KEY_ERR</v>
      </c>
      <c r="AD103" s="114" t="str">
        <f ca="1">_xll.DBRW($B$18,AD$7,$H$33,$D$9,$H103,$D$11,AD$12,AD$13)</f>
        <v>*KEY_ERR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</row>
    <row r="104" spans="1:1000" customFormat="1" ht="12.75" x14ac:dyDescent="0.2">
      <c r="A104" s="41" t="str">
        <f ca="1">IF(_xll.TM1RPTELLEV($H$99,$H104)=0,"Root",IF(OR(_xll.ELLEV($B$10,$H104)=0,_xll.TM1RPTELLEV($H$99,$H104)+1&gt;=VALUE($L$29)),"Base","Default"))</f>
        <v>Base</v>
      </c>
      <c r="B104" s="16"/>
      <c r="C104" s="16" t="str">
        <f ca="1">_xll.DBRW($G$16,$H104,C$41)</f>
        <v>1</v>
      </c>
      <c r="D104" s="16">
        <f ca="1">_xll.DBRW($D$16,E$7,$H$33,$E$9,$H104,$D$11,$H$34,$D$41)</f>
        <v>0</v>
      </c>
      <c r="E104" s="25">
        <f ca="1">_xll.DBRW($E$16,E$7,$H$33,$E$9,$H104,$D$11,E$41,E$12,E$13)</f>
        <v>0</v>
      </c>
      <c r="F104" s="22"/>
      <c r="G104" s="92" t="str">
        <f ca="1">_xll.DBRW($G$16,$H104,G$13)&amp;IF(_xll.ELLEV($B$10,$H104)&lt;&gt;0,"",IF($D104&lt;&gt;0,"Annual",IF($E104&lt;&gt;0,"LID","")))</f>
        <v/>
      </c>
      <c r="H104" s="97" t="s">
        <v>186</v>
      </c>
      <c r="I104" s="94">
        <f ca="1">_xll.DBRW($B$18,I$7,$H$33,$D$9,$H104,$D$11,I$12,I$13)</f>
        <v>21728279.070844341</v>
      </c>
      <c r="J104" s="94">
        <f ca="1">_xll.DBRW($B$18,J$7,$H$33,$D$9,$H104,$D$11,J$12,J$13)</f>
        <v>22043907.606096424</v>
      </c>
      <c r="K104" s="94">
        <f ca="1">_xll.DBRW($B$18,K$7,$H$33,$D$9,$H104,$D$11,K$12,K$13)</f>
        <v>22588052.586087674</v>
      </c>
      <c r="L104" s="94">
        <f ca="1">_xll.DBRW($B$18,L$7,$H$33,$D$9,$H104,$D$11,L$12,L$13)</f>
        <v>23335899.175458297</v>
      </c>
      <c r="M104" s="94">
        <f ca="1">_xll.DBRW($B$18,M$7,$H$33,$D$9,$H104,$D$11,M$12,M$13)</f>
        <v>23525010.745483615</v>
      </c>
      <c r="N104" s="94">
        <f ca="1">_xll.DBRW($B$18,N$7,$H$33,$D$9,$H104,$D$11,N$12,N$13)</f>
        <v>25962104.980616402</v>
      </c>
      <c r="O104" s="94">
        <f ca="1">_xll.DBRW($B$18,O$7,$H$33,$D$9,$H104,$D$11,O$12,O$13)</f>
        <v>24943220.458124418</v>
      </c>
      <c r="P104" s="94">
        <f ca="1">_xll.DBRW($B$18,P$7,$H$33,$D$9,$H104,$D$11,P$12,P$13)</f>
        <v>25217323.758501325</v>
      </c>
      <c r="Q104" s="94">
        <f ca="1">_xll.DBRW($B$18,Q$7,$H$33,$D$9,$H104,$D$11,Q$12,Q$13)</f>
        <v>26119744.208909106</v>
      </c>
      <c r="R104" s="94">
        <f ca="1">_xll.DBRW($B$18,R$7,$H$33,$D$9,$H104,$D$11,R$12,R$13)</f>
        <v>24693738.165816661</v>
      </c>
      <c r="S104" s="94">
        <f ca="1">_xll.DBRW($B$18,S$7,$H$33,$D$9,$H104,$D$11,S$12,S$13)</f>
        <v>24555805.718581025</v>
      </c>
      <c r="T104" s="94">
        <f ca="1">_xll.DBRW($B$18,T$7,$H$33,$D$9,$H104,$D$11,T$12,T$13)</f>
        <v>27546317.043087471</v>
      </c>
      <c r="U104" s="94">
        <f ca="1">_xll.DBRW($B$18,U$7,$H$33,$D$9,$H104,$D$11,U$12,U$13)</f>
        <v>28291104.8972064</v>
      </c>
      <c r="V104" s="16"/>
      <c r="W104" s="95" t="str">
        <f ca="1">_xll.DBRW($B$18,W$7,$H$33,$D$9,$H104,$D$11,W$12,W$13)</f>
        <v>*KEY_ERR</v>
      </c>
      <c r="X104" s="96" t="e">
        <f ca="1">IF(W104=0,"",(#REF!/W104-1)*$C104)</f>
        <v>#REF!</v>
      </c>
      <c r="Y104" s="16"/>
      <c r="Z104" s="95" t="str">
        <f ca="1">_xll.DBRW($B$18,Z$7,$H$33,$D$9,$H104,$D$11,Z$12,Z$13)</f>
        <v>*KEY_ERR</v>
      </c>
      <c r="AA104" s="96" t="e">
        <f ca="1">IF(Z104=0,"",(#REF!/Z104-1)*$C104)</f>
        <v>#REF!</v>
      </c>
      <c r="AB104" s="16"/>
      <c r="AC104" s="114" t="str">
        <f ca="1">_xll.DBRW($B$18,AC$7,$H$33,$D$9,$H104,$D$11,AC$12,AC$13)</f>
        <v>*KEY_ERR</v>
      </c>
      <c r="AD104" s="114" t="str">
        <f ca="1">_xll.DBRW($B$18,AD$7,$H$33,$D$9,$H104,$D$11,AD$12,AD$13)</f>
        <v>*KEY_ERR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</row>
    <row r="105" spans="1:1000" customFormat="1" ht="12.75" x14ac:dyDescent="0.2">
      <c r="A105" s="41" t="str">
        <f ca="1">IF(_xll.TM1RPTELLEV($H$99,$H105)=0,"Root",IF(OR(_xll.ELLEV($B$10,$H105)=0,_xll.TM1RPTELLEV($H$99,$H105)+1&gt;=VALUE($L$29)),"Base","Default"))</f>
        <v>Default</v>
      </c>
      <c r="B105" s="16"/>
      <c r="C105" s="16" t="str">
        <f ca="1">_xll.DBRW($G$16,$H105,C$41)</f>
        <v>1</v>
      </c>
      <c r="D105" s="16">
        <f ca="1">_xll.DBRW($D$16,E$7,$H$33,$E$9,$H105,$D$11,$H$34,$D$41)</f>
        <v>-851456</v>
      </c>
      <c r="E105" s="25">
        <f ca="1">_xll.DBRW($E$16,E$7,$H$33,$E$9,$H105,$D$11,E$41,E$12,E$13)</f>
        <v>-167347.79880689658</v>
      </c>
      <c r="F105" s="22"/>
      <c r="G105" s="44" t="str">
        <f ca="1">_xll.DBRW($G$16,$H105,G$13)&amp;IF(_xll.ELLEV($B$10,$H105)&lt;&gt;0,"",IF($D105&lt;&gt;0,"Annual",IF($E105&lt;&gt;0,"LID","")))</f>
        <v/>
      </c>
      <c r="H105" s="119" t="s">
        <v>187</v>
      </c>
      <c r="I105" s="46">
        <f ca="1">_xll.DBRW($B$18,I$7,$H$33,$D$9,$H105,$D$11,I$12,I$13)</f>
        <v>33882448.274430826</v>
      </c>
      <c r="J105" s="46">
        <f ca="1">_xll.DBRW($B$18,J$7,$H$33,$D$9,$H105,$D$11,J$12,J$13)</f>
        <v>33706834.388817057</v>
      </c>
      <c r="K105" s="46">
        <f ca="1">_xll.DBRW($B$18,K$7,$H$33,$D$9,$H105,$D$11,K$12,K$13)</f>
        <v>34086563.540494062</v>
      </c>
      <c r="L105" s="46">
        <f ca="1">_xll.DBRW($B$18,L$7,$H$33,$D$9,$H105,$D$11,L$12,L$13)</f>
        <v>35681521.285270944</v>
      </c>
      <c r="M105" s="46">
        <f ca="1">_xll.DBRW($B$18,M$7,$H$33,$D$9,$H105,$D$11,M$12,M$13)</f>
        <v>34653346.758529976</v>
      </c>
      <c r="N105" s="46">
        <f ca="1">_xll.DBRW($B$18,N$7,$H$33,$D$9,$H105,$D$11,N$12,N$13)</f>
        <v>36599689.857312255</v>
      </c>
      <c r="O105" s="46">
        <f ca="1">_xll.DBRW($B$18,O$7,$H$33,$D$9,$H105,$D$11,O$12,O$13)</f>
        <v>36141622.427237347</v>
      </c>
      <c r="P105" s="46">
        <f ca="1">_xll.DBRW($B$18,P$7,$H$33,$D$9,$H105,$D$11,P$12,P$13)</f>
        <v>35218902.769417591</v>
      </c>
      <c r="Q105" s="46">
        <f ca="1">_xll.DBRW($B$18,Q$7,$H$33,$D$9,$H105,$D$11,Q$12,Q$13)</f>
        <v>36077956.20770286</v>
      </c>
      <c r="R105" s="46">
        <f ca="1">_xll.DBRW($B$18,R$7,$H$33,$D$9,$H105,$D$11,R$12,R$13)</f>
        <v>35498859.940775447</v>
      </c>
      <c r="S105" s="46">
        <f ca="1">_xll.DBRW($B$18,S$7,$H$33,$D$9,$H105,$D$11,S$12,S$13)</f>
        <v>34142277.570074037</v>
      </c>
      <c r="T105" s="46">
        <f ca="1">_xll.DBRW($B$18,T$7,$H$33,$D$9,$H105,$D$11,T$12,T$13)</f>
        <v>36017247.859239385</v>
      </c>
      <c r="U105" s="46">
        <f ca="1">_xll.DBRW($B$18,U$7,$H$33,$D$9,$H105,$D$11,U$12,U$13)</f>
        <v>36643194.737137802</v>
      </c>
      <c r="V105" s="16"/>
      <c r="W105" s="46" t="str">
        <f ca="1">_xll.DBRW($B$18,W$7,$H$33,$D$9,$H105,$D$11,W$12,W$13)</f>
        <v>*KEY_ERR</v>
      </c>
      <c r="X105" s="102" t="e">
        <f ca="1">IF(W105=0,"",(#REF!/W105-1)*$C105)</f>
        <v>#REF!</v>
      </c>
      <c r="Y105" s="16"/>
      <c r="Z105" s="46" t="str">
        <f ca="1">_xll.DBRW($B$18,Z$7,$H$33,$D$9,$H105,$D$11,Z$12,Z$13)</f>
        <v>*KEY_ERR</v>
      </c>
      <c r="AA105" s="102" t="e">
        <f ca="1">IF(Z105=0,"",(#REF!/Z105-1)*$C105)</f>
        <v>#REF!</v>
      </c>
      <c r="AB105" s="16"/>
      <c r="AC105" s="112" t="str">
        <f ca="1">_xll.DBRW($B$18,AC$7,$H$33,$D$9,$H105,$D$11,AC$12,AC$13)</f>
        <v>*KEY_ERR</v>
      </c>
      <c r="AD105" s="112" t="str">
        <f ca="1">_xll.DBRW($B$18,AD$7,$H$33,$D$9,$H105,$D$11,AD$12,AD$13)</f>
        <v>*KEY_ERR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</row>
    <row r="106" spans="1:1000" customFormat="1" ht="12.75" x14ac:dyDescent="0.2">
      <c r="A106" s="41" t="str">
        <f ca="1">IF(_xll.TM1RPTELLEV($H$99,$H106)=0,"Root",IF(OR(_xll.ELLEV($B$10,$H106)=0,_xll.TM1RPTELLEV($H$99,$H106)+1&gt;=VALUE($L$29)),"Base","Default"))</f>
        <v>Root</v>
      </c>
      <c r="B106" s="16"/>
      <c r="C106" s="16" t="str">
        <f ca="1">_xll.DBRW($G$16,$H106,C$41)</f>
        <v>1</v>
      </c>
      <c r="D106" s="16">
        <f ca="1">_xll.DBRW($D$16,E$7,$H$33,$E$9,$H106,$D$11,$H$34,$D$41)</f>
        <v>-851456</v>
      </c>
      <c r="E106" s="25">
        <f ca="1">_xll.DBRW($E$16,E$7,$H$33,$E$9,$H106,$D$11,E$41,E$12,E$13)</f>
        <v>-167347.79880689658</v>
      </c>
      <c r="F106" s="22"/>
      <c r="G106" s="90" t="str">
        <f ca="1">_xll.DBRW($G$16,$H106,G$13)&amp;IF(_xll.ELLEV($B$10,$H106)&lt;&gt;0,"",IF($D106&lt;&gt;0,"Annual",IF($E106&lt;&gt;0,"LID","")))</f>
        <v/>
      </c>
      <c r="H106" s="118" t="s">
        <v>181</v>
      </c>
      <c r="I106" s="98">
        <f ca="1">_xll.DBRW($B$18,I$7,$H$33,$D$9,$H106,$D$11,I$12,I$13)</f>
        <v>38971815.548270769</v>
      </c>
      <c r="J106" s="98">
        <f ca="1">_xll.DBRW($B$18,J$7,$H$33,$D$9,$H106,$D$11,J$12,J$13)</f>
        <v>38901541.052402847</v>
      </c>
      <c r="K106" s="98">
        <f ca="1">_xll.DBRW($B$18,K$7,$H$33,$D$9,$H106,$D$11,K$12,K$13)</f>
        <v>39352586.076277345</v>
      </c>
      <c r="L106" s="98">
        <f ca="1">_xll.DBRW($B$18,L$7,$H$33,$D$9,$H106,$D$11,L$12,L$13)</f>
        <v>41107624.914437056</v>
      </c>
      <c r="M106" s="98">
        <f ca="1">_xll.DBRW($B$18,M$7,$H$33,$D$9,$H106,$D$11,M$12,M$13)</f>
        <v>40157552.801066875</v>
      </c>
      <c r="N106" s="98">
        <f ca="1">_xll.DBRW($B$18,N$7,$H$33,$D$9,$H106,$D$11,N$12,N$13)</f>
        <v>42245277.412295528</v>
      </c>
      <c r="O106" s="98">
        <f ca="1">_xll.DBRW($B$18,O$7,$H$33,$D$9,$H106,$D$11,O$12,O$13)</f>
        <v>41844378.551831923</v>
      </c>
      <c r="P106" s="98">
        <f ca="1">_xll.DBRW($B$18,P$7,$H$33,$D$9,$H106,$D$11,P$12,P$13)</f>
        <v>41026998.283758007</v>
      </c>
      <c r="Q106" s="98">
        <f ca="1">_xll.DBRW($B$18,Q$7,$H$33,$D$9,$H106,$D$11,Q$12,Q$13)</f>
        <v>41957367.594240785</v>
      </c>
      <c r="R106" s="98">
        <f ca="1">_xll.DBRW($B$18,R$7,$H$33,$D$9,$H106,$D$11,R$12,R$13)</f>
        <v>41538352.420696184</v>
      </c>
      <c r="S106" s="98">
        <f ca="1">_xll.DBRW($B$18,S$7,$H$33,$D$9,$H106,$D$11,S$12,S$13)</f>
        <v>40259872.463365562</v>
      </c>
      <c r="T106" s="98">
        <f ca="1">_xll.DBRW($B$18,T$7,$H$33,$D$9,$H106,$D$11,T$12,T$13)</f>
        <v>42204349.738964446</v>
      </c>
      <c r="U106" s="98">
        <f ca="1">_xll.DBRW($B$18,U$7,$H$33,$D$9,$H106,$D$11,U$12,U$13)</f>
        <v>42890432.529005066</v>
      </c>
      <c r="V106" s="16"/>
      <c r="W106" s="98" t="str">
        <f ca="1">_xll.DBRW($B$18,W$7,$H$33,$D$9,$H106,$D$11,W$12,W$13)</f>
        <v>*KEY_ERR</v>
      </c>
      <c r="X106" s="100" t="e">
        <f ca="1">IF(W106=0,"",(#REF!/W106-1)*$C106)</f>
        <v>#REF!</v>
      </c>
      <c r="Y106" s="16"/>
      <c r="Z106" s="98" t="str">
        <f ca="1">_xll.DBRW($B$18,Z$7,$H$33,$D$9,$H106,$D$11,Z$12,Z$13)</f>
        <v>*KEY_ERR</v>
      </c>
      <c r="AA106" s="100" t="e">
        <f ca="1">IF(Z106=0,"",(#REF!/Z106-1)*$C106)</f>
        <v>#REF!</v>
      </c>
      <c r="AB106" s="16"/>
      <c r="AC106" s="110" t="str">
        <f ca="1">_xll.DBRW($B$18,AC$7,$H$33,$D$9,$H106,$D$11,AC$12,AC$13)</f>
        <v>*KEY_ERR</v>
      </c>
      <c r="AD106" s="110" t="str">
        <f ca="1">_xll.DBRW($B$18,AD$7,$H$33,$D$9,$H106,$D$11,AD$12,AD$13)</f>
        <v>*KEY_ERR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</row>
  </sheetData>
  <mergeCells count="3">
    <mergeCell ref="B5:D5"/>
    <mergeCell ref="B15:D15"/>
    <mergeCell ref="B19:D19"/>
  </mergeCells>
  <conditionalFormatting sqref="X23:X27">
    <cfRule type="cellIs" dxfId="44" priority="361" operator="lessThan">
      <formula>0</formula>
    </cfRule>
  </conditionalFormatting>
  <conditionalFormatting sqref="AA23:AA27">
    <cfRule type="cellIs" dxfId="43" priority="360" operator="lessThan">
      <formula>0</formula>
    </cfRule>
  </conditionalFormatting>
  <conditionalFormatting sqref="I27:U27">
    <cfRule type="expression" dxfId="42" priority="359">
      <formula>OR($G27&lt;&gt;"",VALUE(I$2)&lt;=VALUE($H$2))</formula>
    </cfRule>
  </conditionalFormatting>
  <conditionalFormatting sqref="X106">
    <cfRule type="cellIs" dxfId="32" priority="27" operator="lessThan">
      <formula>0</formula>
    </cfRule>
  </conditionalFormatting>
  <conditionalFormatting sqref="AA106">
    <cfRule type="cellIs" dxfId="31" priority="26" operator="lessThan">
      <formula>0</formula>
    </cfRule>
  </conditionalFormatting>
  <conditionalFormatting sqref="X105 X102 X100">
    <cfRule type="cellIs" dxfId="30" priority="25" operator="lessThan">
      <formula>0</formula>
    </cfRule>
  </conditionalFormatting>
  <conditionalFormatting sqref="AA105 AA102 AA100">
    <cfRule type="cellIs" dxfId="29" priority="24" operator="lessThan">
      <formula>0</formula>
    </cfRule>
  </conditionalFormatting>
  <conditionalFormatting sqref="X103:X104 X101 X99">
    <cfRule type="cellIs" dxfId="28" priority="23" operator="lessThan">
      <formula>0</formula>
    </cfRule>
  </conditionalFormatting>
  <conditionalFormatting sqref="AA103:AA104 AA101 AA99">
    <cfRule type="cellIs" dxfId="27" priority="22" operator="lessThan">
      <formula>0</formula>
    </cfRule>
  </conditionalFormatting>
  <conditionalFormatting sqref="I103:U104 I101:U101 I99:U99">
    <cfRule type="expression" dxfId="26" priority="21">
      <formula>OR($G99&lt;&gt;"",VALUE(I$2)&lt;=VALUE($H$2))</formula>
    </cfRule>
  </conditionalFormatting>
  <conditionalFormatting sqref="X96">
    <cfRule type="cellIs" dxfId="22" priority="17" operator="lessThan">
      <formula>0</formula>
    </cfRule>
  </conditionalFormatting>
  <conditionalFormatting sqref="AA96">
    <cfRule type="cellIs" dxfId="21" priority="16" operator="lessThan">
      <formula>0</formula>
    </cfRule>
  </conditionalFormatting>
  <conditionalFormatting sqref="X95 X92 X87:X88 X85 X83">
    <cfRule type="cellIs" dxfId="20" priority="15" operator="lessThan">
      <formula>0</formula>
    </cfRule>
  </conditionalFormatting>
  <conditionalFormatting sqref="AA95 AA92 AA87:AA88 AA85 AA83">
    <cfRule type="cellIs" dxfId="19" priority="14" operator="lessThan">
      <formula>0</formula>
    </cfRule>
  </conditionalFormatting>
  <conditionalFormatting sqref="X93:X94 X89:X91 X86 X84 X79:X82">
    <cfRule type="cellIs" dxfId="18" priority="13" operator="lessThan">
      <formula>0</formula>
    </cfRule>
  </conditionalFormatting>
  <conditionalFormatting sqref="AA93:AA94 AA89:AA91 AA86 AA84 AA79:AA82">
    <cfRule type="cellIs" dxfId="17" priority="12" operator="lessThan">
      <formula>0</formula>
    </cfRule>
  </conditionalFormatting>
  <conditionalFormatting sqref="I93:U94 I89:U91 I86:U86 I84:U84 I79:U82">
    <cfRule type="expression" dxfId="16" priority="11">
      <formula>OR($G79&lt;&gt;"",VALUE(I$2)&lt;=VALUE($H$2))</formula>
    </cfRule>
  </conditionalFormatting>
  <conditionalFormatting sqref="X76">
    <cfRule type="cellIs" dxfId="6" priority="7" operator="lessThan">
      <formula>0</formula>
    </cfRule>
  </conditionalFormatting>
  <conditionalFormatting sqref="AA76">
    <cfRule type="cellIs" dxfId="5" priority="6" operator="lessThan">
      <formula>0</formula>
    </cfRule>
  </conditionalFormatting>
  <conditionalFormatting sqref="X75 X73 X69:X70 X63:X64 X60 X58 X55:X56 X52 X49 X47">
    <cfRule type="cellIs" dxfId="4" priority="5" operator="lessThan">
      <formula>0</formula>
    </cfRule>
  </conditionalFormatting>
  <conditionalFormatting sqref="AA75 AA73 AA69:AA70 AA63:AA64 AA60 AA58 AA55:AA56 AA52 AA49 AA47">
    <cfRule type="cellIs" dxfId="3" priority="4" operator="lessThan">
      <formula>0</formula>
    </cfRule>
  </conditionalFormatting>
  <conditionalFormatting sqref="X74 X71:X72 X65:X68 X61:X62 X59 X57 X53:X54 X50:X51 X48 X44:X46">
    <cfRule type="cellIs" dxfId="2" priority="3" operator="lessThan">
      <formula>0</formula>
    </cfRule>
  </conditionalFormatting>
  <conditionalFormatting sqref="AA74 AA71:AA72 AA65:AA68 AA61:AA62 AA59 AA57 AA53:AA54 AA50:AA51 AA48 AA44:AA46">
    <cfRule type="cellIs" dxfId="1" priority="2" operator="lessThan">
      <formula>0</formula>
    </cfRule>
  </conditionalFormatting>
  <conditionalFormatting sqref="I74:U74 I71:U72 I65:U68 I61:U62 I59:U59 I57:U57 I53:U54 I50:U51 I48:U48 I44:U46">
    <cfRule type="expression" dxfId="0" priority="1">
      <formula>OR($G44&lt;&gt;"",VALUE(I$2)&lt;=VALUE($H$2))</formula>
    </cfRule>
  </conditionalFormatting>
  <dataValidations count="1">
    <dataValidation type="list" allowBlank="1" showInputMessage="1" showErrorMessage="1" sqref="L33 O29:O30">
      <formula1>"Yes,No"</formula1>
    </dataValidation>
  </dataValidations>
  <printOptions horizontalCentered="1"/>
  <pageMargins left="0.17" right="0.17" top="0.5" bottom="0.5" header="0.3" footer="0.3"/>
  <pageSetup scale="38" fitToHeight="0" orientation="landscape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3073" r:id="rId4" name="TIButton1">
          <controlPr defaultSize="0" print="0" autoLine="0" autoPict="0" r:id="rId5">
            <anchor moveWithCells="1">
              <from>
                <xdr:col>8</xdr:col>
                <xdr:colOff>114300</xdr:colOff>
                <xdr:row>33</xdr:row>
                <xdr:rowOff>19050</xdr:rowOff>
              </from>
              <to>
                <xdr:col>10</xdr:col>
                <xdr:colOff>85725</xdr:colOff>
                <xdr:row>35</xdr:row>
                <xdr:rowOff>28575</xdr:rowOff>
              </to>
            </anchor>
          </controlPr>
        </control>
      </mc:Choice>
      <mc:Fallback>
        <control shapeId="3073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U71"/>
  <sheetViews>
    <sheetView showGridLines="0" topLeftCell="E32" zoomScaleNormal="100" workbookViewId="0">
      <pane xSplit="3" ySplit="13" topLeftCell="H45" activePane="bottomRight" state="frozen"/>
      <selection activeCell="E32" sqref="E32"/>
      <selection pane="topRight" activeCell="H32" sqref="H32"/>
      <selection pane="bottomLeft" activeCell="E45" sqref="E45"/>
      <selection pane="bottomRight" activeCell="F71" sqref="F71"/>
    </sheetView>
  </sheetViews>
  <sheetFormatPr defaultColWidth="8.85546875" defaultRowHeight="12.75" outlineLevelRow="1" outlineLevelCol="1" x14ac:dyDescent="0.2"/>
  <cols>
    <col min="1" max="1" width="10.28515625" style="71" hidden="1" customWidth="1" outlineLevel="1"/>
    <col min="2" max="2" width="36.85546875" style="71" hidden="1" customWidth="1" outlineLevel="1"/>
    <col min="3" max="3" width="10.7109375" style="71" hidden="1" customWidth="1" outlineLevel="1"/>
    <col min="4" max="4" width="11.5703125" style="71" hidden="1" customWidth="1" outlineLevel="1"/>
    <col min="5" max="5" width="2.7109375" style="71" customWidth="1" collapsed="1"/>
    <col min="6" max="6" width="16.42578125" style="71" customWidth="1"/>
    <col min="7" max="7" width="47.28515625" style="71" customWidth="1"/>
    <col min="8" max="20" width="11.28515625" style="71" customWidth="1"/>
    <col min="21" max="21" width="17" style="71" customWidth="1"/>
  </cols>
  <sheetData>
    <row r="1" spans="1:21" hidden="1" outlineLevel="1" x14ac:dyDescent="0.2">
      <c r="A1" s="16"/>
      <c r="B1" s="16"/>
      <c r="C1" s="16"/>
      <c r="D1" s="16"/>
      <c r="E1" s="16"/>
      <c r="F1" s="28" t="s">
        <v>36</v>
      </c>
      <c r="G1" s="20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idden="1" outlineLevel="1" x14ac:dyDescent="0.2">
      <c r="A2" s="23" t="s">
        <v>0</v>
      </c>
      <c r="B2" s="24" t="str">
        <f>Entry!$B$2</f>
        <v>PTR01-AC:</v>
      </c>
      <c r="C2" s="24" t="str">
        <f>Entry!$C$2</f>
        <v>PTR01-AC</v>
      </c>
      <c r="D2" s="16"/>
      <c r="E2" s="16"/>
      <c r="F2" s="12" t="str">
        <f ca="1">Entry!H2</f>
        <v>4</v>
      </c>
      <c r="G2" s="12"/>
      <c r="H2" s="12">
        <f>Entry!I2</f>
        <v>0</v>
      </c>
      <c r="I2" s="12">
        <f>Entry!J2</f>
        <v>1</v>
      </c>
      <c r="J2" s="12">
        <f>Entry!K2</f>
        <v>2</v>
      </c>
      <c r="K2" s="12">
        <f>Entry!L2</f>
        <v>3</v>
      </c>
      <c r="L2" s="12">
        <f>Entry!M2</f>
        <v>4</v>
      </c>
      <c r="M2" s="12">
        <f>Entry!N2</f>
        <v>5</v>
      </c>
      <c r="N2" s="12">
        <f>Entry!O2</f>
        <v>6</v>
      </c>
      <c r="O2" s="12">
        <f>Entry!P2</f>
        <v>7</v>
      </c>
      <c r="P2" s="12">
        <f>Entry!Q2</f>
        <v>8</v>
      </c>
      <c r="Q2" s="12">
        <f>Entry!R2</f>
        <v>9</v>
      </c>
      <c r="R2" s="12">
        <f>Entry!S2</f>
        <v>10</v>
      </c>
      <c r="S2" s="12">
        <f>Entry!T2</f>
        <v>11</v>
      </c>
      <c r="T2" s="12">
        <f>Entry!U2</f>
        <v>12</v>
      </c>
      <c r="U2" s="12">
        <f>Entry!V2</f>
        <v>12</v>
      </c>
    </row>
    <row r="3" spans="1:21" hidden="1" outlineLevel="1" x14ac:dyDescent="0.2">
      <c r="A3" s="23" t="s">
        <v>1</v>
      </c>
      <c r="B3" s="24" t="str">
        <f>$B$2&amp;"bpmFinance_LineItem"</f>
        <v>PTR01-AC:bpmFinance_LineItem</v>
      </c>
      <c r="C3" s="16"/>
      <c r="D3" s="16"/>
      <c r="E3" s="16"/>
      <c r="F3" s="12" t="str">
        <f ca="1">Entry!H3</f>
        <v>Apr 2016</v>
      </c>
      <c r="G3" s="12"/>
      <c r="H3" s="12" t="str">
        <f>Entry!I3</f>
        <v>OPB</v>
      </c>
      <c r="I3" s="12" t="str">
        <f>Entry!J3</f>
        <v>Jan</v>
      </c>
      <c r="J3" s="12" t="str">
        <f>Entry!K3</f>
        <v>Feb</v>
      </c>
      <c r="K3" s="12" t="str">
        <f>Entry!L3</f>
        <v>Mar</v>
      </c>
      <c r="L3" s="12" t="str">
        <f>Entry!M3</f>
        <v>Apr</v>
      </c>
      <c r="M3" s="12" t="str">
        <f>Entry!N3</f>
        <v>May</v>
      </c>
      <c r="N3" s="12" t="str">
        <f>Entry!O3</f>
        <v>Jun</v>
      </c>
      <c r="O3" s="12" t="str">
        <f>Entry!P3</f>
        <v>Jul</v>
      </c>
      <c r="P3" s="12" t="str">
        <f>Entry!Q3</f>
        <v>Aug</v>
      </c>
      <c r="Q3" s="12" t="str">
        <f>Entry!R3</f>
        <v>Sep</v>
      </c>
      <c r="R3" s="12" t="str">
        <f>Entry!S3</f>
        <v>Oct</v>
      </c>
      <c r="S3" s="12" t="str">
        <f>Entry!T3</f>
        <v>Nov</v>
      </c>
      <c r="T3" s="12" t="str">
        <f>Entry!U3</f>
        <v>Dec</v>
      </c>
      <c r="U3" s="12">
        <f>Entry!V3</f>
        <v>0</v>
      </c>
    </row>
    <row r="4" spans="1:21" hidden="1" outlineLevel="1" x14ac:dyDescent="0.2">
      <c r="A4" s="16"/>
      <c r="B4" s="16"/>
      <c r="C4" s="16"/>
      <c r="D4" s="16"/>
      <c r="E4" s="16"/>
      <c r="F4" s="12"/>
      <c r="G4" s="12"/>
      <c r="H4" s="12" t="str">
        <f ca="1">Entry!I4</f>
        <v>2016</v>
      </c>
      <c r="I4" s="12" t="str">
        <f ca="1">Entry!J4</f>
        <v>2016</v>
      </c>
      <c r="J4" s="12" t="str">
        <f ca="1">Entry!K4</f>
        <v>2016</v>
      </c>
      <c r="K4" s="12" t="str">
        <f ca="1">Entry!L4</f>
        <v>2016</v>
      </c>
      <c r="L4" s="12" t="str">
        <f ca="1">Entry!M4</f>
        <v>2016</v>
      </c>
      <c r="M4" s="12" t="str">
        <f ca="1">Entry!N4</f>
        <v>2016</v>
      </c>
      <c r="N4" s="12" t="str">
        <f ca="1">Entry!O4</f>
        <v>2016</v>
      </c>
      <c r="O4" s="12" t="str">
        <f ca="1">Entry!P4</f>
        <v>2016</v>
      </c>
      <c r="P4" s="12" t="str">
        <f ca="1">Entry!Q4</f>
        <v>2016</v>
      </c>
      <c r="Q4" s="12" t="str">
        <f ca="1">Entry!R4</f>
        <v>2016</v>
      </c>
      <c r="R4" s="12" t="str">
        <f ca="1">Entry!S4</f>
        <v>2016</v>
      </c>
      <c r="S4" s="12" t="str">
        <f ca="1">Entry!T4</f>
        <v>2016</v>
      </c>
      <c r="T4" s="12" t="str">
        <f ca="1">Entry!U4</f>
        <v>2016</v>
      </c>
      <c r="U4" s="12">
        <f>Entry!V4</f>
        <v>0</v>
      </c>
    </row>
    <row r="5" spans="1:21" hidden="1" outlineLevel="1" x14ac:dyDescent="0.2">
      <c r="A5" s="16"/>
      <c r="B5" s="132" t="str">
        <f>B3</f>
        <v>PTR01-AC:bpmFinance_LineItem</v>
      </c>
      <c r="C5" s="132"/>
      <c r="D5" s="132"/>
      <c r="E5" s="16"/>
      <c r="F5" s="28" t="s">
        <v>19</v>
      </c>
      <c r="G5" s="2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idden="1" outlineLevel="1" x14ac:dyDescent="0.2">
      <c r="A6" s="29" t="s">
        <v>2</v>
      </c>
      <c r="B6" s="30" t="s">
        <v>3</v>
      </c>
      <c r="C6" s="29" t="s">
        <v>4</v>
      </c>
      <c r="D6" s="29" t="s">
        <v>5</v>
      </c>
      <c r="E6" s="16"/>
      <c r="F6" s="16"/>
      <c r="G6" s="12" t="str">
        <f>U6</f>
        <v>Plan</v>
      </c>
      <c r="H6" s="12" t="str">
        <f ca="1">Entry!I6</f>
        <v>Act</v>
      </c>
      <c r="I6" s="12" t="str">
        <f ca="1">Entry!J6</f>
        <v>Act</v>
      </c>
      <c r="J6" s="12" t="str">
        <f ca="1">Entry!K6</f>
        <v>Act</v>
      </c>
      <c r="K6" s="12" t="str">
        <f ca="1">Entry!L6</f>
        <v>Act</v>
      </c>
      <c r="L6" s="12" t="str">
        <f ca="1">Entry!M6</f>
        <v>Act</v>
      </c>
      <c r="M6" s="12" t="str">
        <f ca="1">Entry!N6</f>
        <v>Plan</v>
      </c>
      <c r="N6" s="12" t="str">
        <f ca="1">Entry!O6</f>
        <v>Plan</v>
      </c>
      <c r="O6" s="12" t="str">
        <f ca="1">Entry!P6</f>
        <v>Plan</v>
      </c>
      <c r="P6" s="12" t="str">
        <f ca="1">Entry!Q6</f>
        <v>Plan</v>
      </c>
      <c r="Q6" s="12" t="str">
        <f ca="1">Entry!R6</f>
        <v>Plan</v>
      </c>
      <c r="R6" s="12" t="str">
        <f ca="1">Entry!S6</f>
        <v>Plan</v>
      </c>
      <c r="S6" s="12" t="str">
        <f ca="1">Entry!T6</f>
        <v>Plan</v>
      </c>
      <c r="T6" s="12" t="str">
        <f ca="1">Entry!U6</f>
        <v>Plan</v>
      </c>
      <c r="U6" s="12" t="str">
        <f>Entry!V6</f>
        <v>Plan</v>
      </c>
    </row>
    <row r="7" spans="1:21" hidden="1" outlineLevel="1" x14ac:dyDescent="0.2">
      <c r="A7" s="29">
        <v>1</v>
      </c>
      <c r="B7" s="24" t="str">
        <f ca="1">$B$2&amp;_xll.TABDIM($B$3,A7)</f>
        <v>PTR01-AC:bpmScenario</v>
      </c>
      <c r="C7" s="31" t="s">
        <v>6</v>
      </c>
      <c r="D7" s="32"/>
      <c r="E7" s="16"/>
      <c r="F7" s="16"/>
      <c r="G7" s="12" t="str">
        <f>U7</f>
        <v>Plan</v>
      </c>
      <c r="H7" s="12" t="str">
        <f>Entry!I7</f>
        <v>Plan</v>
      </c>
      <c r="I7" s="12" t="str">
        <f>Entry!J7</f>
        <v>Plan</v>
      </c>
      <c r="J7" s="12" t="str">
        <f>Entry!K7</f>
        <v>Plan</v>
      </c>
      <c r="K7" s="12" t="str">
        <f>Entry!L7</f>
        <v>Plan</v>
      </c>
      <c r="L7" s="12" t="str">
        <f>Entry!M7</f>
        <v>Plan</v>
      </c>
      <c r="M7" s="12" t="str">
        <f>Entry!N7</f>
        <v>Plan</v>
      </c>
      <c r="N7" s="12" t="str">
        <f>Entry!O7</f>
        <v>Plan</v>
      </c>
      <c r="O7" s="12" t="str">
        <f>Entry!P7</f>
        <v>Plan</v>
      </c>
      <c r="P7" s="12" t="str">
        <f>Entry!Q7</f>
        <v>Plan</v>
      </c>
      <c r="Q7" s="12" t="str">
        <f>Entry!R7</f>
        <v>Plan</v>
      </c>
      <c r="R7" s="12" t="str">
        <f>Entry!S7</f>
        <v>Plan</v>
      </c>
      <c r="S7" s="12" t="str">
        <f>Entry!T7</f>
        <v>Plan</v>
      </c>
      <c r="T7" s="12" t="str">
        <f>Entry!U7</f>
        <v>Plan</v>
      </c>
      <c r="U7" s="12" t="str">
        <f>Entry!V7</f>
        <v>Plan</v>
      </c>
    </row>
    <row r="8" spans="1:21" hidden="1" outlineLevel="1" x14ac:dyDescent="0.2">
      <c r="A8" s="29">
        <v>2</v>
      </c>
      <c r="B8" s="24" t="str">
        <f ca="1">$B$2&amp;_xll.TABDIM($B$3,A8)</f>
        <v>PTR01-AC:bpmCompany</v>
      </c>
      <c r="C8" s="31" t="s">
        <v>7</v>
      </c>
      <c r="D8" s="32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idden="1" outlineLevel="1" x14ac:dyDescent="0.2">
      <c r="A9" s="29">
        <v>3</v>
      </c>
      <c r="B9" s="24" t="str">
        <f ca="1">$B$2&amp;_xll.TABDIM($B$3,A9)</f>
        <v>PTR01-AC:bpmDepartment</v>
      </c>
      <c r="C9" s="31" t="s">
        <v>7</v>
      </c>
      <c r="D9" s="3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idden="1" outlineLevel="1" x14ac:dyDescent="0.2">
      <c r="A10" s="29">
        <v>4</v>
      </c>
      <c r="B10" s="24" t="str">
        <f ca="1">$B$2&amp;_xll.TABDIM($B$3,A10)</f>
        <v>PTR01-AC:bpmAccount</v>
      </c>
      <c r="C10" s="31" t="s">
        <v>121</v>
      </c>
      <c r="D10" s="32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idden="1" outlineLevel="1" x14ac:dyDescent="0.2">
      <c r="A11" s="29">
        <v>5</v>
      </c>
      <c r="B11" s="24" t="str">
        <f ca="1">$B$2&amp;_xll.TABDIM($B$3,A11)</f>
        <v>PTR01-AC:bpmCurrency</v>
      </c>
      <c r="C11" s="31" t="s">
        <v>7</v>
      </c>
      <c r="D11" s="32" t="s">
        <v>41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hidden="1" outlineLevel="1" x14ac:dyDescent="0.2">
      <c r="A12" s="29">
        <v>6</v>
      </c>
      <c r="B12" s="24" t="str">
        <f ca="1">$B$2&amp;_xll.TABDIM($B$3,A12)</f>
        <v>PTR01-AC:bpmFinance_LineItem</v>
      </c>
      <c r="C12" s="31" t="s">
        <v>40</v>
      </c>
      <c r="D12" s="32"/>
      <c r="E12" s="16"/>
      <c r="F12" s="16"/>
      <c r="G12" s="16"/>
      <c r="U12" s="16"/>
    </row>
    <row r="13" spans="1:21" hidden="1" outlineLevel="1" x14ac:dyDescent="0.2">
      <c r="A13" s="29">
        <v>7</v>
      </c>
      <c r="B13" s="24" t="str">
        <f ca="1">$B$2&amp;_xll.TABDIM($B$3,A13)</f>
        <v>PTR01-AC:bpmPeriod</v>
      </c>
      <c r="C13" s="31" t="s">
        <v>6</v>
      </c>
      <c r="D13" s="32"/>
      <c r="E13" s="16"/>
      <c r="F13" s="16"/>
      <c r="G13" s="12" t="str">
        <f ca="1">U13</f>
        <v>2016</v>
      </c>
      <c r="H13" s="12" t="str">
        <f ca="1">Entry!I12</f>
        <v>OPB 2016</v>
      </c>
      <c r="I13" s="12" t="str">
        <f ca="1">Entry!J12</f>
        <v>Jan 2016</v>
      </c>
      <c r="J13" s="12" t="str">
        <f ca="1">Entry!K12</f>
        <v>Feb 2016</v>
      </c>
      <c r="K13" s="12" t="str">
        <f ca="1">Entry!L12</f>
        <v>Mar 2016</v>
      </c>
      <c r="L13" s="12" t="str">
        <f ca="1">Entry!M12</f>
        <v>Apr 2016</v>
      </c>
      <c r="M13" s="12" t="str">
        <f ca="1">Entry!N12</f>
        <v>May 2016</v>
      </c>
      <c r="N13" s="12" t="str">
        <f ca="1">Entry!O12</f>
        <v>Jun 2016</v>
      </c>
      <c r="O13" s="12" t="str">
        <f ca="1">Entry!P12</f>
        <v>Jul 2016</v>
      </c>
      <c r="P13" s="12" t="str">
        <f ca="1">Entry!Q12</f>
        <v>Aug 2016</v>
      </c>
      <c r="Q13" s="12" t="str">
        <f ca="1">Entry!R12</f>
        <v>Sep 2016</v>
      </c>
      <c r="R13" s="12" t="str">
        <f ca="1">Entry!S12</f>
        <v>Oct 2016</v>
      </c>
      <c r="S13" s="12" t="str">
        <f ca="1">Entry!T12</f>
        <v>Nov 2016</v>
      </c>
      <c r="T13" s="12" t="str">
        <f ca="1">Entry!U12</f>
        <v>Dec 2016</v>
      </c>
      <c r="U13" s="12" t="str">
        <f ca="1">Entry!V12</f>
        <v>2016</v>
      </c>
    </row>
    <row r="14" spans="1:21" hidden="1" outlineLevel="1" x14ac:dyDescent="0.2">
      <c r="A14" s="29">
        <v>8</v>
      </c>
      <c r="B14" s="24" t="str">
        <f ca="1">$B$2&amp;_xll.TABDIM($B$3,A14)</f>
        <v>PTR01-AC:bpmFinance_LineItem_Msr</v>
      </c>
      <c r="C14" s="31" t="s">
        <v>6</v>
      </c>
      <c r="D14" s="32"/>
      <c r="E14" s="16"/>
      <c r="F14" s="16"/>
      <c r="G14" s="12" t="s">
        <v>120</v>
      </c>
      <c r="H14" s="12" t="str">
        <f>Entry!I13</f>
        <v>ORIGINAL</v>
      </c>
      <c r="I14" s="12" t="str">
        <f>Entry!J13</f>
        <v>ORIGINAL</v>
      </c>
      <c r="J14" s="12" t="str">
        <f>Entry!K13</f>
        <v>ORIGINAL</v>
      </c>
      <c r="K14" s="12" t="str">
        <f>Entry!L13</f>
        <v>ORIGINAL</v>
      </c>
      <c r="L14" s="12" t="str">
        <f>Entry!M13</f>
        <v>ORIGINAL</v>
      </c>
      <c r="M14" s="12" t="str">
        <f>Entry!N13</f>
        <v>ORIGINAL</v>
      </c>
      <c r="N14" s="12" t="str">
        <f>Entry!O13</f>
        <v>ORIGINAL</v>
      </c>
      <c r="O14" s="12" t="str">
        <f>Entry!P13</f>
        <v>ORIGINAL</v>
      </c>
      <c r="P14" s="12" t="str">
        <f>Entry!Q13</f>
        <v>ORIGINAL</v>
      </c>
      <c r="Q14" s="12" t="str">
        <f>Entry!R13</f>
        <v>ORIGINAL</v>
      </c>
      <c r="R14" s="12" t="str">
        <f>Entry!S13</f>
        <v>ORIGINAL</v>
      </c>
      <c r="S14" s="12" t="str">
        <f>Entry!T13</f>
        <v>ORIGINAL</v>
      </c>
      <c r="T14" s="12" t="str">
        <f>Entry!U13</f>
        <v>ORIGINAL</v>
      </c>
      <c r="U14" s="12" t="str">
        <f>Entry!V13</f>
        <v>ORIGINAL</v>
      </c>
    </row>
    <row r="15" spans="1:21" hidden="1" outlineLevel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idden="1" outlineLevel="1" x14ac:dyDescent="0.2">
      <c r="A16" s="16"/>
      <c r="B16" s="132" t="s">
        <v>11</v>
      </c>
      <c r="C16" s="132"/>
      <c r="D16" s="132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idden="1" outlineLevel="1" x14ac:dyDescent="0.2">
      <c r="A17" s="16"/>
      <c r="B17" s="33" t="str">
        <f ca="1">_xll.TM1RPTVIEW($B$3&amp;":BSLID1", IF($K$30="Yes",1,0), _xll.TM1RPTTITLE($B$2&amp;"bpmCompany",$G$33),  _xll.TM1RPTTITLE($B$2&amp;"bpmDepartment",$G$34),  _xll.TM1RPTTITLE($B$2&amp;"bpmAccount",$G$36), _xll.TM1RPTTITLE($B$2&amp;"bpmCurrency",$D$11),TM1RPTFMTRNG,TM1RPTFMTIDCOL)</f>
        <v>PTR01-AC:bpmFinance_LineItem:BSLID1</v>
      </c>
      <c r="C17" s="34"/>
      <c r="D17" s="3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idden="1" outlineLevel="1" x14ac:dyDescent="0.2">
      <c r="A18" s="16"/>
      <c r="B18" s="24" t="str">
        <f>B2&amp;"}ElementAttributes_bpmPeriod"</f>
        <v>PTR01-AC:}ElementAttributes_bpmPeriod</v>
      </c>
      <c r="C18" s="34"/>
      <c r="D18" s="3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idden="1" outlineLevel="1" x14ac:dyDescent="0.2">
      <c r="A19" s="16"/>
      <c r="B19" s="24" t="str">
        <f>B2&amp;"bpmPeriod_Info"</f>
        <v>PTR01-AC:bpmPeriod_Info</v>
      </c>
      <c r="C19" s="34"/>
      <c r="D19" s="3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idden="1" outlineLevel="1" x14ac:dyDescent="0.2">
      <c r="A20" s="16"/>
      <c r="B20" s="39"/>
      <c r="C20" s="39"/>
      <c r="D20" s="39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hidden="1" outlineLevel="1" x14ac:dyDescent="0.2">
      <c r="A21" s="40" t="s">
        <v>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hidden="1" outlineLevel="1" x14ac:dyDescent="0.2">
      <c r="A22" s="41" t="s">
        <v>13</v>
      </c>
      <c r="B22" s="16"/>
      <c r="C22" s="16"/>
      <c r="D22" s="16"/>
      <c r="E22" s="16"/>
      <c r="F22" s="106" t="s">
        <v>18</v>
      </c>
      <c r="G22" s="106"/>
      <c r="H22" s="107">
        <v>9999999</v>
      </c>
      <c r="I22" s="107">
        <v>9999999</v>
      </c>
      <c r="J22" s="107">
        <v>9999999</v>
      </c>
      <c r="K22" s="107">
        <v>9999999</v>
      </c>
      <c r="L22" s="107">
        <v>9999999</v>
      </c>
      <c r="M22" s="107">
        <v>9999999</v>
      </c>
      <c r="N22" s="107">
        <v>9999999</v>
      </c>
      <c r="O22" s="107">
        <v>9999999</v>
      </c>
      <c r="P22" s="107">
        <v>9999999</v>
      </c>
      <c r="Q22" s="107">
        <v>9999999</v>
      </c>
      <c r="R22" s="107">
        <v>9999999</v>
      </c>
      <c r="S22" s="107">
        <v>9999999</v>
      </c>
      <c r="T22" s="107">
        <v>9999999</v>
      </c>
      <c r="U22" s="107">
        <v>9999999</v>
      </c>
    </row>
    <row r="23" spans="1:21" hidden="1" outlineLevel="1" x14ac:dyDescent="0.2">
      <c r="A23" s="41"/>
      <c r="B23" s="16"/>
      <c r="C23" s="16"/>
      <c r="D23" s="16"/>
      <c r="E23" s="16"/>
      <c r="F23" s="104"/>
      <c r="G23" s="104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hidden="1" outlineLevel="1" x14ac:dyDescent="0.2">
      <c r="A24" s="41" t="s">
        <v>14</v>
      </c>
      <c r="B24" s="16"/>
      <c r="C24" s="16"/>
      <c r="D24" s="16"/>
      <c r="E24" s="16"/>
      <c r="F24" s="72" t="s">
        <v>18</v>
      </c>
      <c r="G24" s="72"/>
      <c r="H24" s="46">
        <v>9999999</v>
      </c>
      <c r="I24" s="46">
        <v>9999999</v>
      </c>
      <c r="J24" s="46">
        <v>9999999</v>
      </c>
      <c r="K24" s="46">
        <v>9999999</v>
      </c>
      <c r="L24" s="46">
        <v>9999999</v>
      </c>
      <c r="M24" s="46">
        <v>9999999</v>
      </c>
      <c r="N24" s="46">
        <v>9999999</v>
      </c>
      <c r="O24" s="46">
        <v>9999999</v>
      </c>
      <c r="P24" s="46">
        <v>9999999</v>
      </c>
      <c r="Q24" s="46">
        <v>9999999</v>
      </c>
      <c r="R24" s="46">
        <v>9999999</v>
      </c>
      <c r="S24" s="46">
        <v>9999999</v>
      </c>
      <c r="T24" s="46">
        <v>9999999</v>
      </c>
      <c r="U24" s="46">
        <v>9999999</v>
      </c>
    </row>
    <row r="25" spans="1:21" hidden="1" outlineLevel="1" x14ac:dyDescent="0.2">
      <c r="A25" s="16"/>
      <c r="B25" s="16"/>
      <c r="C25" s="16"/>
      <c r="D25" s="16"/>
      <c r="E25" s="1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idden="1" outlineLevel="1" x14ac:dyDescent="0.2">
      <c r="A26" s="41" t="s">
        <v>141</v>
      </c>
      <c r="B26" s="16"/>
      <c r="C26" s="16"/>
      <c r="D26" s="16"/>
      <c r="E26" s="16"/>
      <c r="F26" s="93" t="s">
        <v>18</v>
      </c>
      <c r="G26" s="104"/>
      <c r="H26" s="99">
        <v>9999999</v>
      </c>
      <c r="I26" s="99">
        <v>9999999</v>
      </c>
      <c r="J26" s="99">
        <v>9999999</v>
      </c>
      <c r="K26" s="99">
        <v>9999999</v>
      </c>
      <c r="L26" s="99">
        <v>9999999</v>
      </c>
      <c r="M26" s="99">
        <v>9999999</v>
      </c>
      <c r="N26" s="99">
        <v>9999999</v>
      </c>
      <c r="O26" s="99">
        <v>9999999</v>
      </c>
      <c r="P26" s="99">
        <v>9999999</v>
      </c>
      <c r="Q26" s="99">
        <v>9999999</v>
      </c>
      <c r="R26" s="99">
        <v>9999999</v>
      </c>
      <c r="S26" s="99">
        <v>9999999</v>
      </c>
      <c r="T26" s="99">
        <v>9999999</v>
      </c>
      <c r="U26" s="99">
        <v>9999999</v>
      </c>
    </row>
    <row r="27" spans="1:21" hidden="1" outlineLevel="1" x14ac:dyDescent="0.2">
      <c r="A27" s="41" t="s">
        <v>130</v>
      </c>
      <c r="B27" s="16"/>
      <c r="C27" s="16"/>
      <c r="D27" s="16"/>
      <c r="E27" s="16"/>
      <c r="F27" s="49" t="s">
        <v>18</v>
      </c>
      <c r="G27" s="73"/>
      <c r="H27" s="50">
        <v>9999999</v>
      </c>
      <c r="I27" s="50">
        <v>9999999</v>
      </c>
      <c r="J27" s="50">
        <v>9999999</v>
      </c>
      <c r="K27" s="50">
        <v>9999999</v>
      </c>
      <c r="L27" s="50">
        <v>9999999</v>
      </c>
      <c r="M27" s="50">
        <v>9999999</v>
      </c>
      <c r="N27" s="50">
        <v>9999999</v>
      </c>
      <c r="O27" s="50">
        <v>9999999</v>
      </c>
      <c r="P27" s="50">
        <v>9999999</v>
      </c>
      <c r="Q27" s="50">
        <v>9999999</v>
      </c>
      <c r="R27" s="50">
        <v>9999999</v>
      </c>
      <c r="S27" s="50">
        <v>9999999</v>
      </c>
      <c r="T27" s="50">
        <v>9999999</v>
      </c>
      <c r="U27" s="51">
        <v>9999999</v>
      </c>
    </row>
    <row r="28" spans="1:21" hidden="1" outlineLevel="1" x14ac:dyDescent="0.2">
      <c r="A28" s="40" t="s">
        <v>10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idden="1" outlineLevel="1" x14ac:dyDescent="0.2">
      <c r="A29" s="40"/>
      <c r="B29" s="16"/>
      <c r="C29" s="16"/>
      <c r="D29" s="16"/>
      <c r="E29" s="16"/>
      <c r="F29" s="16"/>
      <c r="G29" s="16"/>
      <c r="H29" s="16"/>
      <c r="I29" s="52" t="s">
        <v>12</v>
      </c>
      <c r="J29" s="52" t="s">
        <v>12</v>
      </c>
      <c r="K29" s="53" t="str">
        <f ca="1">_xll.SUBNM($B$2&amp;"bpmPickLevel","",9)</f>
        <v>9</v>
      </c>
      <c r="L29" s="16"/>
      <c r="M29" s="52" t="s">
        <v>17</v>
      </c>
      <c r="N29" s="53" t="s">
        <v>16</v>
      </c>
      <c r="O29" s="16"/>
      <c r="P29" s="16"/>
      <c r="Q29" s="16"/>
      <c r="R29" s="16"/>
      <c r="S29" s="16"/>
      <c r="T29" s="16"/>
      <c r="U29" s="16"/>
    </row>
    <row r="30" spans="1:21" hidden="1" outlineLevel="1" x14ac:dyDescent="0.2">
      <c r="A30" s="40"/>
      <c r="B30" s="16"/>
      <c r="C30" s="16"/>
      <c r="D30" s="16"/>
      <c r="E30" s="16"/>
      <c r="F30" s="16"/>
      <c r="G30" s="16"/>
      <c r="H30" s="16"/>
      <c r="I30" s="52" t="s">
        <v>39</v>
      </c>
      <c r="J30" s="52" t="s">
        <v>39</v>
      </c>
      <c r="K30" s="53" t="s">
        <v>52</v>
      </c>
      <c r="L30" s="16"/>
      <c r="M30" s="52" t="s">
        <v>38</v>
      </c>
      <c r="N30" s="53" t="s">
        <v>16</v>
      </c>
      <c r="O30" s="16"/>
      <c r="P30" s="16"/>
      <c r="Q30" s="16"/>
      <c r="R30" s="16"/>
      <c r="S30" s="16"/>
      <c r="T30" s="16"/>
      <c r="U30" s="16"/>
    </row>
    <row r="31" spans="1:21" hidden="1" outlineLevel="1" x14ac:dyDescent="0.2">
      <c r="A31" s="4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52" t="s">
        <v>37</v>
      </c>
      <c r="N31" s="53">
        <v>1</v>
      </c>
      <c r="O31" s="16"/>
      <c r="P31" s="16"/>
      <c r="Q31" s="16"/>
      <c r="R31" s="16"/>
      <c r="S31" s="16"/>
      <c r="T31" s="16"/>
      <c r="U31" s="16"/>
    </row>
    <row r="32" spans="1:21" collapsed="1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">
      <c r="A33" s="16"/>
      <c r="B33" s="16"/>
      <c r="C33" s="16"/>
      <c r="D33" s="16"/>
      <c r="E33" s="16"/>
      <c r="F33" s="52" t="s">
        <v>45</v>
      </c>
      <c r="G33" s="70" t="str">
        <f ca="1">Entry!$H33</f>
        <v>002 - Granny Smith (Oldies)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2">
      <c r="A34" s="16"/>
      <c r="B34" s="16"/>
      <c r="C34" s="16"/>
      <c r="D34" s="16"/>
      <c r="E34" s="16"/>
      <c r="F34" s="52" t="s">
        <v>46</v>
      </c>
      <c r="G34" s="70" t="str">
        <f>Entry!$D9</f>
        <v>00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x14ac:dyDescent="0.2">
      <c r="A35" s="16"/>
      <c r="B35" s="16"/>
      <c r="C35" s="16"/>
      <c r="D35" s="16"/>
      <c r="E35" s="16"/>
      <c r="F35" s="52" t="s">
        <v>47</v>
      </c>
      <c r="G35" s="70" t="str">
        <f ca="1">Entry!$H34</f>
        <v>2016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x14ac:dyDescent="0.2">
      <c r="A36" s="16"/>
      <c r="B36" s="16"/>
      <c r="C36" s="16"/>
      <c r="D36" s="16"/>
      <c r="E36" s="16"/>
      <c r="F36" s="52" t="s">
        <v>48</v>
      </c>
      <c r="G36" s="54" t="str">
        <f ca="1">_xll.SUBNM($B$10,"","609000","CodeName")</f>
        <v>609000 - Depreciation Expense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13.5" thickBot="1" x14ac:dyDescent="0.25">
      <c r="A37" s="16"/>
      <c r="B37" s="16"/>
      <c r="C37" s="16"/>
      <c r="D37" s="1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</row>
    <row r="38" spans="1:21" ht="13.5" thickTop="1" x14ac:dyDescent="0.2">
      <c r="A38" s="16"/>
      <c r="B38" s="16"/>
      <c r="C38" s="16"/>
      <c r="D38" s="16"/>
      <c r="E38" s="16"/>
      <c r="F38" s="39"/>
      <c r="G38" s="39"/>
      <c r="H38" s="74" t="s">
        <v>125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spans="1:21" ht="18.75" x14ac:dyDescent="0.3">
      <c r="A39" s="16"/>
      <c r="B39" s="16"/>
      <c r="C39" s="16"/>
      <c r="D39" s="16"/>
      <c r="E39" s="16"/>
      <c r="F39" s="68" t="s">
        <v>212</v>
      </c>
      <c r="G39" s="57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 spans="1:21" ht="13.5" customHeight="1" x14ac:dyDescent="0.2">
      <c r="A40" s="75"/>
      <c r="B40" s="76"/>
      <c r="C40" s="76"/>
      <c r="D40" s="76"/>
      <c r="E40" s="77"/>
      <c r="F40" s="78"/>
      <c r="G40" s="79"/>
      <c r="H40" s="76"/>
      <c r="I40" s="76"/>
      <c r="J40" s="76"/>
      <c r="K40" s="80"/>
      <c r="L40" s="81"/>
      <c r="M40" s="81"/>
      <c r="N40" s="81"/>
      <c r="O40" s="82"/>
      <c r="P40" s="82"/>
      <c r="Q40" s="82"/>
      <c r="R40" s="82"/>
      <c r="S40" s="82"/>
      <c r="T40" s="82"/>
      <c r="U40" s="82"/>
    </row>
    <row r="41" spans="1:21" x14ac:dyDescent="0.2">
      <c r="A41" s="16"/>
      <c r="B41" s="16"/>
      <c r="C41" s="16"/>
      <c r="D41" s="16"/>
      <c r="E41" s="16"/>
      <c r="F41" s="83"/>
      <c r="G41" s="84"/>
      <c r="H41" s="62" t="str">
        <f ca="1">H13</f>
        <v>OPB 2016</v>
      </c>
      <c r="I41" s="62" t="str">
        <f t="shared" ref="I41" ca="1" si="0">I13</f>
        <v>Jan 2016</v>
      </c>
      <c r="J41" s="62" t="str">
        <f t="shared" ref="J41:U41" ca="1" si="1">J13</f>
        <v>Feb 2016</v>
      </c>
      <c r="K41" s="62" t="str">
        <f t="shared" ca="1" si="1"/>
        <v>Mar 2016</v>
      </c>
      <c r="L41" s="62" t="str">
        <f t="shared" ca="1" si="1"/>
        <v>Apr 2016</v>
      </c>
      <c r="M41" s="62" t="str">
        <f t="shared" ca="1" si="1"/>
        <v>May 2016</v>
      </c>
      <c r="N41" s="62" t="str">
        <f t="shared" ca="1" si="1"/>
        <v>Jun 2016</v>
      </c>
      <c r="O41" s="62" t="str">
        <f t="shared" ca="1" si="1"/>
        <v>Jul 2016</v>
      </c>
      <c r="P41" s="62" t="str">
        <f t="shared" ca="1" si="1"/>
        <v>Aug 2016</v>
      </c>
      <c r="Q41" s="62" t="str">
        <f t="shared" ca="1" si="1"/>
        <v>Sep 2016</v>
      </c>
      <c r="R41" s="62" t="str">
        <f t="shared" ca="1" si="1"/>
        <v>Oct 2016</v>
      </c>
      <c r="S41" s="62" t="str">
        <f t="shared" ca="1" si="1"/>
        <v>Nov 2016</v>
      </c>
      <c r="T41" s="62" t="str">
        <f t="shared" ca="1" si="1"/>
        <v>Dec 2016</v>
      </c>
      <c r="U41" s="62" t="str">
        <f t="shared" ca="1" si="1"/>
        <v>2016</v>
      </c>
    </row>
    <row r="42" spans="1:21" x14ac:dyDescent="0.2">
      <c r="A42" s="64" t="s">
        <v>15</v>
      </c>
      <c r="B42" s="16"/>
      <c r="C42" s="16"/>
      <c r="D42" s="16"/>
      <c r="E42" s="16"/>
      <c r="F42" s="85" t="s">
        <v>118</v>
      </c>
      <c r="G42" s="86" t="s">
        <v>119</v>
      </c>
      <c r="H42" s="62" t="str">
        <f ca="1">H$6</f>
        <v>Act</v>
      </c>
      <c r="I42" s="62" t="str">
        <f t="shared" ref="I42:U42" ca="1" si="2">I$6</f>
        <v>Act</v>
      </c>
      <c r="J42" s="62" t="str">
        <f t="shared" ca="1" si="2"/>
        <v>Act</v>
      </c>
      <c r="K42" s="62" t="str">
        <f t="shared" ca="1" si="2"/>
        <v>Act</v>
      </c>
      <c r="L42" s="62" t="str">
        <f t="shared" ca="1" si="2"/>
        <v>Act</v>
      </c>
      <c r="M42" s="62" t="str">
        <f t="shared" ca="1" si="2"/>
        <v>Plan</v>
      </c>
      <c r="N42" s="62" t="str">
        <f t="shared" ca="1" si="2"/>
        <v>Plan</v>
      </c>
      <c r="O42" s="62" t="str">
        <f t="shared" ca="1" si="2"/>
        <v>Plan</v>
      </c>
      <c r="P42" s="62" t="str">
        <f t="shared" ca="1" si="2"/>
        <v>Plan</v>
      </c>
      <c r="Q42" s="62" t="str">
        <f t="shared" ca="1" si="2"/>
        <v>Plan</v>
      </c>
      <c r="R42" s="62" t="str">
        <f t="shared" ca="1" si="2"/>
        <v>Plan</v>
      </c>
      <c r="S42" s="62" t="str">
        <f t="shared" ca="1" si="2"/>
        <v>Plan</v>
      </c>
      <c r="T42" s="62" t="str">
        <f t="shared" ca="1" si="2"/>
        <v>Plan</v>
      </c>
      <c r="U42" s="62" t="str">
        <f t="shared" si="2"/>
        <v>Plan</v>
      </c>
    </row>
    <row r="43" spans="1:21" ht="5.25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2">
      <c r="A44" s="16"/>
      <c r="B44" s="16"/>
      <c r="C44" s="16"/>
      <c r="D44" s="16"/>
      <c r="E44" s="16"/>
      <c r="F44" s="106" t="s">
        <v>131</v>
      </c>
      <c r="G44" s="87" t="str">
        <f ca="1">_xll.DBRW($B$3,G$7,$G$33,$G$34,$G$36,$D$11,$F44,G$13,G$14)</f>
        <v/>
      </c>
      <c r="H44" s="87">
        <f ca="1">_xll.DBRW($B$3,H$7,$G$33,$G$34,$G$36,$D$11,$F44,H$13,H$14)</f>
        <v>0</v>
      </c>
      <c r="I44" s="88">
        <f ca="1">_xll.DBRW($B$3,I$7,$G$33,$G$34,$G$36,$D$11,$F44,I$13,I$14)</f>
        <v>0</v>
      </c>
      <c r="J44" s="88">
        <f ca="1">_xll.DBRW($B$3,J$7,$G$33,$G$34,$G$36,$D$11,$F44,J$13,J$14)</f>
        <v>0</v>
      </c>
      <c r="K44" s="88">
        <f ca="1">_xll.DBRW($B$3,K$7,$G$33,$G$34,$G$36,$D$11,$F44,K$13,K$14)</f>
        <v>0</v>
      </c>
      <c r="L44" s="88">
        <f ca="1">_xll.DBRW($B$3,L$7,$G$33,$G$34,$G$36,$D$11,$F44,L$13,L$14)</f>
        <v>0</v>
      </c>
      <c r="M44" s="88">
        <f ca="1">_xll.DBRW($B$3,M$7,$G$33,$G$34,$G$36,$D$11,$F44,M$13,M$14)</f>
        <v>0</v>
      </c>
      <c r="N44" s="88">
        <f ca="1">_xll.DBRW($B$3,N$7,$G$33,$G$34,$G$36,$D$11,$F44,N$13,N$14)</f>
        <v>0</v>
      </c>
      <c r="O44" s="88">
        <f ca="1">_xll.DBRW($B$3,O$7,$G$33,$G$34,$G$36,$D$11,$F44,O$13,O$14)</f>
        <v>0</v>
      </c>
      <c r="P44" s="88">
        <f ca="1">_xll.DBRW($B$3,P$7,$G$33,$G$34,$G$36,$D$11,$F44,P$13,P$14)</f>
        <v>0</v>
      </c>
      <c r="Q44" s="88">
        <f ca="1">_xll.DBRW($B$3,Q$7,$G$33,$G$34,$G$36,$D$11,$F44,Q$13,Q$14)</f>
        <v>0</v>
      </c>
      <c r="R44" s="88">
        <f ca="1">_xll.DBRW($B$3,R$7,$G$33,$G$34,$G$36,$D$11,$F44,R$13,R$14)</f>
        <v>0</v>
      </c>
      <c r="S44" s="88">
        <f ca="1">_xll.DBRW($B$3,S$7,$G$33,$G$34,$G$36,$D$11,$F44,S$13,S$14)</f>
        <v>0</v>
      </c>
      <c r="T44" s="88">
        <f ca="1">_xll.DBRW($B$3,T$7,$G$33,$G$34,$G$36,$D$11,$F44,T$13,T$14)</f>
        <v>0</v>
      </c>
      <c r="U44" s="89">
        <f ca="1">_xll.DBRW($B$3,U$7,$G$33,$G$34,$G$36,$D$11,$F44,U$13,U$14)</f>
        <v>0</v>
      </c>
    </row>
    <row r="45" spans="1:21" x14ac:dyDescent="0.2">
      <c r="A45" s="16"/>
      <c r="B45" s="16"/>
      <c r="C45" s="16"/>
      <c r="D45" s="16"/>
      <c r="E45" s="16"/>
      <c r="F45" s="106" t="s">
        <v>117</v>
      </c>
      <c r="G45" s="87" t="str">
        <f ca="1">_xll.DBRW($B$3,G$7,$G$33,$G$34,$G$36,$D$11,$F45,G$13,G$14)</f>
        <v/>
      </c>
      <c r="H45" s="87">
        <f ca="1">_xll.DBRW($B$3,H$7,$G$33,$G$34,$G$36,$D$11,$F45,H$13,H$14)</f>
        <v>0</v>
      </c>
      <c r="I45" s="88">
        <f ca="1">_xll.DBRW($B$3,I$7,$G$33,$G$34,$G$36,$D$11,$F45,I$13,I$14)</f>
        <v>0</v>
      </c>
      <c r="J45" s="88">
        <f ca="1">_xll.DBRW($B$3,J$7,$G$33,$G$34,$G$36,$D$11,$F45,J$13,J$14)</f>
        <v>0</v>
      </c>
      <c r="K45" s="88">
        <f ca="1">_xll.DBRW($B$3,K$7,$G$33,$G$34,$G$36,$D$11,$F45,K$13,K$14)</f>
        <v>0</v>
      </c>
      <c r="L45" s="88">
        <f ca="1">_xll.DBRW($B$3,L$7,$G$33,$G$34,$G$36,$D$11,$F45,L$13,L$14)</f>
        <v>0</v>
      </c>
      <c r="M45" s="88">
        <f ca="1">_xll.DBRW($B$3,M$7,$G$33,$G$34,$G$36,$D$11,$F45,M$13,M$14)</f>
        <v>0</v>
      </c>
      <c r="N45" s="88">
        <f ca="1">_xll.DBRW($B$3,N$7,$G$33,$G$34,$G$36,$D$11,$F45,N$13,N$14)</f>
        <v>0</v>
      </c>
      <c r="O45" s="88">
        <f ca="1">_xll.DBRW($B$3,O$7,$G$33,$G$34,$G$36,$D$11,$F45,O$13,O$14)</f>
        <v>0</v>
      </c>
      <c r="P45" s="88">
        <f ca="1">_xll.DBRW($B$3,P$7,$G$33,$G$34,$G$36,$D$11,$F45,P$13,P$14)</f>
        <v>0</v>
      </c>
      <c r="Q45" s="88">
        <f ca="1">_xll.DBRW($B$3,Q$7,$G$33,$G$34,$G$36,$D$11,$F45,Q$13,Q$14)</f>
        <v>0</v>
      </c>
      <c r="R45" s="88">
        <f ca="1">_xll.DBRW($B$3,R$7,$G$33,$G$34,$G$36,$D$11,$F45,R$13,R$14)</f>
        <v>0</v>
      </c>
      <c r="S45" s="88">
        <f ca="1">_xll.DBRW($B$3,S$7,$G$33,$G$34,$G$36,$D$11,$F45,S$13,S$14)</f>
        <v>0</v>
      </c>
      <c r="T45" s="88">
        <f ca="1">_xll.DBRW($B$3,T$7,$G$33,$G$34,$G$36,$D$11,$F45,T$13,T$14)</f>
        <v>0</v>
      </c>
      <c r="U45" s="89">
        <f ca="1">_xll.DBRW($B$3,U$7,$G$33,$G$34,$G$36,$D$11,$F45,U$13,U$14)</f>
        <v>0</v>
      </c>
    </row>
    <row r="46" spans="1:21" x14ac:dyDescent="0.2">
      <c r="A46" s="41" t="str">
        <f ca="1">IF(_xll.TM1RPTELLEV($F$46,$F46)=0,"Root",IF(OR(_xll.ELLEV($B$10,$F46)=0,_xll.TM1RPTELLEV($F$46,$F46)+1&gt;=VALUE($K$29)),"Base","Default"))</f>
        <v>Base</v>
      </c>
      <c r="B46" s="16"/>
      <c r="C46" s="16"/>
      <c r="D46" s="16"/>
      <c r="E46" s="16"/>
      <c r="F46" s="105" t="str">
        <f ca="1">_xll.TM1RPTROW($B$17,$B$12,,,"CodeName", IF($N$30="Yes",1,0),"{Descendants( { [bpmFinance_LineItem].["&amp;$F$45&amp;"] },"&amp;$K$29&amp;",BEFORE )}",$N$31, IF($N$29="Yes",1,0))</f>
        <v>Line 1</v>
      </c>
      <c r="G46" s="104" t="str">
        <f ca="1">_xll.DBRW($B$17,G$7,$G$33,$G$34,$G$36,$D$11,$F46,G$13,G$14)</f>
        <v>Feed from Capex</v>
      </c>
      <c r="H46" s="99">
        <f ca="1">_xll.DBRW($B$17,H$7,$G$33,$G$34,$G$36,$D$11,$F46,H$13,H$14)</f>
        <v>0</v>
      </c>
      <c r="I46" s="99">
        <f ca="1">_xll.DBRW($B$17,I$7,$G$33,$G$34,$G$36,$D$11,$F46,I$13,I$14)</f>
        <v>0</v>
      </c>
      <c r="J46" s="99">
        <f ca="1">_xll.DBRW($B$17,J$7,$G$33,$G$34,$G$36,$D$11,$F46,J$13,J$14)</f>
        <v>0</v>
      </c>
      <c r="K46" s="99">
        <f ca="1">_xll.DBRW($B$17,K$7,$G$33,$G$34,$G$36,$D$11,$F46,K$13,K$14)</f>
        <v>0</v>
      </c>
      <c r="L46" s="99">
        <f ca="1">_xll.DBRW($B$17,L$7,$G$33,$G$34,$G$36,$D$11,$F46,L$13,L$14)</f>
        <v>0</v>
      </c>
      <c r="M46" s="99">
        <f ca="1">_xll.DBRW($B$17,M$7,$G$33,$G$34,$G$36,$D$11,$F46,M$13,M$14)</f>
        <v>0</v>
      </c>
      <c r="N46" s="99">
        <f ca="1">_xll.DBRW($B$17,N$7,$G$33,$G$34,$G$36,$D$11,$F46,N$13,N$14)</f>
        <v>0</v>
      </c>
      <c r="O46" s="99">
        <f ca="1">_xll.DBRW($B$17,O$7,$G$33,$G$34,$G$36,$D$11,$F46,O$13,O$14)</f>
        <v>0</v>
      </c>
      <c r="P46" s="99">
        <f ca="1">_xll.DBRW($B$17,P$7,$G$33,$G$34,$G$36,$D$11,$F46,P$13,P$14)</f>
        <v>0</v>
      </c>
      <c r="Q46" s="99">
        <f ca="1">_xll.DBRW($B$17,Q$7,$G$33,$G$34,$G$36,$D$11,$F46,Q$13,Q$14)</f>
        <v>0</v>
      </c>
      <c r="R46" s="99">
        <f ca="1">_xll.DBRW($B$17,R$7,$G$33,$G$34,$G$36,$D$11,$F46,R$13,R$14)</f>
        <v>0</v>
      </c>
      <c r="S46" s="99">
        <f ca="1">_xll.DBRW($B$17,S$7,$G$33,$G$34,$G$36,$D$11,$F46,S$13,S$14)</f>
        <v>0</v>
      </c>
      <c r="T46" s="99">
        <f ca="1">_xll.DBRW($B$17,T$7,$G$33,$G$34,$G$36,$D$11,$F46,T$13,T$14)</f>
        <v>0</v>
      </c>
      <c r="U46" s="99">
        <f ca="1">_xll.DBRW($B$17,U$7,$G$33,$G$34,$G$36,$D$11,$F46,U$13,U$14)</f>
        <v>0</v>
      </c>
    </row>
    <row r="47" spans="1:21" x14ac:dyDescent="0.2">
      <c r="A47" s="41" t="str">
        <f ca="1">IF(_xll.TM1RPTELLEV($F$46,$F47)=0,"Root",IF(OR(_xll.ELLEV($B$10,$F47)=0,_xll.TM1RPTELLEV($F$46,$F47)+1&gt;=VALUE($K$29)),"Base","Default"))</f>
        <v>Base</v>
      </c>
      <c r="B47" s="16"/>
      <c r="C47" s="16"/>
      <c r="D47" s="16"/>
      <c r="E47" s="16"/>
      <c r="F47" s="105" t="s">
        <v>215</v>
      </c>
      <c r="G47" s="104" t="str">
        <f ca="1">_xll.DBRW($B$17,G$7,$G$33,$G$34,$G$36,$D$11,$F47,G$13,G$14)</f>
        <v/>
      </c>
      <c r="H47" s="99">
        <f ca="1">_xll.DBRW($B$17,H$7,$G$33,$G$34,$G$36,$D$11,$F47,H$13,H$14)</f>
        <v>0</v>
      </c>
      <c r="I47" s="99">
        <f ca="1">_xll.DBRW($B$17,I$7,$G$33,$G$34,$G$36,$D$11,$F47,I$13,I$14)</f>
        <v>0</v>
      </c>
      <c r="J47" s="99">
        <f ca="1">_xll.DBRW($B$17,J$7,$G$33,$G$34,$G$36,$D$11,$F47,J$13,J$14)</f>
        <v>0</v>
      </c>
      <c r="K47" s="99">
        <f ca="1">_xll.DBRW($B$17,K$7,$G$33,$G$34,$G$36,$D$11,$F47,K$13,K$14)</f>
        <v>0</v>
      </c>
      <c r="L47" s="99">
        <f ca="1">_xll.DBRW($B$17,L$7,$G$33,$G$34,$G$36,$D$11,$F47,L$13,L$14)</f>
        <v>0</v>
      </c>
      <c r="M47" s="99">
        <f ca="1">_xll.DBRW($B$17,M$7,$G$33,$G$34,$G$36,$D$11,$F47,M$13,M$14)</f>
        <v>0</v>
      </c>
      <c r="N47" s="99">
        <f ca="1">_xll.DBRW($B$17,N$7,$G$33,$G$34,$G$36,$D$11,$F47,N$13,N$14)</f>
        <v>0</v>
      </c>
      <c r="O47" s="99">
        <f ca="1">_xll.DBRW($B$17,O$7,$G$33,$G$34,$G$36,$D$11,$F47,O$13,O$14)</f>
        <v>0</v>
      </c>
      <c r="P47" s="99">
        <f ca="1">_xll.DBRW($B$17,P$7,$G$33,$G$34,$G$36,$D$11,$F47,P$13,P$14)</f>
        <v>0</v>
      </c>
      <c r="Q47" s="99">
        <f ca="1">_xll.DBRW($B$17,Q$7,$G$33,$G$34,$G$36,$D$11,$F47,Q$13,Q$14)</f>
        <v>0</v>
      </c>
      <c r="R47" s="99">
        <f ca="1">_xll.DBRW($B$17,R$7,$G$33,$G$34,$G$36,$D$11,$F47,R$13,R$14)</f>
        <v>0</v>
      </c>
      <c r="S47" s="99">
        <f ca="1">_xll.DBRW($B$17,S$7,$G$33,$G$34,$G$36,$D$11,$F47,S$13,S$14)</f>
        <v>0</v>
      </c>
      <c r="T47" s="99">
        <f ca="1">_xll.DBRW($B$17,T$7,$G$33,$G$34,$G$36,$D$11,$F47,T$13,T$14)</f>
        <v>0</v>
      </c>
      <c r="U47" s="99">
        <f ca="1">_xll.DBRW($B$17,U$7,$G$33,$G$34,$G$36,$D$11,$F47,U$13,U$14)</f>
        <v>0</v>
      </c>
    </row>
    <row r="48" spans="1:21" x14ac:dyDescent="0.2">
      <c r="A48" s="41" t="str">
        <f ca="1">IF(_xll.TM1RPTELLEV($F$46,$F48)=0,"Root",IF(OR(_xll.ELLEV($B$10,$F48)=0,_xll.TM1RPTELLEV($F$46,$F48)+1&gt;=VALUE($K$29)),"Base","Default"))</f>
        <v>Base</v>
      </c>
      <c r="B48" s="16"/>
      <c r="C48" s="16"/>
      <c r="D48" s="16"/>
      <c r="E48" s="16"/>
      <c r="F48" s="105" t="s">
        <v>216</v>
      </c>
      <c r="G48" s="104" t="str">
        <f ca="1">_xll.DBRW($B$17,G$7,$G$33,$G$34,$G$36,$D$11,$F48,G$13,G$14)</f>
        <v/>
      </c>
      <c r="H48" s="99">
        <f ca="1">_xll.DBRW($B$17,H$7,$G$33,$G$34,$G$36,$D$11,$F48,H$13,H$14)</f>
        <v>0</v>
      </c>
      <c r="I48" s="99">
        <f ca="1">_xll.DBRW($B$17,I$7,$G$33,$G$34,$G$36,$D$11,$F48,I$13,I$14)</f>
        <v>0</v>
      </c>
      <c r="J48" s="99">
        <f ca="1">_xll.DBRW($B$17,J$7,$G$33,$G$34,$G$36,$D$11,$F48,J$13,J$14)</f>
        <v>0</v>
      </c>
      <c r="K48" s="99">
        <f ca="1">_xll.DBRW($B$17,K$7,$G$33,$G$34,$G$36,$D$11,$F48,K$13,K$14)</f>
        <v>0</v>
      </c>
      <c r="L48" s="99">
        <f ca="1">_xll.DBRW($B$17,L$7,$G$33,$G$34,$G$36,$D$11,$F48,L$13,L$14)</f>
        <v>0</v>
      </c>
      <c r="M48" s="99">
        <f ca="1">_xll.DBRW($B$17,M$7,$G$33,$G$34,$G$36,$D$11,$F48,M$13,M$14)</f>
        <v>0</v>
      </c>
      <c r="N48" s="99">
        <f ca="1">_xll.DBRW($B$17,N$7,$G$33,$G$34,$G$36,$D$11,$F48,N$13,N$14)</f>
        <v>0</v>
      </c>
      <c r="O48" s="99">
        <f ca="1">_xll.DBRW($B$17,O$7,$G$33,$G$34,$G$36,$D$11,$F48,O$13,O$14)</f>
        <v>0</v>
      </c>
      <c r="P48" s="99">
        <f ca="1">_xll.DBRW($B$17,P$7,$G$33,$G$34,$G$36,$D$11,$F48,P$13,P$14)</f>
        <v>0</v>
      </c>
      <c r="Q48" s="99">
        <f ca="1">_xll.DBRW($B$17,Q$7,$G$33,$G$34,$G$36,$D$11,$F48,Q$13,Q$14)</f>
        <v>0</v>
      </c>
      <c r="R48" s="99">
        <f ca="1">_xll.DBRW($B$17,R$7,$G$33,$G$34,$G$36,$D$11,$F48,R$13,R$14)</f>
        <v>0</v>
      </c>
      <c r="S48" s="99">
        <f ca="1">_xll.DBRW($B$17,S$7,$G$33,$G$34,$G$36,$D$11,$F48,S$13,S$14)</f>
        <v>0</v>
      </c>
      <c r="T48" s="99">
        <f ca="1">_xll.DBRW($B$17,T$7,$G$33,$G$34,$G$36,$D$11,$F48,T$13,T$14)</f>
        <v>0</v>
      </c>
      <c r="U48" s="99">
        <f ca="1">_xll.DBRW($B$17,U$7,$G$33,$G$34,$G$36,$D$11,$F48,U$13,U$14)</f>
        <v>0</v>
      </c>
    </row>
    <row r="49" spans="1:21" x14ac:dyDescent="0.2">
      <c r="A49" s="41" t="str">
        <f ca="1">IF(_xll.TM1RPTELLEV($F$46,$F49)=0,"Root",IF(OR(_xll.ELLEV($B$10,$F49)=0,_xll.TM1RPTELLEV($F$46,$F49)+1&gt;=VALUE($K$29)),"Base","Default"))</f>
        <v>Base</v>
      </c>
      <c r="B49" s="16"/>
      <c r="C49" s="16"/>
      <c r="D49" s="16"/>
      <c r="E49" s="16"/>
      <c r="F49" s="105" t="s">
        <v>217</v>
      </c>
      <c r="G49" s="104" t="str">
        <f ca="1">_xll.DBRW($B$17,G$7,$G$33,$G$34,$G$36,$D$11,$F49,G$13,G$14)</f>
        <v/>
      </c>
      <c r="H49" s="99">
        <f ca="1">_xll.DBRW($B$17,H$7,$G$33,$G$34,$G$36,$D$11,$F49,H$13,H$14)</f>
        <v>0</v>
      </c>
      <c r="I49" s="99">
        <f ca="1">_xll.DBRW($B$17,I$7,$G$33,$G$34,$G$36,$D$11,$F49,I$13,I$14)</f>
        <v>0</v>
      </c>
      <c r="J49" s="99">
        <f ca="1">_xll.DBRW($B$17,J$7,$G$33,$G$34,$G$36,$D$11,$F49,J$13,J$14)</f>
        <v>0</v>
      </c>
      <c r="K49" s="99">
        <f ca="1">_xll.DBRW($B$17,K$7,$G$33,$G$34,$G$36,$D$11,$F49,K$13,K$14)</f>
        <v>0</v>
      </c>
      <c r="L49" s="99">
        <f ca="1">_xll.DBRW($B$17,L$7,$G$33,$G$34,$G$36,$D$11,$F49,L$13,L$14)</f>
        <v>0</v>
      </c>
      <c r="M49" s="99">
        <f ca="1">_xll.DBRW($B$17,M$7,$G$33,$G$34,$G$36,$D$11,$F49,M$13,M$14)</f>
        <v>0</v>
      </c>
      <c r="N49" s="99">
        <f ca="1">_xll.DBRW($B$17,N$7,$G$33,$G$34,$G$36,$D$11,$F49,N$13,N$14)</f>
        <v>0</v>
      </c>
      <c r="O49" s="99">
        <f ca="1">_xll.DBRW($B$17,O$7,$G$33,$G$34,$G$36,$D$11,$F49,O$13,O$14)</f>
        <v>0</v>
      </c>
      <c r="P49" s="99">
        <f ca="1">_xll.DBRW($B$17,P$7,$G$33,$G$34,$G$36,$D$11,$F49,P$13,P$14)</f>
        <v>0</v>
      </c>
      <c r="Q49" s="99">
        <f ca="1">_xll.DBRW($B$17,Q$7,$G$33,$G$34,$G$36,$D$11,$F49,Q$13,Q$14)</f>
        <v>0</v>
      </c>
      <c r="R49" s="99">
        <f ca="1">_xll.DBRW($B$17,R$7,$G$33,$G$34,$G$36,$D$11,$F49,R$13,R$14)</f>
        <v>0</v>
      </c>
      <c r="S49" s="99">
        <f ca="1">_xll.DBRW($B$17,S$7,$G$33,$G$34,$G$36,$D$11,$F49,S$13,S$14)</f>
        <v>0</v>
      </c>
      <c r="T49" s="99">
        <f ca="1">_xll.DBRW($B$17,T$7,$G$33,$G$34,$G$36,$D$11,$F49,T$13,T$14)</f>
        <v>0</v>
      </c>
      <c r="U49" s="99">
        <f ca="1">_xll.DBRW($B$17,U$7,$G$33,$G$34,$G$36,$D$11,$F49,U$13,U$14)</f>
        <v>0</v>
      </c>
    </row>
    <row r="50" spans="1:21" x14ac:dyDescent="0.2">
      <c r="A50" s="41" t="str">
        <f ca="1">IF(_xll.TM1RPTELLEV($F$46,$F50)=0,"Root",IF(OR(_xll.ELLEV($B$10,$F50)=0,_xll.TM1RPTELLEV($F$46,$F50)+1&gt;=VALUE($K$29)),"Base","Default"))</f>
        <v>Base</v>
      </c>
      <c r="B50" s="16"/>
      <c r="C50" s="16"/>
      <c r="D50" s="16"/>
      <c r="E50" s="16"/>
      <c r="F50" s="105" t="s">
        <v>218</v>
      </c>
      <c r="G50" s="104" t="str">
        <f ca="1">_xll.DBRW($B$17,G$7,$G$33,$G$34,$G$36,$D$11,$F50,G$13,G$14)</f>
        <v/>
      </c>
      <c r="H50" s="99">
        <f ca="1">_xll.DBRW($B$17,H$7,$G$33,$G$34,$G$36,$D$11,$F50,H$13,H$14)</f>
        <v>0</v>
      </c>
      <c r="I50" s="99">
        <f ca="1">_xll.DBRW($B$17,I$7,$G$33,$G$34,$G$36,$D$11,$F50,I$13,I$14)</f>
        <v>0</v>
      </c>
      <c r="J50" s="99">
        <f ca="1">_xll.DBRW($B$17,J$7,$G$33,$G$34,$G$36,$D$11,$F50,J$13,J$14)</f>
        <v>0</v>
      </c>
      <c r="K50" s="99">
        <f ca="1">_xll.DBRW($B$17,K$7,$G$33,$G$34,$G$36,$D$11,$F50,K$13,K$14)</f>
        <v>0</v>
      </c>
      <c r="L50" s="99">
        <f ca="1">_xll.DBRW($B$17,L$7,$G$33,$G$34,$G$36,$D$11,$F50,L$13,L$14)</f>
        <v>0</v>
      </c>
      <c r="M50" s="99">
        <f ca="1">_xll.DBRW($B$17,M$7,$G$33,$G$34,$G$36,$D$11,$F50,M$13,M$14)</f>
        <v>0</v>
      </c>
      <c r="N50" s="99">
        <f ca="1">_xll.DBRW($B$17,N$7,$G$33,$G$34,$G$36,$D$11,$F50,N$13,N$14)</f>
        <v>0</v>
      </c>
      <c r="O50" s="99">
        <f ca="1">_xll.DBRW($B$17,O$7,$G$33,$G$34,$G$36,$D$11,$F50,O$13,O$14)</f>
        <v>0</v>
      </c>
      <c r="P50" s="99">
        <f ca="1">_xll.DBRW($B$17,P$7,$G$33,$G$34,$G$36,$D$11,$F50,P$13,P$14)</f>
        <v>0</v>
      </c>
      <c r="Q50" s="99">
        <f ca="1">_xll.DBRW($B$17,Q$7,$G$33,$G$34,$G$36,$D$11,$F50,Q$13,Q$14)</f>
        <v>0</v>
      </c>
      <c r="R50" s="99">
        <f ca="1">_xll.DBRW($B$17,R$7,$G$33,$G$34,$G$36,$D$11,$F50,R$13,R$14)</f>
        <v>0</v>
      </c>
      <c r="S50" s="99">
        <f ca="1">_xll.DBRW($B$17,S$7,$G$33,$G$34,$G$36,$D$11,$F50,S$13,S$14)</f>
        <v>0</v>
      </c>
      <c r="T50" s="99">
        <f ca="1">_xll.DBRW($B$17,T$7,$G$33,$G$34,$G$36,$D$11,$F50,T$13,T$14)</f>
        <v>0</v>
      </c>
      <c r="U50" s="99">
        <f ca="1">_xll.DBRW($B$17,U$7,$G$33,$G$34,$G$36,$D$11,$F50,U$13,U$14)</f>
        <v>0</v>
      </c>
    </row>
    <row r="51" spans="1:21" x14ac:dyDescent="0.2">
      <c r="A51" s="41" t="str">
        <f ca="1">IF(_xll.TM1RPTELLEV($F$46,$F51)=0,"Root",IF(OR(_xll.ELLEV($B$10,$F51)=0,_xll.TM1RPTELLEV($F$46,$F51)+1&gt;=VALUE($K$29)),"Base","Default"))</f>
        <v>Base</v>
      </c>
      <c r="B51" s="16"/>
      <c r="C51" s="16"/>
      <c r="D51" s="16"/>
      <c r="E51" s="16"/>
      <c r="F51" s="105" t="s">
        <v>219</v>
      </c>
      <c r="G51" s="104" t="str">
        <f ca="1">_xll.DBRW($B$17,G$7,$G$33,$G$34,$G$36,$D$11,$F51,G$13,G$14)</f>
        <v/>
      </c>
      <c r="H51" s="99">
        <f ca="1">_xll.DBRW($B$17,H$7,$G$33,$G$34,$G$36,$D$11,$F51,H$13,H$14)</f>
        <v>0</v>
      </c>
      <c r="I51" s="99">
        <f ca="1">_xll.DBRW($B$17,I$7,$G$33,$G$34,$G$36,$D$11,$F51,I$13,I$14)</f>
        <v>0</v>
      </c>
      <c r="J51" s="99">
        <f ca="1">_xll.DBRW($B$17,J$7,$G$33,$G$34,$G$36,$D$11,$F51,J$13,J$14)</f>
        <v>0</v>
      </c>
      <c r="K51" s="99">
        <f ca="1">_xll.DBRW($B$17,K$7,$G$33,$G$34,$G$36,$D$11,$F51,K$13,K$14)</f>
        <v>0</v>
      </c>
      <c r="L51" s="99">
        <f ca="1">_xll.DBRW($B$17,L$7,$G$33,$G$34,$G$36,$D$11,$F51,L$13,L$14)</f>
        <v>0</v>
      </c>
      <c r="M51" s="99">
        <f ca="1">_xll.DBRW($B$17,M$7,$G$33,$G$34,$G$36,$D$11,$F51,M$13,M$14)</f>
        <v>0</v>
      </c>
      <c r="N51" s="99">
        <f ca="1">_xll.DBRW($B$17,N$7,$G$33,$G$34,$G$36,$D$11,$F51,N$13,N$14)</f>
        <v>0</v>
      </c>
      <c r="O51" s="99">
        <f ca="1">_xll.DBRW($B$17,O$7,$G$33,$G$34,$G$36,$D$11,$F51,O$13,O$14)</f>
        <v>0</v>
      </c>
      <c r="P51" s="99">
        <f ca="1">_xll.DBRW($B$17,P$7,$G$33,$G$34,$G$36,$D$11,$F51,P$13,P$14)</f>
        <v>0</v>
      </c>
      <c r="Q51" s="99">
        <f ca="1">_xll.DBRW($B$17,Q$7,$G$33,$G$34,$G$36,$D$11,$F51,Q$13,Q$14)</f>
        <v>0</v>
      </c>
      <c r="R51" s="99">
        <f ca="1">_xll.DBRW($B$17,R$7,$G$33,$G$34,$G$36,$D$11,$F51,R$13,R$14)</f>
        <v>0</v>
      </c>
      <c r="S51" s="99">
        <f ca="1">_xll.DBRW($B$17,S$7,$G$33,$G$34,$G$36,$D$11,$F51,S$13,S$14)</f>
        <v>0</v>
      </c>
      <c r="T51" s="99">
        <f ca="1">_xll.DBRW($B$17,T$7,$G$33,$G$34,$G$36,$D$11,$F51,T$13,T$14)</f>
        <v>0</v>
      </c>
      <c r="U51" s="99">
        <f ca="1">_xll.DBRW($B$17,U$7,$G$33,$G$34,$G$36,$D$11,$F51,U$13,U$14)</f>
        <v>0</v>
      </c>
    </row>
    <row r="52" spans="1:21" x14ac:dyDescent="0.2">
      <c r="A52" s="41" t="str">
        <f ca="1">IF(_xll.TM1RPTELLEV($F$46,$F52)=0,"Root",IF(OR(_xll.ELLEV($B$10,$F52)=0,_xll.TM1RPTELLEV($F$46,$F52)+1&gt;=VALUE($K$29)),"Base","Default"))</f>
        <v>Base</v>
      </c>
      <c r="B52" s="16"/>
      <c r="C52" s="16"/>
      <c r="D52" s="16"/>
      <c r="E52" s="16"/>
      <c r="F52" s="105" t="s">
        <v>220</v>
      </c>
      <c r="G52" s="104" t="str">
        <f ca="1">_xll.DBRW($B$17,G$7,$G$33,$G$34,$G$36,$D$11,$F52,G$13,G$14)</f>
        <v/>
      </c>
      <c r="H52" s="99">
        <f ca="1">_xll.DBRW($B$17,H$7,$G$33,$G$34,$G$36,$D$11,$F52,H$13,H$14)</f>
        <v>0</v>
      </c>
      <c r="I52" s="99">
        <f ca="1">_xll.DBRW($B$17,I$7,$G$33,$G$34,$G$36,$D$11,$F52,I$13,I$14)</f>
        <v>0</v>
      </c>
      <c r="J52" s="99">
        <f ca="1">_xll.DBRW($B$17,J$7,$G$33,$G$34,$G$36,$D$11,$F52,J$13,J$14)</f>
        <v>0</v>
      </c>
      <c r="K52" s="99">
        <f ca="1">_xll.DBRW($B$17,K$7,$G$33,$G$34,$G$36,$D$11,$F52,K$13,K$14)</f>
        <v>0</v>
      </c>
      <c r="L52" s="99">
        <f ca="1">_xll.DBRW($B$17,L$7,$G$33,$G$34,$G$36,$D$11,$F52,L$13,L$14)</f>
        <v>0</v>
      </c>
      <c r="M52" s="99">
        <f ca="1">_xll.DBRW($B$17,M$7,$G$33,$G$34,$G$36,$D$11,$F52,M$13,M$14)</f>
        <v>0</v>
      </c>
      <c r="N52" s="99">
        <f ca="1">_xll.DBRW($B$17,N$7,$G$33,$G$34,$G$36,$D$11,$F52,N$13,N$14)</f>
        <v>0</v>
      </c>
      <c r="O52" s="99">
        <f ca="1">_xll.DBRW($B$17,O$7,$G$33,$G$34,$G$36,$D$11,$F52,O$13,O$14)</f>
        <v>0</v>
      </c>
      <c r="P52" s="99">
        <f ca="1">_xll.DBRW($B$17,P$7,$G$33,$G$34,$G$36,$D$11,$F52,P$13,P$14)</f>
        <v>0</v>
      </c>
      <c r="Q52" s="99">
        <f ca="1">_xll.DBRW($B$17,Q$7,$G$33,$G$34,$G$36,$D$11,$F52,Q$13,Q$14)</f>
        <v>0</v>
      </c>
      <c r="R52" s="99">
        <f ca="1">_xll.DBRW($B$17,R$7,$G$33,$G$34,$G$36,$D$11,$F52,R$13,R$14)</f>
        <v>0</v>
      </c>
      <c r="S52" s="99">
        <f ca="1">_xll.DBRW($B$17,S$7,$G$33,$G$34,$G$36,$D$11,$F52,S$13,S$14)</f>
        <v>0</v>
      </c>
      <c r="T52" s="99">
        <f ca="1">_xll.DBRW($B$17,T$7,$G$33,$G$34,$G$36,$D$11,$F52,T$13,T$14)</f>
        <v>0</v>
      </c>
      <c r="U52" s="99">
        <f ca="1">_xll.DBRW($B$17,U$7,$G$33,$G$34,$G$36,$D$11,$F52,U$13,U$14)</f>
        <v>0</v>
      </c>
    </row>
    <row r="53" spans="1:21" x14ac:dyDescent="0.2">
      <c r="A53" s="41" t="str">
        <f ca="1">IF(_xll.TM1RPTELLEV($F$46,$F53)=0,"Root",IF(OR(_xll.ELLEV($B$10,$F53)=0,_xll.TM1RPTELLEV($F$46,$F53)+1&gt;=VALUE($K$29)),"Base","Default"))</f>
        <v>Base</v>
      </c>
      <c r="B53" s="16"/>
      <c r="C53" s="16"/>
      <c r="D53" s="16"/>
      <c r="E53" s="16"/>
      <c r="F53" s="105" t="s">
        <v>221</v>
      </c>
      <c r="G53" s="104" t="str">
        <f ca="1">_xll.DBRW($B$17,G$7,$G$33,$G$34,$G$36,$D$11,$F53,G$13,G$14)</f>
        <v/>
      </c>
      <c r="H53" s="99">
        <f ca="1">_xll.DBRW($B$17,H$7,$G$33,$G$34,$G$36,$D$11,$F53,H$13,H$14)</f>
        <v>0</v>
      </c>
      <c r="I53" s="99">
        <f ca="1">_xll.DBRW($B$17,I$7,$G$33,$G$34,$G$36,$D$11,$F53,I$13,I$14)</f>
        <v>0</v>
      </c>
      <c r="J53" s="99">
        <f ca="1">_xll.DBRW($B$17,J$7,$G$33,$G$34,$G$36,$D$11,$F53,J$13,J$14)</f>
        <v>0</v>
      </c>
      <c r="K53" s="99">
        <f ca="1">_xll.DBRW($B$17,K$7,$G$33,$G$34,$G$36,$D$11,$F53,K$13,K$14)</f>
        <v>0</v>
      </c>
      <c r="L53" s="99">
        <f ca="1">_xll.DBRW($B$17,L$7,$G$33,$G$34,$G$36,$D$11,$F53,L$13,L$14)</f>
        <v>0</v>
      </c>
      <c r="M53" s="99">
        <f ca="1">_xll.DBRW($B$17,M$7,$G$33,$G$34,$G$36,$D$11,$F53,M$13,M$14)</f>
        <v>0</v>
      </c>
      <c r="N53" s="99">
        <f ca="1">_xll.DBRW($B$17,N$7,$G$33,$G$34,$G$36,$D$11,$F53,N$13,N$14)</f>
        <v>0</v>
      </c>
      <c r="O53" s="99">
        <f ca="1">_xll.DBRW($B$17,O$7,$G$33,$G$34,$G$36,$D$11,$F53,O$13,O$14)</f>
        <v>0</v>
      </c>
      <c r="P53" s="99">
        <f ca="1">_xll.DBRW($B$17,P$7,$G$33,$G$34,$G$36,$D$11,$F53,P$13,P$14)</f>
        <v>0</v>
      </c>
      <c r="Q53" s="99">
        <f ca="1">_xll.DBRW($B$17,Q$7,$G$33,$G$34,$G$36,$D$11,$F53,Q$13,Q$14)</f>
        <v>0</v>
      </c>
      <c r="R53" s="99">
        <f ca="1">_xll.DBRW($B$17,R$7,$G$33,$G$34,$G$36,$D$11,$F53,R$13,R$14)</f>
        <v>0</v>
      </c>
      <c r="S53" s="99">
        <f ca="1">_xll.DBRW($B$17,S$7,$G$33,$G$34,$G$36,$D$11,$F53,S$13,S$14)</f>
        <v>0</v>
      </c>
      <c r="T53" s="99">
        <f ca="1">_xll.DBRW($B$17,T$7,$G$33,$G$34,$G$36,$D$11,$F53,T$13,T$14)</f>
        <v>0</v>
      </c>
      <c r="U53" s="99">
        <f ca="1">_xll.DBRW($B$17,U$7,$G$33,$G$34,$G$36,$D$11,$F53,U$13,U$14)</f>
        <v>0</v>
      </c>
    </row>
    <row r="54" spans="1:21" x14ac:dyDescent="0.2">
      <c r="A54" s="41" t="str">
        <f ca="1">IF(_xll.TM1RPTELLEV($F$46,$F54)=0,"Root",IF(OR(_xll.ELLEV($B$10,$F54)=0,_xll.TM1RPTELLEV($F$46,$F54)+1&gt;=VALUE($K$29)),"Base","Default"))</f>
        <v>Base</v>
      </c>
      <c r="B54" s="16"/>
      <c r="C54" s="16"/>
      <c r="D54" s="16"/>
      <c r="E54" s="16"/>
      <c r="F54" s="105" t="s">
        <v>222</v>
      </c>
      <c r="G54" s="104" t="str">
        <f ca="1">_xll.DBRW($B$17,G$7,$G$33,$G$34,$G$36,$D$11,$F54,G$13,G$14)</f>
        <v/>
      </c>
      <c r="H54" s="99">
        <f ca="1">_xll.DBRW($B$17,H$7,$G$33,$G$34,$G$36,$D$11,$F54,H$13,H$14)</f>
        <v>0</v>
      </c>
      <c r="I54" s="99">
        <f ca="1">_xll.DBRW($B$17,I$7,$G$33,$G$34,$G$36,$D$11,$F54,I$13,I$14)</f>
        <v>0</v>
      </c>
      <c r="J54" s="99">
        <f ca="1">_xll.DBRW($B$17,J$7,$G$33,$G$34,$G$36,$D$11,$F54,J$13,J$14)</f>
        <v>0</v>
      </c>
      <c r="K54" s="99">
        <f ca="1">_xll.DBRW($B$17,K$7,$G$33,$G$34,$G$36,$D$11,$F54,K$13,K$14)</f>
        <v>0</v>
      </c>
      <c r="L54" s="99">
        <f ca="1">_xll.DBRW($B$17,L$7,$G$33,$G$34,$G$36,$D$11,$F54,L$13,L$14)</f>
        <v>0</v>
      </c>
      <c r="M54" s="99">
        <f ca="1">_xll.DBRW($B$17,M$7,$G$33,$G$34,$G$36,$D$11,$F54,M$13,M$14)</f>
        <v>0</v>
      </c>
      <c r="N54" s="99">
        <f ca="1">_xll.DBRW($B$17,N$7,$G$33,$G$34,$G$36,$D$11,$F54,N$13,N$14)</f>
        <v>0</v>
      </c>
      <c r="O54" s="99">
        <f ca="1">_xll.DBRW($B$17,O$7,$G$33,$G$34,$G$36,$D$11,$F54,O$13,O$14)</f>
        <v>0</v>
      </c>
      <c r="P54" s="99">
        <f ca="1">_xll.DBRW($B$17,P$7,$G$33,$G$34,$G$36,$D$11,$F54,P$13,P$14)</f>
        <v>0</v>
      </c>
      <c r="Q54" s="99">
        <f ca="1">_xll.DBRW($B$17,Q$7,$G$33,$G$34,$G$36,$D$11,$F54,Q$13,Q$14)</f>
        <v>0</v>
      </c>
      <c r="R54" s="99">
        <f ca="1">_xll.DBRW($B$17,R$7,$G$33,$G$34,$G$36,$D$11,$F54,R$13,R$14)</f>
        <v>0</v>
      </c>
      <c r="S54" s="99">
        <f ca="1">_xll.DBRW($B$17,S$7,$G$33,$G$34,$G$36,$D$11,$F54,S$13,S$14)</f>
        <v>0</v>
      </c>
      <c r="T54" s="99">
        <f ca="1">_xll.DBRW($B$17,T$7,$G$33,$G$34,$G$36,$D$11,$F54,T$13,T$14)</f>
        <v>0</v>
      </c>
      <c r="U54" s="99">
        <f ca="1">_xll.DBRW($B$17,U$7,$G$33,$G$34,$G$36,$D$11,$F54,U$13,U$14)</f>
        <v>0</v>
      </c>
    </row>
    <row r="55" spans="1:21" x14ac:dyDescent="0.2">
      <c r="A55" s="41" t="str">
        <f ca="1">IF(_xll.TM1RPTELLEV($F$46,$F55)=0,"Root",IF(OR(_xll.ELLEV($B$10,$F55)=0,_xll.TM1RPTELLEV($F$46,$F55)+1&gt;=VALUE($K$29)),"Base","Default"))</f>
        <v>Base</v>
      </c>
      <c r="B55" s="16"/>
      <c r="C55" s="16"/>
      <c r="D55" s="16"/>
      <c r="E55" s="16"/>
      <c r="F55" s="105" t="s">
        <v>223</v>
      </c>
      <c r="G55" s="104" t="str">
        <f ca="1">_xll.DBRW($B$17,G$7,$G$33,$G$34,$G$36,$D$11,$F55,G$13,G$14)</f>
        <v/>
      </c>
      <c r="H55" s="99">
        <f ca="1">_xll.DBRW($B$17,H$7,$G$33,$G$34,$G$36,$D$11,$F55,H$13,H$14)</f>
        <v>0</v>
      </c>
      <c r="I55" s="99">
        <f ca="1">_xll.DBRW($B$17,I$7,$G$33,$G$34,$G$36,$D$11,$F55,I$13,I$14)</f>
        <v>0</v>
      </c>
      <c r="J55" s="99">
        <f ca="1">_xll.DBRW($B$17,J$7,$G$33,$G$34,$G$36,$D$11,$F55,J$13,J$14)</f>
        <v>0</v>
      </c>
      <c r="K55" s="99">
        <f ca="1">_xll.DBRW($B$17,K$7,$G$33,$G$34,$G$36,$D$11,$F55,K$13,K$14)</f>
        <v>0</v>
      </c>
      <c r="L55" s="99">
        <f ca="1">_xll.DBRW($B$17,L$7,$G$33,$G$34,$G$36,$D$11,$F55,L$13,L$14)</f>
        <v>0</v>
      </c>
      <c r="M55" s="99">
        <f ca="1">_xll.DBRW($B$17,M$7,$G$33,$G$34,$G$36,$D$11,$F55,M$13,M$14)</f>
        <v>0</v>
      </c>
      <c r="N55" s="99">
        <f ca="1">_xll.DBRW($B$17,N$7,$G$33,$G$34,$G$36,$D$11,$F55,N$13,N$14)</f>
        <v>0</v>
      </c>
      <c r="O55" s="99">
        <f ca="1">_xll.DBRW($B$17,O$7,$G$33,$G$34,$G$36,$D$11,$F55,O$13,O$14)</f>
        <v>0</v>
      </c>
      <c r="P55" s="99">
        <f ca="1">_xll.DBRW($B$17,P$7,$G$33,$G$34,$G$36,$D$11,$F55,P$13,P$14)</f>
        <v>0</v>
      </c>
      <c r="Q55" s="99">
        <f ca="1">_xll.DBRW($B$17,Q$7,$G$33,$G$34,$G$36,$D$11,$F55,Q$13,Q$14)</f>
        <v>0</v>
      </c>
      <c r="R55" s="99">
        <f ca="1">_xll.DBRW($B$17,R$7,$G$33,$G$34,$G$36,$D$11,$F55,R$13,R$14)</f>
        <v>0</v>
      </c>
      <c r="S55" s="99">
        <f ca="1">_xll.DBRW($B$17,S$7,$G$33,$G$34,$G$36,$D$11,$F55,S$13,S$14)</f>
        <v>0</v>
      </c>
      <c r="T55" s="99">
        <f ca="1">_xll.DBRW($B$17,T$7,$G$33,$G$34,$G$36,$D$11,$F55,T$13,T$14)</f>
        <v>0</v>
      </c>
      <c r="U55" s="99">
        <f ca="1">_xll.DBRW($B$17,U$7,$G$33,$G$34,$G$36,$D$11,$F55,U$13,U$14)</f>
        <v>0</v>
      </c>
    </row>
    <row r="56" spans="1:21" x14ac:dyDescent="0.2">
      <c r="A56" s="41" t="str">
        <f ca="1">IF(_xll.TM1RPTELLEV($F$46,$F56)=0,"Root",IF(OR(_xll.ELLEV($B$10,$F56)=0,_xll.TM1RPTELLEV($F$46,$F56)+1&gt;=VALUE($K$29)),"Base","Default"))</f>
        <v>Base</v>
      </c>
      <c r="B56" s="16"/>
      <c r="C56" s="16"/>
      <c r="D56" s="16"/>
      <c r="E56" s="16"/>
      <c r="F56" s="105" t="s">
        <v>224</v>
      </c>
      <c r="G56" s="104" t="str">
        <f ca="1">_xll.DBRW($B$17,G$7,$G$33,$G$34,$G$36,$D$11,$F56,G$13,G$14)</f>
        <v/>
      </c>
      <c r="H56" s="99">
        <f ca="1">_xll.DBRW($B$17,H$7,$G$33,$G$34,$G$36,$D$11,$F56,H$13,H$14)</f>
        <v>0</v>
      </c>
      <c r="I56" s="99">
        <f ca="1">_xll.DBRW($B$17,I$7,$G$33,$G$34,$G$36,$D$11,$F56,I$13,I$14)</f>
        <v>0</v>
      </c>
      <c r="J56" s="99">
        <f ca="1">_xll.DBRW($B$17,J$7,$G$33,$G$34,$G$36,$D$11,$F56,J$13,J$14)</f>
        <v>0</v>
      </c>
      <c r="K56" s="99">
        <f ca="1">_xll.DBRW($B$17,K$7,$G$33,$G$34,$G$36,$D$11,$F56,K$13,K$14)</f>
        <v>0</v>
      </c>
      <c r="L56" s="99">
        <f ca="1">_xll.DBRW($B$17,L$7,$G$33,$G$34,$G$36,$D$11,$F56,L$13,L$14)</f>
        <v>0</v>
      </c>
      <c r="M56" s="99">
        <f ca="1">_xll.DBRW($B$17,M$7,$G$33,$G$34,$G$36,$D$11,$F56,M$13,M$14)</f>
        <v>0</v>
      </c>
      <c r="N56" s="99">
        <f ca="1">_xll.DBRW($B$17,N$7,$G$33,$G$34,$G$36,$D$11,$F56,N$13,N$14)</f>
        <v>0</v>
      </c>
      <c r="O56" s="99">
        <f ca="1">_xll.DBRW($B$17,O$7,$G$33,$G$34,$G$36,$D$11,$F56,O$13,O$14)</f>
        <v>0</v>
      </c>
      <c r="P56" s="99">
        <f ca="1">_xll.DBRW($B$17,P$7,$G$33,$G$34,$G$36,$D$11,$F56,P$13,P$14)</f>
        <v>0</v>
      </c>
      <c r="Q56" s="99">
        <f ca="1">_xll.DBRW($B$17,Q$7,$G$33,$G$34,$G$36,$D$11,$F56,Q$13,Q$14)</f>
        <v>0</v>
      </c>
      <c r="R56" s="99">
        <f ca="1">_xll.DBRW($B$17,R$7,$G$33,$G$34,$G$36,$D$11,$F56,R$13,R$14)</f>
        <v>0</v>
      </c>
      <c r="S56" s="99">
        <f ca="1">_xll.DBRW($B$17,S$7,$G$33,$G$34,$G$36,$D$11,$F56,S$13,S$14)</f>
        <v>0</v>
      </c>
      <c r="T56" s="99">
        <f ca="1">_xll.DBRW($B$17,T$7,$G$33,$G$34,$G$36,$D$11,$F56,T$13,T$14)</f>
        <v>0</v>
      </c>
      <c r="U56" s="99">
        <f ca="1">_xll.DBRW($B$17,U$7,$G$33,$G$34,$G$36,$D$11,$F56,U$13,U$14)</f>
        <v>0</v>
      </c>
    </row>
    <row r="57" spans="1:21" x14ac:dyDescent="0.2">
      <c r="A57" s="41" t="str">
        <f ca="1">IF(_xll.TM1RPTELLEV($F$46,$F57)=0,"Root",IF(OR(_xll.ELLEV($B$10,$F57)=0,_xll.TM1RPTELLEV($F$46,$F57)+1&gt;=VALUE($K$29)),"Base","Default"))</f>
        <v>Base</v>
      </c>
      <c r="B57" s="16"/>
      <c r="C57" s="16"/>
      <c r="D57" s="16"/>
      <c r="E57" s="16"/>
      <c r="F57" s="105" t="s">
        <v>225</v>
      </c>
      <c r="G57" s="104" t="str">
        <f ca="1">_xll.DBRW($B$17,G$7,$G$33,$G$34,$G$36,$D$11,$F57,G$13,G$14)</f>
        <v/>
      </c>
      <c r="H57" s="99">
        <f ca="1">_xll.DBRW($B$17,H$7,$G$33,$G$34,$G$36,$D$11,$F57,H$13,H$14)</f>
        <v>0</v>
      </c>
      <c r="I57" s="99">
        <f ca="1">_xll.DBRW($B$17,I$7,$G$33,$G$34,$G$36,$D$11,$F57,I$13,I$14)</f>
        <v>0</v>
      </c>
      <c r="J57" s="99">
        <f ca="1">_xll.DBRW($B$17,J$7,$G$33,$G$34,$G$36,$D$11,$F57,J$13,J$14)</f>
        <v>0</v>
      </c>
      <c r="K57" s="99">
        <f ca="1">_xll.DBRW($B$17,K$7,$G$33,$G$34,$G$36,$D$11,$F57,K$13,K$14)</f>
        <v>0</v>
      </c>
      <c r="L57" s="99">
        <f ca="1">_xll.DBRW($B$17,L$7,$G$33,$G$34,$G$36,$D$11,$F57,L$13,L$14)</f>
        <v>0</v>
      </c>
      <c r="M57" s="99">
        <f ca="1">_xll.DBRW($B$17,M$7,$G$33,$G$34,$G$36,$D$11,$F57,M$13,M$14)</f>
        <v>0</v>
      </c>
      <c r="N57" s="99">
        <f ca="1">_xll.DBRW($B$17,N$7,$G$33,$G$34,$G$36,$D$11,$F57,N$13,N$14)</f>
        <v>0</v>
      </c>
      <c r="O57" s="99">
        <f ca="1">_xll.DBRW($B$17,O$7,$G$33,$G$34,$G$36,$D$11,$F57,O$13,O$14)</f>
        <v>0</v>
      </c>
      <c r="P57" s="99">
        <f ca="1">_xll.DBRW($B$17,P$7,$G$33,$G$34,$G$36,$D$11,$F57,P$13,P$14)</f>
        <v>0</v>
      </c>
      <c r="Q57" s="99">
        <f ca="1">_xll.DBRW($B$17,Q$7,$G$33,$G$34,$G$36,$D$11,$F57,Q$13,Q$14)</f>
        <v>0</v>
      </c>
      <c r="R57" s="99">
        <f ca="1">_xll.DBRW($B$17,R$7,$G$33,$G$34,$G$36,$D$11,$F57,R$13,R$14)</f>
        <v>0</v>
      </c>
      <c r="S57" s="99">
        <f ca="1">_xll.DBRW($B$17,S$7,$G$33,$G$34,$G$36,$D$11,$F57,S$13,S$14)</f>
        <v>0</v>
      </c>
      <c r="T57" s="99">
        <f ca="1">_xll.DBRW($B$17,T$7,$G$33,$G$34,$G$36,$D$11,$F57,T$13,T$14)</f>
        <v>0</v>
      </c>
      <c r="U57" s="99">
        <f ca="1">_xll.DBRW($B$17,U$7,$G$33,$G$34,$G$36,$D$11,$F57,U$13,U$14)</f>
        <v>0</v>
      </c>
    </row>
    <row r="58" spans="1:21" x14ac:dyDescent="0.2">
      <c r="A58" s="41" t="str">
        <f ca="1">IF(_xll.TM1RPTELLEV($F$46,$F58)=0,"Root",IF(OR(_xll.ELLEV($B$10,$F58)=0,_xll.TM1RPTELLEV($F$46,$F58)+1&gt;=VALUE($K$29)),"Base","Default"))</f>
        <v>Base</v>
      </c>
      <c r="B58" s="16"/>
      <c r="C58" s="16"/>
      <c r="D58" s="16"/>
      <c r="E58" s="16"/>
      <c r="F58" s="105" t="s">
        <v>226</v>
      </c>
      <c r="G58" s="104" t="str">
        <f ca="1">_xll.DBRW($B$17,G$7,$G$33,$G$34,$G$36,$D$11,$F58,G$13,G$14)</f>
        <v/>
      </c>
      <c r="H58" s="99">
        <f ca="1">_xll.DBRW($B$17,H$7,$G$33,$G$34,$G$36,$D$11,$F58,H$13,H$14)</f>
        <v>0</v>
      </c>
      <c r="I58" s="99">
        <f ca="1">_xll.DBRW($B$17,I$7,$G$33,$G$34,$G$36,$D$11,$F58,I$13,I$14)</f>
        <v>0</v>
      </c>
      <c r="J58" s="99">
        <f ca="1">_xll.DBRW($B$17,J$7,$G$33,$G$34,$G$36,$D$11,$F58,J$13,J$14)</f>
        <v>0</v>
      </c>
      <c r="K58" s="99">
        <f ca="1">_xll.DBRW($B$17,K$7,$G$33,$G$34,$G$36,$D$11,$F58,K$13,K$14)</f>
        <v>0</v>
      </c>
      <c r="L58" s="99">
        <f ca="1">_xll.DBRW($B$17,L$7,$G$33,$G$34,$G$36,$D$11,$F58,L$13,L$14)</f>
        <v>0</v>
      </c>
      <c r="M58" s="99">
        <f ca="1">_xll.DBRW($B$17,M$7,$G$33,$G$34,$G$36,$D$11,$F58,M$13,M$14)</f>
        <v>0</v>
      </c>
      <c r="N58" s="99">
        <f ca="1">_xll.DBRW($B$17,N$7,$G$33,$G$34,$G$36,$D$11,$F58,N$13,N$14)</f>
        <v>0</v>
      </c>
      <c r="O58" s="99">
        <f ca="1">_xll.DBRW($B$17,O$7,$G$33,$G$34,$G$36,$D$11,$F58,O$13,O$14)</f>
        <v>0</v>
      </c>
      <c r="P58" s="99">
        <f ca="1">_xll.DBRW($B$17,P$7,$G$33,$G$34,$G$36,$D$11,$F58,P$13,P$14)</f>
        <v>0</v>
      </c>
      <c r="Q58" s="99">
        <f ca="1">_xll.DBRW($B$17,Q$7,$G$33,$G$34,$G$36,$D$11,$F58,Q$13,Q$14)</f>
        <v>0</v>
      </c>
      <c r="R58" s="99">
        <f ca="1">_xll.DBRW($B$17,R$7,$G$33,$G$34,$G$36,$D$11,$F58,R$13,R$14)</f>
        <v>0</v>
      </c>
      <c r="S58" s="99">
        <f ca="1">_xll.DBRW($B$17,S$7,$G$33,$G$34,$G$36,$D$11,$F58,S$13,S$14)</f>
        <v>0</v>
      </c>
      <c r="T58" s="99">
        <f ca="1">_xll.DBRW($B$17,T$7,$G$33,$G$34,$G$36,$D$11,$F58,T$13,T$14)</f>
        <v>0</v>
      </c>
      <c r="U58" s="99">
        <f ca="1">_xll.DBRW($B$17,U$7,$G$33,$G$34,$G$36,$D$11,$F58,U$13,U$14)</f>
        <v>0</v>
      </c>
    </row>
    <row r="59" spans="1:21" x14ac:dyDescent="0.2">
      <c r="A59" s="41" t="str">
        <f ca="1">IF(_xll.TM1RPTELLEV($F$46,$F59)=0,"Root",IF(OR(_xll.ELLEV($B$10,$F59)=0,_xll.TM1RPTELLEV($F$46,$F59)+1&gt;=VALUE($K$29)),"Base","Default"))</f>
        <v>Base</v>
      </c>
      <c r="B59" s="16"/>
      <c r="C59" s="16"/>
      <c r="D59" s="16"/>
      <c r="E59" s="16"/>
      <c r="F59" s="105" t="s">
        <v>227</v>
      </c>
      <c r="G59" s="104" t="str">
        <f ca="1">_xll.DBRW($B$17,G$7,$G$33,$G$34,$G$36,$D$11,$F59,G$13,G$14)</f>
        <v/>
      </c>
      <c r="H59" s="99">
        <f ca="1">_xll.DBRW($B$17,H$7,$G$33,$G$34,$G$36,$D$11,$F59,H$13,H$14)</f>
        <v>0</v>
      </c>
      <c r="I59" s="99">
        <f ca="1">_xll.DBRW($B$17,I$7,$G$33,$G$34,$G$36,$D$11,$F59,I$13,I$14)</f>
        <v>0</v>
      </c>
      <c r="J59" s="99">
        <f ca="1">_xll.DBRW($B$17,J$7,$G$33,$G$34,$G$36,$D$11,$F59,J$13,J$14)</f>
        <v>0</v>
      </c>
      <c r="K59" s="99">
        <f ca="1">_xll.DBRW($B$17,K$7,$G$33,$G$34,$G$36,$D$11,$F59,K$13,K$14)</f>
        <v>0</v>
      </c>
      <c r="L59" s="99">
        <f ca="1">_xll.DBRW($B$17,L$7,$G$33,$G$34,$G$36,$D$11,$F59,L$13,L$14)</f>
        <v>0</v>
      </c>
      <c r="M59" s="99">
        <f ca="1">_xll.DBRW($B$17,M$7,$G$33,$G$34,$G$36,$D$11,$F59,M$13,M$14)</f>
        <v>0</v>
      </c>
      <c r="N59" s="99">
        <f ca="1">_xll.DBRW($B$17,N$7,$G$33,$G$34,$G$36,$D$11,$F59,N$13,N$14)</f>
        <v>0</v>
      </c>
      <c r="O59" s="99">
        <f ca="1">_xll.DBRW($B$17,O$7,$G$33,$G$34,$G$36,$D$11,$F59,O$13,O$14)</f>
        <v>0</v>
      </c>
      <c r="P59" s="99">
        <f ca="1">_xll.DBRW($B$17,P$7,$G$33,$G$34,$G$36,$D$11,$F59,P$13,P$14)</f>
        <v>0</v>
      </c>
      <c r="Q59" s="99">
        <f ca="1">_xll.DBRW($B$17,Q$7,$G$33,$G$34,$G$36,$D$11,$F59,Q$13,Q$14)</f>
        <v>0</v>
      </c>
      <c r="R59" s="99">
        <f ca="1">_xll.DBRW($B$17,R$7,$G$33,$G$34,$G$36,$D$11,$F59,R$13,R$14)</f>
        <v>0</v>
      </c>
      <c r="S59" s="99">
        <f ca="1">_xll.DBRW($B$17,S$7,$G$33,$G$34,$G$36,$D$11,$F59,S$13,S$14)</f>
        <v>0</v>
      </c>
      <c r="T59" s="99">
        <f ca="1">_xll.DBRW($B$17,T$7,$G$33,$G$34,$G$36,$D$11,$F59,T$13,T$14)</f>
        <v>0</v>
      </c>
      <c r="U59" s="99">
        <f ca="1">_xll.DBRW($B$17,U$7,$G$33,$G$34,$G$36,$D$11,$F59,U$13,U$14)</f>
        <v>0</v>
      </c>
    </row>
    <row r="60" spans="1:21" x14ac:dyDescent="0.2">
      <c r="A60" s="41" t="str">
        <f ca="1">IF(_xll.TM1RPTELLEV($F$46,$F60)=0,"Root",IF(OR(_xll.ELLEV($B$10,$F60)=0,_xll.TM1RPTELLEV($F$46,$F60)+1&gt;=VALUE($K$29)),"Base","Default"))</f>
        <v>Base</v>
      </c>
      <c r="B60" s="16"/>
      <c r="C60" s="16"/>
      <c r="D60" s="16"/>
      <c r="E60" s="16"/>
      <c r="F60" s="105" t="s">
        <v>228</v>
      </c>
      <c r="G60" s="104" t="str">
        <f ca="1">_xll.DBRW($B$17,G$7,$G$33,$G$34,$G$36,$D$11,$F60,G$13,G$14)</f>
        <v/>
      </c>
      <c r="H60" s="99">
        <f ca="1">_xll.DBRW($B$17,H$7,$G$33,$G$34,$G$36,$D$11,$F60,H$13,H$14)</f>
        <v>0</v>
      </c>
      <c r="I60" s="99">
        <f ca="1">_xll.DBRW($B$17,I$7,$G$33,$G$34,$G$36,$D$11,$F60,I$13,I$14)</f>
        <v>0</v>
      </c>
      <c r="J60" s="99">
        <f ca="1">_xll.DBRW($B$17,J$7,$G$33,$G$34,$G$36,$D$11,$F60,J$13,J$14)</f>
        <v>0</v>
      </c>
      <c r="K60" s="99">
        <f ca="1">_xll.DBRW($B$17,K$7,$G$33,$G$34,$G$36,$D$11,$F60,K$13,K$14)</f>
        <v>0</v>
      </c>
      <c r="L60" s="99">
        <f ca="1">_xll.DBRW($B$17,L$7,$G$33,$G$34,$G$36,$D$11,$F60,L$13,L$14)</f>
        <v>0</v>
      </c>
      <c r="M60" s="99">
        <f ca="1">_xll.DBRW($B$17,M$7,$G$33,$G$34,$G$36,$D$11,$F60,M$13,M$14)</f>
        <v>0</v>
      </c>
      <c r="N60" s="99">
        <f ca="1">_xll.DBRW($B$17,N$7,$G$33,$G$34,$G$36,$D$11,$F60,N$13,N$14)</f>
        <v>0</v>
      </c>
      <c r="O60" s="99">
        <f ca="1">_xll.DBRW($B$17,O$7,$G$33,$G$34,$G$36,$D$11,$F60,O$13,O$14)</f>
        <v>0</v>
      </c>
      <c r="P60" s="99">
        <f ca="1">_xll.DBRW($B$17,P$7,$G$33,$G$34,$G$36,$D$11,$F60,P$13,P$14)</f>
        <v>0</v>
      </c>
      <c r="Q60" s="99">
        <f ca="1">_xll.DBRW($B$17,Q$7,$G$33,$G$34,$G$36,$D$11,$F60,Q$13,Q$14)</f>
        <v>0</v>
      </c>
      <c r="R60" s="99">
        <f ca="1">_xll.DBRW($B$17,R$7,$G$33,$G$34,$G$36,$D$11,$F60,R$13,R$14)</f>
        <v>0</v>
      </c>
      <c r="S60" s="99">
        <f ca="1">_xll.DBRW($B$17,S$7,$G$33,$G$34,$G$36,$D$11,$F60,S$13,S$14)</f>
        <v>0</v>
      </c>
      <c r="T60" s="99">
        <f ca="1">_xll.DBRW($B$17,T$7,$G$33,$G$34,$G$36,$D$11,$F60,T$13,T$14)</f>
        <v>0</v>
      </c>
      <c r="U60" s="99">
        <f ca="1">_xll.DBRW($B$17,U$7,$G$33,$G$34,$G$36,$D$11,$F60,U$13,U$14)</f>
        <v>0</v>
      </c>
    </row>
    <row r="61" spans="1:21" x14ac:dyDescent="0.2">
      <c r="A61" s="41" t="str">
        <f ca="1">IF(_xll.TM1RPTELLEV($F$46,$F61)=0,"Root",IF(OR(_xll.ELLEV($B$10,$F61)=0,_xll.TM1RPTELLEV($F$46,$F61)+1&gt;=VALUE($K$29)),"Base","Default"))</f>
        <v>Base</v>
      </c>
      <c r="B61" s="16"/>
      <c r="C61" s="16"/>
      <c r="D61" s="16"/>
      <c r="E61" s="16"/>
      <c r="F61" s="105" t="s">
        <v>229</v>
      </c>
      <c r="G61" s="104" t="str">
        <f ca="1">_xll.DBRW($B$17,G$7,$G$33,$G$34,$G$36,$D$11,$F61,G$13,G$14)</f>
        <v/>
      </c>
      <c r="H61" s="99">
        <f ca="1">_xll.DBRW($B$17,H$7,$G$33,$G$34,$G$36,$D$11,$F61,H$13,H$14)</f>
        <v>0</v>
      </c>
      <c r="I61" s="99">
        <f ca="1">_xll.DBRW($B$17,I$7,$G$33,$G$34,$G$36,$D$11,$F61,I$13,I$14)</f>
        <v>0</v>
      </c>
      <c r="J61" s="99">
        <f ca="1">_xll.DBRW($B$17,J$7,$G$33,$G$34,$G$36,$D$11,$F61,J$13,J$14)</f>
        <v>0</v>
      </c>
      <c r="K61" s="99">
        <f ca="1">_xll.DBRW($B$17,K$7,$G$33,$G$34,$G$36,$D$11,$F61,K$13,K$14)</f>
        <v>0</v>
      </c>
      <c r="L61" s="99">
        <f ca="1">_xll.DBRW($B$17,L$7,$G$33,$G$34,$G$36,$D$11,$F61,L$13,L$14)</f>
        <v>0</v>
      </c>
      <c r="M61" s="99">
        <f ca="1">_xll.DBRW($B$17,M$7,$G$33,$G$34,$G$36,$D$11,$F61,M$13,M$14)</f>
        <v>0</v>
      </c>
      <c r="N61" s="99">
        <f ca="1">_xll.DBRW($B$17,N$7,$G$33,$G$34,$G$36,$D$11,$F61,N$13,N$14)</f>
        <v>0</v>
      </c>
      <c r="O61" s="99">
        <f ca="1">_xll.DBRW($B$17,O$7,$G$33,$G$34,$G$36,$D$11,$F61,O$13,O$14)</f>
        <v>0</v>
      </c>
      <c r="P61" s="99">
        <f ca="1">_xll.DBRW($B$17,P$7,$G$33,$G$34,$G$36,$D$11,$F61,P$13,P$14)</f>
        <v>0</v>
      </c>
      <c r="Q61" s="99">
        <f ca="1">_xll.DBRW($B$17,Q$7,$G$33,$G$34,$G$36,$D$11,$F61,Q$13,Q$14)</f>
        <v>0</v>
      </c>
      <c r="R61" s="99">
        <f ca="1">_xll.DBRW($B$17,R$7,$G$33,$G$34,$G$36,$D$11,$F61,R$13,R$14)</f>
        <v>0</v>
      </c>
      <c r="S61" s="99">
        <f ca="1">_xll.DBRW($B$17,S$7,$G$33,$G$34,$G$36,$D$11,$F61,S$13,S$14)</f>
        <v>0</v>
      </c>
      <c r="T61" s="99">
        <f ca="1">_xll.DBRW($B$17,T$7,$G$33,$G$34,$G$36,$D$11,$F61,T$13,T$14)</f>
        <v>0</v>
      </c>
      <c r="U61" s="99">
        <f ca="1">_xll.DBRW($B$17,U$7,$G$33,$G$34,$G$36,$D$11,$F61,U$13,U$14)</f>
        <v>0</v>
      </c>
    </row>
    <row r="62" spans="1:21" x14ac:dyDescent="0.2">
      <c r="A62" s="41" t="str">
        <f ca="1">IF(_xll.TM1RPTELLEV($F$46,$F62)=0,"Root",IF(OR(_xll.ELLEV($B$10,$F62)=0,_xll.TM1RPTELLEV($F$46,$F62)+1&gt;=VALUE($K$29)),"Base","Default"))</f>
        <v>Base</v>
      </c>
      <c r="B62" s="16"/>
      <c r="C62" s="16"/>
      <c r="D62" s="16"/>
      <c r="E62" s="16"/>
      <c r="F62" s="105" t="s">
        <v>230</v>
      </c>
      <c r="G62" s="104" t="str">
        <f ca="1">_xll.DBRW($B$17,G$7,$G$33,$G$34,$G$36,$D$11,$F62,G$13,G$14)</f>
        <v/>
      </c>
      <c r="H62" s="99">
        <f ca="1">_xll.DBRW($B$17,H$7,$G$33,$G$34,$G$36,$D$11,$F62,H$13,H$14)</f>
        <v>0</v>
      </c>
      <c r="I62" s="99">
        <f ca="1">_xll.DBRW($B$17,I$7,$G$33,$G$34,$G$36,$D$11,$F62,I$13,I$14)</f>
        <v>0</v>
      </c>
      <c r="J62" s="99">
        <f ca="1">_xll.DBRW($B$17,J$7,$G$33,$G$34,$G$36,$D$11,$F62,J$13,J$14)</f>
        <v>0</v>
      </c>
      <c r="K62" s="99">
        <f ca="1">_xll.DBRW($B$17,K$7,$G$33,$G$34,$G$36,$D$11,$F62,K$13,K$14)</f>
        <v>0</v>
      </c>
      <c r="L62" s="99">
        <f ca="1">_xll.DBRW($B$17,L$7,$G$33,$G$34,$G$36,$D$11,$F62,L$13,L$14)</f>
        <v>0</v>
      </c>
      <c r="M62" s="99">
        <f ca="1">_xll.DBRW($B$17,M$7,$G$33,$G$34,$G$36,$D$11,$F62,M$13,M$14)</f>
        <v>0</v>
      </c>
      <c r="N62" s="99">
        <f ca="1">_xll.DBRW($B$17,N$7,$G$33,$G$34,$G$36,$D$11,$F62,N$13,N$14)</f>
        <v>0</v>
      </c>
      <c r="O62" s="99">
        <f ca="1">_xll.DBRW($B$17,O$7,$G$33,$G$34,$G$36,$D$11,$F62,O$13,O$14)</f>
        <v>0</v>
      </c>
      <c r="P62" s="99">
        <f ca="1">_xll.DBRW($B$17,P$7,$G$33,$G$34,$G$36,$D$11,$F62,P$13,P$14)</f>
        <v>0</v>
      </c>
      <c r="Q62" s="99">
        <f ca="1">_xll.DBRW($B$17,Q$7,$G$33,$G$34,$G$36,$D$11,$F62,Q$13,Q$14)</f>
        <v>0</v>
      </c>
      <c r="R62" s="99">
        <f ca="1">_xll.DBRW($B$17,R$7,$G$33,$G$34,$G$36,$D$11,$F62,R$13,R$14)</f>
        <v>0</v>
      </c>
      <c r="S62" s="99">
        <f ca="1">_xll.DBRW($B$17,S$7,$G$33,$G$34,$G$36,$D$11,$F62,S$13,S$14)</f>
        <v>0</v>
      </c>
      <c r="T62" s="99">
        <f ca="1">_xll.DBRW($B$17,T$7,$G$33,$G$34,$G$36,$D$11,$F62,T$13,T$14)</f>
        <v>0</v>
      </c>
      <c r="U62" s="99">
        <f ca="1">_xll.DBRW($B$17,U$7,$G$33,$G$34,$G$36,$D$11,$F62,U$13,U$14)</f>
        <v>0</v>
      </c>
    </row>
    <row r="63" spans="1:21" x14ac:dyDescent="0.2">
      <c r="A63" s="41" t="str">
        <f ca="1">IF(_xll.TM1RPTELLEV($F$46,$F63)=0,"Root",IF(OR(_xll.ELLEV($B$10,$F63)=0,_xll.TM1RPTELLEV($F$46,$F63)+1&gt;=VALUE($K$29)),"Base","Default"))</f>
        <v>Base</v>
      </c>
      <c r="B63" s="16"/>
      <c r="C63" s="16"/>
      <c r="D63" s="16"/>
      <c r="E63" s="16"/>
      <c r="F63" s="105" t="s">
        <v>231</v>
      </c>
      <c r="G63" s="104" t="str">
        <f ca="1">_xll.DBRW($B$17,G$7,$G$33,$G$34,$G$36,$D$11,$F63,G$13,G$14)</f>
        <v/>
      </c>
      <c r="H63" s="99">
        <f ca="1">_xll.DBRW($B$17,H$7,$G$33,$G$34,$G$36,$D$11,$F63,H$13,H$14)</f>
        <v>0</v>
      </c>
      <c r="I63" s="99">
        <f ca="1">_xll.DBRW($B$17,I$7,$G$33,$G$34,$G$36,$D$11,$F63,I$13,I$14)</f>
        <v>0</v>
      </c>
      <c r="J63" s="99">
        <f ca="1">_xll.DBRW($B$17,J$7,$G$33,$G$34,$G$36,$D$11,$F63,J$13,J$14)</f>
        <v>0</v>
      </c>
      <c r="K63" s="99">
        <f ca="1">_xll.DBRW($B$17,K$7,$G$33,$G$34,$G$36,$D$11,$F63,K$13,K$14)</f>
        <v>0</v>
      </c>
      <c r="L63" s="99">
        <f ca="1">_xll.DBRW($B$17,L$7,$G$33,$G$34,$G$36,$D$11,$F63,L$13,L$14)</f>
        <v>0</v>
      </c>
      <c r="M63" s="99">
        <f ca="1">_xll.DBRW($B$17,M$7,$G$33,$G$34,$G$36,$D$11,$F63,M$13,M$14)</f>
        <v>0</v>
      </c>
      <c r="N63" s="99">
        <f ca="1">_xll.DBRW($B$17,N$7,$G$33,$G$34,$G$36,$D$11,$F63,N$13,N$14)</f>
        <v>0</v>
      </c>
      <c r="O63" s="99">
        <f ca="1">_xll.DBRW($B$17,O$7,$G$33,$G$34,$G$36,$D$11,$F63,O$13,O$14)</f>
        <v>0</v>
      </c>
      <c r="P63" s="99">
        <f ca="1">_xll.DBRW($B$17,P$7,$G$33,$G$34,$G$36,$D$11,$F63,P$13,P$14)</f>
        <v>0</v>
      </c>
      <c r="Q63" s="99">
        <f ca="1">_xll.DBRW($B$17,Q$7,$G$33,$G$34,$G$36,$D$11,$F63,Q$13,Q$14)</f>
        <v>0</v>
      </c>
      <c r="R63" s="99">
        <f ca="1">_xll.DBRW($B$17,R$7,$G$33,$G$34,$G$36,$D$11,$F63,R$13,R$14)</f>
        <v>0</v>
      </c>
      <c r="S63" s="99">
        <f ca="1">_xll.DBRW($B$17,S$7,$G$33,$G$34,$G$36,$D$11,$F63,S$13,S$14)</f>
        <v>0</v>
      </c>
      <c r="T63" s="99">
        <f ca="1">_xll.DBRW($B$17,T$7,$G$33,$G$34,$G$36,$D$11,$F63,T$13,T$14)</f>
        <v>0</v>
      </c>
      <c r="U63" s="99">
        <f ca="1">_xll.DBRW($B$17,U$7,$G$33,$G$34,$G$36,$D$11,$F63,U$13,U$14)</f>
        <v>0</v>
      </c>
    </row>
    <row r="64" spans="1:21" x14ac:dyDescent="0.2">
      <c r="A64" s="41" t="str">
        <f ca="1">IF(_xll.TM1RPTELLEV($F$46,$F64)=0,"Root",IF(OR(_xll.ELLEV($B$10,$F64)=0,_xll.TM1RPTELLEV($F$46,$F64)+1&gt;=VALUE($K$29)),"Base","Default"))</f>
        <v>Base</v>
      </c>
      <c r="B64" s="16"/>
      <c r="C64" s="16"/>
      <c r="D64" s="16"/>
      <c r="E64" s="16"/>
      <c r="F64" s="105" t="s">
        <v>232</v>
      </c>
      <c r="G64" s="104" t="str">
        <f ca="1">_xll.DBRW($B$17,G$7,$G$33,$G$34,$G$36,$D$11,$F64,G$13,G$14)</f>
        <v/>
      </c>
      <c r="H64" s="99">
        <f ca="1">_xll.DBRW($B$17,H$7,$G$33,$G$34,$G$36,$D$11,$F64,H$13,H$14)</f>
        <v>0</v>
      </c>
      <c r="I64" s="99">
        <f ca="1">_xll.DBRW($B$17,I$7,$G$33,$G$34,$G$36,$D$11,$F64,I$13,I$14)</f>
        <v>0</v>
      </c>
      <c r="J64" s="99">
        <f ca="1">_xll.DBRW($B$17,J$7,$G$33,$G$34,$G$36,$D$11,$F64,J$13,J$14)</f>
        <v>0</v>
      </c>
      <c r="K64" s="99">
        <f ca="1">_xll.DBRW($B$17,K$7,$G$33,$G$34,$G$36,$D$11,$F64,K$13,K$14)</f>
        <v>0</v>
      </c>
      <c r="L64" s="99">
        <f ca="1">_xll.DBRW($B$17,L$7,$G$33,$G$34,$G$36,$D$11,$F64,L$13,L$14)</f>
        <v>0</v>
      </c>
      <c r="M64" s="99">
        <f ca="1">_xll.DBRW($B$17,M$7,$G$33,$G$34,$G$36,$D$11,$F64,M$13,M$14)</f>
        <v>0</v>
      </c>
      <c r="N64" s="99">
        <f ca="1">_xll.DBRW($B$17,N$7,$G$33,$G$34,$G$36,$D$11,$F64,N$13,N$14)</f>
        <v>0</v>
      </c>
      <c r="O64" s="99">
        <f ca="1">_xll.DBRW($B$17,O$7,$G$33,$G$34,$G$36,$D$11,$F64,O$13,O$14)</f>
        <v>0</v>
      </c>
      <c r="P64" s="99">
        <f ca="1">_xll.DBRW($B$17,P$7,$G$33,$G$34,$G$36,$D$11,$F64,P$13,P$14)</f>
        <v>0</v>
      </c>
      <c r="Q64" s="99">
        <f ca="1">_xll.DBRW($B$17,Q$7,$G$33,$G$34,$G$36,$D$11,$F64,Q$13,Q$14)</f>
        <v>0</v>
      </c>
      <c r="R64" s="99">
        <f ca="1">_xll.DBRW($B$17,R$7,$G$33,$G$34,$G$36,$D$11,$F64,R$13,R$14)</f>
        <v>0</v>
      </c>
      <c r="S64" s="99">
        <f ca="1">_xll.DBRW($B$17,S$7,$G$33,$G$34,$G$36,$D$11,$F64,S$13,S$14)</f>
        <v>0</v>
      </c>
      <c r="T64" s="99">
        <f ca="1">_xll.DBRW($B$17,T$7,$G$33,$G$34,$G$36,$D$11,$F64,T$13,T$14)</f>
        <v>0</v>
      </c>
      <c r="U64" s="99">
        <f ca="1">_xll.DBRW($B$17,U$7,$G$33,$G$34,$G$36,$D$11,$F64,U$13,U$14)</f>
        <v>0</v>
      </c>
    </row>
    <row r="65" spans="1:21" x14ac:dyDescent="0.2">
      <c r="A65" s="41" t="str">
        <f ca="1">IF(_xll.TM1RPTELLEV($F$46,$F65)=0,"Root",IF(OR(_xll.ELLEV($B$10,$F65)=0,_xll.TM1RPTELLEV($F$46,$F65)+1&gt;=VALUE($K$29)),"Base","Default"))</f>
        <v>Base</v>
      </c>
      <c r="B65" s="16"/>
      <c r="C65" s="16"/>
      <c r="D65" s="16"/>
      <c r="E65" s="16"/>
      <c r="F65" s="105" t="s">
        <v>233</v>
      </c>
      <c r="G65" s="104" t="str">
        <f ca="1">_xll.DBRW($B$17,G$7,$G$33,$G$34,$G$36,$D$11,$F65,G$13,G$14)</f>
        <v/>
      </c>
      <c r="H65" s="99">
        <f ca="1">_xll.DBRW($B$17,H$7,$G$33,$G$34,$G$36,$D$11,$F65,H$13,H$14)</f>
        <v>0</v>
      </c>
      <c r="I65" s="99">
        <f ca="1">_xll.DBRW($B$17,I$7,$G$33,$G$34,$G$36,$D$11,$F65,I$13,I$14)</f>
        <v>0</v>
      </c>
      <c r="J65" s="99">
        <f ca="1">_xll.DBRW($B$17,J$7,$G$33,$G$34,$G$36,$D$11,$F65,J$13,J$14)</f>
        <v>0</v>
      </c>
      <c r="K65" s="99">
        <f ca="1">_xll.DBRW($B$17,K$7,$G$33,$G$34,$G$36,$D$11,$F65,K$13,K$14)</f>
        <v>0</v>
      </c>
      <c r="L65" s="99">
        <f ca="1">_xll.DBRW($B$17,L$7,$G$33,$G$34,$G$36,$D$11,$F65,L$13,L$14)</f>
        <v>0</v>
      </c>
      <c r="M65" s="99">
        <f ca="1">_xll.DBRW($B$17,M$7,$G$33,$G$34,$G$36,$D$11,$F65,M$13,M$14)</f>
        <v>0</v>
      </c>
      <c r="N65" s="99">
        <f ca="1">_xll.DBRW($B$17,N$7,$G$33,$G$34,$G$36,$D$11,$F65,N$13,N$14)</f>
        <v>0</v>
      </c>
      <c r="O65" s="99">
        <f ca="1">_xll.DBRW($B$17,O$7,$G$33,$G$34,$G$36,$D$11,$F65,O$13,O$14)</f>
        <v>0</v>
      </c>
      <c r="P65" s="99">
        <f ca="1">_xll.DBRW($B$17,P$7,$G$33,$G$34,$G$36,$D$11,$F65,P$13,P$14)</f>
        <v>0</v>
      </c>
      <c r="Q65" s="99">
        <f ca="1">_xll.DBRW($B$17,Q$7,$G$33,$G$34,$G$36,$D$11,$F65,Q$13,Q$14)</f>
        <v>0</v>
      </c>
      <c r="R65" s="99">
        <f ca="1">_xll.DBRW($B$17,R$7,$G$33,$G$34,$G$36,$D$11,$F65,R$13,R$14)</f>
        <v>0</v>
      </c>
      <c r="S65" s="99">
        <f ca="1">_xll.DBRW($B$17,S$7,$G$33,$G$34,$G$36,$D$11,$F65,S$13,S$14)</f>
        <v>0</v>
      </c>
      <c r="T65" s="99">
        <f ca="1">_xll.DBRW($B$17,T$7,$G$33,$G$34,$G$36,$D$11,$F65,T$13,T$14)</f>
        <v>0</v>
      </c>
      <c r="U65" s="99">
        <f ca="1">_xll.DBRW($B$17,U$7,$G$33,$G$34,$G$36,$D$11,$F65,U$13,U$14)</f>
        <v>0</v>
      </c>
    </row>
    <row r="66" spans="1:21" x14ac:dyDescent="0.2">
      <c r="A66" s="41" t="str">
        <f ca="1">IF(_xll.TM1RPTELLEV($F$46,$F66)=0,"Root",IF(OR(_xll.ELLEV($B$10,$F66)=0,_xll.TM1RPTELLEV($F$46,$F66)+1&gt;=VALUE($K$29)),"Base","Default"))</f>
        <v>Base</v>
      </c>
      <c r="B66" s="16"/>
      <c r="C66" s="16"/>
      <c r="D66" s="16"/>
      <c r="E66" s="16"/>
      <c r="F66" s="105" t="s">
        <v>234</v>
      </c>
      <c r="G66" s="104" t="str">
        <f ca="1">_xll.DBRW($B$17,G$7,$G$33,$G$34,$G$36,$D$11,$F66,G$13,G$14)</f>
        <v/>
      </c>
      <c r="H66" s="99">
        <f ca="1">_xll.DBRW($B$17,H$7,$G$33,$G$34,$G$36,$D$11,$F66,H$13,H$14)</f>
        <v>0</v>
      </c>
      <c r="I66" s="99">
        <f ca="1">_xll.DBRW($B$17,I$7,$G$33,$G$34,$G$36,$D$11,$F66,I$13,I$14)</f>
        <v>0</v>
      </c>
      <c r="J66" s="99">
        <f ca="1">_xll.DBRW($B$17,J$7,$G$33,$G$34,$G$36,$D$11,$F66,J$13,J$14)</f>
        <v>0</v>
      </c>
      <c r="K66" s="99">
        <f ca="1">_xll.DBRW($B$17,K$7,$G$33,$G$34,$G$36,$D$11,$F66,K$13,K$14)</f>
        <v>0</v>
      </c>
      <c r="L66" s="99">
        <f ca="1">_xll.DBRW($B$17,L$7,$G$33,$G$34,$G$36,$D$11,$F66,L$13,L$14)</f>
        <v>0</v>
      </c>
      <c r="M66" s="99">
        <f ca="1">_xll.DBRW($B$17,M$7,$G$33,$G$34,$G$36,$D$11,$F66,M$13,M$14)</f>
        <v>0</v>
      </c>
      <c r="N66" s="99">
        <f ca="1">_xll.DBRW($B$17,N$7,$G$33,$G$34,$G$36,$D$11,$F66,N$13,N$14)</f>
        <v>0</v>
      </c>
      <c r="O66" s="99">
        <f ca="1">_xll.DBRW($B$17,O$7,$G$33,$G$34,$G$36,$D$11,$F66,O$13,O$14)</f>
        <v>0</v>
      </c>
      <c r="P66" s="99">
        <f ca="1">_xll.DBRW($B$17,P$7,$G$33,$G$34,$G$36,$D$11,$F66,P$13,P$14)</f>
        <v>0</v>
      </c>
      <c r="Q66" s="99">
        <f ca="1">_xll.DBRW($B$17,Q$7,$G$33,$G$34,$G$36,$D$11,$F66,Q$13,Q$14)</f>
        <v>0</v>
      </c>
      <c r="R66" s="99">
        <f ca="1">_xll.DBRW($B$17,R$7,$G$33,$G$34,$G$36,$D$11,$F66,R$13,R$14)</f>
        <v>0</v>
      </c>
      <c r="S66" s="99">
        <f ca="1">_xll.DBRW($B$17,S$7,$G$33,$G$34,$G$36,$D$11,$F66,S$13,S$14)</f>
        <v>0</v>
      </c>
      <c r="T66" s="99">
        <f ca="1">_xll.DBRW($B$17,T$7,$G$33,$G$34,$G$36,$D$11,$F66,T$13,T$14)</f>
        <v>0</v>
      </c>
      <c r="U66" s="99">
        <f ca="1">_xll.DBRW($B$17,U$7,$G$33,$G$34,$G$36,$D$11,$F66,U$13,U$14)</f>
        <v>0</v>
      </c>
    </row>
    <row r="67" spans="1:21" x14ac:dyDescent="0.2">
      <c r="A67" s="41" t="str">
        <f ca="1">IF(_xll.TM1RPTELLEV($F$46,$F67)=0,"Root",IF(OR(_xll.ELLEV($B$10,$F67)=0,_xll.TM1RPTELLEV($F$46,$F67)+1&gt;=VALUE($K$29)),"Base","Default"))</f>
        <v>Base</v>
      </c>
      <c r="B67" s="16"/>
      <c r="C67" s="16"/>
      <c r="D67" s="16"/>
      <c r="E67" s="16"/>
      <c r="F67" s="105" t="s">
        <v>235</v>
      </c>
      <c r="G67" s="104" t="str">
        <f ca="1">_xll.DBRW($B$17,G$7,$G$33,$G$34,$G$36,$D$11,$F67,G$13,G$14)</f>
        <v/>
      </c>
      <c r="H67" s="99">
        <f ca="1">_xll.DBRW($B$17,H$7,$G$33,$G$34,$G$36,$D$11,$F67,H$13,H$14)</f>
        <v>0</v>
      </c>
      <c r="I67" s="99">
        <f ca="1">_xll.DBRW($B$17,I$7,$G$33,$G$34,$G$36,$D$11,$F67,I$13,I$14)</f>
        <v>0</v>
      </c>
      <c r="J67" s="99">
        <f ca="1">_xll.DBRW($B$17,J$7,$G$33,$G$34,$G$36,$D$11,$F67,J$13,J$14)</f>
        <v>0</v>
      </c>
      <c r="K67" s="99">
        <f ca="1">_xll.DBRW($B$17,K$7,$G$33,$G$34,$G$36,$D$11,$F67,K$13,K$14)</f>
        <v>0</v>
      </c>
      <c r="L67" s="99">
        <f ca="1">_xll.DBRW($B$17,L$7,$G$33,$G$34,$G$36,$D$11,$F67,L$13,L$14)</f>
        <v>0</v>
      </c>
      <c r="M67" s="99">
        <f ca="1">_xll.DBRW($B$17,M$7,$G$33,$G$34,$G$36,$D$11,$F67,M$13,M$14)</f>
        <v>0</v>
      </c>
      <c r="N67" s="99">
        <f ca="1">_xll.DBRW($B$17,N$7,$G$33,$G$34,$G$36,$D$11,$F67,N$13,N$14)</f>
        <v>0</v>
      </c>
      <c r="O67" s="99">
        <f ca="1">_xll.DBRW($B$17,O$7,$G$33,$G$34,$G$36,$D$11,$F67,O$13,O$14)</f>
        <v>0</v>
      </c>
      <c r="P67" s="99">
        <f ca="1">_xll.DBRW($B$17,P$7,$G$33,$G$34,$G$36,$D$11,$F67,P$13,P$14)</f>
        <v>0</v>
      </c>
      <c r="Q67" s="99">
        <f ca="1">_xll.DBRW($B$17,Q$7,$G$33,$G$34,$G$36,$D$11,$F67,Q$13,Q$14)</f>
        <v>0</v>
      </c>
      <c r="R67" s="99">
        <f ca="1">_xll.DBRW($B$17,R$7,$G$33,$G$34,$G$36,$D$11,$F67,R$13,R$14)</f>
        <v>0</v>
      </c>
      <c r="S67" s="99">
        <f ca="1">_xll.DBRW($B$17,S$7,$G$33,$G$34,$G$36,$D$11,$F67,S$13,S$14)</f>
        <v>0</v>
      </c>
      <c r="T67" s="99">
        <f ca="1">_xll.DBRW($B$17,T$7,$G$33,$G$34,$G$36,$D$11,$F67,T$13,T$14)</f>
        <v>0</v>
      </c>
      <c r="U67" s="99">
        <f ca="1">_xll.DBRW($B$17,U$7,$G$33,$G$34,$G$36,$D$11,$F67,U$13,U$14)</f>
        <v>0</v>
      </c>
    </row>
    <row r="68" spans="1:21" x14ac:dyDescent="0.2">
      <c r="A68" s="41" t="str">
        <f ca="1">IF(_xll.TM1RPTELLEV($F$46,$F68)=0,"Root",IF(OR(_xll.ELLEV($B$10,$F68)=0,_xll.TM1RPTELLEV($F$46,$F68)+1&gt;=VALUE($K$29)),"Base","Default"))</f>
        <v>Base</v>
      </c>
      <c r="B68" s="16"/>
      <c r="C68" s="16"/>
      <c r="D68" s="16"/>
      <c r="E68" s="16"/>
      <c r="F68" s="105" t="s">
        <v>236</v>
      </c>
      <c r="G68" s="104" t="str">
        <f ca="1">_xll.DBRW($B$17,G$7,$G$33,$G$34,$G$36,$D$11,$F68,G$13,G$14)</f>
        <v/>
      </c>
      <c r="H68" s="99">
        <f ca="1">_xll.DBRW($B$17,H$7,$G$33,$G$34,$G$36,$D$11,$F68,H$13,H$14)</f>
        <v>0</v>
      </c>
      <c r="I68" s="99">
        <f ca="1">_xll.DBRW($B$17,I$7,$G$33,$G$34,$G$36,$D$11,$F68,I$13,I$14)</f>
        <v>0</v>
      </c>
      <c r="J68" s="99">
        <f ca="1">_xll.DBRW($B$17,J$7,$G$33,$G$34,$G$36,$D$11,$F68,J$13,J$14)</f>
        <v>0</v>
      </c>
      <c r="K68" s="99">
        <f ca="1">_xll.DBRW($B$17,K$7,$G$33,$G$34,$G$36,$D$11,$F68,K$13,K$14)</f>
        <v>0</v>
      </c>
      <c r="L68" s="99">
        <f ca="1">_xll.DBRW($B$17,L$7,$G$33,$G$34,$G$36,$D$11,$F68,L$13,L$14)</f>
        <v>0</v>
      </c>
      <c r="M68" s="99">
        <f ca="1">_xll.DBRW($B$17,M$7,$G$33,$G$34,$G$36,$D$11,$F68,M$13,M$14)</f>
        <v>0</v>
      </c>
      <c r="N68" s="99">
        <f ca="1">_xll.DBRW($B$17,N$7,$G$33,$G$34,$G$36,$D$11,$F68,N$13,N$14)</f>
        <v>0</v>
      </c>
      <c r="O68" s="99">
        <f ca="1">_xll.DBRW($B$17,O$7,$G$33,$G$34,$G$36,$D$11,$F68,O$13,O$14)</f>
        <v>0</v>
      </c>
      <c r="P68" s="99">
        <f ca="1">_xll.DBRW($B$17,P$7,$G$33,$G$34,$G$36,$D$11,$F68,P$13,P$14)</f>
        <v>0</v>
      </c>
      <c r="Q68" s="99">
        <f ca="1">_xll.DBRW($B$17,Q$7,$G$33,$G$34,$G$36,$D$11,$F68,Q$13,Q$14)</f>
        <v>0</v>
      </c>
      <c r="R68" s="99">
        <f ca="1">_xll.DBRW($B$17,R$7,$G$33,$G$34,$G$36,$D$11,$F68,R$13,R$14)</f>
        <v>0</v>
      </c>
      <c r="S68" s="99">
        <f ca="1">_xll.DBRW($B$17,S$7,$G$33,$G$34,$G$36,$D$11,$F68,S$13,S$14)</f>
        <v>0</v>
      </c>
      <c r="T68" s="99">
        <f ca="1">_xll.DBRW($B$17,T$7,$G$33,$G$34,$G$36,$D$11,$F68,T$13,T$14)</f>
        <v>0</v>
      </c>
      <c r="U68" s="99">
        <f ca="1">_xll.DBRW($B$17,U$7,$G$33,$G$34,$G$36,$D$11,$F68,U$13,U$14)</f>
        <v>0</v>
      </c>
    </row>
    <row r="69" spans="1:21" x14ac:dyDescent="0.2">
      <c r="A69" s="41" t="str">
        <f ca="1">IF(_xll.TM1RPTELLEV($F$46,$F69)=0,"Root",IF(OR(_xll.ELLEV($B$10,$F69)=0,_xll.TM1RPTELLEV($F$46,$F69)+1&gt;=VALUE($K$29)),"Base","Default"))</f>
        <v>Base</v>
      </c>
      <c r="B69" s="16"/>
      <c r="C69" s="16"/>
      <c r="D69" s="16"/>
      <c r="E69" s="16"/>
      <c r="F69" s="105" t="s">
        <v>237</v>
      </c>
      <c r="G69" s="104" t="str">
        <f ca="1">_xll.DBRW($B$17,G$7,$G$33,$G$34,$G$36,$D$11,$F69,G$13,G$14)</f>
        <v/>
      </c>
      <c r="H69" s="99">
        <f ca="1">_xll.DBRW($B$17,H$7,$G$33,$G$34,$G$36,$D$11,$F69,H$13,H$14)</f>
        <v>0</v>
      </c>
      <c r="I69" s="99">
        <f ca="1">_xll.DBRW($B$17,I$7,$G$33,$G$34,$G$36,$D$11,$F69,I$13,I$14)</f>
        <v>0</v>
      </c>
      <c r="J69" s="99">
        <f ca="1">_xll.DBRW($B$17,J$7,$G$33,$G$34,$G$36,$D$11,$F69,J$13,J$14)</f>
        <v>0</v>
      </c>
      <c r="K69" s="99">
        <f ca="1">_xll.DBRW($B$17,K$7,$G$33,$G$34,$G$36,$D$11,$F69,K$13,K$14)</f>
        <v>0</v>
      </c>
      <c r="L69" s="99">
        <f ca="1">_xll.DBRW($B$17,L$7,$G$33,$G$34,$G$36,$D$11,$F69,L$13,L$14)</f>
        <v>0</v>
      </c>
      <c r="M69" s="99">
        <f ca="1">_xll.DBRW($B$17,M$7,$G$33,$G$34,$G$36,$D$11,$F69,M$13,M$14)</f>
        <v>0</v>
      </c>
      <c r="N69" s="99">
        <f ca="1">_xll.DBRW($B$17,N$7,$G$33,$G$34,$G$36,$D$11,$F69,N$13,N$14)</f>
        <v>0</v>
      </c>
      <c r="O69" s="99">
        <f ca="1">_xll.DBRW($B$17,O$7,$G$33,$G$34,$G$36,$D$11,$F69,O$13,O$14)</f>
        <v>0</v>
      </c>
      <c r="P69" s="99">
        <f ca="1">_xll.DBRW($B$17,P$7,$G$33,$G$34,$G$36,$D$11,$F69,P$13,P$14)</f>
        <v>0</v>
      </c>
      <c r="Q69" s="99">
        <f ca="1">_xll.DBRW($B$17,Q$7,$G$33,$G$34,$G$36,$D$11,$F69,Q$13,Q$14)</f>
        <v>0</v>
      </c>
      <c r="R69" s="99">
        <f ca="1">_xll.DBRW($B$17,R$7,$G$33,$G$34,$G$36,$D$11,$F69,R$13,R$14)</f>
        <v>0</v>
      </c>
      <c r="S69" s="99">
        <f ca="1">_xll.DBRW($B$17,S$7,$G$33,$G$34,$G$36,$D$11,$F69,S$13,S$14)</f>
        <v>0</v>
      </c>
      <c r="T69" s="99">
        <f ca="1">_xll.DBRW($B$17,T$7,$G$33,$G$34,$G$36,$D$11,$F69,T$13,T$14)</f>
        <v>0</v>
      </c>
      <c r="U69" s="99">
        <f ca="1">_xll.DBRW($B$17,U$7,$G$33,$G$34,$G$36,$D$11,$F69,U$13,U$14)</f>
        <v>0</v>
      </c>
    </row>
    <row r="70" spans="1:21" x14ac:dyDescent="0.2">
      <c r="A70" s="41" t="str">
        <f ca="1">IF(_xll.TM1RPTELLEV($F$46,$F70)=0,"Root",IF(OR(_xll.ELLEV($B$10,$F70)=0,_xll.TM1RPTELLEV($F$46,$F70)+1&gt;=VALUE($K$29)),"Base","Default"))</f>
        <v>Base</v>
      </c>
      <c r="B70" s="16"/>
      <c r="C70" s="16"/>
      <c r="D70" s="16"/>
      <c r="E70" s="16"/>
      <c r="F70" s="105" t="s">
        <v>238</v>
      </c>
      <c r="G70" s="104" t="str">
        <f ca="1">_xll.DBRW($B$17,G$7,$G$33,$G$34,$G$36,$D$11,$F70,G$13,G$14)</f>
        <v/>
      </c>
      <c r="H70" s="99">
        <f ca="1">_xll.DBRW($B$17,H$7,$G$33,$G$34,$G$36,$D$11,$F70,H$13,H$14)</f>
        <v>0</v>
      </c>
      <c r="I70" s="99">
        <f ca="1">_xll.DBRW($B$17,I$7,$G$33,$G$34,$G$36,$D$11,$F70,I$13,I$14)</f>
        <v>0</v>
      </c>
      <c r="J70" s="99">
        <f ca="1">_xll.DBRW($B$17,J$7,$G$33,$G$34,$G$36,$D$11,$F70,J$13,J$14)</f>
        <v>0</v>
      </c>
      <c r="K70" s="99">
        <f ca="1">_xll.DBRW($B$17,K$7,$G$33,$G$34,$G$36,$D$11,$F70,K$13,K$14)</f>
        <v>0</v>
      </c>
      <c r="L70" s="99">
        <f ca="1">_xll.DBRW($B$17,L$7,$G$33,$G$34,$G$36,$D$11,$F70,L$13,L$14)</f>
        <v>0</v>
      </c>
      <c r="M70" s="99">
        <f ca="1">_xll.DBRW($B$17,M$7,$G$33,$G$34,$G$36,$D$11,$F70,M$13,M$14)</f>
        <v>0</v>
      </c>
      <c r="N70" s="99">
        <f ca="1">_xll.DBRW($B$17,N$7,$G$33,$G$34,$G$36,$D$11,$F70,N$13,N$14)</f>
        <v>0</v>
      </c>
      <c r="O70" s="99">
        <f ca="1">_xll.DBRW($B$17,O$7,$G$33,$G$34,$G$36,$D$11,$F70,O$13,O$14)</f>
        <v>0</v>
      </c>
      <c r="P70" s="99">
        <f ca="1">_xll.DBRW($B$17,P$7,$G$33,$G$34,$G$36,$D$11,$F70,P$13,P$14)</f>
        <v>0</v>
      </c>
      <c r="Q70" s="99">
        <f ca="1">_xll.DBRW($B$17,Q$7,$G$33,$G$34,$G$36,$D$11,$F70,Q$13,Q$14)</f>
        <v>0</v>
      </c>
      <c r="R70" s="99">
        <f ca="1">_xll.DBRW($B$17,R$7,$G$33,$G$34,$G$36,$D$11,$F70,R$13,R$14)</f>
        <v>0</v>
      </c>
      <c r="S70" s="99">
        <f ca="1">_xll.DBRW($B$17,S$7,$G$33,$G$34,$G$36,$D$11,$F70,S$13,S$14)</f>
        <v>0</v>
      </c>
      <c r="T70" s="99">
        <f ca="1">_xll.DBRW($B$17,T$7,$G$33,$G$34,$G$36,$D$11,$F70,T$13,T$14)</f>
        <v>0</v>
      </c>
      <c r="U70" s="99">
        <f ca="1">_xll.DBRW($B$17,U$7,$G$33,$G$34,$G$36,$D$11,$F70,U$13,U$14)</f>
        <v>0</v>
      </c>
    </row>
    <row r="71" spans="1:21" x14ac:dyDescent="0.2">
      <c r="A71" s="41" t="str">
        <f ca="1">IF(_xll.TM1RPTELLEV($F$46,$F71)=0,"Root",IF(OR(_xll.ELLEV($B$10,$F71)=0,_xll.TM1RPTELLEV($F$46,$F71)+1&gt;=VALUE($K$29)),"Base","Default"))</f>
        <v>Root</v>
      </c>
      <c r="B71" s="16"/>
      <c r="C71" s="16"/>
      <c r="D71" s="16"/>
      <c r="E71" s="16"/>
      <c r="F71" s="131" t="s">
        <v>117</v>
      </c>
      <c r="G71" s="106" t="str">
        <f ca="1">_xll.DBRW($B$17,G$7,$G$33,$G$34,$G$36,$D$11,$F71,G$13,G$14)</f>
        <v/>
      </c>
      <c r="H71" s="107">
        <f ca="1">_xll.DBRW($B$17,H$7,$G$33,$G$34,$G$36,$D$11,$F71,H$13,H$14)</f>
        <v>0</v>
      </c>
      <c r="I71" s="107">
        <f ca="1">_xll.DBRW($B$17,I$7,$G$33,$G$34,$G$36,$D$11,$F71,I$13,I$14)</f>
        <v>0</v>
      </c>
      <c r="J71" s="107">
        <f ca="1">_xll.DBRW($B$17,J$7,$G$33,$G$34,$G$36,$D$11,$F71,J$13,J$14)</f>
        <v>0</v>
      </c>
      <c r="K71" s="107">
        <f ca="1">_xll.DBRW($B$17,K$7,$G$33,$G$34,$G$36,$D$11,$F71,K$13,K$14)</f>
        <v>0</v>
      </c>
      <c r="L71" s="107">
        <f ca="1">_xll.DBRW($B$17,L$7,$G$33,$G$34,$G$36,$D$11,$F71,L$13,L$14)</f>
        <v>0</v>
      </c>
      <c r="M71" s="107">
        <f ca="1">_xll.DBRW($B$17,M$7,$G$33,$G$34,$G$36,$D$11,$F71,M$13,M$14)</f>
        <v>0</v>
      </c>
      <c r="N71" s="107">
        <f ca="1">_xll.DBRW($B$17,N$7,$G$33,$G$34,$G$36,$D$11,$F71,N$13,N$14)</f>
        <v>0</v>
      </c>
      <c r="O71" s="107">
        <f ca="1">_xll.DBRW($B$17,O$7,$G$33,$G$34,$G$36,$D$11,$F71,O$13,O$14)</f>
        <v>0</v>
      </c>
      <c r="P71" s="107">
        <f ca="1">_xll.DBRW($B$17,P$7,$G$33,$G$34,$G$36,$D$11,$F71,P$13,P$14)</f>
        <v>0</v>
      </c>
      <c r="Q71" s="107">
        <f ca="1">_xll.DBRW($B$17,Q$7,$G$33,$G$34,$G$36,$D$11,$F71,Q$13,Q$14)</f>
        <v>0</v>
      </c>
      <c r="R71" s="107">
        <f ca="1">_xll.DBRW($B$17,R$7,$G$33,$G$34,$G$36,$D$11,$F71,R$13,R$14)</f>
        <v>0</v>
      </c>
      <c r="S71" s="107">
        <f ca="1">_xll.DBRW($B$17,S$7,$G$33,$G$34,$G$36,$D$11,$F71,S$13,S$14)</f>
        <v>0</v>
      </c>
      <c r="T71" s="107">
        <f ca="1">_xll.DBRW($B$17,T$7,$G$33,$G$34,$G$36,$D$11,$F71,T$13,T$14)</f>
        <v>0</v>
      </c>
      <c r="U71" s="107">
        <f ca="1">_xll.DBRW($B$17,U$7,$G$33,$G$34,$G$36,$D$11,$F71,U$13,U$14)</f>
        <v>0</v>
      </c>
    </row>
  </sheetData>
  <mergeCells count="2">
    <mergeCell ref="B5:D5"/>
    <mergeCell ref="B16:D16"/>
  </mergeCells>
  <conditionalFormatting sqref="H26 J26:T26">
    <cfRule type="expression" dxfId="15" priority="109">
      <formula>VALUE(H$2)&lt;=VALUE($F$2)</formula>
    </cfRule>
  </conditionalFormatting>
  <conditionalFormatting sqref="H27 J27:T27">
    <cfRule type="expression" dxfId="14" priority="108">
      <formula>VALUE(H$2)&lt;=VALUE($F$2)</formula>
    </cfRule>
  </conditionalFormatting>
  <conditionalFormatting sqref="I26">
    <cfRule type="expression" dxfId="13" priority="36">
      <formula>VALUE(I$2)&lt;=VALUE($F$2)</formula>
    </cfRule>
  </conditionalFormatting>
  <conditionalFormatting sqref="I27">
    <cfRule type="expression" dxfId="12" priority="35">
      <formula>VALUE(I$2)&lt;=VALUE($F$2)</formula>
    </cfRule>
  </conditionalFormatting>
  <conditionalFormatting sqref="H46:H70 J46:T70">
    <cfRule type="expression" dxfId="11" priority="2">
      <formula>VALUE(H$2)&lt;=VALUE($F$2)</formula>
    </cfRule>
  </conditionalFormatting>
  <conditionalFormatting sqref="I46:I70">
    <cfRule type="expression" dxfId="10" priority="1">
      <formula>VALUE(I$2)&lt;=VALUE($F$2)</formula>
    </cfRule>
  </conditionalFormatting>
  <dataValidations disablePrompts="1" count="1">
    <dataValidation type="list" allowBlank="1" showInputMessage="1" showErrorMessage="1" sqref="K30 N29:N30">
      <formula1>"Yes,No"</formula1>
    </dataValidation>
  </dataValidations>
  <pageMargins left="0.17" right="0.17" top="0.57999999999999996" bottom="0.75" header="0.3" footer="0.3"/>
  <pageSetup scale="70" fitToHeight="0" orientation="landscape" verticalDpi="0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TIButton1">
          <controlPr defaultSize="0" print="0" autoLine="0" autoPict="0" r:id="rId5">
            <anchor moveWithCells="1">
              <from>
                <xdr:col>7</xdr:col>
                <xdr:colOff>171450</xdr:colOff>
                <xdr:row>34</xdr:row>
                <xdr:rowOff>9525</xdr:rowOff>
              </from>
              <to>
                <xdr:col>9</xdr:col>
                <xdr:colOff>28575</xdr:colOff>
                <xdr:row>36</xdr:row>
                <xdr:rowOff>9525</xdr:rowOff>
              </to>
            </anchor>
          </controlPr>
        </control>
      </mc:Choice>
      <mc:Fallback>
        <control shapeId="2049" r:id="rId4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F45"/>
  <sheetViews>
    <sheetView showGridLines="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2" style="2" customWidth="1"/>
    <col min="2" max="2" width="18.5703125" style="2" customWidth="1"/>
    <col min="3" max="3" width="9.140625" style="2"/>
    <col min="4" max="5" width="19.85546875" style="2" customWidth="1"/>
    <col min="6" max="6" width="110.5703125" style="2" customWidth="1"/>
    <col min="7" max="16384" width="9.140625" style="2"/>
  </cols>
  <sheetData>
    <row r="1" spans="2:6" ht="23.25" x14ac:dyDescent="0.35">
      <c r="B1" s="1" t="s">
        <v>53</v>
      </c>
      <c r="C1" s="1"/>
      <c r="D1" s="1"/>
      <c r="E1" s="1"/>
      <c r="F1" s="1"/>
    </row>
    <row r="2" spans="2:6" x14ac:dyDescent="0.2">
      <c r="B2" s="3" t="s">
        <v>54</v>
      </c>
    </row>
    <row r="3" spans="2:6" ht="13.5" thickBot="1" x14ac:dyDescent="0.25">
      <c r="B3" s="3"/>
    </row>
    <row r="4" spans="2:6" s="7" customFormat="1" ht="31.5" x14ac:dyDescent="0.25">
      <c r="B4" s="8" t="s">
        <v>55</v>
      </c>
      <c r="C4" s="9" t="s">
        <v>56</v>
      </c>
      <c r="D4" s="9" t="s">
        <v>57</v>
      </c>
      <c r="E4" s="10" t="s">
        <v>58</v>
      </c>
      <c r="F4" s="11" t="s">
        <v>59</v>
      </c>
    </row>
    <row r="5" spans="2:6" x14ac:dyDescent="0.2">
      <c r="B5" s="151" t="s">
        <v>60</v>
      </c>
      <c r="C5" s="152" t="s">
        <v>61</v>
      </c>
      <c r="D5" s="152" t="s">
        <v>62</v>
      </c>
      <c r="E5" s="152" t="s">
        <v>63</v>
      </c>
      <c r="F5" s="4" t="s">
        <v>64</v>
      </c>
    </row>
    <row r="6" spans="2:6" x14ac:dyDescent="0.2">
      <c r="B6" s="146"/>
      <c r="C6" s="149"/>
      <c r="D6" s="149"/>
      <c r="E6" s="149"/>
      <c r="F6" s="5"/>
    </row>
    <row r="7" spans="2:6" x14ac:dyDescent="0.2">
      <c r="B7" s="147"/>
      <c r="C7" s="150"/>
      <c r="D7" s="150"/>
      <c r="E7" s="150"/>
      <c r="F7" s="6" t="s">
        <v>65</v>
      </c>
    </row>
    <row r="8" spans="2:6" x14ac:dyDescent="0.2">
      <c r="B8" s="145" t="s">
        <v>66</v>
      </c>
      <c r="C8" s="148" t="s">
        <v>67</v>
      </c>
      <c r="D8" s="148" t="s">
        <v>62</v>
      </c>
      <c r="E8" s="148" t="s">
        <v>63</v>
      </c>
      <c r="F8" s="4" t="s">
        <v>68</v>
      </c>
    </row>
    <row r="9" spans="2:6" x14ac:dyDescent="0.2">
      <c r="B9" s="146"/>
      <c r="C9" s="149"/>
      <c r="D9" s="149"/>
      <c r="E9" s="149"/>
      <c r="F9" s="5"/>
    </row>
    <row r="10" spans="2:6" x14ac:dyDescent="0.2">
      <c r="B10" s="147"/>
      <c r="C10" s="150"/>
      <c r="D10" s="150"/>
      <c r="E10" s="150"/>
      <c r="F10" s="6" t="s">
        <v>69</v>
      </c>
    </row>
    <row r="11" spans="2:6" x14ac:dyDescent="0.2">
      <c r="B11" s="145" t="s">
        <v>70</v>
      </c>
      <c r="C11" s="148" t="s">
        <v>71</v>
      </c>
      <c r="D11" s="148" t="s">
        <v>62</v>
      </c>
      <c r="E11" s="148" t="s">
        <v>63</v>
      </c>
      <c r="F11" s="4" t="s">
        <v>72</v>
      </c>
    </row>
    <row r="12" spans="2:6" x14ac:dyDescent="0.2">
      <c r="B12" s="146"/>
      <c r="C12" s="149"/>
      <c r="D12" s="149"/>
      <c r="E12" s="149"/>
      <c r="F12" s="5"/>
    </row>
    <row r="13" spans="2:6" x14ac:dyDescent="0.2">
      <c r="B13" s="147"/>
      <c r="C13" s="150"/>
      <c r="D13" s="150"/>
      <c r="E13" s="150"/>
      <c r="F13" s="6" t="s">
        <v>73</v>
      </c>
    </row>
    <row r="14" spans="2:6" x14ac:dyDescent="0.2">
      <c r="B14" s="145" t="s">
        <v>74</v>
      </c>
      <c r="C14" s="148" t="s">
        <v>75</v>
      </c>
      <c r="D14" s="148" t="s">
        <v>76</v>
      </c>
      <c r="E14" s="148" t="s">
        <v>63</v>
      </c>
      <c r="F14" s="4" t="s">
        <v>77</v>
      </c>
    </row>
    <row r="15" spans="2:6" x14ac:dyDescent="0.2">
      <c r="B15" s="146"/>
      <c r="C15" s="149"/>
      <c r="D15" s="149"/>
      <c r="E15" s="149"/>
      <c r="F15" s="5"/>
    </row>
    <row r="16" spans="2:6" ht="25.5" x14ac:dyDescent="0.2">
      <c r="B16" s="147"/>
      <c r="C16" s="150"/>
      <c r="D16" s="150"/>
      <c r="E16" s="150"/>
      <c r="F16" s="6" t="s">
        <v>78</v>
      </c>
    </row>
    <row r="17" spans="2:6" x14ac:dyDescent="0.2">
      <c r="B17" s="145" t="s">
        <v>79</v>
      </c>
      <c r="C17" s="148" t="s">
        <v>80</v>
      </c>
      <c r="D17" s="148" t="s">
        <v>81</v>
      </c>
      <c r="E17" s="148" t="s">
        <v>63</v>
      </c>
      <c r="F17" s="4" t="s">
        <v>82</v>
      </c>
    </row>
    <row r="18" spans="2:6" x14ac:dyDescent="0.2">
      <c r="B18" s="146"/>
      <c r="C18" s="149"/>
      <c r="D18" s="149"/>
      <c r="E18" s="149"/>
      <c r="F18" s="5"/>
    </row>
    <row r="19" spans="2:6" x14ac:dyDescent="0.2">
      <c r="B19" s="147"/>
      <c r="C19" s="150"/>
      <c r="D19" s="150"/>
      <c r="E19" s="150"/>
      <c r="F19" s="6" t="s">
        <v>83</v>
      </c>
    </row>
    <row r="20" spans="2:6" x14ac:dyDescent="0.2">
      <c r="B20" s="145" t="s">
        <v>84</v>
      </c>
      <c r="C20" s="148" t="s">
        <v>85</v>
      </c>
      <c r="D20" s="148" t="s">
        <v>86</v>
      </c>
      <c r="E20" s="148" t="s">
        <v>63</v>
      </c>
      <c r="F20" s="4" t="s">
        <v>87</v>
      </c>
    </row>
    <row r="21" spans="2:6" x14ac:dyDescent="0.2">
      <c r="B21" s="146"/>
      <c r="C21" s="149"/>
      <c r="D21" s="149"/>
      <c r="E21" s="149"/>
      <c r="F21" s="5"/>
    </row>
    <row r="22" spans="2:6" x14ac:dyDescent="0.2">
      <c r="B22" s="147"/>
      <c r="C22" s="150"/>
      <c r="D22" s="150"/>
      <c r="E22" s="150"/>
      <c r="F22" s="6" t="s">
        <v>88</v>
      </c>
    </row>
    <row r="23" spans="2:6" x14ac:dyDescent="0.2">
      <c r="B23" s="145" t="s">
        <v>89</v>
      </c>
      <c r="C23" s="148" t="s">
        <v>90</v>
      </c>
      <c r="D23" s="148" t="s">
        <v>91</v>
      </c>
      <c r="E23" s="148" t="s">
        <v>91</v>
      </c>
      <c r="F23" s="4" t="s">
        <v>92</v>
      </c>
    </row>
    <row r="24" spans="2:6" x14ac:dyDescent="0.2">
      <c r="B24" s="146"/>
      <c r="C24" s="149"/>
      <c r="D24" s="149"/>
      <c r="E24" s="149"/>
      <c r="F24" s="5"/>
    </row>
    <row r="25" spans="2:6" x14ac:dyDescent="0.2">
      <c r="B25" s="147"/>
      <c r="C25" s="150"/>
      <c r="D25" s="150"/>
      <c r="E25" s="150"/>
      <c r="F25" s="6" t="s">
        <v>93</v>
      </c>
    </row>
    <row r="26" spans="2:6" x14ac:dyDescent="0.2">
      <c r="B26" s="145" t="s">
        <v>94</v>
      </c>
      <c r="C26" s="148" t="s">
        <v>95</v>
      </c>
      <c r="D26" s="148" t="s">
        <v>91</v>
      </c>
      <c r="E26" s="148" t="s">
        <v>91</v>
      </c>
      <c r="F26" s="4" t="s">
        <v>96</v>
      </c>
    </row>
    <row r="27" spans="2:6" x14ac:dyDescent="0.2">
      <c r="B27" s="146"/>
      <c r="C27" s="149"/>
      <c r="D27" s="149"/>
      <c r="E27" s="149"/>
      <c r="F27" s="5"/>
    </row>
    <row r="28" spans="2:6" x14ac:dyDescent="0.2">
      <c r="B28" s="147"/>
      <c r="C28" s="150"/>
      <c r="D28" s="150"/>
      <c r="E28" s="150"/>
      <c r="F28" s="6" t="s">
        <v>97</v>
      </c>
    </row>
    <row r="29" spans="2:6" x14ac:dyDescent="0.2">
      <c r="B29" s="145" t="s">
        <v>98</v>
      </c>
      <c r="C29" s="148" t="s">
        <v>99</v>
      </c>
      <c r="D29" s="148" t="s">
        <v>91</v>
      </c>
      <c r="E29" s="148" t="s">
        <v>91</v>
      </c>
      <c r="F29" s="4" t="s">
        <v>100</v>
      </c>
    </row>
    <row r="30" spans="2:6" x14ac:dyDescent="0.2">
      <c r="B30" s="146"/>
      <c r="C30" s="149"/>
      <c r="D30" s="149"/>
      <c r="E30" s="149"/>
      <c r="F30" s="5"/>
    </row>
    <row r="31" spans="2:6" x14ac:dyDescent="0.2">
      <c r="B31" s="147"/>
      <c r="C31" s="150"/>
      <c r="D31" s="150"/>
      <c r="E31" s="150"/>
      <c r="F31" s="6" t="s">
        <v>101</v>
      </c>
    </row>
    <row r="32" spans="2:6" x14ac:dyDescent="0.2">
      <c r="B32" s="145" t="s">
        <v>102</v>
      </c>
      <c r="C32" s="148" t="s">
        <v>103</v>
      </c>
      <c r="D32" s="148" t="s">
        <v>91</v>
      </c>
      <c r="E32" s="148" t="s">
        <v>91</v>
      </c>
      <c r="F32" s="4" t="s">
        <v>104</v>
      </c>
    </row>
    <row r="33" spans="2:6" x14ac:dyDescent="0.2">
      <c r="B33" s="146"/>
      <c r="C33" s="149"/>
      <c r="D33" s="149"/>
      <c r="E33" s="149"/>
      <c r="F33" s="5"/>
    </row>
    <row r="34" spans="2:6" x14ac:dyDescent="0.2">
      <c r="B34" s="147"/>
      <c r="C34" s="150"/>
      <c r="D34" s="150"/>
      <c r="E34" s="150"/>
      <c r="F34" s="6" t="s">
        <v>105</v>
      </c>
    </row>
    <row r="35" spans="2:6" x14ac:dyDescent="0.2">
      <c r="B35" s="145" t="s">
        <v>106</v>
      </c>
      <c r="C35" s="148" t="s">
        <v>107</v>
      </c>
      <c r="D35" s="148" t="s">
        <v>91</v>
      </c>
      <c r="E35" s="148" t="s">
        <v>91</v>
      </c>
      <c r="F35" s="4" t="s">
        <v>108</v>
      </c>
    </row>
    <row r="36" spans="2:6" x14ac:dyDescent="0.2">
      <c r="B36" s="146"/>
      <c r="C36" s="149"/>
      <c r="D36" s="149"/>
      <c r="E36" s="149"/>
      <c r="F36" s="5"/>
    </row>
    <row r="37" spans="2:6" x14ac:dyDescent="0.2">
      <c r="B37" s="147"/>
      <c r="C37" s="150"/>
      <c r="D37" s="150"/>
      <c r="E37" s="150"/>
      <c r="F37" s="6" t="s">
        <v>109</v>
      </c>
    </row>
    <row r="38" spans="2:6" x14ac:dyDescent="0.2">
      <c r="B38" s="145" t="s">
        <v>110</v>
      </c>
      <c r="C38" s="148" t="s">
        <v>111</v>
      </c>
      <c r="D38" s="148" t="s">
        <v>91</v>
      </c>
      <c r="E38" s="148" t="s">
        <v>91</v>
      </c>
      <c r="F38" s="4" t="s">
        <v>112</v>
      </c>
    </row>
    <row r="39" spans="2:6" x14ac:dyDescent="0.2">
      <c r="B39" s="146"/>
      <c r="C39" s="149"/>
      <c r="D39" s="149"/>
      <c r="E39" s="149"/>
      <c r="F39" s="5"/>
    </row>
    <row r="40" spans="2:6" x14ac:dyDescent="0.2">
      <c r="B40" s="147"/>
      <c r="C40" s="150"/>
      <c r="D40" s="150"/>
      <c r="E40" s="150"/>
      <c r="F40" s="6" t="s">
        <v>113</v>
      </c>
    </row>
    <row r="41" spans="2:6" x14ac:dyDescent="0.2">
      <c r="B41" s="133" t="s">
        <v>114</v>
      </c>
      <c r="C41" s="134"/>
      <c r="D41" s="134"/>
      <c r="E41" s="134"/>
      <c r="F41" s="135"/>
    </row>
    <row r="42" spans="2:6" x14ac:dyDescent="0.2">
      <c r="B42" s="136"/>
      <c r="C42" s="137"/>
      <c r="D42" s="137"/>
      <c r="E42" s="137"/>
      <c r="F42" s="138"/>
    </row>
    <row r="43" spans="2:6" x14ac:dyDescent="0.2">
      <c r="B43" s="139" t="s">
        <v>115</v>
      </c>
      <c r="C43" s="140"/>
      <c r="D43" s="140"/>
      <c r="E43" s="140"/>
      <c r="F43" s="141"/>
    </row>
    <row r="44" spans="2:6" x14ac:dyDescent="0.2">
      <c r="B44" s="136"/>
      <c r="C44" s="137"/>
      <c r="D44" s="137"/>
      <c r="E44" s="137"/>
      <c r="F44" s="138"/>
    </row>
    <row r="45" spans="2:6" ht="33" customHeight="1" thickBot="1" x14ac:dyDescent="0.25">
      <c r="B45" s="142" t="s">
        <v>116</v>
      </c>
      <c r="C45" s="143"/>
      <c r="D45" s="143"/>
      <c r="E45" s="143"/>
      <c r="F45" s="144"/>
    </row>
  </sheetData>
  <mergeCells count="53">
    <mergeCell ref="B5:B7"/>
    <mergeCell ref="C5:C7"/>
    <mergeCell ref="D5:D7"/>
    <mergeCell ref="E5:E7"/>
    <mergeCell ref="B8:B10"/>
    <mergeCell ref="C8:C10"/>
    <mergeCell ref="D8:D10"/>
    <mergeCell ref="E8:E10"/>
    <mergeCell ref="B11:B13"/>
    <mergeCell ref="C11:C13"/>
    <mergeCell ref="D11:D13"/>
    <mergeCell ref="E11:E13"/>
    <mergeCell ref="B14:B16"/>
    <mergeCell ref="C14:C16"/>
    <mergeCell ref="D14:D16"/>
    <mergeCell ref="E14:E16"/>
    <mergeCell ref="B17:B19"/>
    <mergeCell ref="C17:C19"/>
    <mergeCell ref="D17:D19"/>
    <mergeCell ref="E17:E19"/>
    <mergeCell ref="B20:B22"/>
    <mergeCell ref="C20:C22"/>
    <mergeCell ref="D20:D22"/>
    <mergeCell ref="E20:E22"/>
    <mergeCell ref="B23:B25"/>
    <mergeCell ref="C23:C25"/>
    <mergeCell ref="D23:D25"/>
    <mergeCell ref="E23:E25"/>
    <mergeCell ref="B26:B28"/>
    <mergeCell ref="C26:C28"/>
    <mergeCell ref="D26:D28"/>
    <mergeCell ref="E26:E28"/>
    <mergeCell ref="B29:B31"/>
    <mergeCell ref="C29:C31"/>
    <mergeCell ref="D29:D31"/>
    <mergeCell ref="E29:E31"/>
    <mergeCell ref="B32:B34"/>
    <mergeCell ref="C32:C34"/>
    <mergeCell ref="D32:D34"/>
    <mergeCell ref="E32:E34"/>
    <mergeCell ref="B35:B37"/>
    <mergeCell ref="C35:C37"/>
    <mergeCell ref="D35:D37"/>
    <mergeCell ref="E35:E37"/>
    <mergeCell ref="B38:B40"/>
    <mergeCell ref="C38:C40"/>
    <mergeCell ref="D38:D40"/>
    <mergeCell ref="E38:E40"/>
    <mergeCell ref="B41:F41"/>
    <mergeCell ref="B42:F42"/>
    <mergeCell ref="B43:F43"/>
    <mergeCell ref="B44:F44"/>
    <mergeCell ref="B45:F45"/>
  </mergeCells>
  <pageMargins left="0.7" right="0.7" top="0.75" bottom="0.75" header="0.3" footer="0.3"/>
  <pageSetup scale="76" fitToHeight="0" orientation="landscape" verticalDpi="0" r:id="rId1"/>
  <headerFooter>
    <oddHeader>&amp;R&amp;D | &amp;T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 x14ac:dyDescent="0.2"/>
  <sheetData>
    <row r="1" spans="1:1" x14ac:dyDescent="0.2">
      <c r="A1" t="s">
        <v>134</v>
      </c>
    </row>
    <row r="2" spans="1:1" x14ac:dyDescent="0.2">
      <c r="A2" t="s">
        <v>135</v>
      </c>
    </row>
    <row r="3" spans="1:1" x14ac:dyDescent="0.2">
      <c r="A3" t="s">
        <v>136</v>
      </c>
    </row>
    <row r="4" spans="1:1" x14ac:dyDescent="0.2">
      <c r="A4" t="s">
        <v>137</v>
      </c>
    </row>
    <row r="5" spans="1:1" x14ac:dyDescent="0.2">
      <c r="A5" t="s">
        <v>138</v>
      </c>
    </row>
    <row r="6" spans="1:1" x14ac:dyDescent="0.2">
      <c r="A6" t="s">
        <v>139</v>
      </c>
    </row>
    <row r="7" spans="1:1" x14ac:dyDescent="0.2">
      <c r="A7" t="s"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Entry</vt:lpstr>
      <vt:lpstr>Review</vt:lpstr>
      <vt:lpstr>Line_Item</vt:lpstr>
      <vt:lpstr>Spread_Key</vt:lpstr>
      <vt:lpstr>{PL}PickLst</vt:lpstr>
      <vt:lpstr>Entry!Print_Area</vt:lpstr>
      <vt:lpstr>Line_Item!Print_Area</vt:lpstr>
      <vt:lpstr>Review!Print_Area</vt:lpstr>
      <vt:lpstr>Spread_Key!Print_Area</vt:lpstr>
      <vt:lpstr>Entry!Print_Titles</vt:lpstr>
      <vt:lpstr>Line_Item!Print_Titles</vt:lpstr>
      <vt:lpstr>Review!Print_Titles</vt:lpstr>
      <vt:lpstr>Spread_Key!Print_Titles</vt:lpstr>
      <vt:lpstr>Entry!TM1RPTDATARNGASSETS1</vt:lpstr>
      <vt:lpstr>Line_Item!TM1RPTDATARNGBSLID1</vt:lpstr>
      <vt:lpstr>Entry!TM1RPTDATARNGEQTY1</vt:lpstr>
      <vt:lpstr>Entry!TM1RPTDATARNGLIAB1</vt:lpstr>
      <vt:lpstr>Line_Item!TM1RPTDATARNGLINE1</vt:lpstr>
      <vt:lpstr>Review!TM1RPTDATARNGREVEQY1</vt:lpstr>
      <vt:lpstr>Review!TM1RPTDATARNGREVLIB1</vt:lpstr>
      <vt:lpstr>Review!TM1RPTDATARNGRVAST1</vt:lpstr>
      <vt:lpstr>Entry!TM1RPTFMTIDCOL</vt:lpstr>
      <vt:lpstr>Line_Item!TM1RPTFMTIDCOL</vt:lpstr>
      <vt:lpstr>Review!TM1RPTFMTIDCOL</vt:lpstr>
      <vt:lpstr>Entry!TM1RPTFMTRNG</vt:lpstr>
      <vt:lpstr>Line_Item!TM1RPTFMTRNG</vt:lpstr>
      <vt:lpstr>Review!TM1RPTFMTRNG</vt:lpstr>
      <vt:lpstr>Year</vt:lpstr>
    </vt:vector>
  </TitlesOfParts>
  <Company>New York Blood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Kocabas, Ali</dc:creator>
  <cp:lastModifiedBy>modeler2</cp:lastModifiedBy>
  <cp:lastPrinted>2016-03-10T18:12:52Z</cp:lastPrinted>
  <dcterms:created xsi:type="dcterms:W3CDTF">2015-05-05T14:49:57Z</dcterms:created>
  <dcterms:modified xsi:type="dcterms:W3CDTF">2017-09-14T16:07:56Z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