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60" windowHeight="7740" tabRatio="217" firstSheet="1" activeTab="1"/>
  </bookViews>
  <sheets>
    <sheet name="Cognos_Office_Connection_Cache" sheetId="4" state="veryHidden" r:id="rId1"/>
    <sheet name="Entry" sheetId="2" r:id="rId2"/>
    <sheet name="{PL}PickLst" sheetId="3" state="hidden" r:id="rId3"/>
  </sheets>
  <definedNames>
    <definedName name="_xlnm._FilterDatabase" localSheetId="1" hidden="1">Entry!$G$21:$H$21</definedName>
    <definedName name="CalcDimix">Entry!$C$15:$C$17</definedName>
    <definedName name="CapExprojects">Entry!#REF!</definedName>
    <definedName name="check">Entry!#REF!</definedName>
    <definedName name="CheckDimix">Entry!$C$20</definedName>
    <definedName name="CheckPicks">Entry!$D$15:$D$17</definedName>
    <definedName name="checkvalues">Entry!$B$5:$D$9</definedName>
    <definedName name="ID" localSheetId="2" hidden="1">"e0189d07-1b44-439a-8d56-8bbc750422db"</definedName>
    <definedName name="ID" localSheetId="0" hidden="1">"b1ce4f46-fdb7-46c0-b0a4-53b341e5ce6a"</definedName>
    <definedName name="ID" localSheetId="1" hidden="1">"ddd65368-ace3-4abe-992b-7429a508d07b"</definedName>
    <definedName name="Picker1">#REF!</definedName>
    <definedName name="_xlnm.Print_Area" localSheetId="1">Entry!$G$14:$N$21</definedName>
    <definedName name="_xlnm.Print_Titles" localSheetId="1">Entry!$G:$H,Entry!$14:$21</definedName>
    <definedName name="Project">Entry!$H$21</definedName>
    <definedName name="rngAssetType">Entry!$I$2:$I$6</definedName>
    <definedName name="rngProject">Entry!$H$2:$H$5</definedName>
    <definedName name="Server">Entry!$B$2</definedName>
    <definedName name="TM1PICKLIST">'{PL}PickLst'!$A$1:$A$6</definedName>
    <definedName name="ValidDim">Entry!#REF!</definedName>
    <definedName name="ValidPick">Entry!#REF!</definedName>
    <definedName name="ValidRoot">Entry!#REF!</definedName>
  </definedNames>
  <calcPr calcId="145621" calcMode="manual" concurrentCalc="0"/>
</workbook>
</file>

<file path=xl/calcChain.xml><?xml version="1.0" encoding="utf-8"?>
<calcChain xmlns="http://schemas.openxmlformats.org/spreadsheetml/2006/main">
  <c r="H15" i="2" l="1"/>
  <c r="H16" i="2"/>
  <c r="H17" i="2"/>
  <c r="B3" i="2"/>
  <c r="B11" i="2"/>
  <c r="Q22" i="2"/>
  <c r="P22" i="2"/>
  <c r="O22" i="2"/>
  <c r="N22" i="2"/>
  <c r="M22" i="2"/>
  <c r="L22" i="2"/>
  <c r="K22" i="2"/>
  <c r="J22" i="2"/>
  <c r="I22" i="2"/>
  <c r="H22" i="2"/>
  <c r="G22" i="2"/>
  <c r="D22" i="2"/>
  <c r="G40" i="2"/>
  <c r="N40" i="2"/>
  <c r="D40" i="2"/>
  <c r="Q39" i="2"/>
  <c r="P39" i="2"/>
  <c r="O39" i="2"/>
  <c r="N39" i="2"/>
  <c r="M39" i="2"/>
  <c r="L39" i="2"/>
  <c r="K39" i="2"/>
  <c r="J39" i="2"/>
  <c r="I39" i="2"/>
  <c r="H39" i="2"/>
  <c r="G39" i="2"/>
  <c r="D39" i="2"/>
  <c r="Q38" i="2"/>
  <c r="P38" i="2"/>
  <c r="O38" i="2"/>
  <c r="N38" i="2"/>
  <c r="M38" i="2"/>
  <c r="L38" i="2"/>
  <c r="K38" i="2"/>
  <c r="J38" i="2"/>
  <c r="I38" i="2"/>
  <c r="H38" i="2"/>
  <c r="G38" i="2"/>
  <c r="D38" i="2"/>
  <c r="Q37" i="2"/>
  <c r="P37" i="2"/>
  <c r="O37" i="2"/>
  <c r="N37" i="2"/>
  <c r="M37" i="2"/>
  <c r="L37" i="2"/>
  <c r="K37" i="2"/>
  <c r="J37" i="2"/>
  <c r="I37" i="2"/>
  <c r="H37" i="2"/>
  <c r="G37" i="2"/>
  <c r="D37" i="2"/>
  <c r="Q36" i="2"/>
  <c r="P36" i="2"/>
  <c r="O36" i="2"/>
  <c r="N36" i="2"/>
  <c r="M36" i="2"/>
  <c r="L36" i="2"/>
  <c r="K36" i="2"/>
  <c r="J36" i="2"/>
  <c r="I36" i="2"/>
  <c r="H36" i="2"/>
  <c r="G36" i="2"/>
  <c r="D36" i="2"/>
  <c r="Q35" i="2"/>
  <c r="P35" i="2"/>
  <c r="O35" i="2"/>
  <c r="N35" i="2"/>
  <c r="M35" i="2"/>
  <c r="L35" i="2"/>
  <c r="K35" i="2"/>
  <c r="J35" i="2"/>
  <c r="I35" i="2"/>
  <c r="H35" i="2"/>
  <c r="G35" i="2"/>
  <c r="D35" i="2"/>
  <c r="Q34" i="2"/>
  <c r="P34" i="2"/>
  <c r="O34" i="2"/>
  <c r="N34" i="2"/>
  <c r="M34" i="2"/>
  <c r="L34" i="2"/>
  <c r="K34" i="2"/>
  <c r="J34" i="2"/>
  <c r="I34" i="2"/>
  <c r="H34" i="2"/>
  <c r="G34" i="2"/>
  <c r="D34" i="2"/>
  <c r="Q33" i="2"/>
  <c r="P33" i="2"/>
  <c r="O33" i="2"/>
  <c r="N33" i="2"/>
  <c r="M33" i="2"/>
  <c r="L33" i="2"/>
  <c r="K33" i="2"/>
  <c r="J33" i="2"/>
  <c r="I33" i="2"/>
  <c r="H33" i="2"/>
  <c r="G33" i="2"/>
  <c r="D33" i="2"/>
  <c r="Q32" i="2"/>
  <c r="P32" i="2"/>
  <c r="O32" i="2"/>
  <c r="N32" i="2"/>
  <c r="M32" i="2"/>
  <c r="L32" i="2"/>
  <c r="K32" i="2"/>
  <c r="J32" i="2"/>
  <c r="I32" i="2"/>
  <c r="H32" i="2"/>
  <c r="G32" i="2"/>
  <c r="D32" i="2"/>
  <c r="Q31" i="2"/>
  <c r="P31" i="2"/>
  <c r="O31" i="2"/>
  <c r="N31" i="2"/>
  <c r="M31" i="2"/>
  <c r="L31" i="2"/>
  <c r="K31" i="2"/>
  <c r="J31" i="2"/>
  <c r="I31" i="2"/>
  <c r="H31" i="2"/>
  <c r="G31" i="2"/>
  <c r="D31" i="2"/>
  <c r="Q30" i="2"/>
  <c r="P30" i="2"/>
  <c r="O30" i="2"/>
  <c r="N30" i="2"/>
  <c r="M30" i="2"/>
  <c r="L30" i="2"/>
  <c r="K30" i="2"/>
  <c r="J30" i="2"/>
  <c r="I30" i="2"/>
  <c r="H30" i="2"/>
  <c r="G30" i="2"/>
  <c r="D30" i="2"/>
  <c r="Q29" i="2"/>
  <c r="P29" i="2"/>
  <c r="O29" i="2"/>
  <c r="N29" i="2"/>
  <c r="M29" i="2"/>
  <c r="L29" i="2"/>
  <c r="K29" i="2"/>
  <c r="J29" i="2"/>
  <c r="I29" i="2"/>
  <c r="H29" i="2"/>
  <c r="G29" i="2"/>
  <c r="D29" i="2"/>
  <c r="Q28" i="2"/>
  <c r="P28" i="2"/>
  <c r="O28" i="2"/>
  <c r="N28" i="2"/>
  <c r="M28" i="2"/>
  <c r="L28" i="2"/>
  <c r="K28" i="2"/>
  <c r="J28" i="2"/>
  <c r="I28" i="2"/>
  <c r="H28" i="2"/>
  <c r="G28" i="2"/>
  <c r="D28" i="2"/>
  <c r="Q27" i="2"/>
  <c r="P27" i="2"/>
  <c r="O27" i="2"/>
  <c r="N27" i="2"/>
  <c r="M27" i="2"/>
  <c r="L27" i="2"/>
  <c r="K27" i="2"/>
  <c r="J27" i="2"/>
  <c r="I27" i="2"/>
  <c r="H27" i="2"/>
  <c r="G27" i="2"/>
  <c r="D27" i="2"/>
  <c r="Q26" i="2"/>
  <c r="P26" i="2"/>
  <c r="O26" i="2"/>
  <c r="N26" i="2"/>
  <c r="M26" i="2"/>
  <c r="L26" i="2"/>
  <c r="K26" i="2"/>
  <c r="J26" i="2"/>
  <c r="I26" i="2"/>
  <c r="H26" i="2"/>
  <c r="G26" i="2"/>
  <c r="D26" i="2"/>
  <c r="Q25" i="2"/>
  <c r="P25" i="2"/>
  <c r="O25" i="2"/>
  <c r="N25" i="2"/>
  <c r="M25" i="2"/>
  <c r="L25" i="2"/>
  <c r="K25" i="2"/>
  <c r="J25" i="2"/>
  <c r="I25" i="2"/>
  <c r="H25" i="2"/>
  <c r="G25" i="2"/>
  <c r="D25" i="2"/>
  <c r="Q24" i="2"/>
  <c r="P24" i="2"/>
  <c r="O24" i="2"/>
  <c r="N24" i="2"/>
  <c r="M24" i="2"/>
  <c r="L24" i="2"/>
  <c r="K24" i="2"/>
  <c r="J24" i="2"/>
  <c r="I24" i="2"/>
  <c r="H24" i="2"/>
  <c r="G24" i="2"/>
  <c r="D24" i="2"/>
  <c r="Q23" i="2"/>
  <c r="P23" i="2"/>
  <c r="O23" i="2"/>
  <c r="N23" i="2"/>
  <c r="M23" i="2"/>
  <c r="L23" i="2"/>
  <c r="K23" i="2"/>
  <c r="J23" i="2"/>
  <c r="I23" i="2"/>
  <c r="H23" i="2"/>
  <c r="G23" i="2"/>
  <c r="D23" i="2"/>
  <c r="B7" i="2"/>
  <c r="B17" i="2"/>
  <c r="B6" i="2"/>
  <c r="B16" i="2"/>
  <c r="B5" i="2"/>
  <c r="B15" i="2"/>
  <c r="B13" i="2"/>
  <c r="D13" i="2"/>
  <c r="I16" i="2"/>
  <c r="C15" i="2"/>
  <c r="C16" i="2"/>
  <c r="C17" i="2"/>
  <c r="D15" i="2"/>
  <c r="D16" i="2"/>
  <c r="D17" i="2"/>
  <c r="B12" i="2"/>
  <c r="E12" i="2"/>
  <c r="B9" i="2"/>
  <c r="B8" i="2"/>
</calcChain>
</file>

<file path=xl/sharedStrings.xml><?xml version="1.0" encoding="utf-8"?>
<sst xmlns="http://schemas.openxmlformats.org/spreadsheetml/2006/main" count="84" uniqueCount="60">
  <si>
    <t>CUBE:</t>
  </si>
  <si>
    <t xml:space="preserve">Scenario: </t>
  </si>
  <si>
    <t>Server:</t>
  </si>
  <si>
    <t xml:space="preserve">Department: </t>
  </si>
  <si>
    <t>Total Items</t>
  </si>
  <si>
    <t>Description</t>
  </si>
  <si>
    <t>Project</t>
  </si>
  <si>
    <t>Asset Life</t>
  </si>
  <si>
    <t>Purchase Date</t>
  </si>
  <si>
    <t>Qty</t>
  </si>
  <si>
    <t>Total Cost</t>
  </si>
  <si>
    <t xml:space="preserve">Company: </t>
  </si>
  <si>
    <t>Asset Type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</si>
  <si>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</si>
  <si>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</si>
  <si>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</si>
  <si>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</si>
  <si>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</si>
  <si>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</si>
  <si>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</si>
  <si>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</si>
  <si>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</si>
  <si>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</si>
  <si>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</si>
  <si>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</si>
  <si>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</si>
  <si>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</si>
  <si>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</si>
  <si>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</si>
  <si>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</si>
  <si>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</si>
  <si>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Lease Hold Improvements</t>
  </si>
  <si>
    <t>Project Approval</t>
  </si>
  <si>
    <t>Line Approval</t>
  </si>
  <si>
    <t>Currency</t>
  </si>
  <si>
    <t>Asset Life (based on Type):</t>
  </si>
  <si>
    <t>Pick</t>
  </si>
  <si>
    <t>Default</t>
  </si>
  <si>
    <t>BaseLevel</t>
  </si>
  <si>
    <t xml:space="preserve"> </t>
  </si>
  <si>
    <t>Attribute</t>
  </si>
  <si>
    <t>Value</t>
  </si>
  <si>
    <t>Production Equipment</t>
  </si>
  <si>
    <t>Capital Planning</t>
  </si>
  <si>
    <t>COLUMN REFERENCES  &gt;&gt;&gt;&gt;&gt;</t>
  </si>
  <si>
    <t>#</t>
  </si>
  <si>
    <t>Dimension</t>
  </si>
  <si>
    <t>Where Used:</t>
  </si>
  <si>
    <t>Subset/Value:</t>
  </si>
  <si>
    <t>Other Cube References</t>
  </si>
  <si>
    <t>Line Currency</t>
  </si>
  <si>
    <t>Headers on columns &gt;&gt;&gt;</t>
  </si>
  <si>
    <t>Rows</t>
  </si>
  <si>
    <t>Cols</t>
  </si>
  <si>
    <t>Cost Each</t>
  </si>
  <si>
    <t>Computer Hardware</t>
  </si>
  <si>
    <t>Software</t>
  </si>
  <si>
    <t>Other Electronic Equipment</t>
  </si>
  <si>
    <t>Furniture-Other</t>
  </si>
  <si>
    <t>PTR01-AC: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</si>
</sst>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#;\(#,###\);\-"/>
    <numFmt numFmtId="166" formatCode="mm/dd/yyyy"/>
    <numFmt numFmtId="167" formatCode="_(* #,##0_);_(* \(#,##0\);_(* &quot;-&quot;??_);_(@_)"/>
  </numFmts>
  <fonts count="24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8"/>
      <color indexed="12"/>
      <name val="Arial"/>
      <family val="2"/>
    </font>
    <font>
      <b/>
      <sz val="10"/>
      <color rgb="FF329664"/>
      <name val="Arial"/>
      <family val="2"/>
    </font>
    <font>
      <b/>
      <sz val="10"/>
      <color rgb="FF0000C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indexed="21"/>
      <name val="Calibri"/>
      <family val="2"/>
      <scheme val="minor"/>
    </font>
    <font>
      <b/>
      <sz val="10"/>
      <color indexed="5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0" tint="-0.34998626667073579"/>
      </bottom>
      <diagonal/>
    </border>
    <border>
      <left/>
      <right/>
      <top/>
      <bottom style="thin">
        <color indexed="64"/>
      </bottom>
      <diagonal/>
    </border>
  </borders>
  <cellStyleXfs count="3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5" fillId="2" borderId="1">
      <alignment horizontal="center" vertical="center"/>
    </xf>
    <xf numFmtId="0" fontId="4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5" fillId="2" borderId="1">
      <alignment horizontal="center" vertical="center"/>
    </xf>
    <xf numFmtId="0" fontId="3" fillId="0" borderId="1">
      <alignment horizontal="right" vertical="center"/>
    </xf>
    <xf numFmtId="0" fontId="3" fillId="5" borderId="1">
      <alignment horizontal="right" vertical="center"/>
    </xf>
    <xf numFmtId="0" fontId="3" fillId="0" borderId="1">
      <alignment horizontal="center" vertical="center"/>
    </xf>
    <xf numFmtId="0" fontId="5" fillId="3" borderId="1"/>
    <xf numFmtId="0" fontId="5" fillId="0" borderId="1">
      <alignment horizontal="center" vertical="center" wrapText="1"/>
    </xf>
    <xf numFmtId="0" fontId="5" fillId="4" borderId="1"/>
    <xf numFmtId="0" fontId="4" fillId="0" borderId="1">
      <alignment horizontal="left" vertical="center"/>
    </xf>
    <xf numFmtId="0" fontId="4" fillId="0" borderId="1">
      <alignment horizontal="left" vertical="top"/>
    </xf>
    <xf numFmtId="0" fontId="4" fillId="2" borderId="1">
      <alignment horizontal="center" vertical="center"/>
    </xf>
    <xf numFmtId="0" fontId="4" fillId="2" borderId="1">
      <alignment horizontal="left" vertical="center"/>
    </xf>
    <xf numFmtId="0" fontId="3" fillId="0" borderId="1">
      <alignment horizontal="right" vertical="center"/>
    </xf>
    <xf numFmtId="0" fontId="3" fillId="0" borderId="1">
      <alignment horizontal="right" vertical="center"/>
    </xf>
    <xf numFmtId="0" fontId="6" fillId="2" borderId="1">
      <alignment horizontal="left" vertical="center" indent="1"/>
    </xf>
    <xf numFmtId="0" fontId="4" fillId="6" borderId="1"/>
    <xf numFmtId="0" fontId="7" fillId="0" borderId="1"/>
    <xf numFmtId="0" fontId="8" fillId="0" borderId="1"/>
    <xf numFmtId="0" fontId="3" fillId="7" borderId="1"/>
    <xf numFmtId="0" fontId="3" fillId="8" borderId="1"/>
    <xf numFmtId="43" fontId="9" fillId="0" borderId="0" applyFont="0" applyFill="0" applyBorder="0" applyAlignment="0" applyProtection="0"/>
  </cellStyleXfs>
  <cellXfs count="56">
    <xf numFmtId="0" fontId="0" fillId="0" borderId="0" xfId="0"/>
    <xf numFmtId="0" fontId="12" fillId="0" borderId="0" xfId="0" applyFont="1" applyFill="1" applyBorder="1"/>
    <xf numFmtId="165" fontId="12" fillId="0" borderId="0" xfId="3" applyNumberFormat="1" applyFont="1" applyFill="1" applyBorder="1" applyProtection="1"/>
    <xf numFmtId="0" fontId="12" fillId="0" borderId="0" xfId="0" applyFont="1" applyFill="1"/>
    <xf numFmtId="165" fontId="12" fillId="0" borderId="1" xfId="3" applyNumberFormat="1" applyFont="1" applyFill="1" applyBorder="1" applyProtection="1"/>
    <xf numFmtId="165" fontId="12" fillId="0" borderId="0" xfId="0" applyNumberFormat="1" applyFont="1" applyFill="1"/>
    <xf numFmtId="165" fontId="12" fillId="0" borderId="0" xfId="3" applyNumberFormat="1" applyFont="1" applyFill="1"/>
    <xf numFmtId="37" fontId="12" fillId="0" borderId="1" xfId="3" applyNumberFormat="1" applyFont="1" applyFill="1" applyBorder="1" applyAlignment="1" applyProtection="1">
      <alignment horizontal="left"/>
    </xf>
    <xf numFmtId="165" fontId="14" fillId="0" borderId="0" xfId="0" applyNumberFormat="1" applyFont="1"/>
    <xf numFmtId="165" fontId="12" fillId="0" borderId="2" xfId="1" applyNumberFormat="1" applyFont="1" applyFill="1" applyBorder="1" applyAlignment="1" applyProtection="1">
      <alignment wrapText="1"/>
      <protection locked="0"/>
    </xf>
    <xf numFmtId="165" fontId="12" fillId="0" borderId="1" xfId="1" applyNumberFormat="1" applyFont="1" applyFill="1" applyBorder="1" applyAlignment="1" applyProtection="1">
      <alignment horizontal="left"/>
      <protection locked="0"/>
    </xf>
    <xf numFmtId="165" fontId="12" fillId="0" borderId="1" xfId="1" applyNumberFormat="1" applyFont="1" applyFill="1" applyBorder="1" applyAlignment="1" applyProtection="1">
      <alignment horizontal="center"/>
      <protection locked="0"/>
    </xf>
    <xf numFmtId="165" fontId="14" fillId="0" borderId="0" xfId="0" applyNumberFormat="1" applyFont="1" applyFill="1"/>
    <xf numFmtId="165" fontId="14" fillId="0" borderId="0" xfId="1" applyNumberFormat="1" applyFont="1" applyFill="1" applyBorder="1" applyAlignment="1" applyProtection="1">
      <alignment horizontal="left" wrapText="1"/>
      <protection locked="0"/>
    </xf>
    <xf numFmtId="0" fontId="12" fillId="0" borderId="0" xfId="0" applyFont="1" applyBorder="1" applyAlignment="1"/>
    <xf numFmtId="165" fontId="15" fillId="0" borderId="0" xfId="1" applyNumberFormat="1" applyFont="1" applyFill="1" applyBorder="1" applyAlignment="1">
      <alignment horizontal="right"/>
    </xf>
    <xf numFmtId="165" fontId="12" fillId="0" borderId="0" xfId="0" applyNumberFormat="1" applyFont="1" applyFill="1" applyBorder="1"/>
    <xf numFmtId="165" fontId="12" fillId="0" borderId="0" xfId="0" applyNumberFormat="1" applyFont="1"/>
    <xf numFmtId="165" fontId="16" fillId="0" borderId="0" xfId="0" applyNumberFormat="1" applyFont="1" applyBorder="1" applyAlignment="1" applyProtection="1">
      <alignment horizontal="left" vertical="center"/>
    </xf>
    <xf numFmtId="165" fontId="17" fillId="0" borderId="0" xfId="2" applyNumberFormat="1" applyFont="1" applyFill="1" applyBorder="1" applyAlignment="1">
      <alignment horizontal="center" vertical="center"/>
    </xf>
    <xf numFmtId="165" fontId="17" fillId="0" borderId="0" xfId="2" applyNumberFormat="1" applyFont="1" applyFill="1" applyBorder="1" applyAlignment="1"/>
    <xf numFmtId="165" fontId="17" fillId="0" borderId="0" xfId="2" applyNumberFormat="1" applyFont="1" applyFill="1" applyBorder="1" applyAlignment="1">
      <alignment horizontal="center"/>
    </xf>
    <xf numFmtId="165" fontId="13" fillId="0" borderId="0" xfId="2" applyNumberFormat="1" applyFont="1" applyFill="1" applyBorder="1"/>
    <xf numFmtId="0" fontId="12" fillId="0" borderId="0" xfId="0" applyFont="1"/>
    <xf numFmtId="165" fontId="12" fillId="0" borderId="1" xfId="0" applyNumberFormat="1" applyFont="1" applyFill="1" applyBorder="1" applyProtection="1"/>
    <xf numFmtId="1" fontId="12" fillId="0" borderId="1" xfId="0" applyNumberFormat="1" applyFont="1" applyFill="1" applyBorder="1" applyAlignment="1" applyProtection="1">
      <alignment horizontal="center"/>
    </xf>
    <xf numFmtId="165" fontId="13" fillId="0" borderId="3" xfId="2" applyNumberFormat="1" applyFont="1" applyFill="1" applyBorder="1" applyAlignment="1">
      <alignment horizontal="right"/>
    </xf>
    <xf numFmtId="0" fontId="13" fillId="0" borderId="0" xfId="2" quotePrefix="1" applyNumberFormat="1" applyFont="1" applyFill="1" applyBorder="1" applyAlignment="1" applyProtection="1">
      <protection locked="0"/>
    </xf>
    <xf numFmtId="165" fontId="13" fillId="0" borderId="0" xfId="2" applyNumberFormat="1" applyFont="1" applyFill="1" applyBorder="1" applyAlignment="1">
      <alignment horizontal="left"/>
    </xf>
    <xf numFmtId="165" fontId="12" fillId="0" borderId="1" xfId="0" applyNumberFormat="1" applyFont="1" applyFill="1" applyBorder="1" applyAlignment="1" applyProtection="1">
      <alignment horizontal="left"/>
    </xf>
    <xf numFmtId="0" fontId="13" fillId="0" borderId="0" xfId="0" applyFont="1"/>
    <xf numFmtId="165" fontId="13" fillId="0" borderId="0" xfId="0" applyNumberFormat="1" applyFont="1" applyAlignment="1">
      <alignment horizontal="left"/>
    </xf>
    <xf numFmtId="0" fontId="12" fillId="0" borderId="0" xfId="0" quotePrefix="1" applyFont="1" applyFill="1"/>
    <xf numFmtId="166" fontId="12" fillId="0" borderId="1" xfId="1" applyNumberFormat="1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>
      <alignment horizontal="left"/>
    </xf>
    <xf numFmtId="0" fontId="18" fillId="0" borderId="0" xfId="0" applyFont="1"/>
    <xf numFmtId="0" fontId="10" fillId="0" borderId="0" xfId="0" applyFont="1"/>
    <xf numFmtId="0" fontId="10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43" fontId="0" fillId="0" borderId="0" xfId="30" applyNumberFormat="1" applyFont="1" applyAlignment="1">
      <alignment horizontal="center"/>
    </xf>
    <xf numFmtId="0" fontId="0" fillId="10" borderId="5" xfId="0" applyFill="1" applyBorder="1"/>
    <xf numFmtId="0" fontId="19" fillId="9" borderId="1" xfId="0" applyFont="1" applyFill="1" applyBorder="1" applyAlignment="1">
      <alignment horizontal="center" wrapText="1"/>
    </xf>
    <xf numFmtId="0" fontId="20" fillId="0" borderId="0" xfId="0" applyFont="1" applyAlignment="1">
      <alignment horizontal="right" indent="1"/>
    </xf>
    <xf numFmtId="0" fontId="0" fillId="0" borderId="1" xfId="0" applyBorder="1"/>
    <xf numFmtId="43" fontId="21" fillId="11" borderId="1" xfId="30" applyNumberFormat="1" applyFont="1" applyFill="1" applyBorder="1" applyAlignment="1">
      <alignment horizontal="left"/>
    </xf>
    <xf numFmtId="0" fontId="21" fillId="11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165" fontId="12" fillId="12" borderId="1" xfId="1" applyNumberFormat="1" applyFont="1" applyFill="1" applyBorder="1" applyAlignment="1" applyProtection="1">
      <alignment horizontal="left"/>
      <protection locked="0"/>
    </xf>
    <xf numFmtId="167" fontId="12" fillId="0" borderId="1" xfId="30" applyNumberFormat="1" applyFont="1" applyFill="1" applyBorder="1" applyAlignment="1" applyProtection="1">
      <alignment horizontal="center"/>
      <protection locked="0"/>
    </xf>
    <xf numFmtId="167" fontId="12" fillId="12" borderId="1" xfId="30" applyNumberFormat="1" applyFont="1" applyFill="1" applyBorder="1" applyAlignment="1" applyProtection="1">
      <alignment horizontal="center"/>
      <protection locked="0"/>
    </xf>
    <xf numFmtId="0" fontId="22" fillId="10" borderId="5" xfId="0" applyFont="1" applyFill="1" applyBorder="1"/>
    <xf numFmtId="0" fontId="23" fillId="13" borderId="2" xfId="0" applyNumberFormat="1" applyFont="1" applyFill="1" applyBorder="1" applyAlignment="1">
      <alignment horizontal="left" vertical="center"/>
    </xf>
    <xf numFmtId="167" fontId="23" fillId="13" borderId="2" xfId="30" applyNumberFormat="1" applyFont="1" applyFill="1" applyBorder="1" applyAlignment="1">
      <alignment horizontal="center" vertical="center"/>
    </xf>
    <xf numFmtId="167" fontId="23" fillId="13" borderId="2" xfId="30" applyNumberFormat="1" applyFont="1" applyFill="1" applyBorder="1" applyAlignment="1">
      <alignment horizontal="left" vertical="center"/>
    </xf>
    <xf numFmtId="0" fontId="23" fillId="13" borderId="1" xfId="0" applyNumberFormat="1" applyFont="1" applyFill="1" applyBorder="1" applyAlignment="1">
      <alignment horizontal="left" vertical="center"/>
    </xf>
  </cellXfs>
  <cellStyles count="31">
    <cellStyle name="Calculated Column - IBM Cognos" xfId="22"/>
    <cellStyle name="Calculated Column Name - IBM Cognos" xfId="20"/>
    <cellStyle name="Calculated Row - IBM Cognos" xfId="23"/>
    <cellStyle name="Calculated Row Name - IBM Cognos" xfId="21"/>
    <cellStyle name="Column Name - IBM Cognos" xfId="8"/>
    <cellStyle name="Column Template - IBM Cognos" xfId="11"/>
    <cellStyle name="Comma" xfId="30" builtinId="3"/>
    <cellStyle name="Comma_BottomUp" xfId="1"/>
    <cellStyle name="Comma_TopDown" xfId="2"/>
    <cellStyle name="Differs From Base - IBM Cognos" xfId="29"/>
    <cellStyle name="Group Name - IBM Cognos" xfId="19"/>
    <cellStyle name="Hold Values - IBM Cognos" xfId="25"/>
    <cellStyle name="List Name - IBM Cognos" xfId="18"/>
    <cellStyle name="Locked - IBM Cognos" xfId="28"/>
    <cellStyle name="Measure - IBM Cognos" xfId="12"/>
    <cellStyle name="Measure Header - IBM Cognos" xfId="13"/>
    <cellStyle name="Measure Name - IBM Cognos" xfId="14"/>
    <cellStyle name="Measure Summary - IBM Cognos" xfId="15"/>
    <cellStyle name="Measure Summary TM1 - IBM Cognos" xfId="17"/>
    <cellStyle name="Measure Template - IBM Cognos" xfId="16"/>
    <cellStyle name="More - IBM Cognos" xfId="24"/>
    <cellStyle name="Normal" xfId="0" builtinId="0"/>
    <cellStyle name="Normal_BottomUp" xfId="3"/>
    <cellStyle name="Pending Change - IBM Cognos" xfId="26"/>
    <cellStyle name="Row Name - IBM Cognos" xfId="4"/>
    <cellStyle name="Row Template - IBM Cognos" xfId="7"/>
    <cellStyle name="Summary Column Name - IBM Cognos" xfId="9"/>
    <cellStyle name="Summary Column Name TM1 - IBM Cognos" xfId="10"/>
    <cellStyle name="Summary Row Name - IBM Cognos" xfId="5"/>
    <cellStyle name="Summary Row Name TM1 - IBM Cognos" xfId="6"/>
    <cellStyle name="Unsaved Change - IBM Cognos" xfId="27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condense val="0"/>
        <extend val="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Q40"/>
  <sheetViews>
    <sheetView showGridLines="0" tabSelected="1" topLeftCell="F14" zoomScale="90" zoomScaleNormal="90" workbookViewId="0">
      <selection activeCell="G21" sqref="G21"/>
    </sheetView>
  </sheetViews>
  <sheetFormatPr defaultColWidth="8.85546875" defaultRowHeight="12.75" outlineLevelRow="1" outlineLevelCol="1" x14ac:dyDescent="0.2"/>
  <cols>
    <col min="1" max="1" width="9.140625" style="3" hidden="1" customWidth="1" outlineLevel="1"/>
    <col min="2" max="2" width="31.28515625" style="3" hidden="1" customWidth="1" outlineLevel="1"/>
    <col min="3" max="3" width="10.5703125" style="3" hidden="1" customWidth="1" outlineLevel="1"/>
    <col min="4" max="4" width="15.28515625" style="3" hidden="1" customWidth="1" outlineLevel="1"/>
    <col min="5" max="5" width="4.85546875" style="3" hidden="1" customWidth="1" outlineLevel="1"/>
    <col min="6" max="6" width="2.7109375" style="23" customWidth="1" collapsed="1"/>
    <col min="7" max="7" width="35.7109375" style="23" customWidth="1"/>
    <col min="8" max="8" width="28.140625" style="23" customWidth="1"/>
    <col min="9" max="9" width="25.7109375" style="23" customWidth="1"/>
    <col min="10" max="10" width="7.28515625" style="23" customWidth="1"/>
    <col min="11" max="11" width="11.7109375" style="23" customWidth="1"/>
    <col min="12" max="12" width="7.28515625" style="23" customWidth="1"/>
    <col min="13" max="13" width="7.7109375" style="23" customWidth="1"/>
    <col min="14" max="14" width="9.7109375" style="23" customWidth="1"/>
    <col min="15" max="15" width="9.28515625" style="23" customWidth="1"/>
    <col min="16" max="16" width="10.7109375" style="23" customWidth="1"/>
    <col min="17" max="17" width="9.7109375" style="23" customWidth="1"/>
    <col min="18" max="16384" width="8.85546875" style="23"/>
  </cols>
  <sheetData>
    <row r="1" spans="1:17" hidden="1" outlineLevel="1" x14ac:dyDescent="0.2"/>
    <row r="2" spans="1:17" s="3" customFormat="1" hidden="1" outlineLevel="1" x14ac:dyDescent="0.2">
      <c r="A2" s="42" t="s">
        <v>2</v>
      </c>
      <c r="B2" s="43" t="s">
        <v>59</v>
      </c>
      <c r="C2" s="1"/>
      <c r="H2" s="1"/>
      <c r="I2" s="1"/>
      <c r="J2" s="1"/>
    </row>
    <row r="3" spans="1:17" s="3" customFormat="1" hidden="1" outlineLevel="1" x14ac:dyDescent="0.2">
      <c r="A3" s="42" t="s">
        <v>0</v>
      </c>
      <c r="B3" s="43" t="str">
        <f ca="1">_xll.VIEW($B$2&amp;"bpmFinance_Capex_Info",$H$15,$H$16,$H$17,#REF!,G$21)</f>
        <v>PTR01-AC:bpmFinance_Capex_Info</v>
      </c>
      <c r="C3" s="1"/>
      <c r="H3" s="1"/>
      <c r="I3" s="1"/>
      <c r="J3" s="1"/>
    </row>
    <row r="4" spans="1:17" s="3" customFormat="1" hidden="1" outlineLevel="1" x14ac:dyDescent="0.2">
      <c r="A4" s="46" t="s">
        <v>45</v>
      </c>
      <c r="B4" s="47" t="s">
        <v>46</v>
      </c>
      <c r="C4" s="46" t="s">
        <v>47</v>
      </c>
      <c r="D4" s="47" t="s">
        <v>48</v>
      </c>
      <c r="E4" s="44" t="s">
        <v>44</v>
      </c>
      <c r="F4" s="45"/>
      <c r="G4" s="45"/>
      <c r="H4" s="1"/>
      <c r="I4" s="1"/>
      <c r="J4" s="1"/>
    </row>
    <row r="5" spans="1:17" s="3" customFormat="1" hidden="1" outlineLevel="1" x14ac:dyDescent="0.2">
      <c r="A5" s="46">
        <v>1</v>
      </c>
      <c r="B5" s="4" t="str">
        <f ca="1">$B$2&amp;_xll.TABDIM($B$3,$A5)</f>
        <v>PTR01-AC:bpmScenario</v>
      </c>
      <c r="C5" s="4" t="s">
        <v>36</v>
      </c>
      <c r="D5" s="4" t="s">
        <v>37</v>
      </c>
      <c r="H5" s="1"/>
      <c r="I5" s="1"/>
      <c r="J5" s="1"/>
    </row>
    <row r="6" spans="1:17" s="3" customFormat="1" hidden="1" outlineLevel="1" x14ac:dyDescent="0.2">
      <c r="A6" s="46">
        <v>2</v>
      </c>
      <c r="B6" s="4" t="str">
        <f ca="1">$B$2&amp;_xll.TABDIM($B$3,$A6)</f>
        <v>PTR01-AC:bpmCompany</v>
      </c>
      <c r="C6" s="4" t="s">
        <v>36</v>
      </c>
      <c r="D6" s="4" t="s">
        <v>38</v>
      </c>
    </row>
    <row r="7" spans="1:17" s="3" customFormat="1" hidden="1" outlineLevel="1" x14ac:dyDescent="0.2">
      <c r="A7" s="46">
        <v>3</v>
      </c>
      <c r="B7" s="4" t="str">
        <f ca="1">$B$2&amp;_xll.TABDIM($B$3,$A7)</f>
        <v>PTR01-AC:bpmDepartment</v>
      </c>
      <c r="C7" s="4" t="s">
        <v>36</v>
      </c>
      <c r="D7" s="4" t="s">
        <v>38</v>
      </c>
    </row>
    <row r="8" spans="1:17" s="3" customFormat="1" hidden="1" outlineLevel="1" x14ac:dyDescent="0.2">
      <c r="A8" s="46">
        <v>4</v>
      </c>
      <c r="B8" s="4" t="str">
        <f ca="1">$B$2&amp;_xll.TABDIM($B$3,$A8)</f>
        <v>PTR01-AC:bpmCapEx_Index</v>
      </c>
      <c r="C8" s="4" t="s">
        <v>52</v>
      </c>
      <c r="D8" s="4" t="s">
        <v>4</v>
      </c>
      <c r="I8" s="1"/>
    </row>
    <row r="9" spans="1:17" s="3" customFormat="1" hidden="1" outlineLevel="1" x14ac:dyDescent="0.2">
      <c r="A9" s="46">
        <v>5</v>
      </c>
      <c r="B9" s="4" t="str">
        <f ca="1">$B$2&amp;_xll.TABDIM($B$3,$A9)</f>
        <v>PTR01-AC:bpmCapEx_Msr</v>
      </c>
      <c r="C9" s="4" t="s">
        <v>53</v>
      </c>
      <c r="D9" s="4"/>
      <c r="G9" s="3" t="s">
        <v>51</v>
      </c>
      <c r="I9" s="1"/>
    </row>
    <row r="10" spans="1:17" s="3" customFormat="1" hidden="1" outlineLevel="1" x14ac:dyDescent="0.2">
      <c r="A10" s="1" t="s">
        <v>39</v>
      </c>
      <c r="B10" s="45" t="s">
        <v>49</v>
      </c>
      <c r="C10" s="2"/>
      <c r="D10" s="2"/>
      <c r="I10" s="1"/>
    </row>
    <row r="11" spans="1:17" s="5" customFormat="1" hidden="1" outlineLevel="1" x14ac:dyDescent="0.2">
      <c r="A11" s="3"/>
      <c r="B11" s="4" t="str">
        <f>Server&amp;"}ElementAttributes_bpmCapEx_AssetType"</f>
        <v>PTR01-AC:}ElementAttributes_bpmCapEx_AssetType</v>
      </c>
      <c r="C11" s="4" t="s">
        <v>40</v>
      </c>
      <c r="D11" s="4" t="s">
        <v>7</v>
      </c>
      <c r="G11" s="6"/>
      <c r="H11" s="6"/>
      <c r="I11" s="6"/>
      <c r="J11" s="6"/>
      <c r="K11" s="6"/>
      <c r="L11" s="6"/>
      <c r="M11" s="6"/>
      <c r="N11" s="6"/>
    </row>
    <row r="12" spans="1:17" s="8" customFormat="1" hidden="1" outlineLevel="1" x14ac:dyDescent="0.2">
      <c r="A12" s="3"/>
      <c r="B12" s="4" t="str">
        <f ca="1">B6</f>
        <v>PTR01-AC:bpmCompany</v>
      </c>
      <c r="C12" s="4" t="s">
        <v>40</v>
      </c>
      <c r="D12" s="7" t="s">
        <v>34</v>
      </c>
      <c r="E12" s="4" t="str">
        <f ca="1">_xll.DBRA($B$12,$H$16,$D$12)</f>
        <v>USD</v>
      </c>
      <c r="G12"/>
      <c r="H12"/>
      <c r="I12"/>
      <c r="J12"/>
      <c r="K12"/>
      <c r="L12"/>
      <c r="M12"/>
      <c r="N12"/>
      <c r="O12"/>
      <c r="P12"/>
      <c r="Q12"/>
    </row>
    <row r="13" spans="1:17" s="8" customFormat="1" ht="12.75" hidden="1" customHeight="1" outlineLevel="1" x14ac:dyDescent="0.2">
      <c r="A13" s="3"/>
      <c r="B13" s="4" t="str">
        <f>Server&amp;"}bpmControls"</f>
        <v>PTR01-AC:}bpmControls</v>
      </c>
      <c r="C13" s="4" t="s">
        <v>41</v>
      </c>
      <c r="D13" s="4" t="str">
        <f ca="1">_xll.DBR($B$13,$C$13,"Show Currency")</f>
        <v/>
      </c>
      <c r="E13" s="12"/>
      <c r="G13" s="13"/>
      <c r="H13"/>
      <c r="I13" s="14"/>
      <c r="J13" s="15"/>
      <c r="K13" s="15"/>
      <c r="L13" s="15"/>
      <c r="M13" s="15"/>
      <c r="N13" s="15"/>
    </row>
    <row r="14" spans="1:17" s="17" customFormat="1" ht="7.5" customHeight="1" collapsed="1" x14ac:dyDescent="0.2">
      <c r="A14" s="3"/>
      <c r="B14" s="16"/>
      <c r="C14" s="16"/>
      <c r="D14" s="1"/>
      <c r="E14" s="5"/>
      <c r="H14" s="18"/>
      <c r="I14" s="19"/>
      <c r="J14" s="20"/>
      <c r="K14" s="21"/>
      <c r="L14" s="21"/>
      <c r="M14" s="22"/>
      <c r="N14" s="23"/>
    </row>
    <row r="15" spans="1:17" s="17" customFormat="1" ht="12.75" customHeight="1" x14ac:dyDescent="0.2">
      <c r="A15" s="3"/>
      <c r="B15" s="24" t="str">
        <f ca="1">B5</f>
        <v>PTR01-AC:bpmScenario</v>
      </c>
      <c r="C15" s="25">
        <f ca="1">_xll.DIMIX($B$15,$H$15)</f>
        <v>13</v>
      </c>
      <c r="D15" s="25">
        <f ca="1">_xll.ELLEV($B$15,$H$15)</f>
        <v>0</v>
      </c>
      <c r="E15" s="5"/>
      <c r="G15" s="26" t="s">
        <v>1</v>
      </c>
      <c r="H15" s="34" t="str">
        <f ca="1">_xll.SUBNM("PTR01-Ac:bpmScenario","Default","Plan")</f>
        <v>Plan</v>
      </c>
      <c r="I15"/>
      <c r="J15" s="27"/>
      <c r="K15" s="27"/>
      <c r="M15" s="28"/>
      <c r="N15" s="23"/>
    </row>
    <row r="16" spans="1:17" s="17" customFormat="1" x14ac:dyDescent="0.2">
      <c r="A16" s="3"/>
      <c r="B16" s="29" t="str">
        <f ca="1">B6</f>
        <v>PTR01-AC:bpmCompany</v>
      </c>
      <c r="C16" s="25">
        <f ca="1">_xll.DIMIX($B$16,$H$16)</f>
        <v>5</v>
      </c>
      <c r="D16" s="25">
        <f ca="1">_xll.ELLEV($B$16,$H$16)</f>
        <v>0</v>
      </c>
      <c r="E16" s="5"/>
      <c r="G16" s="26" t="s">
        <v>11</v>
      </c>
      <c r="H16" s="34" t="str">
        <f ca="1">_xll.SUBNM("PTR01-Ac:bpmCompany","Default","002 - Granny Smith (Oldies)","CodeName")</f>
        <v>002 - Granny Smith (Oldies)</v>
      </c>
      <c r="I16" s="30" t="str">
        <f ca="1">IF($D$13="Y"," Currency: "&amp;$E$12,"")</f>
        <v/>
      </c>
      <c r="K16" s="31"/>
      <c r="M16" s="28"/>
      <c r="N16" s="23"/>
    </row>
    <row r="17" spans="1:17" s="17" customFormat="1" x14ac:dyDescent="0.2">
      <c r="A17" s="3"/>
      <c r="B17" s="24" t="str">
        <f ca="1">B7</f>
        <v>PTR01-AC:bpmDepartment</v>
      </c>
      <c r="C17" s="25">
        <f ca="1">_xll.DIMIX($B$17,$H$17)</f>
        <v>6</v>
      </c>
      <c r="D17" s="25">
        <f ca="1">_xll.ELLEV($B$17,$H$17)</f>
        <v>0</v>
      </c>
      <c r="E17" s="5"/>
      <c r="G17" s="26" t="s">
        <v>3</v>
      </c>
      <c r="H17" s="34" t="str">
        <f ca="1">_xll.SUBNM("PTR01-Ac:bpmDepartment","","46","NameCode")</f>
        <v>Sales (46)</v>
      </c>
      <c r="I17" s="27"/>
      <c r="J17"/>
      <c r="K17" s="27"/>
      <c r="M17" s="28"/>
      <c r="N17" s="23"/>
    </row>
    <row r="18" spans="1:17" s="35" customFormat="1" ht="7.5" customHeight="1" thickBot="1" x14ac:dyDescent="0.25">
      <c r="C18" s="36"/>
      <c r="D18" s="36"/>
      <c r="E18" s="36"/>
      <c r="F18" s="1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s="35" customFormat="1" ht="7.5" customHeight="1" thickTop="1" x14ac:dyDescent="0.2">
      <c r="C19"/>
      <c r="D19"/>
      <c r="E19"/>
      <c r="F19" s="17"/>
      <c r="H19" s="38"/>
    </row>
    <row r="20" spans="1:17" customFormat="1" ht="15.95" customHeight="1" x14ac:dyDescent="0.3">
      <c r="E20" s="39"/>
      <c r="F20" s="35"/>
      <c r="G20" s="51" t="s">
        <v>43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</row>
    <row r="21" spans="1:17" s="35" customFormat="1" ht="35.1" customHeight="1" x14ac:dyDescent="0.25">
      <c r="C21" s="36"/>
      <c r="D21" s="36"/>
      <c r="E21" s="36"/>
      <c r="G21" s="41" t="s">
        <v>5</v>
      </c>
      <c r="H21" s="41" t="s">
        <v>6</v>
      </c>
      <c r="I21" s="41" t="s">
        <v>12</v>
      </c>
      <c r="J21" s="41" t="s">
        <v>7</v>
      </c>
      <c r="K21" s="41" t="s">
        <v>8</v>
      </c>
      <c r="L21" s="41" t="s">
        <v>9</v>
      </c>
      <c r="M21" s="41" t="s">
        <v>54</v>
      </c>
      <c r="N21" s="41" t="s">
        <v>10</v>
      </c>
      <c r="O21" s="41" t="s">
        <v>50</v>
      </c>
      <c r="P21" s="41" t="s">
        <v>32</v>
      </c>
      <c r="Q21" s="41" t="s">
        <v>33</v>
      </c>
    </row>
    <row r="22" spans="1:17" x14ac:dyDescent="0.2">
      <c r="B22" s="32" t="s">
        <v>13</v>
      </c>
      <c r="C22" s="3" t="s">
        <v>35</v>
      </c>
      <c r="D22" s="3">
        <f ca="1">IF($I22="","",_xll.DBR($B$11,$I22,$D$11))</f>
        <v>5</v>
      </c>
      <c r="G22" s="9" t="str">
        <f ca="1">_xll.DBRW($B$3,$H$15,$H$16,$H$17,$B22,G$21)</f>
        <v>Server Rack&amp;kvm</v>
      </c>
      <c r="H22" s="10" t="str">
        <f ca="1">_xll.DBRW($B$3,$H$15,$H$16,$H$17,$B22,H$21)</f>
        <v>No Project</v>
      </c>
      <c r="I22" s="10" t="str">
        <f ca="1">_xll.DBRW($B$3,$H$15,$H$16,$H$17,$B22,I$21)</f>
        <v>Computer Hardware</v>
      </c>
      <c r="J22" s="11">
        <f ca="1">_xll.DBRW($B$3,$H$15,$H$16,$H$17,$B22,J$21)</f>
        <v>5</v>
      </c>
      <c r="K22" s="33">
        <f ca="1">_xll.DBRW($B$3,$H$15,$H$16,$H$17,$B22,K$21)</f>
        <v>42677</v>
      </c>
      <c r="L22" s="11">
        <f ca="1">_xll.DBRW($B$3,$H$15,$H$16,$H$17,$B22,L$21)</f>
        <v>2</v>
      </c>
      <c r="M22" s="49">
        <f ca="1">_xll.DBRW($B$3,$H$15,$H$16,$H$17,$B22,M$21)</f>
        <v>2800</v>
      </c>
      <c r="N22" s="50">
        <f ca="1">_xll.DBRW($B$3,$H$15,$H$16,$H$17,$B22,N$21)</f>
        <v>5600</v>
      </c>
      <c r="O22" s="10" t="str">
        <f ca="1">_xll.DBRW($B$3,$H$15,$H$16,$H$17,$B22,O$21)</f>
        <v>EUR</v>
      </c>
      <c r="P22" s="48" t="str">
        <f ca="1">_xll.DBRW($B$3,$H$15,$H$16,$H$17,$B22,P$21)</f>
        <v>Yes</v>
      </c>
      <c r="Q22" s="10" t="str">
        <f ca="1">_xll.DBRW($B$3,$H$15,$H$16,$H$17,$B22,Q$21)</f>
        <v>Yes</v>
      </c>
    </row>
    <row r="23" spans="1:17" x14ac:dyDescent="0.2">
      <c r="B23" s="32" t="s">
        <v>14</v>
      </c>
      <c r="C23" s="3" t="s">
        <v>35</v>
      </c>
      <c r="D23" s="3">
        <f ca="1">IF($I23="","",_xll.DBR($B$11,$I23,$D$11))</f>
        <v>5</v>
      </c>
      <c r="G23" s="9" t="str">
        <f ca="1">_xll.DBRW($B$3,$H$15,$H$16,$H$17,$B23,G$21)</f>
        <v>Replacement rails for new rack</v>
      </c>
      <c r="H23" s="10" t="str">
        <f ca="1">_xll.DBRW($B$3,$H$15,$H$16,$H$17,$B23,H$21)</f>
        <v>BPM</v>
      </c>
      <c r="I23" s="10" t="str">
        <f ca="1">_xll.DBRW($B$3,$H$15,$H$16,$H$17,$B23,I$21)</f>
        <v>Other Electronic Equipment</v>
      </c>
      <c r="J23" s="11">
        <f ca="1">_xll.DBRW($B$3,$H$15,$H$16,$H$17,$B23,J$21)</f>
        <v>5</v>
      </c>
      <c r="K23" s="33">
        <f ca="1">_xll.DBRW($B$3,$H$15,$H$16,$H$17,$B23,K$21)</f>
        <v>42370</v>
      </c>
      <c r="L23" s="11">
        <f ca="1">_xll.DBRW($B$3,$H$15,$H$16,$H$17,$B23,L$21)</f>
        <v>1</v>
      </c>
      <c r="M23" s="49">
        <f ca="1">_xll.DBRW($B$3,$H$15,$H$16,$H$17,$B23,M$21)</f>
        <v>1800</v>
      </c>
      <c r="N23" s="50">
        <f ca="1">_xll.DBRW($B$3,$H$15,$H$16,$H$17,$B23,N$21)</f>
        <v>1800</v>
      </c>
      <c r="O23" s="10" t="str">
        <f ca="1">_xll.DBRW($B$3,$H$15,$H$16,$H$17,$B23,O$21)</f>
        <v>USD</v>
      </c>
      <c r="P23" s="48" t="str">
        <f ca="1">_xll.DBRW($B$3,$H$15,$H$16,$H$17,$B23,P$21)</f>
        <v>Yes</v>
      </c>
      <c r="Q23" s="10" t="str">
        <f ca="1">_xll.DBRW($B$3,$H$15,$H$16,$H$17,$B23,Q$21)</f>
        <v/>
      </c>
    </row>
    <row r="24" spans="1:17" x14ac:dyDescent="0.2">
      <c r="B24" s="32" t="s">
        <v>15</v>
      </c>
      <c r="C24" s="3" t="s">
        <v>35</v>
      </c>
      <c r="D24" s="3">
        <f ca="1">IF($I24="","",_xll.DBR($B$11,$I24,$D$11))</f>
        <v>5</v>
      </c>
      <c r="G24" s="9" t="str">
        <f ca="1">_xll.DBRW($B$3,$H$15,$H$16,$H$17,$B24,G$21)</f>
        <v>Upgrade PCs Doc1 V5</v>
      </c>
      <c r="H24" s="10" t="str">
        <f ca="1">_xll.DBRW($B$3,$H$15,$H$16,$H$17,$B24,H$21)</f>
        <v>BPM</v>
      </c>
      <c r="I24" s="10" t="str">
        <f ca="1">_xll.DBRW($B$3,$H$15,$H$16,$H$17,$B24,I$21)</f>
        <v>Software</v>
      </c>
      <c r="J24" s="11">
        <f ca="1">_xll.DBRW($B$3,$H$15,$H$16,$H$17,$B24,J$21)</f>
        <v>5</v>
      </c>
      <c r="K24" s="33">
        <f ca="1">_xll.DBRW($B$3,$H$15,$H$16,$H$17,$B24,K$21)</f>
        <v>42462</v>
      </c>
      <c r="L24" s="11">
        <f ca="1">_xll.DBRW($B$3,$H$15,$H$16,$H$17,$B24,L$21)</f>
        <v>3</v>
      </c>
      <c r="M24" s="49">
        <f ca="1">_xll.DBRW($B$3,$H$15,$H$16,$H$17,$B24,M$21)</f>
        <v>2300</v>
      </c>
      <c r="N24" s="50">
        <f ca="1">_xll.DBRW($B$3,$H$15,$H$16,$H$17,$B24,N$21)</f>
        <v>6900</v>
      </c>
      <c r="O24" s="10" t="str">
        <f ca="1">_xll.DBRW($B$3,$H$15,$H$16,$H$17,$B24,O$21)</f>
        <v>USD</v>
      </c>
      <c r="P24" s="48" t="str">
        <f ca="1">_xll.DBRW($B$3,$H$15,$H$16,$H$17,$B24,P$21)</f>
        <v>Yes</v>
      </c>
      <c r="Q24" s="10" t="str">
        <f ca="1">_xll.DBRW($B$3,$H$15,$H$16,$H$17,$B24,Q$21)</f>
        <v/>
      </c>
    </row>
    <row r="25" spans="1:17" x14ac:dyDescent="0.2">
      <c r="B25" s="32" t="s">
        <v>16</v>
      </c>
      <c r="C25" s="3" t="s">
        <v>35</v>
      </c>
      <c r="D25" s="3">
        <f ca="1">IF($I25="","",_xll.DBR($B$11,$I25,$D$11))</f>
        <v>5</v>
      </c>
      <c r="G25" s="9" t="str">
        <f ca="1">_xll.DBRW($B$3,$H$15,$H$16,$H$17,$B25,G$21)</f>
        <v>TM1 Server for BPM System</v>
      </c>
      <c r="H25" s="10" t="str">
        <f ca="1">_xll.DBRW($B$3,$H$15,$H$16,$H$17,$B25,H$21)</f>
        <v>BPM</v>
      </c>
      <c r="I25" s="10" t="str">
        <f ca="1">_xll.DBRW($B$3,$H$15,$H$16,$H$17,$B25,I$21)</f>
        <v>Computer Hardware</v>
      </c>
      <c r="J25" s="11">
        <f ca="1">_xll.DBRW($B$3,$H$15,$H$16,$H$17,$B25,J$21)</f>
        <v>5</v>
      </c>
      <c r="K25" s="33">
        <f ca="1">_xll.DBRW($B$3,$H$15,$H$16,$H$17,$B25,K$21)</f>
        <v>42462</v>
      </c>
      <c r="L25" s="11">
        <f ca="1">_xll.DBRW($B$3,$H$15,$H$16,$H$17,$B25,L$21)</f>
        <v>1</v>
      </c>
      <c r="M25" s="49">
        <f ca="1">_xll.DBRW($B$3,$H$15,$H$16,$H$17,$B25,M$21)</f>
        <v>9000</v>
      </c>
      <c r="N25" s="50">
        <f ca="1">_xll.DBRW($B$3,$H$15,$H$16,$H$17,$B25,N$21)</f>
        <v>9000</v>
      </c>
      <c r="O25" s="10" t="str">
        <f ca="1">_xll.DBRW($B$3,$H$15,$H$16,$H$17,$B25,O$21)</f>
        <v/>
      </c>
      <c r="P25" s="48" t="str">
        <f ca="1">_xll.DBRW($B$3,$H$15,$H$16,$H$17,$B25,P$21)</f>
        <v>Yes</v>
      </c>
      <c r="Q25" s="10" t="str">
        <f ca="1">_xll.DBRW($B$3,$H$15,$H$16,$H$17,$B25,Q$21)</f>
        <v/>
      </c>
    </row>
    <row r="26" spans="1:17" x14ac:dyDescent="0.2">
      <c r="B26" s="32" t="s">
        <v>17</v>
      </c>
      <c r="C26" s="3" t="s">
        <v>35</v>
      </c>
      <c r="D26" s="3">
        <f ca="1">IF($I26="","",_xll.DBR($B$11,$I26,$D$11))</f>
        <v>5</v>
      </c>
      <c r="G26" s="9" t="str">
        <f ca="1">_xll.DBRW($B$3,$H$15,$H$16,$H$17,$B26,G$21)</f>
        <v>Lobby PC</v>
      </c>
      <c r="H26" s="10" t="str">
        <f ca="1">_xll.DBRW($B$3,$H$15,$H$16,$H$17,$B26,H$21)</f>
        <v>Inventory</v>
      </c>
      <c r="I26" s="10" t="str">
        <f ca="1">_xll.DBRW($B$3,$H$15,$H$16,$H$17,$B26,I$21)</f>
        <v>Computer Hardware</v>
      </c>
      <c r="J26" s="11">
        <f ca="1">_xll.DBRW($B$3,$H$15,$H$16,$H$17,$B26,J$21)</f>
        <v>5</v>
      </c>
      <c r="K26" s="33">
        <f ca="1">_xll.DBRW($B$3,$H$15,$H$16,$H$17,$B26,K$21)</f>
        <v>42770</v>
      </c>
      <c r="L26" s="11">
        <f ca="1">_xll.DBRW($B$3,$H$15,$H$16,$H$17,$B26,L$21)</f>
        <v>1</v>
      </c>
      <c r="M26" s="49">
        <f ca="1">_xll.DBRW($B$3,$H$15,$H$16,$H$17,$B26,M$21)</f>
        <v>1200</v>
      </c>
      <c r="N26" s="50">
        <f ca="1">_xll.DBRW($B$3,$H$15,$H$16,$H$17,$B26,N$21)</f>
        <v>1200</v>
      </c>
      <c r="O26" s="10" t="str">
        <f ca="1">_xll.DBRW($B$3,$H$15,$H$16,$H$17,$B26,O$21)</f>
        <v/>
      </c>
      <c r="P26" s="48" t="str">
        <f ca="1">_xll.DBRW($B$3,$H$15,$H$16,$H$17,$B26,P$21)</f>
        <v>Yes</v>
      </c>
      <c r="Q26" s="10" t="str">
        <f ca="1">_xll.DBRW($B$3,$H$15,$H$16,$H$17,$B26,Q$21)</f>
        <v/>
      </c>
    </row>
    <row r="27" spans="1:17" x14ac:dyDescent="0.2">
      <c r="B27" s="32" t="s">
        <v>18</v>
      </c>
      <c r="C27" s="3" t="s">
        <v>35</v>
      </c>
      <c r="D27" s="3">
        <f ca="1">IF($I27="","",_xll.DBR($B$11,$I27,$D$11))</f>
        <v>5</v>
      </c>
      <c r="G27" s="9" t="str">
        <f ca="1">_xll.DBRW($B$3,$H$15,$H$16,$H$17,$B27,G$21)</f>
        <v>Dell 2650 Server</v>
      </c>
      <c r="H27" s="10" t="str">
        <f ca="1">_xll.DBRW($B$3,$H$15,$H$16,$H$17,$B27,H$21)</f>
        <v>Inventory</v>
      </c>
      <c r="I27" s="10" t="str">
        <f ca="1">_xll.DBRW($B$3,$H$15,$H$16,$H$17,$B27,I$21)</f>
        <v>Computer Hardware</v>
      </c>
      <c r="J27" s="11">
        <f ca="1">_xll.DBRW($B$3,$H$15,$H$16,$H$17,$B27,J$21)</f>
        <v>5</v>
      </c>
      <c r="K27" s="33">
        <f ca="1">_xll.DBRW($B$3,$H$15,$H$16,$H$17,$B27,K$21)</f>
        <v>42696</v>
      </c>
      <c r="L27" s="11">
        <f ca="1">_xll.DBRW($B$3,$H$15,$H$16,$H$17,$B27,L$21)</f>
        <v>1</v>
      </c>
      <c r="M27" s="49">
        <f ca="1">_xll.DBRW($B$3,$H$15,$H$16,$H$17,$B27,M$21)</f>
        <v>6000</v>
      </c>
      <c r="N27" s="50">
        <f ca="1">_xll.DBRW($B$3,$H$15,$H$16,$H$17,$B27,N$21)</f>
        <v>6000</v>
      </c>
      <c r="O27" s="10" t="str">
        <f ca="1">_xll.DBRW($B$3,$H$15,$H$16,$H$17,$B27,O$21)</f>
        <v/>
      </c>
      <c r="P27" s="48" t="str">
        <f ca="1">_xll.DBRW($B$3,$H$15,$H$16,$H$17,$B27,P$21)</f>
        <v>Yes</v>
      </c>
      <c r="Q27" s="10" t="str">
        <f ca="1">_xll.DBRW($B$3,$H$15,$H$16,$H$17,$B27,Q$21)</f>
        <v>No</v>
      </c>
    </row>
    <row r="28" spans="1:17" x14ac:dyDescent="0.2">
      <c r="B28" s="32" t="s">
        <v>19</v>
      </c>
      <c r="C28" s="3" t="s">
        <v>35</v>
      </c>
      <c r="D28" s="3">
        <f ca="1">IF($I28="","",_xll.DBR($B$11,$I28,$D$11))</f>
        <v>5</v>
      </c>
      <c r="G28" s="9" t="str">
        <f ca="1">_xll.DBRW($B$3,$H$15,$H$16,$H$17,$B28,G$21)</f>
        <v>TM1 Software from Cognos</v>
      </c>
      <c r="H28" s="10" t="str">
        <f ca="1">_xll.DBRW($B$3,$H$15,$H$16,$H$17,$B28,H$21)</f>
        <v>BPM</v>
      </c>
      <c r="I28" s="10" t="str">
        <f ca="1">_xll.DBRW($B$3,$H$15,$H$16,$H$17,$B28,I$21)</f>
        <v>Software</v>
      </c>
      <c r="J28" s="11">
        <f ca="1">_xll.DBRW($B$3,$H$15,$H$16,$H$17,$B28,J$21)</f>
        <v>5</v>
      </c>
      <c r="K28" s="33">
        <f ca="1">_xll.DBRW($B$3,$H$15,$H$16,$H$17,$B28,K$21)</f>
        <v>42645</v>
      </c>
      <c r="L28" s="11">
        <f ca="1">_xll.DBRW($B$3,$H$15,$H$16,$H$17,$B28,L$21)</f>
        <v>1</v>
      </c>
      <c r="M28" s="49">
        <f ca="1">_xll.DBRW($B$3,$H$15,$H$16,$H$17,$B28,M$21)</f>
        <v>75000</v>
      </c>
      <c r="N28" s="50">
        <f ca="1">_xll.DBRW($B$3,$H$15,$H$16,$H$17,$B28,N$21)</f>
        <v>75000</v>
      </c>
      <c r="O28" s="10" t="str">
        <f ca="1">_xll.DBRW($B$3,$H$15,$H$16,$H$17,$B28,O$21)</f>
        <v/>
      </c>
      <c r="P28" s="48" t="str">
        <f ca="1">_xll.DBRW($B$3,$H$15,$H$16,$H$17,$B28,P$21)</f>
        <v>Yes</v>
      </c>
      <c r="Q28" s="10" t="str">
        <f ca="1">_xll.DBRW($B$3,$H$15,$H$16,$H$17,$B28,Q$21)</f>
        <v/>
      </c>
    </row>
    <row r="29" spans="1:17" x14ac:dyDescent="0.2">
      <c r="B29" s="32" t="s">
        <v>20</v>
      </c>
      <c r="C29" s="3" t="s">
        <v>35</v>
      </c>
      <c r="D29" s="3">
        <f ca="1">IF($I29="","",_xll.DBR($B$11,$I29,$D$11))</f>
        <v>5</v>
      </c>
      <c r="G29" s="9" t="str">
        <f ca="1">_xll.DBRW($B$3,$H$15,$H$16,$H$17,$B29,G$21)</f>
        <v>Sales Force Tracking software</v>
      </c>
      <c r="H29" s="10" t="str">
        <f ca="1">_xll.DBRW($B$3,$H$15,$H$16,$H$17,$B29,H$21)</f>
        <v>Inventory</v>
      </c>
      <c r="I29" s="10" t="str">
        <f ca="1">_xll.DBRW($B$3,$H$15,$H$16,$H$17,$B29,I$21)</f>
        <v>Software</v>
      </c>
      <c r="J29" s="11">
        <f ca="1">_xll.DBRW($B$3,$H$15,$H$16,$H$17,$B29,J$21)</f>
        <v>5</v>
      </c>
      <c r="K29" s="33">
        <f ca="1">_xll.DBRW($B$3,$H$15,$H$16,$H$17,$B29,K$21)</f>
        <v>42523</v>
      </c>
      <c r="L29" s="11">
        <f ca="1">_xll.DBRW($B$3,$H$15,$H$16,$H$17,$B29,L$21)</f>
        <v>1</v>
      </c>
      <c r="M29" s="49">
        <f ca="1">_xll.DBRW($B$3,$H$15,$H$16,$H$17,$B29,M$21)</f>
        <v>1000</v>
      </c>
      <c r="N29" s="50">
        <f ca="1">_xll.DBRW($B$3,$H$15,$H$16,$H$17,$B29,N$21)</f>
        <v>1000</v>
      </c>
      <c r="O29" s="10" t="str">
        <f ca="1">_xll.DBRW($B$3,$H$15,$H$16,$H$17,$B29,O$21)</f>
        <v/>
      </c>
      <c r="P29" s="48" t="str">
        <f ca="1">_xll.DBRW($B$3,$H$15,$H$16,$H$17,$B29,P$21)</f>
        <v>Yes</v>
      </c>
      <c r="Q29" s="10" t="str">
        <f ca="1">_xll.DBRW($B$3,$H$15,$H$16,$H$17,$B29,Q$21)</f>
        <v/>
      </c>
    </row>
    <row r="30" spans="1:17" x14ac:dyDescent="0.2">
      <c r="B30" s="32" t="s">
        <v>21</v>
      </c>
      <c r="C30" s="3" t="s">
        <v>35</v>
      </c>
      <c r="D30" s="3">
        <f ca="1">IF($I30="","",_xll.DBR($B$11,$I30,$D$11))</f>
        <v>5</v>
      </c>
      <c r="G30" s="9" t="str">
        <f ca="1">_xll.DBRW($B$3,$H$15,$H$16,$H$17,$B30,G$21)</f>
        <v>Server Upgd-2 gig, addl processor/drive</v>
      </c>
      <c r="H30" s="10" t="str">
        <f ca="1">_xll.DBRW($B$3,$H$15,$H$16,$H$17,$B30,H$21)</f>
        <v>Inventory</v>
      </c>
      <c r="I30" s="10" t="str">
        <f ca="1">_xll.DBRW($B$3,$H$15,$H$16,$H$17,$B30,I$21)</f>
        <v>Computer Hardware</v>
      </c>
      <c r="J30" s="11">
        <f ca="1">_xll.DBRW($B$3,$H$15,$H$16,$H$17,$B30,J$21)</f>
        <v>5</v>
      </c>
      <c r="K30" s="33">
        <f ca="1">_xll.DBRW($B$3,$H$15,$H$16,$H$17,$B30,K$21)</f>
        <v>42404</v>
      </c>
      <c r="L30" s="11">
        <f ca="1">_xll.DBRW($B$3,$H$15,$H$16,$H$17,$B30,L$21)</f>
        <v>1</v>
      </c>
      <c r="M30" s="49">
        <f ca="1">_xll.DBRW($B$3,$H$15,$H$16,$H$17,$B30,M$21)</f>
        <v>1550</v>
      </c>
      <c r="N30" s="50">
        <f ca="1">_xll.DBRW($B$3,$H$15,$H$16,$H$17,$B30,N$21)</f>
        <v>1550</v>
      </c>
      <c r="O30" s="10" t="str">
        <f ca="1">_xll.DBRW($B$3,$H$15,$H$16,$H$17,$B30,O$21)</f>
        <v/>
      </c>
      <c r="P30" s="48" t="str">
        <f ca="1">_xll.DBRW($B$3,$H$15,$H$16,$H$17,$B30,P$21)</f>
        <v>Yes</v>
      </c>
      <c r="Q30" s="10" t="str">
        <f ca="1">_xll.DBRW($B$3,$H$15,$H$16,$H$17,$B30,Q$21)</f>
        <v/>
      </c>
    </row>
    <row r="31" spans="1:17" x14ac:dyDescent="0.2">
      <c r="B31" s="32" t="s">
        <v>22</v>
      </c>
      <c r="C31" s="3" t="s">
        <v>35</v>
      </c>
      <c r="D31" s="3">
        <f ca="1">IF($I31="","",_xll.DBR($B$11,$I31,$D$11))</f>
        <v>3</v>
      </c>
      <c r="G31" s="9" t="str">
        <f ca="1">_xll.DBRW($B$3,$H$15,$H$16,$H$17,$B31,G$21)</f>
        <v>New desk for Lobby</v>
      </c>
      <c r="H31" s="10" t="str">
        <f ca="1">_xll.DBRW($B$3,$H$15,$H$16,$H$17,$B31,H$21)</f>
        <v>Archive</v>
      </c>
      <c r="I31" s="10" t="str">
        <f ca="1">_xll.DBRW($B$3,$H$15,$H$16,$H$17,$B31,I$21)</f>
        <v>Furniture-Other</v>
      </c>
      <c r="J31" s="11">
        <f ca="1">_xll.DBRW($B$3,$H$15,$H$16,$H$17,$B31,J$21)</f>
        <v>3</v>
      </c>
      <c r="K31" s="33">
        <f ca="1">_xll.DBRW($B$3,$H$15,$H$16,$H$17,$B31,K$21)</f>
        <v>42523</v>
      </c>
      <c r="L31" s="11">
        <f ca="1">_xll.DBRW($B$3,$H$15,$H$16,$H$17,$B31,L$21)</f>
        <v>2</v>
      </c>
      <c r="M31" s="49">
        <f ca="1">_xll.DBRW($B$3,$H$15,$H$16,$H$17,$B31,M$21)</f>
        <v>1800</v>
      </c>
      <c r="N31" s="50">
        <f ca="1">_xll.DBRW($B$3,$H$15,$H$16,$H$17,$B31,N$21)</f>
        <v>3600</v>
      </c>
      <c r="O31" s="10" t="str">
        <f ca="1">_xll.DBRW($B$3,$H$15,$H$16,$H$17,$B31,O$21)</f>
        <v/>
      </c>
      <c r="P31" s="48" t="str">
        <f ca="1">_xll.DBRW($B$3,$H$15,$H$16,$H$17,$B31,P$21)</f>
        <v>Yes</v>
      </c>
      <c r="Q31" s="10" t="str">
        <f ca="1">_xll.DBRW($B$3,$H$15,$H$16,$H$17,$B31,Q$21)</f>
        <v/>
      </c>
    </row>
    <row r="32" spans="1:17" x14ac:dyDescent="0.2">
      <c r="B32" s="32" t="s">
        <v>23</v>
      </c>
      <c r="C32" s="3" t="s">
        <v>35</v>
      </c>
      <c r="D32" s="3">
        <f ca="1">IF($I32="","",_xll.DBR($B$11,$I32,$D$11))</f>
        <v>5</v>
      </c>
      <c r="G32" s="9" t="str">
        <f ca="1">_xll.DBRW($B$3,$H$15,$H$16,$H$17,$B32,G$21)</f>
        <v>Cisco 2620SM router</v>
      </c>
      <c r="H32" s="10" t="str">
        <f ca="1">_xll.DBRW($B$3,$H$15,$H$16,$H$17,$B32,H$21)</f>
        <v>BPM</v>
      </c>
      <c r="I32" s="10" t="str">
        <f ca="1">_xll.DBRW($B$3,$H$15,$H$16,$H$17,$B32,I$21)</f>
        <v>Computer Hardware</v>
      </c>
      <c r="J32" s="11">
        <f ca="1">_xll.DBRW($B$3,$H$15,$H$16,$H$17,$B32,J$21)</f>
        <v>5</v>
      </c>
      <c r="K32" s="33">
        <f ca="1">_xll.DBRW($B$3,$H$15,$H$16,$H$17,$B32,K$21)</f>
        <v>42431</v>
      </c>
      <c r="L32" s="11">
        <f ca="1">_xll.DBRW($B$3,$H$15,$H$16,$H$17,$B32,L$21)</f>
        <v>1</v>
      </c>
      <c r="M32" s="49">
        <f ca="1">_xll.DBRW($B$3,$H$15,$H$16,$H$17,$B32,M$21)</f>
        <v>1850</v>
      </c>
      <c r="N32" s="50">
        <f ca="1">_xll.DBRW($B$3,$H$15,$H$16,$H$17,$B32,N$21)</f>
        <v>1850</v>
      </c>
      <c r="O32" s="10" t="str">
        <f ca="1">_xll.DBRW($B$3,$H$15,$H$16,$H$17,$B32,O$21)</f>
        <v/>
      </c>
      <c r="P32" s="48" t="str">
        <f ca="1">_xll.DBRW($B$3,$H$15,$H$16,$H$17,$B32,P$21)</f>
        <v>Yes</v>
      </c>
      <c r="Q32" s="10" t="str">
        <f ca="1">_xll.DBRW($B$3,$H$15,$H$16,$H$17,$B32,Q$21)</f>
        <v/>
      </c>
    </row>
    <row r="33" spans="2:17" x14ac:dyDescent="0.2">
      <c r="B33" s="32" t="s">
        <v>24</v>
      </c>
      <c r="C33" s="3" t="s">
        <v>35</v>
      </c>
      <c r="D33" s="3">
        <f ca="1">IF($I33="","",_xll.DBR($B$11,$I33,$D$11))</f>
        <v>5</v>
      </c>
      <c r="G33" s="9" t="str">
        <f ca="1">_xll.DBRW($B$3,$H$15,$H$16,$H$17,$B33,G$21)</f>
        <v>WIC-1VSU-T1</v>
      </c>
      <c r="H33" s="10" t="str">
        <f ca="1">_xll.DBRW($B$3,$H$15,$H$16,$H$17,$B33,H$21)</f>
        <v>Inventory</v>
      </c>
      <c r="I33" s="10" t="str">
        <f ca="1">_xll.DBRW($B$3,$H$15,$H$16,$H$17,$B33,I$21)</f>
        <v>Other Electronic Equipment</v>
      </c>
      <c r="J33" s="11">
        <f ca="1">_xll.DBRW($B$3,$H$15,$H$16,$H$17,$B33,J$21)</f>
        <v>5</v>
      </c>
      <c r="K33" s="33">
        <f ca="1">_xll.DBRW($B$3,$H$15,$H$16,$H$17,$B33,K$21)</f>
        <v>42431</v>
      </c>
      <c r="L33" s="11">
        <f ca="1">_xll.DBRW($B$3,$H$15,$H$16,$H$17,$B33,L$21)</f>
        <v>4</v>
      </c>
      <c r="M33" s="49">
        <f ca="1">_xll.DBRW($B$3,$H$15,$H$16,$H$17,$B33,M$21)</f>
        <v>250</v>
      </c>
      <c r="N33" s="50">
        <f ca="1">_xll.DBRW($B$3,$H$15,$H$16,$H$17,$B33,N$21)</f>
        <v>1000</v>
      </c>
      <c r="O33" s="10" t="str">
        <f ca="1">_xll.DBRW($B$3,$H$15,$H$16,$H$17,$B33,O$21)</f>
        <v/>
      </c>
      <c r="P33" s="48" t="str">
        <f ca="1">_xll.DBRW($B$3,$H$15,$H$16,$H$17,$B33,P$21)</f>
        <v>Yes</v>
      </c>
      <c r="Q33" s="10" t="str">
        <f ca="1">_xll.DBRW($B$3,$H$15,$H$16,$H$17,$B33,Q$21)</f>
        <v/>
      </c>
    </row>
    <row r="34" spans="2:17" x14ac:dyDescent="0.2">
      <c r="B34" s="32" t="s">
        <v>25</v>
      </c>
      <c r="C34" s="3" t="s">
        <v>35</v>
      </c>
      <c r="D34" s="3">
        <f ca="1">IF($I34="","",_xll.DBR($B$11,$I34,$D$11))</f>
        <v>5</v>
      </c>
      <c r="G34" s="9" t="str">
        <f ca="1">_xll.DBRW($B$3,$H$15,$H$16,$H$17,$B34,G$21)</f>
        <v>Memory for 2620XM Cisco router</v>
      </c>
      <c r="H34" s="10" t="str">
        <f ca="1">_xll.DBRW($B$3,$H$15,$H$16,$H$17,$B34,H$21)</f>
        <v>Inventory</v>
      </c>
      <c r="I34" s="10" t="str">
        <f ca="1">_xll.DBRW($B$3,$H$15,$H$16,$H$17,$B34,I$21)</f>
        <v>Computer Hardware</v>
      </c>
      <c r="J34" s="11">
        <f ca="1">_xll.DBRW($B$3,$H$15,$H$16,$H$17,$B34,J$21)</f>
        <v>5</v>
      </c>
      <c r="K34" s="33">
        <f ca="1">_xll.DBRW($B$3,$H$15,$H$16,$H$17,$B34,K$21)</f>
        <v>42431</v>
      </c>
      <c r="L34" s="11">
        <f ca="1">_xll.DBRW($B$3,$H$15,$H$16,$H$17,$B34,L$21)</f>
        <v>3</v>
      </c>
      <c r="M34" s="49">
        <f ca="1">_xll.DBRW($B$3,$H$15,$H$16,$H$17,$B34,M$21)</f>
        <v>109</v>
      </c>
      <c r="N34" s="50">
        <f ca="1">_xll.DBRW($B$3,$H$15,$H$16,$H$17,$B34,N$21)</f>
        <v>327</v>
      </c>
      <c r="O34" s="10" t="str">
        <f ca="1">_xll.DBRW($B$3,$H$15,$H$16,$H$17,$B34,O$21)</f>
        <v/>
      </c>
      <c r="P34" s="48" t="str">
        <f ca="1">_xll.DBRW($B$3,$H$15,$H$16,$H$17,$B34,P$21)</f>
        <v>Yes</v>
      </c>
      <c r="Q34" s="10" t="str">
        <f ca="1">_xll.DBRW($B$3,$H$15,$H$16,$H$17,$B34,Q$21)</f>
        <v/>
      </c>
    </row>
    <row r="35" spans="2:17" x14ac:dyDescent="0.2">
      <c r="B35" s="32" t="s">
        <v>26</v>
      </c>
      <c r="C35" s="3" t="s">
        <v>35</v>
      </c>
      <c r="D35" s="3">
        <f ca="1">IF($I35="","",_xll.DBR($B$11,$I35,$D$11))</f>
        <v>20</v>
      </c>
      <c r="G35" s="9" t="str">
        <f ca="1">_xll.DBRW($B$3,$H$15,$H$16,$H$17,$B35,G$21)</f>
        <v>Netscreen 25</v>
      </c>
      <c r="H35" s="10" t="str">
        <f ca="1">_xll.DBRW($B$3,$H$15,$H$16,$H$17,$B35,H$21)</f>
        <v>BPM</v>
      </c>
      <c r="I35" s="10" t="str">
        <f ca="1">_xll.DBRW($B$3,$H$15,$H$16,$H$17,$B35,I$21)</f>
        <v>Production Equipment</v>
      </c>
      <c r="J35" s="11">
        <f ca="1">_xll.DBRW($B$3,$H$15,$H$16,$H$17,$B35,J$21)</f>
        <v>20</v>
      </c>
      <c r="K35" s="33">
        <f ca="1">_xll.DBRW($B$3,$H$15,$H$16,$H$17,$B35,K$21)</f>
        <v>42373</v>
      </c>
      <c r="L35" s="11">
        <f ca="1">_xll.DBRW($B$3,$H$15,$H$16,$H$17,$B35,L$21)</f>
        <v>2</v>
      </c>
      <c r="M35" s="49">
        <f ca="1">_xll.DBRW($B$3,$H$15,$H$16,$H$17,$B35,M$21)</f>
        <v>3225</v>
      </c>
      <c r="N35" s="50">
        <f ca="1">_xll.DBRW($B$3,$H$15,$H$16,$H$17,$B35,N$21)</f>
        <v>6450</v>
      </c>
      <c r="O35" s="10" t="str">
        <f ca="1">_xll.DBRW($B$3,$H$15,$H$16,$H$17,$B35,O$21)</f>
        <v/>
      </c>
      <c r="P35" s="48" t="str">
        <f ca="1">_xll.DBRW($B$3,$H$15,$H$16,$H$17,$B35,P$21)</f>
        <v>Yes</v>
      </c>
      <c r="Q35" s="10" t="str">
        <f ca="1">_xll.DBRW($B$3,$H$15,$H$16,$H$17,$B35,Q$21)</f>
        <v/>
      </c>
    </row>
    <row r="36" spans="2:17" x14ac:dyDescent="0.2">
      <c r="B36" s="32" t="s">
        <v>27</v>
      </c>
      <c r="C36" s="3" t="s">
        <v>35</v>
      </c>
      <c r="D36" s="3">
        <f ca="1">IF($I36="","",_xll.DBR($B$11,$I36,$D$11))</f>
        <v>5</v>
      </c>
      <c r="G36" s="9" t="str">
        <f ca="1">_xll.DBRW($B$3,$H$15,$H$16,$H$17,$B36,G$21)</f>
        <v>Repository Server</v>
      </c>
      <c r="H36" s="10" t="str">
        <f ca="1">_xll.DBRW($B$3,$H$15,$H$16,$H$17,$B36,H$21)</f>
        <v>Archive</v>
      </c>
      <c r="I36" s="10" t="str">
        <f ca="1">_xll.DBRW($B$3,$H$15,$H$16,$H$17,$B36,I$21)</f>
        <v>Computer Hardware</v>
      </c>
      <c r="J36" s="11">
        <f ca="1">_xll.DBRW($B$3,$H$15,$H$16,$H$17,$B36,J$21)</f>
        <v>5</v>
      </c>
      <c r="K36" s="33">
        <f ca="1">_xll.DBRW($B$3,$H$15,$H$16,$H$17,$B36,K$21)</f>
        <v>42462</v>
      </c>
      <c r="L36" s="11">
        <f ca="1">_xll.DBRW($B$3,$H$15,$H$16,$H$17,$B36,L$21)</f>
        <v>1</v>
      </c>
      <c r="M36" s="49">
        <f ca="1">_xll.DBRW($B$3,$H$15,$H$16,$H$17,$B36,M$21)</f>
        <v>6000</v>
      </c>
      <c r="N36" s="50">
        <f ca="1">_xll.DBRW($B$3,$H$15,$H$16,$H$17,$B36,N$21)</f>
        <v>6000</v>
      </c>
      <c r="O36" s="10" t="str">
        <f ca="1">_xll.DBRW($B$3,$H$15,$H$16,$H$17,$B36,O$21)</f>
        <v/>
      </c>
      <c r="P36" s="48" t="str">
        <f ca="1">_xll.DBRW($B$3,$H$15,$H$16,$H$17,$B36,P$21)</f>
        <v>Yes</v>
      </c>
      <c r="Q36" s="10" t="str">
        <f ca="1">_xll.DBRW($B$3,$H$15,$H$16,$H$17,$B36,Q$21)</f>
        <v/>
      </c>
    </row>
    <row r="37" spans="2:17" x14ac:dyDescent="0.2">
      <c r="B37" s="32" t="s">
        <v>28</v>
      </c>
      <c r="C37" s="3" t="s">
        <v>35</v>
      </c>
      <c r="D37" s="3">
        <f ca="1">IF($I37="","",_xll.DBR($B$11,$I37,$D$11))</f>
        <v>5</v>
      </c>
      <c r="G37" s="9" t="str">
        <f ca="1">_xll.DBRW($B$3,$H$15,$H$16,$H$17,$B37,G$21)</f>
        <v>Web Server</v>
      </c>
      <c r="H37" s="10" t="str">
        <f ca="1">_xll.DBRW($B$3,$H$15,$H$16,$H$17,$B37,H$21)</f>
        <v>Archive</v>
      </c>
      <c r="I37" s="10" t="str">
        <f ca="1">_xll.DBRW($B$3,$H$15,$H$16,$H$17,$B37,I$21)</f>
        <v>Computer Hardware</v>
      </c>
      <c r="J37" s="11">
        <f ca="1">_xll.DBRW($B$3,$H$15,$H$16,$H$17,$B37,J$21)</f>
        <v>5</v>
      </c>
      <c r="K37" s="33">
        <f ca="1">_xll.DBRW($B$3,$H$15,$H$16,$H$17,$B37,K$21)</f>
        <v>42676</v>
      </c>
      <c r="L37" s="11">
        <f ca="1">_xll.DBRW($B$3,$H$15,$H$16,$H$17,$B37,L$21)</f>
        <v>1</v>
      </c>
      <c r="M37" s="49">
        <f ca="1">_xll.DBRW($B$3,$H$15,$H$16,$H$17,$B37,M$21)</f>
        <v>3500</v>
      </c>
      <c r="N37" s="50">
        <f ca="1">_xll.DBRW($B$3,$H$15,$H$16,$H$17,$B37,N$21)</f>
        <v>3500</v>
      </c>
      <c r="O37" s="10" t="str">
        <f ca="1">_xll.DBRW($B$3,$H$15,$H$16,$H$17,$B37,O$21)</f>
        <v/>
      </c>
      <c r="P37" s="48" t="str">
        <f ca="1">_xll.DBRW($B$3,$H$15,$H$16,$H$17,$B37,P$21)</f>
        <v>Yes</v>
      </c>
      <c r="Q37" s="10" t="str">
        <f ca="1">_xll.DBRW($B$3,$H$15,$H$16,$H$17,$B37,Q$21)</f>
        <v/>
      </c>
    </row>
    <row r="38" spans="2:17" x14ac:dyDescent="0.2">
      <c r="B38" s="32" t="s">
        <v>29</v>
      </c>
      <c r="C38" s="3" t="s">
        <v>35</v>
      </c>
      <c r="D38" s="3" t="str">
        <f ca="1">IF($I38="","",_xll.DBR($B$11,$I38,$D$11))</f>
        <v/>
      </c>
      <c r="G38" s="9" t="str">
        <f ca="1">_xll.DBRW($B$3,$H$15,$H$16,$H$17,$B38,G$21)</f>
        <v/>
      </c>
      <c r="H38" s="10" t="str">
        <f ca="1">_xll.DBRW($B$3,$H$15,$H$16,$H$17,$B38,H$21)</f>
        <v/>
      </c>
      <c r="I38" s="10" t="str">
        <f ca="1">_xll.DBRW($B$3,$H$15,$H$16,$H$17,$B38,I$21)</f>
        <v/>
      </c>
      <c r="J38" s="11">
        <f ca="1">_xll.DBRW($B$3,$H$15,$H$16,$H$17,$B38,J$21)</f>
        <v>0</v>
      </c>
      <c r="K38" s="33">
        <f ca="1">_xll.DBRW($B$3,$H$15,$H$16,$H$17,$B38,K$21)</f>
        <v>0</v>
      </c>
      <c r="L38" s="11">
        <f ca="1">_xll.DBRW($B$3,$H$15,$H$16,$H$17,$B38,L$21)</f>
        <v>0</v>
      </c>
      <c r="M38" s="49">
        <f ca="1">_xll.DBRW($B$3,$H$15,$H$16,$H$17,$B38,M$21)</f>
        <v>0</v>
      </c>
      <c r="N38" s="50">
        <f ca="1">_xll.DBRW($B$3,$H$15,$H$16,$H$17,$B38,N$21)</f>
        <v>0</v>
      </c>
      <c r="O38" s="10" t="str">
        <f ca="1">_xll.DBRW($B$3,$H$15,$H$16,$H$17,$B38,O$21)</f>
        <v/>
      </c>
      <c r="P38" s="48" t="str">
        <f ca="1">_xll.DBRW($B$3,$H$15,$H$16,$H$17,$B38,P$21)</f>
        <v/>
      </c>
      <c r="Q38" s="10" t="str">
        <f ca="1">_xll.DBRW($B$3,$H$15,$H$16,$H$17,$B38,Q$21)</f>
        <v/>
      </c>
    </row>
    <row r="39" spans="2:17" x14ac:dyDescent="0.2">
      <c r="B39" s="32" t="s">
        <v>30</v>
      </c>
      <c r="C39" s="3" t="s">
        <v>35</v>
      </c>
      <c r="D39" s="3" t="str">
        <f ca="1">IF($I39="","",_xll.DBR($B$11,$I39,$D$11))</f>
        <v/>
      </c>
      <c r="G39" s="9" t="str">
        <f ca="1">_xll.DBRW($B$3,$H$15,$H$16,$H$17,$B39,G$21)</f>
        <v/>
      </c>
      <c r="H39" s="10" t="str">
        <f ca="1">_xll.DBRW($B$3,$H$15,$H$16,$H$17,$B39,H$21)</f>
        <v/>
      </c>
      <c r="I39" s="10" t="str">
        <f ca="1">_xll.DBRW($B$3,$H$15,$H$16,$H$17,$B39,I$21)</f>
        <v/>
      </c>
      <c r="J39" s="11">
        <f ca="1">_xll.DBRW($B$3,$H$15,$H$16,$H$17,$B39,J$21)</f>
        <v>0</v>
      </c>
      <c r="K39" s="33">
        <f ca="1">_xll.DBRW($B$3,$H$15,$H$16,$H$17,$B39,K$21)</f>
        <v>0</v>
      </c>
      <c r="L39" s="11">
        <f ca="1">_xll.DBRW($B$3,$H$15,$H$16,$H$17,$B39,L$21)</f>
        <v>0</v>
      </c>
      <c r="M39" s="49">
        <f ca="1">_xll.DBRW($B$3,$H$15,$H$16,$H$17,$B39,M$21)</f>
        <v>0</v>
      </c>
      <c r="N39" s="50">
        <f ca="1">_xll.DBRW($B$3,$H$15,$H$16,$H$17,$B39,N$21)</f>
        <v>0</v>
      </c>
      <c r="O39" s="10" t="str">
        <f ca="1">_xll.DBRW($B$3,$H$15,$H$16,$H$17,$B39,O$21)</f>
        <v/>
      </c>
      <c r="P39" s="48" t="str">
        <f ca="1">_xll.DBRW($B$3,$H$15,$H$16,$H$17,$B39,P$21)</f>
        <v/>
      </c>
      <c r="Q39" s="10" t="str">
        <f ca="1">_xll.DBRW($B$3,$H$15,$H$16,$H$17,$B39,Q$21)</f>
        <v/>
      </c>
    </row>
    <row r="40" spans="2:17" x14ac:dyDescent="0.2">
      <c r="B40" s="32" t="s">
        <v>4</v>
      </c>
      <c r="C40" s="3" t="s">
        <v>35</v>
      </c>
      <c r="D40" s="3" t="str">
        <f>IF($I40="","",_xll.DBR($B$11,$I40,$D$11))</f>
        <v/>
      </c>
      <c r="G40" s="52" t="str">
        <f>B40</f>
        <v>Total Items</v>
      </c>
      <c r="H40" s="52"/>
      <c r="I40" s="52"/>
      <c r="J40" s="53"/>
      <c r="K40" s="52"/>
      <c r="L40" s="52"/>
      <c r="M40" s="52"/>
      <c r="N40" s="54">
        <f ca="1">_xll.DBRW($B$3,$H$15,$H$16,$H$17,$B40,N$21)</f>
        <v>130777</v>
      </c>
      <c r="O40" s="52"/>
      <c r="P40" s="52"/>
      <c r="Q40" s="55"/>
    </row>
  </sheetData>
  <phoneticPr fontId="3" type="noConversion"/>
  <conditionalFormatting sqref="G13 J13:N13">
    <cfRule type="expression" dxfId="9" priority="41280" stopIfTrue="1">
      <formula>#REF!</formula>
    </cfRule>
  </conditionalFormatting>
  <conditionalFormatting sqref="Q23:Q39 O23:O39 L23:M39 H23:I39">
    <cfRule type="expression" dxfId="8" priority="12" stopIfTrue="1">
      <formula>$G23=""</formula>
    </cfRule>
  </conditionalFormatting>
  <conditionalFormatting sqref="K23:K39">
    <cfRule type="expression" dxfId="7" priority="10" stopIfTrue="1">
      <formula>$G23=""</formula>
    </cfRule>
  </conditionalFormatting>
  <conditionalFormatting sqref="J23:J39">
    <cfRule type="expression" dxfId="6" priority="7" stopIfTrue="1">
      <formula>$D23 &gt; 0</formula>
    </cfRule>
  </conditionalFormatting>
  <conditionalFormatting sqref="Q22 O22">
    <cfRule type="expression" dxfId="5" priority="6" stopIfTrue="1">
      <formula>$G22=""</formula>
    </cfRule>
  </conditionalFormatting>
  <conditionalFormatting sqref="I22">
    <cfRule type="expression" dxfId="4" priority="5" stopIfTrue="1">
      <formula>$G22=""</formula>
    </cfRule>
  </conditionalFormatting>
  <conditionalFormatting sqref="K22">
    <cfRule type="expression" dxfId="3" priority="4" stopIfTrue="1">
      <formula>$G22=""</formula>
    </cfRule>
  </conditionalFormatting>
  <conditionalFormatting sqref="L22:M22">
    <cfRule type="expression" dxfId="2" priority="3" stopIfTrue="1">
      <formula>$G22=""</formula>
    </cfRule>
  </conditionalFormatting>
  <conditionalFormatting sqref="H22">
    <cfRule type="expression" dxfId="1" priority="2" stopIfTrue="1">
      <formula>$G22=""</formula>
    </cfRule>
  </conditionalFormatting>
  <conditionalFormatting sqref="J22">
    <cfRule type="expression" dxfId="0" priority="1" stopIfTrue="1">
      <formula>$D22 &gt; 0</formula>
    </cfRule>
  </conditionalFormatting>
  <pageMargins left="0.25" right="0.32" top="0.55000000000000004" bottom="0.41" header="0.25" footer="0.26"/>
  <pageSetup scale="84" fitToWidth="2" fitToHeight="0" orientation="landscape" r:id="rId1"/>
  <headerFooter alignWithMargins="0">
    <oddFooter>&amp;L&amp;F&amp;CPage &amp;P of &amp;N&amp;R&amp;D |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workbookViewId="0"/>
  </sheetViews>
  <sheetFormatPr defaultRowHeight="12.75" x14ac:dyDescent="0.2"/>
  <sheetData>
    <row r="1" spans="1:1" x14ac:dyDescent="0.2">
      <c r="A1" t="s">
        <v>55</v>
      </c>
    </row>
    <row r="2" spans="1:1" x14ac:dyDescent="0.2">
      <c r="A2" t="s">
        <v>56</v>
      </c>
    </row>
    <row r="3" spans="1:1" x14ac:dyDescent="0.2">
      <c r="A3" t="s">
        <v>57</v>
      </c>
    </row>
    <row r="4" spans="1:1" x14ac:dyDescent="0.2">
      <c r="A4" t="s">
        <v>58</v>
      </c>
    </row>
    <row r="5" spans="1:1" x14ac:dyDescent="0.2">
      <c r="A5" t="s">
        <v>42</v>
      </c>
    </row>
    <row r="6" spans="1:1" x14ac:dyDescent="0.2">
      <c r="A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Entry</vt:lpstr>
      <vt:lpstr>{PL}PickLst</vt:lpstr>
      <vt:lpstr>CalcDimix</vt:lpstr>
      <vt:lpstr>CheckDimix</vt:lpstr>
      <vt:lpstr>CheckPicks</vt:lpstr>
      <vt:lpstr>checkvalues</vt:lpstr>
      <vt:lpstr>Entry!Print_Area</vt:lpstr>
      <vt:lpstr>Entry!Print_Titles</vt:lpstr>
      <vt:lpstr>Project</vt:lpstr>
      <vt:lpstr>rngAssetType</vt:lpstr>
      <vt:lpstr>rngProject</vt:lpstr>
      <vt:lpstr>Server</vt:lpstr>
      <vt:lpstr>TM1PICKLIST</vt:lpstr>
    </vt:vector>
  </TitlesOfParts>
  <Company>Revelwood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Bernatchez</dc:creator>
  <cp:lastModifiedBy>modeler2</cp:lastModifiedBy>
  <cp:lastPrinted>2003-11-17T20:41:53Z</cp:lastPrinted>
  <dcterms:created xsi:type="dcterms:W3CDTF">2003-05-06T19:10:05Z</dcterms:created>
  <dcterms:modified xsi:type="dcterms:W3CDTF">2017-08-06T11:15:50Z</dcterms:modified>
</cp:coreProperties>
</file>