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65" yWindow="4620" windowWidth="11910" windowHeight="1260"/>
  </bookViews>
  <sheets>
    <sheet name="Entry_By_Prod" sheetId="26" r:id="rId1"/>
    <sheet name="Entry_By_Region" sheetId="27" r:id="rId2"/>
  </sheets>
  <definedNames>
    <definedName name="_xlnm.Print_Area" localSheetId="0">Entry_By_Prod!$F$41:$S$78</definedName>
    <definedName name="_xlnm.Print_Area" localSheetId="1">Entry_By_Region!$F$41:$S$53</definedName>
    <definedName name="_xlnm.Print_Titles" localSheetId="0">Entry_By_Prod!$36:$39</definedName>
    <definedName name="_xlnm.Print_Titles" localSheetId="1">Entry_By_Region!$36:$39</definedName>
    <definedName name="TM1REBUILDOPTION">0</definedName>
    <definedName name="TM1RPTDATARNGREVCTRY1" localSheetId="1">Entry_By_Region!$41:$41</definedName>
    <definedName name="TM1RPTDATARNGREVCTRY2" localSheetId="1">Entry_By_Region!$41:$53</definedName>
    <definedName name="TM1RPTDATARNGREVPROD1" localSheetId="0">Entry_By_Prod!$41:$77</definedName>
    <definedName name="TM1RPTDATARNGREVPROD1" localSheetId="1">Entry_By_Region!$41:$41</definedName>
    <definedName name="TM1RPTDATARNGREVREG1" localSheetId="1">Entry_By_Region!$41:$41</definedName>
    <definedName name="TM1RPTFMTIDCOL" localSheetId="0">Entry_By_Prod!$A$18:$A$25</definedName>
    <definedName name="TM1RPTFMTIDCOL" localSheetId="1">Entry_By_Region!$A$18:$A$25</definedName>
    <definedName name="TM1RPTFMTRNG" localSheetId="0">Entry_By_Prod!$F$18:$AB$25</definedName>
    <definedName name="TM1RPTFMTRNG" localSheetId="1">Entry_By_Region!$F$18:$AB$25</definedName>
  </definedNames>
  <calcPr calcId="145621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6" l="1"/>
  <c r="B8" i="26"/>
  <c r="I29" i="26"/>
  <c r="A77" i="26"/>
  <c r="A76" i="26"/>
  <c r="A75" i="26"/>
  <c r="A74" i="26"/>
  <c r="A73" i="26"/>
  <c r="A72" i="26"/>
  <c r="A71" i="26"/>
  <c r="A70" i="26"/>
  <c r="A69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B9" i="26"/>
  <c r="F30" i="26"/>
  <c r="B10" i="26"/>
  <c r="F29" i="26"/>
  <c r="B32" i="26"/>
  <c r="F32" i="26"/>
  <c r="S11" i="26"/>
  <c r="AB11" i="26"/>
  <c r="AB77" i="26"/>
  <c r="AA11" i="26"/>
  <c r="AA77" i="26"/>
  <c r="B15" i="26"/>
  <c r="X11" i="26"/>
  <c r="B12" i="26"/>
  <c r="F33" i="26"/>
  <c r="X12" i="26"/>
  <c r="X77" i="26"/>
  <c r="S12" i="26"/>
  <c r="S77" i="26"/>
  <c r="Y77" i="26"/>
  <c r="U11" i="26"/>
  <c r="U12" i="26"/>
  <c r="U77" i="26"/>
  <c r="V77" i="26"/>
  <c r="R4" i="26"/>
  <c r="R11" i="26"/>
  <c r="R12" i="26"/>
  <c r="R77" i="26"/>
  <c r="Q4" i="26"/>
  <c r="Q11" i="26"/>
  <c r="Q12" i="26"/>
  <c r="Q77" i="26"/>
  <c r="P4" i="26"/>
  <c r="P11" i="26"/>
  <c r="P12" i="26"/>
  <c r="P77" i="26"/>
  <c r="O4" i="26"/>
  <c r="O11" i="26"/>
  <c r="O12" i="26"/>
  <c r="O77" i="26"/>
  <c r="N4" i="26"/>
  <c r="N11" i="26"/>
  <c r="N12" i="26"/>
  <c r="N77" i="26"/>
  <c r="M4" i="26"/>
  <c r="M11" i="26"/>
  <c r="M12" i="26"/>
  <c r="M77" i="26"/>
  <c r="L4" i="26"/>
  <c r="L11" i="26"/>
  <c r="L12" i="26"/>
  <c r="L77" i="26"/>
  <c r="K4" i="26"/>
  <c r="K11" i="26"/>
  <c r="K12" i="26"/>
  <c r="K77" i="26"/>
  <c r="J4" i="26"/>
  <c r="J11" i="26"/>
  <c r="J12" i="26"/>
  <c r="J77" i="26"/>
  <c r="I4" i="26"/>
  <c r="I11" i="26"/>
  <c r="I12" i="26"/>
  <c r="I77" i="26"/>
  <c r="H4" i="26"/>
  <c r="H11" i="26"/>
  <c r="H12" i="26"/>
  <c r="H77" i="26"/>
  <c r="G4" i="26"/>
  <c r="G11" i="26"/>
  <c r="G12" i="26"/>
  <c r="G77" i="26"/>
  <c r="AB76" i="26"/>
  <c r="AA76" i="26"/>
  <c r="X76" i="26"/>
  <c r="S76" i="26"/>
  <c r="Y76" i="26"/>
  <c r="U76" i="26"/>
  <c r="V76" i="26"/>
  <c r="R76" i="26"/>
  <c r="Q76" i="26"/>
  <c r="P76" i="26"/>
  <c r="O76" i="26"/>
  <c r="N76" i="26"/>
  <c r="M76" i="26"/>
  <c r="L76" i="26"/>
  <c r="K76" i="26"/>
  <c r="J76" i="26"/>
  <c r="I76" i="26"/>
  <c r="H76" i="26"/>
  <c r="G76" i="26"/>
  <c r="AB75" i="26"/>
  <c r="AA75" i="26"/>
  <c r="X75" i="26"/>
  <c r="S75" i="26"/>
  <c r="Y75" i="26"/>
  <c r="U75" i="26"/>
  <c r="V75" i="26"/>
  <c r="R75" i="26"/>
  <c r="Q75" i="26"/>
  <c r="P75" i="26"/>
  <c r="O75" i="26"/>
  <c r="N75" i="26"/>
  <c r="M75" i="26"/>
  <c r="L75" i="26"/>
  <c r="K75" i="26"/>
  <c r="J75" i="26"/>
  <c r="I75" i="26"/>
  <c r="H75" i="26"/>
  <c r="G75" i="26"/>
  <c r="AB74" i="26"/>
  <c r="AA74" i="26"/>
  <c r="X74" i="26"/>
  <c r="S74" i="26"/>
  <c r="Y74" i="26"/>
  <c r="U74" i="26"/>
  <c r="V74" i="26"/>
  <c r="R74" i="26"/>
  <c r="Q74" i="26"/>
  <c r="P74" i="26"/>
  <c r="O74" i="26"/>
  <c r="N74" i="26"/>
  <c r="M74" i="26"/>
  <c r="L74" i="26"/>
  <c r="K74" i="26"/>
  <c r="J74" i="26"/>
  <c r="I74" i="26"/>
  <c r="H74" i="26"/>
  <c r="G74" i="26"/>
  <c r="AB73" i="26"/>
  <c r="AA73" i="26"/>
  <c r="X73" i="26"/>
  <c r="S73" i="26"/>
  <c r="Y73" i="26"/>
  <c r="U73" i="26"/>
  <c r="V73" i="26"/>
  <c r="R73" i="26"/>
  <c r="Q73" i="26"/>
  <c r="P73" i="26"/>
  <c r="O73" i="26"/>
  <c r="N73" i="26"/>
  <c r="M73" i="26"/>
  <c r="L73" i="26"/>
  <c r="K73" i="26"/>
  <c r="J73" i="26"/>
  <c r="I73" i="26"/>
  <c r="H73" i="26"/>
  <c r="G73" i="26"/>
  <c r="AB72" i="26"/>
  <c r="AA72" i="26"/>
  <c r="X72" i="26"/>
  <c r="S72" i="26"/>
  <c r="Y72" i="26"/>
  <c r="U72" i="26"/>
  <c r="V72" i="26"/>
  <c r="R72" i="26"/>
  <c r="Q72" i="26"/>
  <c r="P72" i="26"/>
  <c r="O72" i="26"/>
  <c r="N72" i="26"/>
  <c r="M72" i="26"/>
  <c r="L72" i="26"/>
  <c r="K72" i="26"/>
  <c r="J72" i="26"/>
  <c r="I72" i="26"/>
  <c r="H72" i="26"/>
  <c r="G72" i="26"/>
  <c r="AB71" i="26"/>
  <c r="AA71" i="26"/>
  <c r="X71" i="26"/>
  <c r="S71" i="26"/>
  <c r="Y71" i="26"/>
  <c r="U71" i="26"/>
  <c r="V71" i="26"/>
  <c r="R71" i="26"/>
  <c r="Q71" i="26"/>
  <c r="P71" i="26"/>
  <c r="O71" i="26"/>
  <c r="N71" i="26"/>
  <c r="M71" i="26"/>
  <c r="L71" i="26"/>
  <c r="K71" i="26"/>
  <c r="J71" i="26"/>
  <c r="I71" i="26"/>
  <c r="H71" i="26"/>
  <c r="G71" i="26"/>
  <c r="AB70" i="26"/>
  <c r="AA70" i="26"/>
  <c r="X70" i="26"/>
  <c r="S70" i="26"/>
  <c r="Y70" i="26"/>
  <c r="U70" i="26"/>
  <c r="V70" i="26"/>
  <c r="R70" i="26"/>
  <c r="Q70" i="26"/>
  <c r="P70" i="26"/>
  <c r="O70" i="26"/>
  <c r="N70" i="26"/>
  <c r="M70" i="26"/>
  <c r="L70" i="26"/>
  <c r="K70" i="26"/>
  <c r="J70" i="26"/>
  <c r="I70" i="26"/>
  <c r="H70" i="26"/>
  <c r="G70" i="26"/>
  <c r="AB69" i="26"/>
  <c r="AA69" i="26"/>
  <c r="X69" i="26"/>
  <c r="S69" i="26"/>
  <c r="Y69" i="26"/>
  <c r="U69" i="26"/>
  <c r="V69" i="26"/>
  <c r="R69" i="26"/>
  <c r="Q69" i="26"/>
  <c r="P69" i="26"/>
  <c r="O69" i="26"/>
  <c r="N69" i="26"/>
  <c r="M69" i="26"/>
  <c r="L69" i="26"/>
  <c r="K69" i="26"/>
  <c r="J69" i="26"/>
  <c r="I69" i="26"/>
  <c r="H69" i="26"/>
  <c r="G69" i="26"/>
  <c r="AB68" i="26"/>
  <c r="AA68" i="26"/>
  <c r="X68" i="26"/>
  <c r="S68" i="26"/>
  <c r="Y68" i="26"/>
  <c r="U68" i="26"/>
  <c r="V68" i="26"/>
  <c r="R68" i="26"/>
  <c r="Q68" i="26"/>
  <c r="P68" i="26"/>
  <c r="O68" i="26"/>
  <c r="N68" i="26"/>
  <c r="M68" i="26"/>
  <c r="L68" i="26"/>
  <c r="K68" i="26"/>
  <c r="J68" i="26"/>
  <c r="I68" i="26"/>
  <c r="H68" i="26"/>
  <c r="G68" i="26"/>
  <c r="AB67" i="26"/>
  <c r="AA67" i="26"/>
  <c r="X67" i="26"/>
  <c r="S67" i="26"/>
  <c r="Y67" i="26"/>
  <c r="U67" i="26"/>
  <c r="V67" i="26"/>
  <c r="R67" i="26"/>
  <c r="Q67" i="26"/>
  <c r="P67" i="26"/>
  <c r="O67" i="26"/>
  <c r="N67" i="26"/>
  <c r="M67" i="26"/>
  <c r="L67" i="26"/>
  <c r="K67" i="26"/>
  <c r="J67" i="26"/>
  <c r="I67" i="26"/>
  <c r="H67" i="26"/>
  <c r="G67" i="26"/>
  <c r="AB66" i="26"/>
  <c r="AA66" i="26"/>
  <c r="X66" i="26"/>
  <c r="S66" i="26"/>
  <c r="Y66" i="26"/>
  <c r="U66" i="26"/>
  <c r="V66" i="26"/>
  <c r="R66" i="26"/>
  <c r="Q66" i="26"/>
  <c r="P66" i="26"/>
  <c r="O66" i="26"/>
  <c r="N66" i="26"/>
  <c r="M66" i="26"/>
  <c r="L66" i="26"/>
  <c r="K66" i="26"/>
  <c r="J66" i="26"/>
  <c r="I66" i="26"/>
  <c r="H66" i="26"/>
  <c r="G66" i="26"/>
  <c r="AB65" i="26"/>
  <c r="AA65" i="26"/>
  <c r="X65" i="26"/>
  <c r="S65" i="26"/>
  <c r="Y65" i="26"/>
  <c r="U65" i="26"/>
  <c r="V65" i="26"/>
  <c r="R65" i="26"/>
  <c r="Q65" i="26"/>
  <c r="P65" i="26"/>
  <c r="O65" i="26"/>
  <c r="N65" i="26"/>
  <c r="M65" i="26"/>
  <c r="L65" i="26"/>
  <c r="K65" i="26"/>
  <c r="J65" i="26"/>
  <c r="I65" i="26"/>
  <c r="H65" i="26"/>
  <c r="G65" i="26"/>
  <c r="AB64" i="26"/>
  <c r="AA64" i="26"/>
  <c r="X64" i="26"/>
  <c r="S64" i="26"/>
  <c r="Y64" i="26"/>
  <c r="U64" i="26"/>
  <c r="V64" i="26"/>
  <c r="R64" i="26"/>
  <c r="Q64" i="26"/>
  <c r="P64" i="26"/>
  <c r="O64" i="26"/>
  <c r="N64" i="26"/>
  <c r="M64" i="26"/>
  <c r="L64" i="26"/>
  <c r="K64" i="26"/>
  <c r="J64" i="26"/>
  <c r="I64" i="26"/>
  <c r="H64" i="26"/>
  <c r="G64" i="26"/>
  <c r="AB63" i="26"/>
  <c r="AA63" i="26"/>
  <c r="X63" i="26"/>
  <c r="S63" i="26"/>
  <c r="Y63" i="26"/>
  <c r="U63" i="26"/>
  <c r="V63" i="26"/>
  <c r="R63" i="26"/>
  <c r="Q63" i="26"/>
  <c r="P63" i="26"/>
  <c r="O63" i="26"/>
  <c r="N63" i="26"/>
  <c r="M63" i="26"/>
  <c r="L63" i="26"/>
  <c r="K63" i="26"/>
  <c r="J63" i="26"/>
  <c r="I63" i="26"/>
  <c r="H63" i="26"/>
  <c r="G63" i="26"/>
  <c r="AB62" i="26"/>
  <c r="AA62" i="26"/>
  <c r="X62" i="26"/>
  <c r="S62" i="26"/>
  <c r="Y62" i="26"/>
  <c r="U62" i="26"/>
  <c r="V62" i="26"/>
  <c r="R62" i="26"/>
  <c r="Q62" i="26"/>
  <c r="P62" i="26"/>
  <c r="O62" i="26"/>
  <c r="N62" i="26"/>
  <c r="M62" i="26"/>
  <c r="L62" i="26"/>
  <c r="K62" i="26"/>
  <c r="J62" i="26"/>
  <c r="I62" i="26"/>
  <c r="H62" i="26"/>
  <c r="G62" i="26"/>
  <c r="AB61" i="26"/>
  <c r="AA61" i="26"/>
  <c r="X61" i="26"/>
  <c r="S61" i="26"/>
  <c r="Y61" i="26"/>
  <c r="U61" i="26"/>
  <c r="V61" i="26"/>
  <c r="R61" i="26"/>
  <c r="Q61" i="26"/>
  <c r="P61" i="26"/>
  <c r="O61" i="26"/>
  <c r="N61" i="26"/>
  <c r="M61" i="26"/>
  <c r="L61" i="26"/>
  <c r="K61" i="26"/>
  <c r="J61" i="26"/>
  <c r="I61" i="26"/>
  <c r="H61" i="26"/>
  <c r="G61" i="26"/>
  <c r="AB60" i="26"/>
  <c r="AA60" i="26"/>
  <c r="X60" i="26"/>
  <c r="S60" i="26"/>
  <c r="Y60" i="26"/>
  <c r="U60" i="26"/>
  <c r="V60" i="26"/>
  <c r="R60" i="26"/>
  <c r="Q60" i="26"/>
  <c r="P60" i="26"/>
  <c r="O60" i="26"/>
  <c r="N60" i="26"/>
  <c r="M60" i="26"/>
  <c r="L60" i="26"/>
  <c r="K60" i="26"/>
  <c r="J60" i="26"/>
  <c r="I60" i="26"/>
  <c r="H60" i="26"/>
  <c r="G60" i="26"/>
  <c r="AB59" i="26"/>
  <c r="AA59" i="26"/>
  <c r="X59" i="26"/>
  <c r="S59" i="26"/>
  <c r="Y59" i="26"/>
  <c r="U59" i="26"/>
  <c r="V59" i="26"/>
  <c r="R59" i="26"/>
  <c r="Q59" i="26"/>
  <c r="P59" i="26"/>
  <c r="O59" i="26"/>
  <c r="N59" i="26"/>
  <c r="M59" i="26"/>
  <c r="L59" i="26"/>
  <c r="K59" i="26"/>
  <c r="J59" i="26"/>
  <c r="I59" i="26"/>
  <c r="H59" i="26"/>
  <c r="G59" i="26"/>
  <c r="AB58" i="26"/>
  <c r="AA58" i="26"/>
  <c r="X58" i="26"/>
  <c r="S58" i="26"/>
  <c r="Y58" i="26"/>
  <c r="U58" i="26"/>
  <c r="V58" i="26"/>
  <c r="R58" i="26"/>
  <c r="Q58" i="26"/>
  <c r="P58" i="26"/>
  <c r="O58" i="26"/>
  <c r="N58" i="26"/>
  <c r="M58" i="26"/>
  <c r="L58" i="26"/>
  <c r="K58" i="26"/>
  <c r="J58" i="26"/>
  <c r="I58" i="26"/>
  <c r="H58" i="26"/>
  <c r="G58" i="26"/>
  <c r="AB57" i="26"/>
  <c r="AA57" i="26"/>
  <c r="X57" i="26"/>
  <c r="S57" i="26"/>
  <c r="Y57" i="26"/>
  <c r="U57" i="26"/>
  <c r="V57" i="26"/>
  <c r="R57" i="26"/>
  <c r="Q57" i="26"/>
  <c r="P57" i="26"/>
  <c r="O57" i="26"/>
  <c r="N57" i="26"/>
  <c r="M57" i="26"/>
  <c r="L57" i="26"/>
  <c r="K57" i="26"/>
  <c r="J57" i="26"/>
  <c r="I57" i="26"/>
  <c r="H57" i="26"/>
  <c r="G57" i="26"/>
  <c r="AB56" i="26"/>
  <c r="AA56" i="26"/>
  <c r="X56" i="26"/>
  <c r="S56" i="26"/>
  <c r="Y56" i="26"/>
  <c r="U56" i="26"/>
  <c r="V56" i="26"/>
  <c r="R56" i="26"/>
  <c r="Q56" i="26"/>
  <c r="P56" i="26"/>
  <c r="O56" i="26"/>
  <c r="N56" i="26"/>
  <c r="M56" i="26"/>
  <c r="L56" i="26"/>
  <c r="K56" i="26"/>
  <c r="J56" i="26"/>
  <c r="I56" i="26"/>
  <c r="H56" i="26"/>
  <c r="G56" i="26"/>
  <c r="AB55" i="26"/>
  <c r="AA55" i="26"/>
  <c r="X55" i="26"/>
  <c r="S55" i="26"/>
  <c r="Y55" i="26"/>
  <c r="U55" i="26"/>
  <c r="V55" i="26"/>
  <c r="R55" i="26"/>
  <c r="Q55" i="26"/>
  <c r="P55" i="26"/>
  <c r="O55" i="26"/>
  <c r="N55" i="26"/>
  <c r="M55" i="26"/>
  <c r="L55" i="26"/>
  <c r="K55" i="26"/>
  <c r="J55" i="26"/>
  <c r="I55" i="26"/>
  <c r="H55" i="26"/>
  <c r="G55" i="26"/>
  <c r="AB54" i="26"/>
  <c r="AA54" i="26"/>
  <c r="X54" i="26"/>
  <c r="S54" i="26"/>
  <c r="Y54" i="26"/>
  <c r="U54" i="26"/>
  <c r="V54" i="26"/>
  <c r="R54" i="26"/>
  <c r="Q54" i="26"/>
  <c r="P54" i="26"/>
  <c r="O54" i="26"/>
  <c r="N54" i="26"/>
  <c r="M54" i="26"/>
  <c r="L54" i="26"/>
  <c r="K54" i="26"/>
  <c r="J54" i="26"/>
  <c r="I54" i="26"/>
  <c r="H54" i="26"/>
  <c r="G54" i="26"/>
  <c r="AB53" i="26"/>
  <c r="AA53" i="26"/>
  <c r="X53" i="26"/>
  <c r="S53" i="26"/>
  <c r="Y53" i="26"/>
  <c r="U53" i="26"/>
  <c r="V53" i="26"/>
  <c r="R53" i="26"/>
  <c r="Q53" i="26"/>
  <c r="P53" i="26"/>
  <c r="O53" i="26"/>
  <c r="N53" i="26"/>
  <c r="M53" i="26"/>
  <c r="L53" i="26"/>
  <c r="K53" i="26"/>
  <c r="J53" i="26"/>
  <c r="I53" i="26"/>
  <c r="H53" i="26"/>
  <c r="G53" i="26"/>
  <c r="AB52" i="26"/>
  <c r="AA52" i="26"/>
  <c r="X52" i="26"/>
  <c r="S52" i="26"/>
  <c r="Y52" i="26"/>
  <c r="U52" i="26"/>
  <c r="V52" i="26"/>
  <c r="R52" i="26"/>
  <c r="Q52" i="26"/>
  <c r="P52" i="26"/>
  <c r="O52" i="26"/>
  <c r="N52" i="26"/>
  <c r="M52" i="26"/>
  <c r="L52" i="26"/>
  <c r="K52" i="26"/>
  <c r="J52" i="26"/>
  <c r="I52" i="26"/>
  <c r="H52" i="26"/>
  <c r="G52" i="26"/>
  <c r="AB51" i="26"/>
  <c r="AA51" i="26"/>
  <c r="X51" i="26"/>
  <c r="S51" i="26"/>
  <c r="Y51" i="26"/>
  <c r="U51" i="26"/>
  <c r="V51" i="26"/>
  <c r="R51" i="26"/>
  <c r="Q51" i="26"/>
  <c r="P51" i="26"/>
  <c r="O51" i="26"/>
  <c r="N51" i="26"/>
  <c r="M51" i="26"/>
  <c r="L51" i="26"/>
  <c r="K51" i="26"/>
  <c r="J51" i="26"/>
  <c r="I51" i="26"/>
  <c r="H51" i="26"/>
  <c r="G51" i="26"/>
  <c r="AB50" i="26"/>
  <c r="AA50" i="26"/>
  <c r="X50" i="26"/>
  <c r="S50" i="26"/>
  <c r="Y50" i="26"/>
  <c r="U50" i="26"/>
  <c r="V50" i="26"/>
  <c r="R50" i="26"/>
  <c r="Q50" i="26"/>
  <c r="P50" i="26"/>
  <c r="O50" i="26"/>
  <c r="N50" i="26"/>
  <c r="M50" i="26"/>
  <c r="L50" i="26"/>
  <c r="K50" i="26"/>
  <c r="J50" i="26"/>
  <c r="I50" i="26"/>
  <c r="H50" i="26"/>
  <c r="G50" i="26"/>
  <c r="AB49" i="26"/>
  <c r="AA49" i="26"/>
  <c r="X49" i="26"/>
  <c r="S49" i="26"/>
  <c r="Y49" i="26"/>
  <c r="U49" i="26"/>
  <c r="V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AB48" i="26"/>
  <c r="AA48" i="26"/>
  <c r="X48" i="26"/>
  <c r="S48" i="26"/>
  <c r="Y48" i="26"/>
  <c r="U48" i="26"/>
  <c r="V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AB47" i="26"/>
  <c r="AA47" i="26"/>
  <c r="X47" i="26"/>
  <c r="S47" i="26"/>
  <c r="Y47" i="26"/>
  <c r="U47" i="26"/>
  <c r="V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AB46" i="26"/>
  <c r="AA46" i="26"/>
  <c r="X46" i="26"/>
  <c r="S46" i="26"/>
  <c r="Y46" i="26"/>
  <c r="U46" i="26"/>
  <c r="V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AB45" i="26"/>
  <c r="AA45" i="26"/>
  <c r="X45" i="26"/>
  <c r="S45" i="26"/>
  <c r="Y45" i="26"/>
  <c r="U45" i="26"/>
  <c r="V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AB44" i="26"/>
  <c r="AA44" i="26"/>
  <c r="X44" i="26"/>
  <c r="S44" i="26"/>
  <c r="Y44" i="26"/>
  <c r="U44" i="26"/>
  <c r="V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AB43" i="26"/>
  <c r="AA43" i="26"/>
  <c r="X43" i="26"/>
  <c r="S43" i="26"/>
  <c r="Y43" i="26"/>
  <c r="U43" i="26"/>
  <c r="V43" i="26"/>
  <c r="R43" i="26"/>
  <c r="Q43" i="26"/>
  <c r="P43" i="26"/>
  <c r="O43" i="26"/>
  <c r="N43" i="26"/>
  <c r="M43" i="26"/>
  <c r="L43" i="26"/>
  <c r="K43" i="26"/>
  <c r="J43" i="26"/>
  <c r="I43" i="26"/>
  <c r="H43" i="26"/>
  <c r="G43" i="26"/>
  <c r="AB42" i="26"/>
  <c r="AA42" i="26"/>
  <c r="X42" i="26"/>
  <c r="S42" i="26"/>
  <c r="Y42" i="26"/>
  <c r="U42" i="26"/>
  <c r="V42" i="26"/>
  <c r="R42" i="26"/>
  <c r="Q42" i="26"/>
  <c r="P42" i="26"/>
  <c r="O42" i="26"/>
  <c r="N42" i="26"/>
  <c r="M42" i="26"/>
  <c r="L42" i="26"/>
  <c r="K42" i="26"/>
  <c r="J42" i="26"/>
  <c r="I42" i="26"/>
  <c r="H42" i="26"/>
  <c r="G42" i="26"/>
  <c r="B3" i="27"/>
  <c r="B10" i="27"/>
  <c r="I29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B8" i="27"/>
  <c r="F31" i="27"/>
  <c r="B9" i="27"/>
  <c r="F30" i="27"/>
  <c r="B32" i="27"/>
  <c r="F32" i="27"/>
  <c r="S11" i="27"/>
  <c r="AB11" i="27"/>
  <c r="AB53" i="27"/>
  <c r="AA11" i="27"/>
  <c r="AA53" i="27"/>
  <c r="B15" i="27"/>
  <c r="X11" i="27"/>
  <c r="B12" i="27"/>
  <c r="F33" i="27"/>
  <c r="X12" i="27"/>
  <c r="X53" i="27"/>
  <c r="S12" i="27"/>
  <c r="S53" i="27"/>
  <c r="Y53" i="27"/>
  <c r="U11" i="27"/>
  <c r="U12" i="27"/>
  <c r="U53" i="27"/>
  <c r="V53" i="27"/>
  <c r="R4" i="27"/>
  <c r="R11" i="27"/>
  <c r="R12" i="27"/>
  <c r="R53" i="27"/>
  <c r="Q4" i="27"/>
  <c r="Q11" i="27"/>
  <c r="Q12" i="27"/>
  <c r="Q53" i="27"/>
  <c r="P4" i="27"/>
  <c r="P11" i="27"/>
  <c r="P12" i="27"/>
  <c r="P53" i="27"/>
  <c r="O4" i="27"/>
  <c r="O11" i="27"/>
  <c r="O12" i="27"/>
  <c r="O53" i="27"/>
  <c r="N4" i="27"/>
  <c r="N11" i="27"/>
  <c r="N12" i="27"/>
  <c r="N53" i="27"/>
  <c r="M4" i="27"/>
  <c r="M11" i="27"/>
  <c r="M12" i="27"/>
  <c r="M53" i="27"/>
  <c r="L4" i="27"/>
  <c r="L11" i="27"/>
  <c r="L12" i="27"/>
  <c r="L53" i="27"/>
  <c r="K4" i="27"/>
  <c r="K11" i="27"/>
  <c r="K12" i="27"/>
  <c r="K53" i="27"/>
  <c r="J4" i="27"/>
  <c r="J11" i="27"/>
  <c r="J12" i="27"/>
  <c r="J53" i="27"/>
  <c r="I4" i="27"/>
  <c r="I11" i="27"/>
  <c r="I12" i="27"/>
  <c r="I53" i="27"/>
  <c r="H4" i="27"/>
  <c r="H11" i="27"/>
  <c r="H12" i="27"/>
  <c r="H53" i="27"/>
  <c r="G4" i="27"/>
  <c r="G11" i="27"/>
  <c r="G12" i="27"/>
  <c r="G53" i="27"/>
  <c r="AB52" i="27"/>
  <c r="AA52" i="27"/>
  <c r="X52" i="27"/>
  <c r="S52" i="27"/>
  <c r="Y52" i="27"/>
  <c r="U52" i="27"/>
  <c r="V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AB51" i="27"/>
  <c r="AA51" i="27"/>
  <c r="X51" i="27"/>
  <c r="S51" i="27"/>
  <c r="Y51" i="27"/>
  <c r="U51" i="27"/>
  <c r="V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AB50" i="27"/>
  <c r="AA50" i="27"/>
  <c r="X50" i="27"/>
  <c r="S50" i="27"/>
  <c r="Y50" i="27"/>
  <c r="U50" i="27"/>
  <c r="V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AB49" i="27"/>
  <c r="AA49" i="27"/>
  <c r="X49" i="27"/>
  <c r="S49" i="27"/>
  <c r="Y49" i="27"/>
  <c r="U49" i="27"/>
  <c r="V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AB48" i="27"/>
  <c r="AA48" i="27"/>
  <c r="X48" i="27"/>
  <c r="S48" i="27"/>
  <c r="Y48" i="27"/>
  <c r="U48" i="27"/>
  <c r="V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AB47" i="27"/>
  <c r="AA47" i="27"/>
  <c r="X47" i="27"/>
  <c r="S47" i="27"/>
  <c r="Y47" i="27"/>
  <c r="U47" i="27"/>
  <c r="V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AB46" i="27"/>
  <c r="AA46" i="27"/>
  <c r="X46" i="27"/>
  <c r="S46" i="27"/>
  <c r="Y46" i="27"/>
  <c r="U46" i="27"/>
  <c r="V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AB45" i="27"/>
  <c r="AA45" i="27"/>
  <c r="X45" i="27"/>
  <c r="S45" i="27"/>
  <c r="Y45" i="27"/>
  <c r="U45" i="27"/>
  <c r="V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AB44" i="27"/>
  <c r="AA44" i="27"/>
  <c r="X44" i="27"/>
  <c r="S44" i="27"/>
  <c r="Y44" i="27"/>
  <c r="U44" i="27"/>
  <c r="V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AB43" i="27"/>
  <c r="AA43" i="27"/>
  <c r="X43" i="27"/>
  <c r="S43" i="27"/>
  <c r="Y43" i="27"/>
  <c r="U43" i="27"/>
  <c r="V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AB42" i="27"/>
  <c r="AA42" i="27"/>
  <c r="X42" i="27"/>
  <c r="S42" i="27"/>
  <c r="Y42" i="27"/>
  <c r="U42" i="27"/>
  <c r="V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29" i="27"/>
  <c r="F41" i="27"/>
  <c r="AB41" i="27"/>
  <c r="AA41" i="27"/>
  <c r="F31" i="26"/>
  <c r="F41" i="26"/>
  <c r="AB41" i="26"/>
  <c r="AA41" i="26"/>
  <c r="X41" i="27"/>
  <c r="U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A41" i="27"/>
  <c r="X41" i="26"/>
  <c r="U41" i="26"/>
  <c r="S41" i="26"/>
  <c r="R41" i="26"/>
  <c r="Q41" i="26"/>
  <c r="P41" i="26"/>
  <c r="O41" i="26"/>
  <c r="N41" i="26"/>
  <c r="M41" i="26"/>
  <c r="L41" i="26"/>
  <c r="K41" i="26"/>
  <c r="J41" i="26"/>
  <c r="I41" i="26"/>
  <c r="H41" i="26"/>
  <c r="G41" i="26"/>
  <c r="C2" i="27"/>
  <c r="C2" i="26"/>
  <c r="Y41" i="27"/>
  <c r="V41" i="27"/>
  <c r="AA39" i="27"/>
  <c r="X39" i="27"/>
  <c r="U39" i="27"/>
  <c r="B16" i="27"/>
  <c r="R6" i="27"/>
  <c r="S6" i="27"/>
  <c r="S39" i="27"/>
  <c r="R39" i="27"/>
  <c r="Q6" i="27"/>
  <c r="Q39" i="27"/>
  <c r="P6" i="27"/>
  <c r="P39" i="27"/>
  <c r="O6" i="27"/>
  <c r="O39" i="27"/>
  <c r="N6" i="27"/>
  <c r="N39" i="27"/>
  <c r="M6" i="27"/>
  <c r="M39" i="27"/>
  <c r="L6" i="27"/>
  <c r="L39" i="27"/>
  <c r="K6" i="27"/>
  <c r="K39" i="27"/>
  <c r="J6" i="27"/>
  <c r="J39" i="27"/>
  <c r="I6" i="27"/>
  <c r="I39" i="27"/>
  <c r="H6" i="27"/>
  <c r="H39" i="27"/>
  <c r="G6" i="27"/>
  <c r="G39" i="27"/>
  <c r="AB38" i="27"/>
  <c r="AA38" i="27"/>
  <c r="X38" i="27"/>
  <c r="U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Y12" i="27"/>
  <c r="V12" i="27"/>
  <c r="B11" i="27"/>
  <c r="B7" i="27"/>
  <c r="B5" i="27"/>
  <c r="B7" i="26"/>
  <c r="A41" i="26"/>
  <c r="U38" i="26"/>
  <c r="AB38" i="26"/>
  <c r="B16" i="26"/>
  <c r="R6" i="26"/>
  <c r="Q6" i="26"/>
  <c r="P6" i="26"/>
  <c r="O6" i="26"/>
  <c r="N6" i="26"/>
  <c r="M6" i="26"/>
  <c r="L6" i="26"/>
  <c r="K6" i="26"/>
  <c r="J6" i="26"/>
  <c r="I6" i="26"/>
  <c r="H6" i="26"/>
  <c r="G6" i="26"/>
  <c r="X39" i="26"/>
  <c r="B11" i="26"/>
  <c r="X38" i="26"/>
  <c r="U39" i="26"/>
  <c r="S6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G39" i="26"/>
  <c r="B5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AA39" i="26"/>
  <c r="V41" i="26"/>
  <c r="Y12" i="26"/>
  <c r="V12" i="26"/>
  <c r="Y41" i="26"/>
  <c r="AA38" i="26"/>
</calcChain>
</file>

<file path=xl/sharedStrings.xml><?xml version="1.0" encoding="utf-8"?>
<sst xmlns="http://schemas.openxmlformats.org/spreadsheetml/2006/main" count="244" uniqueCount="117">
  <si>
    <t>SERVER:</t>
  </si>
  <si>
    <t>CUBE:</t>
  </si>
  <si>
    <t>#</t>
  </si>
  <si>
    <t>Dimension</t>
  </si>
  <si>
    <t>Where Used</t>
  </si>
  <si>
    <t>Subset/Value</t>
  </si>
  <si>
    <t>COL</t>
  </si>
  <si>
    <t>-</t>
  </si>
  <si>
    <t>[Begin Format Range]</t>
  </si>
  <si>
    <t>[End Format Range]</t>
  </si>
  <si>
    <t>TM1 Report View</t>
  </si>
  <si>
    <t xml:space="preserve">Level: </t>
  </si>
  <si>
    <t>Root</t>
  </si>
  <si>
    <t>Default</t>
  </si>
  <si>
    <t>Format</t>
  </si>
  <si>
    <t>Yes</t>
  </si>
  <si>
    <t xml:space="preserve">Allow Drill: </t>
  </si>
  <si>
    <t>xxxxxxxxxx</t>
  </si>
  <si>
    <t>COLUM HEADINGS  &gt;&gt;&gt;&gt;&gt;</t>
  </si>
  <si>
    <t>PICK</t>
  </si>
  <si>
    <t>ROW / PICK</t>
  </si>
  <si>
    <t>Plan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</si>
  <si>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</si>
  <si>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</si>
  <si>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</si>
  <si>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</si>
  <si>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</si>
  <si>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</si>
  <si>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</si>
  <si>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</si>
  <si>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</si>
  <si>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</si>
  <si>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</si>
  <si>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</si>
  <si>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%</t>
  </si>
  <si>
    <t>Change</t>
  </si>
  <si>
    <t>Determine Plan Months</t>
  </si>
  <si>
    <t>Msr:</t>
  </si>
  <si>
    <t xml:space="preserve">Indent: </t>
  </si>
  <si>
    <t xml:space="preserve">Exp Above: </t>
  </si>
  <si>
    <t xml:space="preserve">Suppress: </t>
  </si>
  <si>
    <t>Year:</t>
  </si>
  <si>
    <t>No</t>
  </si>
  <si>
    <t>Year</t>
  </si>
  <si>
    <t>Product</t>
  </si>
  <si>
    <t>Actuals</t>
  </si>
  <si>
    <t/>
  </si>
  <si>
    <t>xxxxx</t>
  </si>
  <si>
    <t>xxxxxxxxxxx</t>
  </si>
  <si>
    <t>Base</t>
  </si>
  <si>
    <t>SET / COL</t>
  </si>
  <si>
    <t>&lt;&lt; Used bpmYear &gt;&gt;</t>
  </si>
  <si>
    <t>Plan Years</t>
  </si>
  <si>
    <t xml:space="preserve">Channel: </t>
  </si>
  <si>
    <t>Planner Comment</t>
  </si>
  <si>
    <t>Manager Comment</t>
  </si>
  <si>
    <t>RPTVIEW OPTIONS ----&gt; HIDDEN</t>
  </si>
  <si>
    <t xml:space="preserve">Product: </t>
  </si>
  <si>
    <t>NOTE - Comments driven by CUBE NAME directly NOT RPTVIEW</t>
  </si>
  <si>
    <t>NOTE - Cond Formatting Applied - Disp Scenario</t>
  </si>
  <si>
    <t>Display Scenario for Column header</t>
  </si>
  <si>
    <t xml:space="preserve">Prod Root: </t>
  </si>
  <si>
    <t xml:space="preserve">Country: </t>
  </si>
  <si>
    <t xml:space="preserve">Ctry Root: </t>
  </si>
  <si>
    <t>Country</t>
  </si>
  <si>
    <t>Predictive</t>
  </si>
  <si>
    <t>Planning - By Product</t>
  </si>
  <si>
    <t>Planning - By Country</t>
  </si>
  <si>
    <t>PTR01-AC:</t>
  </si>
  <si>
    <t>Insect Repellents</t>
  </si>
  <si>
    <t>BugShield Extreme</t>
  </si>
  <si>
    <t>BugShield Lotion</t>
  </si>
  <si>
    <t>BugShield Lotion Lite</t>
  </si>
  <si>
    <t>BugShield Natural</t>
  </si>
  <si>
    <t>BugShield Spray</t>
  </si>
  <si>
    <t>Sunscreen</t>
  </si>
  <si>
    <t>Sun Blocker</t>
  </si>
  <si>
    <t>Sun Shelter 15</t>
  </si>
  <si>
    <t>Sun Shelter 30</t>
  </si>
  <si>
    <t>Sun Shelter Stick</t>
  </si>
  <si>
    <t>Sun Shield</t>
  </si>
  <si>
    <t>Tents</t>
  </si>
  <si>
    <t>Quarter Dome 2 Person</t>
  </si>
  <si>
    <t>Quarter Dome 4 Person</t>
  </si>
  <si>
    <t>Quarter Dome Family</t>
  </si>
  <si>
    <t>Kingdom Campsite 100</t>
  </si>
  <si>
    <t>Kingdom Campsite 150</t>
  </si>
  <si>
    <t>Kingdom Campsite 300</t>
  </si>
  <si>
    <t>Kingdom Campsite Deluxe Family</t>
  </si>
  <si>
    <t>BackPacks</t>
  </si>
  <si>
    <t>Trail Pack 40</t>
  </si>
  <si>
    <t>Trail Pack 60</t>
  </si>
  <si>
    <t>Trail Pack 32</t>
  </si>
  <si>
    <t>Day Pack Lite</t>
  </si>
  <si>
    <t>Day Pack 22</t>
  </si>
  <si>
    <t>Summit Pack 85</t>
  </si>
  <si>
    <t>Summit Pack 90</t>
  </si>
  <si>
    <t>Accessories</t>
  </si>
  <si>
    <t>Compression Dry Sack 100</t>
  </si>
  <si>
    <t>Compression Dry Sack 200</t>
  </si>
  <si>
    <t>Compression Dry Sack UltraLite</t>
  </si>
  <si>
    <t>Tent and Gear Waterproof Spray</t>
  </si>
  <si>
    <t>Tear Repair Tape</t>
  </si>
  <si>
    <t>Nylon Utility Cord 50ft</t>
  </si>
  <si>
    <t>Nylon Utility Cord 100ft</t>
  </si>
  <si>
    <t>Americas</t>
  </si>
  <si>
    <t>Canada</t>
  </si>
  <si>
    <t>United States</t>
  </si>
  <si>
    <t>Asia Pacific</t>
  </si>
  <si>
    <t>Australia</t>
  </si>
  <si>
    <t>China</t>
  </si>
  <si>
    <t>Japan</t>
  </si>
  <si>
    <t>Europe</t>
  </si>
  <si>
    <t>France</t>
  </si>
  <si>
    <t>Germany</t>
  </si>
  <si>
    <t>United Kingdom</t>
  </si>
  <si>
    <t>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</si>
</sst>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&quot;- &quot;@"/>
  </numFmts>
  <fonts count="14" x14ac:knownFonts="1">
    <font>
      <sz val="10"/>
      <color theme="1"/>
      <name val="Calibri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0"/>
      <name val="Calibri"/>
      <family val="2"/>
    </font>
    <font>
      <b/>
      <sz val="9"/>
      <color theme="1"/>
      <name val="Calibri"/>
      <family val="2"/>
    </font>
    <font>
      <b/>
      <u/>
      <sz val="9"/>
      <color theme="1"/>
      <name val="Calibri"/>
      <family val="2"/>
    </font>
    <font>
      <sz val="9"/>
      <name val="Calibri"/>
      <family val="2"/>
    </font>
    <font>
      <b/>
      <sz val="14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2" fillId="0" borderId="0"/>
  </cellStyleXfs>
  <cellXfs count="70">
    <xf numFmtId="0" fontId="0" fillId="0" borderId="0" xfId="0"/>
    <xf numFmtId="0" fontId="5" fillId="0" borderId="0" xfId="0" applyFont="1" applyAlignment="1">
      <alignment horizontal="right"/>
    </xf>
    <xf numFmtId="0" fontId="1" fillId="6" borderId="6" xfId="0" applyFont="1" applyFill="1" applyBorder="1" applyAlignment="1">
      <alignment horizontal="center"/>
    </xf>
    <xf numFmtId="0" fontId="1" fillId="0" borderId="8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5" fillId="6" borderId="6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6" fillId="0" borderId="0" xfId="0" applyFont="1"/>
    <xf numFmtId="0" fontId="7" fillId="4" borderId="3" xfId="0" quotePrefix="1" applyFont="1" applyFill="1" applyBorder="1" applyAlignment="1" applyProtection="1">
      <alignment horizontal="center" vertical="center"/>
      <protection locked="0" hidden="1"/>
    </xf>
    <xf numFmtId="0" fontId="8" fillId="0" borderId="0" xfId="0" applyFont="1"/>
    <xf numFmtId="0" fontId="9" fillId="5" borderId="6" xfId="0" applyFont="1" applyFill="1" applyBorder="1" applyAlignment="1"/>
    <xf numFmtId="165" fontId="8" fillId="0" borderId="0" xfId="1" applyNumberFormat="1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right" indent="1"/>
    </xf>
    <xf numFmtId="0" fontId="8" fillId="0" borderId="6" xfId="0" applyFont="1" applyFill="1" applyBorder="1"/>
    <xf numFmtId="0" fontId="7" fillId="4" borderId="13" xfId="0" applyFont="1" applyFill="1" applyBorder="1" applyAlignment="1" applyProtection="1">
      <alignment horizontal="center" vertical="center"/>
      <protection locked="0" hidden="1"/>
    </xf>
    <xf numFmtId="0" fontId="7" fillId="4" borderId="14" xfId="0" applyFont="1" applyFill="1" applyBorder="1" applyAlignment="1" applyProtection="1">
      <alignment horizontal="center" vertical="center"/>
      <protection locked="0" hidden="1"/>
    </xf>
    <xf numFmtId="0" fontId="7" fillId="4" borderId="3" xfId="0" applyFont="1" applyFill="1" applyBorder="1" applyAlignment="1" applyProtection="1">
      <alignment horizontal="center" vertical="center"/>
      <protection locked="0" hidden="1"/>
    </xf>
    <xf numFmtId="0" fontId="10" fillId="0" borderId="0" xfId="0" applyFont="1" applyAlignment="1">
      <alignment horizontal="center"/>
    </xf>
    <xf numFmtId="0" fontId="10" fillId="0" borderId="0" xfId="0" applyFont="1"/>
    <xf numFmtId="0" fontId="8" fillId="0" borderId="6" xfId="0" applyFont="1" applyFill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1" xfId="0" applyFont="1" applyBorder="1"/>
    <xf numFmtId="0" fontId="8" fillId="0" borderId="2" xfId="0" applyFont="1" applyBorder="1"/>
    <xf numFmtId="0" fontId="8" fillId="0" borderId="7" xfId="0" applyFont="1" applyBorder="1"/>
    <xf numFmtId="0" fontId="8" fillId="0" borderId="6" xfId="0" applyFont="1" applyBorder="1"/>
    <xf numFmtId="0" fontId="8" fillId="0" borderId="0" xfId="0" applyFont="1" applyBorder="1"/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165" fontId="8" fillId="0" borderId="5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4" fontId="8" fillId="0" borderId="11" xfId="2" applyNumberFormat="1" applyFont="1" applyBorder="1" applyAlignment="1">
      <alignment horizontal="center" vertical="center"/>
    </xf>
    <xf numFmtId="165" fontId="8" fillId="0" borderId="12" xfId="1" applyNumberFormat="1" applyFont="1" applyBorder="1" applyAlignment="1">
      <alignment vertical="center"/>
    </xf>
    <xf numFmtId="165" fontId="10" fillId="2" borderId="6" xfId="1" applyNumberFormat="1" applyFont="1" applyFill="1" applyBorder="1" applyAlignment="1">
      <alignment vertical="center"/>
    </xf>
    <xf numFmtId="0" fontId="8" fillId="0" borderId="5" xfId="0" applyFont="1" applyBorder="1"/>
    <xf numFmtId="164" fontId="8" fillId="0" borderId="11" xfId="2" applyNumberFormat="1" applyFont="1" applyBorder="1" applyAlignment="1">
      <alignment horizontal="center"/>
    </xf>
    <xf numFmtId="0" fontId="8" fillId="0" borderId="12" xfId="0" applyFont="1" applyBorder="1"/>
    <xf numFmtId="0" fontId="10" fillId="0" borderId="0" xfId="0" applyFont="1" applyFill="1" applyAlignment="1">
      <alignment horizontal="right"/>
    </xf>
    <xf numFmtId="0" fontId="8" fillId="3" borderId="4" xfId="0" applyFont="1" applyFill="1" applyBorder="1"/>
    <xf numFmtId="0" fontId="8" fillId="3" borderId="0" xfId="0" applyFont="1" applyFill="1"/>
    <xf numFmtId="165" fontId="8" fillId="3" borderId="0" xfId="1" applyNumberFormat="1" applyFont="1" applyFill="1"/>
    <xf numFmtId="0" fontId="10" fillId="6" borderId="10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center"/>
    </xf>
    <xf numFmtId="0" fontId="10" fillId="6" borderId="6" xfId="0" quotePrefix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6" borderId="9" xfId="0" applyFont="1" applyFill="1" applyBorder="1" applyAlignment="1">
      <alignment horizontal="left"/>
    </xf>
    <xf numFmtId="165" fontId="7" fillId="6" borderId="6" xfId="1" applyNumberFormat="1" applyFont="1" applyFill="1" applyBorder="1" applyAlignment="1">
      <alignment vertical="center"/>
    </xf>
    <xf numFmtId="10" fontId="7" fillId="6" borderId="6" xfId="2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164" fontId="10" fillId="2" borderId="6" xfId="2" applyNumberFormat="1" applyFont="1" applyFill="1" applyBorder="1" applyAlignment="1">
      <alignment horizontal="center" vertical="center"/>
    </xf>
    <xf numFmtId="165" fontId="8" fillId="0" borderId="6" xfId="1" applyNumberFormat="1" applyFont="1" applyBorder="1" applyAlignment="1">
      <alignment vertical="center"/>
    </xf>
    <xf numFmtId="165" fontId="8" fillId="7" borderId="6" xfId="1" applyNumberFormat="1" applyFont="1" applyFill="1" applyBorder="1" applyAlignment="1">
      <alignment vertical="center"/>
    </xf>
    <xf numFmtId="164" fontId="8" fillId="7" borderId="6" xfId="2" applyNumberFormat="1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vertical="center"/>
    </xf>
    <xf numFmtId="165" fontId="12" fillId="3" borderId="6" xfId="1" applyNumberFormat="1" applyFont="1" applyFill="1" applyBorder="1" applyAlignment="1">
      <alignment vertical="center"/>
    </xf>
    <xf numFmtId="0" fontId="6" fillId="0" borderId="6" xfId="0" applyFont="1" applyBorder="1"/>
    <xf numFmtId="0" fontId="8" fillId="0" borderId="16" xfId="0" applyFont="1" applyBorder="1"/>
    <xf numFmtId="0" fontId="8" fillId="0" borderId="10" xfId="0" quotePrefix="1" applyFont="1" applyBorder="1"/>
    <xf numFmtId="0" fontId="1" fillId="0" borderId="0" xfId="0" quotePrefix="1" applyFont="1" applyBorder="1" applyAlignment="1">
      <alignment horizontal="center"/>
    </xf>
    <xf numFmtId="0" fontId="13" fillId="3" borderId="4" xfId="0" applyFont="1" applyFill="1" applyBorder="1"/>
    <xf numFmtId="0" fontId="8" fillId="0" borderId="15" xfId="0" quotePrefix="1" applyFont="1" applyBorder="1"/>
    <xf numFmtId="0" fontId="8" fillId="0" borderId="0" xfId="0" quotePrefix="1" applyFont="1"/>
    <xf numFmtId="0" fontId="7" fillId="6" borderId="6" xfId="0" applyFont="1" applyFill="1" applyBorder="1" applyAlignment="1">
      <alignment horizontal="left" vertical="center"/>
    </xf>
    <xf numFmtId="166" fontId="7" fillId="6" borderId="6" xfId="0" applyNumberFormat="1" applyFont="1" applyFill="1" applyBorder="1" applyAlignment="1">
      <alignment horizontal="left" vertical="center"/>
    </xf>
    <xf numFmtId="0" fontId="7" fillId="0" borderId="0" xfId="0" applyFont="1"/>
    <xf numFmtId="166" fontId="7" fillId="2" borderId="1" xfId="0" applyNumberFormat="1" applyFont="1" applyFill="1" applyBorder="1" applyAlignment="1">
      <alignment horizontal="left" vertical="center" indent="1"/>
    </xf>
    <xf numFmtId="49" fontId="12" fillId="7" borderId="6" xfId="0" applyNumberFormat="1" applyFont="1" applyFill="1" applyBorder="1" applyAlignment="1">
      <alignment horizontal="left" vertical="center" indent="2"/>
    </xf>
    <xf numFmtId="0" fontId="9" fillId="5" borderId="6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2" xfId="3"/>
    <cellStyle name="Normal 3" xfId="4"/>
    <cellStyle name="Percent" xfId="2" builtinId="5"/>
  </cellStyles>
  <dxfs count="16"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31</xdr:row>
          <xdr:rowOff>0</xdr:rowOff>
        </xdr:from>
        <xdr:to>
          <xdr:col>7</xdr:col>
          <xdr:colOff>571500</xdr:colOff>
          <xdr:row>32</xdr:row>
          <xdr:rowOff>142875</xdr:rowOff>
        </xdr:to>
        <xdr:sp macro="" textlink="">
          <xdr:nvSpPr>
            <xdr:cNvPr id="2051" name="TIButton1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276225</xdr:colOff>
          <xdr:row>30</xdr:row>
          <xdr:rowOff>133350</xdr:rowOff>
        </xdr:from>
        <xdr:to>
          <xdr:col>8</xdr:col>
          <xdr:colOff>19050</xdr:colOff>
          <xdr:row>32</xdr:row>
          <xdr:rowOff>142875</xdr:rowOff>
        </xdr:to>
        <xdr:sp macro="" textlink="">
          <xdr:nvSpPr>
            <xdr:cNvPr id="1025" name="TI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70C0"/>
    <pageSetUpPr fitToPage="1"/>
  </sheetPr>
  <dimension ref="A1:AB77"/>
  <sheetViews>
    <sheetView showGridLines="0" tabSelected="1" topLeftCell="E28" zoomScaleNormal="100" workbookViewId="0">
      <pane xSplit="2" ySplit="13" topLeftCell="G41" activePane="bottomRight" state="frozen"/>
      <selection activeCell="E28" sqref="E28"/>
      <selection pane="topRight" activeCell="G28" sqref="G28"/>
      <selection pane="bottomLeft" activeCell="E41" sqref="E41"/>
      <selection pane="bottomRight" activeCell="G41" sqref="G41"/>
    </sheetView>
  </sheetViews>
  <sheetFormatPr defaultRowHeight="12" outlineLevelRow="1" outlineLevelCol="1" x14ac:dyDescent="0.2"/>
  <cols>
    <col min="1" max="1" width="9.85546875" style="10" hidden="1" customWidth="1" outlineLevel="1"/>
    <col min="2" max="2" width="24.140625" style="10" hidden="1" customWidth="1" outlineLevel="1"/>
    <col min="3" max="3" width="10.7109375" style="10" hidden="1" customWidth="1" outlineLevel="1"/>
    <col min="4" max="4" width="17.140625" style="10" hidden="1" customWidth="1" outlineLevel="1"/>
    <col min="5" max="5" width="9.5703125" style="10" bestFit="1" customWidth="1" collapsed="1"/>
    <col min="6" max="6" width="31.5703125" style="10" customWidth="1"/>
    <col min="7" max="7" width="10.85546875" style="12" customWidth="1"/>
    <col min="8" max="19" width="10.85546875" style="10" customWidth="1"/>
    <col min="20" max="20" width="1.140625" style="10" customWidth="1"/>
    <col min="21" max="21" width="10.85546875" style="10" customWidth="1"/>
    <col min="22" max="22" width="10.85546875" style="13" customWidth="1"/>
    <col min="23" max="23" width="0.7109375" style="10" customWidth="1"/>
    <col min="24" max="24" width="10.85546875" style="10" customWidth="1"/>
    <col min="25" max="25" width="10.85546875" style="13" customWidth="1"/>
    <col min="26" max="26" width="1.140625" style="10" customWidth="1"/>
    <col min="27" max="28" width="46.140625" style="13" customWidth="1"/>
    <col min="29" max="16384" width="9.140625" style="10"/>
  </cols>
  <sheetData>
    <row r="1" spans="1:28" hidden="1" outlineLevel="1" x14ac:dyDescent="0.2">
      <c r="F1" s="11" t="s">
        <v>36</v>
      </c>
      <c r="AA1" s="19" t="s">
        <v>58</v>
      </c>
      <c r="AB1" s="19" t="s">
        <v>58</v>
      </c>
    </row>
    <row r="2" spans="1:28" hidden="1" outlineLevel="1" x14ac:dyDescent="0.2">
      <c r="A2" s="14" t="s">
        <v>0</v>
      </c>
      <c r="B2" s="15" t="s">
        <v>68</v>
      </c>
      <c r="C2" s="26" t="str">
        <f>LEFT(B2,LEN(B2)-1)</f>
        <v>PTR01-AC</v>
      </c>
      <c r="G2" s="9">
        <v>1</v>
      </c>
      <c r="H2" s="9">
        <v>2</v>
      </c>
      <c r="I2" s="9">
        <v>3</v>
      </c>
      <c r="J2" s="9">
        <v>4</v>
      </c>
      <c r="K2" s="9">
        <v>5</v>
      </c>
      <c r="L2" s="9">
        <v>6</v>
      </c>
      <c r="M2" s="9">
        <v>7</v>
      </c>
      <c r="N2" s="9">
        <v>8</v>
      </c>
      <c r="O2" s="9">
        <v>9</v>
      </c>
      <c r="P2" s="9">
        <v>10</v>
      </c>
      <c r="Q2" s="9">
        <v>11</v>
      </c>
      <c r="R2" s="9">
        <v>12</v>
      </c>
    </row>
    <row r="3" spans="1:28" hidden="1" outlineLevel="1" x14ac:dyDescent="0.2">
      <c r="A3" s="14" t="s">
        <v>1</v>
      </c>
      <c r="B3" s="15" t="str">
        <f>$B$2&amp;"bpmRevenues"</f>
        <v>PTR01-AC:bpmRevenues</v>
      </c>
      <c r="G3" s="9" t="s">
        <v>31</v>
      </c>
      <c r="H3" s="9" t="s">
        <v>32</v>
      </c>
      <c r="I3" s="9" t="s">
        <v>33</v>
      </c>
      <c r="J3" s="9" t="s">
        <v>22</v>
      </c>
      <c r="K3" s="9" t="s">
        <v>23</v>
      </c>
      <c r="L3" s="9" t="s">
        <v>24</v>
      </c>
      <c r="M3" s="9" t="s">
        <v>25</v>
      </c>
      <c r="N3" s="9" t="s">
        <v>26</v>
      </c>
      <c r="O3" s="9" t="s">
        <v>27</v>
      </c>
      <c r="P3" s="9" t="s">
        <v>28</v>
      </c>
      <c r="Q3" s="9" t="s">
        <v>29</v>
      </c>
      <c r="R3" s="9" t="s">
        <v>30</v>
      </c>
      <c r="S3" s="16" t="s">
        <v>43</v>
      </c>
      <c r="U3" s="17" t="s">
        <v>43</v>
      </c>
      <c r="X3" s="17" t="s">
        <v>43</v>
      </c>
    </row>
    <row r="4" spans="1:28" hidden="1" outlineLevel="1" x14ac:dyDescent="0.2">
      <c r="G4" s="18" t="str">
        <f t="shared" ref="G4:R4" ca="1" si="0">$F$32</f>
        <v>2016</v>
      </c>
      <c r="H4" s="18" t="str">
        <f t="shared" ca="1" si="0"/>
        <v>2016</v>
      </c>
      <c r="I4" s="18" t="str">
        <f t="shared" ca="1" si="0"/>
        <v>2016</v>
      </c>
      <c r="J4" s="18" t="str">
        <f t="shared" ca="1" si="0"/>
        <v>2016</v>
      </c>
      <c r="K4" s="18" t="str">
        <f t="shared" ca="1" si="0"/>
        <v>2016</v>
      </c>
      <c r="L4" s="18" t="str">
        <f t="shared" ca="1" si="0"/>
        <v>2016</v>
      </c>
      <c r="M4" s="18" t="str">
        <f t="shared" ca="1" si="0"/>
        <v>2016</v>
      </c>
      <c r="N4" s="18" t="str">
        <f t="shared" ca="1" si="0"/>
        <v>2016</v>
      </c>
      <c r="O4" s="18" t="str">
        <f t="shared" ca="1" si="0"/>
        <v>2016</v>
      </c>
      <c r="P4" s="18" t="str">
        <f t="shared" ca="1" si="0"/>
        <v>2016</v>
      </c>
      <c r="Q4" s="18" t="str">
        <f t="shared" ca="1" si="0"/>
        <v>2016</v>
      </c>
      <c r="R4" s="18" t="str">
        <f t="shared" ca="1" si="0"/>
        <v>2016</v>
      </c>
    </row>
    <row r="5" spans="1:28" hidden="1" outlineLevel="1" x14ac:dyDescent="0.2">
      <c r="B5" s="69" t="str">
        <f>B3</f>
        <v>PTR01-AC:bpmRevenues</v>
      </c>
      <c r="C5" s="69"/>
      <c r="D5" s="69"/>
      <c r="F5" s="11" t="s">
        <v>18</v>
      </c>
      <c r="G5" s="11"/>
    </row>
    <row r="6" spans="1:28" hidden="1" outlineLevel="1" x14ac:dyDescent="0.2">
      <c r="A6" s="19" t="s">
        <v>2</v>
      </c>
      <c r="B6" s="20" t="s">
        <v>3</v>
      </c>
      <c r="C6" s="19" t="s">
        <v>4</v>
      </c>
      <c r="D6" s="20" t="s">
        <v>5</v>
      </c>
      <c r="F6" s="8" t="s">
        <v>60</v>
      </c>
      <c r="G6" s="9" t="str">
        <f ca="1">IF(_xll.DBR($B$16,G$11,"IsPlanMonth")&gt;0,"Plan","Act")</f>
        <v>Act</v>
      </c>
      <c r="H6" s="9" t="str">
        <f ca="1">IF(_xll.DBR($B$16,H$11,"IsPlanMonth")&gt;0,"Plan","Act")</f>
        <v>Act</v>
      </c>
      <c r="I6" s="9" t="str">
        <f ca="1">IF(_xll.DBR($B$16,I$11,"IsPlanMonth")&gt;0,"Plan","Act")</f>
        <v>Act</v>
      </c>
      <c r="J6" s="9" t="str">
        <f ca="1">IF(_xll.DBR($B$16,J$11,"IsPlanMonth")&gt;0,"Plan","Act")</f>
        <v>Act</v>
      </c>
      <c r="K6" s="9" t="str">
        <f ca="1">IF(_xll.DBR($B$16,K$11,"IsPlanMonth")&gt;0,"Plan","Act")</f>
        <v>Plan</v>
      </c>
      <c r="L6" s="9" t="str">
        <f ca="1">IF(_xll.DBR($B$16,L$11,"IsPlanMonth")&gt;0,"Plan","Act")</f>
        <v>Plan</v>
      </c>
      <c r="M6" s="9" t="str">
        <f ca="1">IF(_xll.DBR($B$16,M$11,"IsPlanMonth")&gt;0,"Plan","Act")</f>
        <v>Plan</v>
      </c>
      <c r="N6" s="9" t="str">
        <f ca="1">IF(_xll.DBR($B$16,N$11,"IsPlanMonth")&gt;0,"Plan","Act")</f>
        <v>Plan</v>
      </c>
      <c r="O6" s="9" t="str">
        <f ca="1">IF(_xll.DBR($B$16,O$11,"IsPlanMonth")&gt;0,"Plan","Act")</f>
        <v>Plan</v>
      </c>
      <c r="P6" s="9" t="str">
        <f ca="1">IF(_xll.DBR($B$16,P$11,"IsPlanMonth")&gt;0,"Plan","Act")</f>
        <v>Plan</v>
      </c>
      <c r="Q6" s="9" t="str">
        <f ca="1">IF(_xll.DBR($B$16,Q$11,"IsPlanMonth")&gt;0,"Plan","Act")</f>
        <v>Plan</v>
      </c>
      <c r="R6" s="9" t="str">
        <f ca="1">IF(_xll.DBR($B$16,R$11,"IsPlanMonth")&gt;0,"Plan","Act")</f>
        <v>Plan</v>
      </c>
      <c r="S6" s="9" t="str">
        <f ca="1">IF(R6="Act","Act","Plan")</f>
        <v>Plan</v>
      </c>
      <c r="U6" s="12"/>
      <c r="X6" s="12"/>
    </row>
    <row r="7" spans="1:28" hidden="1" outlineLevel="1" x14ac:dyDescent="0.2">
      <c r="A7" s="19">
        <v>1</v>
      </c>
      <c r="B7" s="15" t="str">
        <f ca="1">$B$2&amp;_xll.TABDIM($B$3,A7)</f>
        <v>PTR01-AC:bpmScenario</v>
      </c>
      <c r="C7" s="21" t="s">
        <v>50</v>
      </c>
      <c r="D7" s="22"/>
      <c r="G7" s="9" t="s">
        <v>21</v>
      </c>
      <c r="H7" s="9" t="s">
        <v>21</v>
      </c>
      <c r="I7" s="9" t="s">
        <v>21</v>
      </c>
      <c r="J7" s="9" t="s">
        <v>21</v>
      </c>
      <c r="K7" s="9" t="s">
        <v>21</v>
      </c>
      <c r="L7" s="9" t="s">
        <v>21</v>
      </c>
      <c r="M7" s="9" t="s">
        <v>21</v>
      </c>
      <c r="N7" s="9" t="s">
        <v>21</v>
      </c>
      <c r="O7" s="9" t="s">
        <v>21</v>
      </c>
      <c r="P7" s="9" t="s">
        <v>21</v>
      </c>
      <c r="Q7" s="9" t="s">
        <v>21</v>
      </c>
      <c r="R7" s="9" t="s">
        <v>21</v>
      </c>
      <c r="S7" s="9" t="s">
        <v>21</v>
      </c>
      <c r="U7" s="18" t="s">
        <v>45</v>
      </c>
      <c r="V7" s="18" t="s">
        <v>7</v>
      </c>
      <c r="X7" s="18" t="s">
        <v>65</v>
      </c>
      <c r="Y7" s="18" t="s">
        <v>7</v>
      </c>
      <c r="AA7" s="9" t="s">
        <v>21</v>
      </c>
      <c r="AB7" s="9" t="s">
        <v>21</v>
      </c>
    </row>
    <row r="8" spans="1:28" hidden="1" outlineLevel="1" x14ac:dyDescent="0.2">
      <c r="A8" s="19">
        <v>2</v>
      </c>
      <c r="B8" s="15" t="str">
        <f ca="1">$B$2&amp;_xll.TABDIM($B$3,A8)</f>
        <v>PTR01-AC:bpmProducts</v>
      </c>
      <c r="C8" s="21" t="s">
        <v>20</v>
      </c>
      <c r="D8" s="22"/>
      <c r="G8" s="10"/>
      <c r="U8" s="12"/>
      <c r="X8" s="12"/>
      <c r="AA8" s="10"/>
      <c r="AB8" s="10"/>
    </row>
    <row r="9" spans="1:28" hidden="1" outlineLevel="1" x14ac:dyDescent="0.2">
      <c r="A9" s="19">
        <v>3</v>
      </c>
      <c r="B9" s="15" t="str">
        <f ca="1">$B$2&amp;_xll.TABDIM($B$3,A9)</f>
        <v>PTR01-AC:bpmChannel</v>
      </c>
      <c r="C9" s="21" t="s">
        <v>19</v>
      </c>
      <c r="D9" s="22"/>
      <c r="U9" s="12"/>
      <c r="X9" s="12"/>
      <c r="AA9" s="10"/>
      <c r="AB9" s="10"/>
    </row>
    <row r="10" spans="1:28" hidden="1" outlineLevel="1" x14ac:dyDescent="0.2">
      <c r="A10" s="19">
        <v>4</v>
      </c>
      <c r="B10" s="15" t="str">
        <f ca="1">$B$2&amp;_xll.TABDIM($B$3,A10)</f>
        <v>PTR01-AC:bpmCountry</v>
      </c>
      <c r="C10" s="21" t="s">
        <v>19</v>
      </c>
      <c r="D10" s="22"/>
    </row>
    <row r="11" spans="1:28" hidden="1" outlineLevel="1" x14ac:dyDescent="0.2">
      <c r="A11" s="19">
        <v>5</v>
      </c>
      <c r="B11" s="15" t="str">
        <f ca="1">$B$2&amp;_xll.TABDIM($B$3,A11)</f>
        <v>PTR01-AC:bpmPeriod</v>
      </c>
      <c r="C11" s="21" t="s">
        <v>6</v>
      </c>
      <c r="D11" s="22" t="s">
        <v>51</v>
      </c>
      <c r="G11" s="9" t="str">
        <f t="shared" ref="G11:R11" ca="1" si="1">G3&amp;" "&amp;G4</f>
        <v>Jan 2016</v>
      </c>
      <c r="H11" s="9" t="str">
        <f t="shared" ca="1" si="1"/>
        <v>Feb 2016</v>
      </c>
      <c r="I11" s="9" t="str">
        <f t="shared" ca="1" si="1"/>
        <v>Mar 2016</v>
      </c>
      <c r="J11" s="9" t="str">
        <f t="shared" ca="1" si="1"/>
        <v>Apr 2016</v>
      </c>
      <c r="K11" s="9" t="str">
        <f t="shared" ca="1" si="1"/>
        <v>May 2016</v>
      </c>
      <c r="L11" s="9" t="str">
        <f t="shared" ca="1" si="1"/>
        <v>Jun 2016</v>
      </c>
      <c r="M11" s="9" t="str">
        <f t="shared" ca="1" si="1"/>
        <v>Jul 2016</v>
      </c>
      <c r="N11" s="9" t="str">
        <f t="shared" ca="1" si="1"/>
        <v>Aug 2016</v>
      </c>
      <c r="O11" s="9" t="str">
        <f t="shared" ca="1" si="1"/>
        <v>Sep 2016</v>
      </c>
      <c r="P11" s="9" t="str">
        <f t="shared" ca="1" si="1"/>
        <v>Oct 2016</v>
      </c>
      <c r="Q11" s="9" t="str">
        <f t="shared" ca="1" si="1"/>
        <v>Nov 2016</v>
      </c>
      <c r="R11" s="9" t="str">
        <f t="shared" ca="1" si="1"/>
        <v>Dec 2016</v>
      </c>
      <c r="S11" s="9" t="str">
        <f ca="1">F32</f>
        <v>2016</v>
      </c>
      <c r="U11" s="18">
        <f ca="1">S11-1</f>
        <v>2015</v>
      </c>
      <c r="V11" s="18" t="s">
        <v>7</v>
      </c>
      <c r="X11" s="18" t="str">
        <f ca="1">$F$32</f>
        <v>2016</v>
      </c>
      <c r="Y11" s="18" t="s">
        <v>7</v>
      </c>
      <c r="AA11" s="18" t="str">
        <f ca="1">$S$11</f>
        <v>2016</v>
      </c>
      <c r="AB11" s="18" t="str">
        <f ca="1">$S$11</f>
        <v>2016</v>
      </c>
    </row>
    <row r="12" spans="1:28" hidden="1" outlineLevel="1" x14ac:dyDescent="0.2">
      <c r="A12" s="19">
        <v>6</v>
      </c>
      <c r="B12" s="15" t="str">
        <f ca="1">$B$2&amp;_xll.TABDIM($B$3,A12)</f>
        <v>PTR01-AC:bpmRevenue_Msr</v>
      </c>
      <c r="C12" s="21" t="s">
        <v>19</v>
      </c>
      <c r="D12" s="22" t="s">
        <v>13</v>
      </c>
      <c r="G12" s="9" t="str">
        <f t="shared" ref="G12:S12" ca="1" si="2">$F$33</f>
        <v>Volume - Units</v>
      </c>
      <c r="H12" s="9" t="str">
        <f t="shared" ca="1" si="2"/>
        <v>Volume - Units</v>
      </c>
      <c r="I12" s="9" t="str">
        <f t="shared" ca="1" si="2"/>
        <v>Volume - Units</v>
      </c>
      <c r="J12" s="9" t="str">
        <f t="shared" ca="1" si="2"/>
        <v>Volume - Units</v>
      </c>
      <c r="K12" s="9" t="str">
        <f t="shared" ca="1" si="2"/>
        <v>Volume - Units</v>
      </c>
      <c r="L12" s="9" t="str">
        <f t="shared" ca="1" si="2"/>
        <v>Volume - Units</v>
      </c>
      <c r="M12" s="9" t="str">
        <f t="shared" ca="1" si="2"/>
        <v>Volume - Units</v>
      </c>
      <c r="N12" s="9" t="str">
        <f t="shared" ca="1" si="2"/>
        <v>Volume - Units</v>
      </c>
      <c r="O12" s="9" t="str">
        <f t="shared" ca="1" si="2"/>
        <v>Volume - Units</v>
      </c>
      <c r="P12" s="9" t="str">
        <f t="shared" ca="1" si="2"/>
        <v>Volume - Units</v>
      </c>
      <c r="Q12" s="9" t="str">
        <f t="shared" ca="1" si="2"/>
        <v>Volume - Units</v>
      </c>
      <c r="R12" s="9" t="str">
        <f t="shared" ca="1" si="2"/>
        <v>Volume - Units</v>
      </c>
      <c r="S12" s="9" t="str">
        <f t="shared" ca="1" si="2"/>
        <v>Volume - Units</v>
      </c>
      <c r="T12" s="9"/>
      <c r="U12" s="9" t="str">
        <f ca="1">$F$33</f>
        <v>Volume - Units</v>
      </c>
      <c r="V12" s="9" t="str">
        <f ca="1">$F$33</f>
        <v>Volume - Units</v>
      </c>
      <c r="X12" s="9" t="str">
        <f ca="1">$F$33</f>
        <v>Volume - Units</v>
      </c>
      <c r="Y12" s="9" t="str">
        <f ca="1">$F$33</f>
        <v>Volume - Units</v>
      </c>
      <c r="AA12" s="9" t="s">
        <v>54</v>
      </c>
      <c r="AB12" s="9" t="s">
        <v>55</v>
      </c>
    </row>
    <row r="13" spans="1:28" hidden="1" outlineLevel="1" x14ac:dyDescent="0.2">
      <c r="U13" s="12"/>
      <c r="X13" s="12"/>
    </row>
    <row r="14" spans="1:28" hidden="1" outlineLevel="1" x14ac:dyDescent="0.2">
      <c r="B14" s="69" t="s">
        <v>10</v>
      </c>
      <c r="C14" s="69"/>
      <c r="D14" s="69"/>
      <c r="G14" s="10"/>
    </row>
    <row r="15" spans="1:28" ht="12.75" hidden="1" outlineLevel="1" x14ac:dyDescent="0.2">
      <c r="B15" s="59" t="str">
        <f ca="1">_xll.TM1RPTVIEW($B$3&amp;":REVPROD1", IF($I$30="Yes",1,0), _xll.TM1RPTTITLE("PTR01-AA:bpmCountry",$F$29),  _xll.TM1RPTTITLE("PTR01-AA:bpmChannel",$F$30),_xll.TM1RPTTITLE("PTR01-AA:bpmRevenue_Msr",$F$33),TM1RPTFMTRNG,TM1RPTFMTIDCOL)</f>
        <v>PTR01-AC:bpmRevenues:REVPROD1</v>
      </c>
      <c r="C15" s="62"/>
      <c r="D15" s="58"/>
      <c r="E15" s="63"/>
      <c r="F15"/>
      <c r="G15" s="10"/>
    </row>
    <row r="16" spans="1:28" hidden="1" outlineLevel="1" x14ac:dyDescent="0.2">
      <c r="B16" s="23" t="str">
        <f>$B$2&amp;"bpmPeriod_Info"</f>
        <v>PTR01-AC:bpmPeriod_Info</v>
      </c>
      <c r="C16" s="24"/>
      <c r="D16" s="25"/>
      <c r="G16" s="10"/>
    </row>
    <row r="17" spans="1:28" hidden="1" outlineLevel="1" x14ac:dyDescent="0.2">
      <c r="B17" s="27"/>
      <c r="C17" s="27"/>
      <c r="D17" s="27"/>
      <c r="G17" s="10"/>
    </row>
    <row r="18" spans="1:28" hidden="1" outlineLevel="1" x14ac:dyDescent="0.2">
      <c r="A18" s="28" t="s">
        <v>8</v>
      </c>
      <c r="G18" s="10"/>
    </row>
    <row r="19" spans="1:28" hidden="1" outlineLevel="1" x14ac:dyDescent="0.2">
      <c r="A19" s="29" t="s">
        <v>12</v>
      </c>
      <c r="F19" s="64" t="s">
        <v>47</v>
      </c>
      <c r="G19" s="48">
        <v>-99999999</v>
      </c>
      <c r="H19" s="48">
        <v>-99999999</v>
      </c>
      <c r="I19" s="48">
        <v>-99999999</v>
      </c>
      <c r="J19" s="48">
        <v>-99999999</v>
      </c>
      <c r="K19" s="48">
        <v>-99999999</v>
      </c>
      <c r="L19" s="48">
        <v>-99999999</v>
      </c>
      <c r="M19" s="48">
        <v>-99999999</v>
      </c>
      <c r="N19" s="48">
        <v>-99999999</v>
      </c>
      <c r="O19" s="48">
        <v>-99999999</v>
      </c>
      <c r="P19" s="48">
        <v>-99999999</v>
      </c>
      <c r="Q19" s="48">
        <v>-99999999</v>
      </c>
      <c r="R19" s="48">
        <v>-99999999</v>
      </c>
      <c r="S19" s="48">
        <v>-99999999</v>
      </c>
      <c r="U19" s="48">
        <v>-99999999</v>
      </c>
      <c r="V19" s="49">
        <v>0.99990000000000001</v>
      </c>
      <c r="X19" s="48">
        <v>-99999999</v>
      </c>
      <c r="Y19" s="49">
        <v>0.99990000000000001</v>
      </c>
      <c r="AA19" s="48" t="s">
        <v>48</v>
      </c>
      <c r="AB19" s="48" t="s">
        <v>48</v>
      </c>
    </row>
    <row r="20" spans="1:28" hidden="1" outlineLevel="1" x14ac:dyDescent="0.2">
      <c r="A20" s="29"/>
      <c r="F20" s="30"/>
      <c r="G20" s="31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U20" s="31"/>
      <c r="V20" s="33"/>
      <c r="X20" s="31"/>
      <c r="Y20" s="33"/>
      <c r="AA20" s="34"/>
      <c r="AB20" s="34"/>
    </row>
    <row r="21" spans="1:28" hidden="1" outlineLevel="1" x14ac:dyDescent="0.2">
      <c r="A21" s="29" t="s">
        <v>13</v>
      </c>
      <c r="F21" s="50" t="s">
        <v>17</v>
      </c>
      <c r="G21" s="35">
        <v>9999999</v>
      </c>
      <c r="H21" s="35">
        <v>9999999</v>
      </c>
      <c r="I21" s="35">
        <v>9999999</v>
      </c>
      <c r="J21" s="35">
        <v>9999999</v>
      </c>
      <c r="K21" s="35">
        <v>9999999</v>
      </c>
      <c r="L21" s="35">
        <v>9999999</v>
      </c>
      <c r="M21" s="35">
        <v>9999999</v>
      </c>
      <c r="N21" s="35">
        <v>9999999</v>
      </c>
      <c r="O21" s="35">
        <v>9999999</v>
      </c>
      <c r="P21" s="35">
        <v>9999999</v>
      </c>
      <c r="Q21" s="35">
        <v>9999999</v>
      </c>
      <c r="R21" s="35">
        <v>9999999</v>
      </c>
      <c r="S21" s="35">
        <v>9999999</v>
      </c>
      <c r="U21" s="35">
        <v>9999999</v>
      </c>
      <c r="V21" s="51">
        <v>0.999</v>
      </c>
      <c r="X21" s="35">
        <v>9999999</v>
      </c>
      <c r="Y21" s="51">
        <v>0.999</v>
      </c>
      <c r="AA21" s="35" t="s">
        <v>17</v>
      </c>
      <c r="AB21" s="35" t="s">
        <v>17</v>
      </c>
    </row>
    <row r="22" spans="1:28" hidden="1" outlineLevel="1" x14ac:dyDescent="0.2">
      <c r="G22" s="36"/>
      <c r="U22" s="36"/>
      <c r="V22" s="37"/>
      <c r="X22" s="36"/>
      <c r="Y22" s="37"/>
      <c r="AA22" s="38"/>
      <c r="AB22" s="38"/>
    </row>
    <row r="23" spans="1:28" hidden="1" outlineLevel="1" x14ac:dyDescent="0.2">
      <c r="A23" s="29" t="s">
        <v>49</v>
      </c>
      <c r="B23" s="66" t="s">
        <v>59</v>
      </c>
      <c r="F23" s="55" t="s">
        <v>17</v>
      </c>
      <c r="G23" s="56">
        <v>9999999</v>
      </c>
      <c r="H23" s="56">
        <v>9999999</v>
      </c>
      <c r="I23" s="56">
        <v>9999999</v>
      </c>
      <c r="J23" s="56">
        <v>9999999</v>
      </c>
      <c r="K23" s="56">
        <v>9999999</v>
      </c>
      <c r="L23" s="56">
        <v>9999999</v>
      </c>
      <c r="M23" s="56">
        <v>9999999</v>
      </c>
      <c r="N23" s="56">
        <v>9999999</v>
      </c>
      <c r="O23" s="56">
        <v>9999999</v>
      </c>
      <c r="P23" s="56">
        <v>9999999</v>
      </c>
      <c r="Q23" s="56">
        <v>9999999</v>
      </c>
      <c r="R23" s="56">
        <v>9999999</v>
      </c>
      <c r="S23" s="52">
        <v>9999999</v>
      </c>
      <c r="U23" s="53">
        <v>9999999</v>
      </c>
      <c r="V23" s="54">
        <v>0.999</v>
      </c>
      <c r="X23" s="53">
        <v>9999999</v>
      </c>
      <c r="Y23" s="54">
        <v>0.999</v>
      </c>
      <c r="AA23" s="34" t="s">
        <v>17</v>
      </c>
      <c r="AB23" s="34" t="s">
        <v>17</v>
      </c>
    </row>
    <row r="24" spans="1:28" ht="12.75" hidden="1" outlineLevel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 hidden="1" outlineLevel="1" x14ac:dyDescent="0.2">
      <c r="A25" s="28" t="s">
        <v>9</v>
      </c>
      <c r="G25" s="10"/>
    </row>
    <row r="26" spans="1:28" hidden="1" outlineLevel="1" x14ac:dyDescent="0.2">
      <c r="A26" s="28"/>
      <c r="G26" s="10"/>
    </row>
    <row r="27" spans="1:28" hidden="1" outlineLevel="1" x14ac:dyDescent="0.2">
      <c r="A27" s="28"/>
      <c r="F27" s="20" t="s">
        <v>56</v>
      </c>
      <c r="G27" s="1" t="s">
        <v>16</v>
      </c>
      <c r="H27" s="2" t="s">
        <v>15</v>
      </c>
      <c r="J27" s="1" t="s">
        <v>39</v>
      </c>
      <c r="K27" s="2" t="s">
        <v>42</v>
      </c>
      <c r="M27" s="1" t="s">
        <v>38</v>
      </c>
      <c r="N27" s="2">
        <v>1</v>
      </c>
    </row>
    <row r="28" spans="1:28" collapsed="1" x14ac:dyDescent="0.2"/>
    <row r="29" spans="1:28" x14ac:dyDescent="0.2">
      <c r="E29" s="39" t="s">
        <v>62</v>
      </c>
      <c r="F29" s="6" t="str">
        <f ca="1">_xll.SUBNM($B$10,"","Total of  Country")</f>
        <v>Total of  Country</v>
      </c>
      <c r="H29" s="1" t="s">
        <v>11</v>
      </c>
      <c r="I29" s="2" t="str">
        <f ca="1">_xll.SUBNM($B$2&amp;"bpmPickLevel","",3)</f>
        <v>3</v>
      </c>
    </row>
    <row r="30" spans="1:28" ht="12.75" x14ac:dyDescent="0.2">
      <c r="E30" s="39" t="s">
        <v>53</v>
      </c>
      <c r="F30" s="6" t="str">
        <f ca="1">_xll.SUBNM($B$9,"","Total Channels")</f>
        <v>Total Channels</v>
      </c>
      <c r="H30" s="1" t="s">
        <v>40</v>
      </c>
      <c r="I30" s="2" t="s">
        <v>42</v>
      </c>
      <c r="M30" s="12"/>
      <c r="N30" s="12"/>
      <c r="O30"/>
      <c r="P30"/>
      <c r="Q30"/>
      <c r="R30"/>
    </row>
    <row r="31" spans="1:28" x14ac:dyDescent="0.2">
      <c r="E31" s="39" t="s">
        <v>61</v>
      </c>
      <c r="F31" s="6" t="str">
        <f ca="1">_xll.SUBNM($B$8,"","Total of Product")</f>
        <v>Total of Product</v>
      </c>
    </row>
    <row r="32" spans="1:28" x14ac:dyDescent="0.2">
      <c r="B32" s="57" t="str">
        <f>$B$2&amp;"bpmYear"</f>
        <v>PTR01-AC:bpmYear</v>
      </c>
      <c r="C32" s="26" t="s">
        <v>52</v>
      </c>
      <c r="E32" s="39" t="s">
        <v>41</v>
      </c>
      <c r="F32" s="6" t="str">
        <f ca="1">_xll.SUBNM($B$32,"Plan Years","2016")</f>
        <v>2016</v>
      </c>
      <c r="K32" s="1"/>
      <c r="L32" s="7"/>
    </row>
    <row r="33" spans="1:28" ht="12.75" x14ac:dyDescent="0.2">
      <c r="E33" s="39" t="s">
        <v>37</v>
      </c>
      <c r="F33" s="6" t="str">
        <f ca="1">_xll.SUBNM($B$12,"Default","Volume - Units")</f>
        <v>Volume - Units</v>
      </c>
      <c r="G33"/>
    </row>
    <row r="34" spans="1:28" ht="12.75" thickBot="1" x14ac:dyDescent="0.25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2.75" thickTop="1" x14ac:dyDescent="0.2"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8.75" x14ac:dyDescent="0.3">
      <c r="F36" s="61" t="s">
        <v>66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</row>
    <row r="37" spans="1:28" ht="10.5" customHeight="1" x14ac:dyDescent="0.2">
      <c r="F37" s="41"/>
      <c r="G37" s="42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</row>
    <row r="38" spans="1:28" x14ac:dyDescent="0.2">
      <c r="F38" s="43"/>
      <c r="G38" s="44" t="str">
        <f>G3</f>
        <v>Jan</v>
      </c>
      <c r="H38" s="44" t="str">
        <f t="shared" ref="H38:R38" si="3">H3</f>
        <v>Feb</v>
      </c>
      <c r="I38" s="44" t="str">
        <f t="shared" si="3"/>
        <v>Mar</v>
      </c>
      <c r="J38" s="44" t="str">
        <f t="shared" si="3"/>
        <v>Apr</v>
      </c>
      <c r="K38" s="44" t="str">
        <f t="shared" si="3"/>
        <v>May</v>
      </c>
      <c r="L38" s="44" t="str">
        <f t="shared" si="3"/>
        <v>Jun</v>
      </c>
      <c r="M38" s="44" t="str">
        <f t="shared" si="3"/>
        <v>Jul</v>
      </c>
      <c r="N38" s="44" t="str">
        <f t="shared" si="3"/>
        <v>Aug</v>
      </c>
      <c r="O38" s="44" t="str">
        <f t="shared" si="3"/>
        <v>Sep</v>
      </c>
      <c r="P38" s="44" t="str">
        <f t="shared" si="3"/>
        <v>Oct</v>
      </c>
      <c r="Q38" s="44" t="str">
        <f t="shared" si="3"/>
        <v>Nov</v>
      </c>
      <c r="R38" s="44" t="str">
        <f t="shared" si="3"/>
        <v>Dec</v>
      </c>
      <c r="S38" s="44" t="str">
        <f ca="1">S11</f>
        <v>2016</v>
      </c>
      <c r="U38" s="44">
        <f ca="1">U11</f>
        <v>2015</v>
      </c>
      <c r="V38" s="45" t="s">
        <v>34</v>
      </c>
      <c r="X38" s="44" t="str">
        <f ca="1">X11</f>
        <v>2016</v>
      </c>
      <c r="Y38" s="45" t="s">
        <v>34</v>
      </c>
      <c r="AA38" s="44" t="str">
        <f ca="1">AA11</f>
        <v>2016</v>
      </c>
      <c r="AB38" s="44" t="str">
        <f ca="1">AB11</f>
        <v>2016</v>
      </c>
    </row>
    <row r="39" spans="1:28" x14ac:dyDescent="0.2">
      <c r="A39" s="46" t="s">
        <v>14</v>
      </c>
      <c r="F39" s="47" t="s">
        <v>44</v>
      </c>
      <c r="G39" s="44" t="str">
        <f ca="1">G6</f>
        <v>Act</v>
      </c>
      <c r="H39" s="44" t="str">
        <f t="shared" ref="H39:S39" ca="1" si="4">H6</f>
        <v>Act</v>
      </c>
      <c r="I39" s="44" t="str">
        <f t="shared" ca="1" si="4"/>
        <v>Act</v>
      </c>
      <c r="J39" s="44" t="str">
        <f t="shared" ca="1" si="4"/>
        <v>Act</v>
      </c>
      <c r="K39" s="44" t="str">
        <f t="shared" ca="1" si="4"/>
        <v>Plan</v>
      </c>
      <c r="L39" s="44" t="str">
        <f t="shared" ca="1" si="4"/>
        <v>Plan</v>
      </c>
      <c r="M39" s="44" t="str">
        <f t="shared" ca="1" si="4"/>
        <v>Plan</v>
      </c>
      <c r="N39" s="44" t="str">
        <f t="shared" ca="1" si="4"/>
        <v>Plan</v>
      </c>
      <c r="O39" s="44" t="str">
        <f t="shared" ca="1" si="4"/>
        <v>Plan</v>
      </c>
      <c r="P39" s="44" t="str">
        <f t="shared" ca="1" si="4"/>
        <v>Plan</v>
      </c>
      <c r="Q39" s="44" t="str">
        <f t="shared" ca="1" si="4"/>
        <v>Plan</v>
      </c>
      <c r="R39" s="44" t="str">
        <f t="shared" ca="1" si="4"/>
        <v>Plan</v>
      </c>
      <c r="S39" s="44" t="str">
        <f t="shared" ca="1" si="4"/>
        <v>Plan</v>
      </c>
      <c r="U39" s="44" t="str">
        <f>U7</f>
        <v>Actuals</v>
      </c>
      <c r="V39" s="44" t="s">
        <v>35</v>
      </c>
      <c r="X39" s="44" t="str">
        <f>X7</f>
        <v>Predictive</v>
      </c>
      <c r="Y39" s="44" t="s">
        <v>35</v>
      </c>
      <c r="AA39" s="44" t="str">
        <f>AA12</f>
        <v>Planner Comment</v>
      </c>
      <c r="AB39" s="44" t="s">
        <v>55</v>
      </c>
    </row>
    <row r="40" spans="1:28" s="27" customFormat="1" ht="7.5" customHeight="1" x14ac:dyDescent="0.2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10"/>
      <c r="U40" s="4"/>
      <c r="V40" s="5"/>
      <c r="W40" s="10"/>
      <c r="X40" s="4"/>
      <c r="Y40" s="5"/>
      <c r="Z40" s="10"/>
      <c r="AA40" s="5"/>
      <c r="AB40" s="60" t="s">
        <v>46</v>
      </c>
    </row>
    <row r="41" spans="1:28" x14ac:dyDescent="0.2">
      <c r="A41" s="29" t="str">
        <f ca="1">IF(_xll.TM1RPTELLEV($F$41,$F41)=0,"Root",IF(OR(_xll.ELLEV($B$8,$F41)=0,_xll.TM1RPTELLEV($F$41,$F41)+1&gt;=VALUE($I$29)),"Base"&amp;$F$2,"Default"))</f>
        <v>Root</v>
      </c>
      <c r="F41" s="65" t="str">
        <f ca="1">_xll.TM1RPTROW($B$15,$B$8,,,"CodeName", IF($K$27="Yes",1,0),"{Descendants( { [bpmProducts].["&amp;$F$31&amp;"] },"&amp;$I$29&amp;",BEFORE )}",$N$27, IF($H$27="Yes",1,0))</f>
        <v>Total of Product</v>
      </c>
      <c r="G41" s="48">
        <f ca="1">_xll.DBRW($B$15,G$7,$F41,$F$30,$F$29,G$11,G$12)</f>
        <v>1771343.337584699</v>
      </c>
      <c r="H41" s="48">
        <f ca="1">_xll.DBRW($B$15,H$7,$F41,$F$30,$F$29,H$11,H$12)</f>
        <v>1823273.2814250193</v>
      </c>
      <c r="I41" s="48">
        <f ca="1">_xll.DBRW($B$15,I$7,$F41,$F$30,$F$29,I$11,I$12)</f>
        <v>1876543.999999997</v>
      </c>
      <c r="J41" s="48">
        <f ca="1">_xll.DBRW($B$15,J$7,$F41,$F$30,$F$29,J$11,J$12)</f>
        <v>1603122.9522082766</v>
      </c>
      <c r="K41" s="48">
        <f ca="1">_xll.DBRW($B$15,K$7,$F41,$F$30,$F$29,K$11,K$12)</f>
        <v>1273321.7325551431</v>
      </c>
      <c r="L41" s="48">
        <f ca="1">_xll.DBRW($B$15,L$7,$F41,$F$30,$F$29,L$11,L$12)</f>
        <v>1594490.0046474617</v>
      </c>
      <c r="M41" s="48">
        <f ca="1">_xll.DBRW($B$15,M$7,$F41,$F$30,$F$29,M$11,M$12)</f>
        <v>1804284.242490761</v>
      </c>
      <c r="N41" s="48">
        <f ca="1">_xll.DBRW($B$15,N$7,$F41,$F$30,$F$29,N$11,N$12)</f>
        <v>2939911.3136233292</v>
      </c>
      <c r="O41" s="48">
        <f ca="1">_xll.DBRW($B$15,O$7,$F41,$F$30,$F$29,O$11,O$12)</f>
        <v>1273321.7362889175</v>
      </c>
      <c r="P41" s="48">
        <f ca="1">_xll.DBRW($B$15,P$7,$F41,$F$30,$F$29,P$11,P$12)</f>
        <v>2149413.5196544044</v>
      </c>
      <c r="Q41" s="48">
        <f ca="1">_xll.DBRW($B$15,Q$7,$F41,$F$30,$F$29,Q$11,Q$12)</f>
        <v>1763804.7526316831</v>
      </c>
      <c r="R41" s="48">
        <f ca="1">_xll.DBRW($B$15,R$7,$F41,$F$30,$F$29,R$11,R$12)</f>
        <v>1785169.5275711173</v>
      </c>
      <c r="S41" s="48">
        <f ca="1">_xll.DBRW($B$15,S$7,$F41,$F$30,$F$29,S$11,S$12)</f>
        <v>21658000.400680806</v>
      </c>
      <c r="U41" s="48">
        <f ca="1">_xll.DBRW($B$15,U$7,$F41,$F$30,$F$29,U$11,U$12)</f>
        <v>17866163.130081739</v>
      </c>
      <c r="V41" s="49">
        <f ca="1">IF(U41=0,"",$S41/U41-1)</f>
        <v>0.21223567942322474</v>
      </c>
      <c r="X41" s="48">
        <f ca="1">_xll.DBRW($B$15,X$7,$F41,$F$30,$F$29,X$11,X$12)</f>
        <v>20587354.886654601</v>
      </c>
      <c r="Y41" s="49">
        <f ca="1">IF(X41=0,"",$S41/X41-1)</f>
        <v>5.2005005981619945E-2</v>
      </c>
      <c r="AA41" s="48" t="str">
        <f ca="1">_xll.DBRW($B$3,AA$7,$F41,$F$30,$F$29,AA$11,AA$12)</f>
        <v/>
      </c>
      <c r="AB41" s="48" t="str">
        <f ca="1">_xll.DBRW($B$3,AB$7,$F41,$F$30,$F$29,AB$11,AB$12)</f>
        <v/>
      </c>
    </row>
    <row r="42" spans="1:28" customFormat="1" ht="12.75" x14ac:dyDescent="0.2">
      <c r="A42" s="29" t="str">
        <f ca="1">IF(_xll.TM1RPTELLEV($F$41,$F42)=0,"Root",IF(OR(_xll.ELLEV($B$8,$F42)=0,_xll.TM1RPTELLEV($F$41,$F42)+1&gt;=VALUE($I$29)),"Base"&amp;$F$2,"Default"))</f>
        <v>Default</v>
      </c>
      <c r="B42" s="10"/>
      <c r="C42" s="10"/>
      <c r="D42" s="10"/>
      <c r="E42" s="10"/>
      <c r="F42" s="67" t="s">
        <v>69</v>
      </c>
      <c r="G42" s="35">
        <f ca="1">_xll.DBRW($B$15,G$7,$F42,$F$30,$F$29,G$11,G$12)</f>
        <v>76851.942131536576</v>
      </c>
      <c r="H42" s="35">
        <f ca="1">_xll.DBRW($B$15,H$7,$F42,$F$30,$F$29,H$11,H$12)</f>
        <v>75839.894533518556</v>
      </c>
      <c r="I42" s="35">
        <f ca="1">_xll.DBRW($B$15,I$7,$F42,$F$30,$F$29,I$11,I$12)</f>
        <v>117073.07685111149</v>
      </c>
      <c r="J42" s="35">
        <f ca="1">_xll.DBRW($B$15,J$7,$F42,$F$30,$F$29,J$11,J$12)</f>
        <v>69622.635872750368</v>
      </c>
      <c r="K42" s="35">
        <f ca="1">_xll.DBRW($B$15,K$7,$F42,$F$30,$F$29,K$11,K$12)</f>
        <v>230640.06015592188</v>
      </c>
      <c r="L42" s="35">
        <f ca="1">_xll.DBRW($B$15,L$7,$F42,$F$30,$F$29,L$11,L$12)</f>
        <v>263781.72022307449</v>
      </c>
      <c r="M42" s="35">
        <f ca="1">_xll.DBRW($B$15,M$7,$F42,$F$30,$F$29,M$11,M$12)</f>
        <v>238825.18037723907</v>
      </c>
      <c r="N42" s="35">
        <f ca="1">_xll.DBRW($B$15,N$7,$F42,$F$30,$F$29,N$11,N$12)</f>
        <v>441584.23459047917</v>
      </c>
      <c r="O42" s="35">
        <f ca="1">_xll.DBRW($B$15,O$7,$F42,$F$30,$F$29,O$11,O$12)</f>
        <v>230640.06083223005</v>
      </c>
      <c r="P42" s="35">
        <f ca="1">_xll.DBRW($B$15,P$7,$F42,$F$30,$F$29,P$11,P$12)</f>
        <v>92813.076874732797</v>
      </c>
      <c r="Q42" s="35">
        <f ca="1">_xll.DBRW($B$15,Q$7,$F42,$F$30,$F$29,Q$11,Q$12)</f>
        <v>209693.66178324478</v>
      </c>
      <c r="R42" s="35">
        <f ca="1">_xll.DBRW($B$15,R$7,$F42,$F$30,$F$29,R$11,R$12)</f>
        <v>297191.07150308194</v>
      </c>
      <c r="S42" s="35">
        <f ca="1">_xll.DBRW($B$15,S$7,$F42,$F$30,$F$29,S$11,S$12)</f>
        <v>2344556.6157289213</v>
      </c>
      <c r="T42" s="10"/>
      <c r="U42" s="35">
        <f ca="1">_xll.DBRW($B$15,U$7,$F42,$F$30,$F$29,U$11,U$12)</f>
        <v>2105678.000000034</v>
      </c>
      <c r="V42" s="51">
        <f t="shared" ref="V42:V77" ca="1" si="5">IF(U42=0,"",$S42/U42-1)</f>
        <v>0.11344498813630732</v>
      </c>
      <c r="W42" s="10"/>
      <c r="X42" s="35">
        <f ca="1">_xll.DBRW($B$15,X$7,$F42,$F$30,$F$29,X$11,X$12)</f>
        <v>2001005.6854698495</v>
      </c>
      <c r="Y42" s="51">
        <f t="shared" ref="Y42:Y77" ca="1" si="6">IF(X42=0,"",$S42/X42-1)</f>
        <v>0.17168913249659434</v>
      </c>
      <c r="Z42" s="10"/>
      <c r="AA42" s="35" t="str">
        <f ca="1">_xll.DBRW($B$3,AA$7,$F42,$F$30,$F$29,AA$11,AA$12)</f>
        <v/>
      </c>
      <c r="AB42" s="35" t="str">
        <f ca="1">_xll.DBRW($B$3,AB$7,$F42,$F$30,$F$29,AB$11,AB$12)</f>
        <v/>
      </c>
    </row>
    <row r="43" spans="1:28" customFormat="1" ht="12.75" x14ac:dyDescent="0.2">
      <c r="A43" s="29" t="str">
        <f ca="1">IF(_xll.TM1RPTELLEV($F$41,$F43)=0,"Root",IF(OR(_xll.ELLEV($B$8,$F43)=0,_xll.TM1RPTELLEV($F$41,$F43)+1&gt;=VALUE($I$29)),"Base"&amp;$F$2,"Default"))</f>
        <v>Base</v>
      </c>
      <c r="B43" s="66"/>
      <c r="C43" s="10"/>
      <c r="D43" s="10"/>
      <c r="E43" s="10"/>
      <c r="F43" s="68" t="s">
        <v>70</v>
      </c>
      <c r="G43" s="56">
        <f ca="1">_xll.DBRW($B$15,G$7,$F43,$F$30,$F$29,G$11,G$12)</f>
        <v>26137.393618035141</v>
      </c>
      <c r="H43" s="56">
        <f ca="1">_xll.DBRW($B$15,H$7,$F43,$F$30,$F$29,H$11,H$12)</f>
        <v>28964.150730563724</v>
      </c>
      <c r="I43" s="56">
        <f ca="1">_xll.DBRW($B$15,I$7,$F43,$F$30,$F$29,I$11,I$12)</f>
        <v>52181.812237761755</v>
      </c>
      <c r="J43" s="56">
        <f ca="1">_xll.DBRW($B$15,J$7,$F43,$F$30,$F$29,J$11,J$12)</f>
        <v>27041.621656409538</v>
      </c>
      <c r="K43" s="56">
        <f ca="1">_xll.DBRW($B$15,K$7,$F43,$F$30,$F$29,K$11,K$12)</f>
        <v>104778.69388136313</v>
      </c>
      <c r="L43" s="56">
        <f ca="1">_xll.DBRW($B$15,L$7,$F43,$F$30,$F$29,L$11,L$12)</f>
        <v>113959.95440324441</v>
      </c>
      <c r="M43" s="56">
        <f ca="1">_xll.DBRW($B$15,M$7,$F43,$F$30,$F$29,M$11,M$12)</f>
        <v>102922.90718013181</v>
      </c>
      <c r="N43" s="56">
        <f ca="1">_xll.DBRW($B$15,N$7,$F43,$F$30,$F$29,N$11,N$12)</f>
        <v>82565.563006530661</v>
      </c>
      <c r="O43" s="56">
        <f ca="1">_xll.DBRW($B$15,O$7,$F43,$F$30,$F$29,O$11,O$12)</f>
        <v>104778.69418860677</v>
      </c>
      <c r="P43" s="56">
        <f ca="1">_xll.DBRW($B$15,P$7,$F43,$F$30,$F$29,P$11,P$12)</f>
        <v>32170.062490652323</v>
      </c>
      <c r="Q43" s="56">
        <f ca="1">_xll.DBRW($B$15,Q$7,$F43,$F$30,$F$29,Q$11,Q$12)</f>
        <v>82960.990967150647</v>
      </c>
      <c r="R43" s="56">
        <f ca="1">_xll.DBRW($B$15,R$7,$F43,$F$30,$F$29,R$11,R$12)</f>
        <v>135106.15563955042</v>
      </c>
      <c r="S43" s="52">
        <f ca="1">_xll.DBRW($B$15,S$7,$F43,$F$30,$F$29,S$11,S$12)</f>
        <v>893568.00000000047</v>
      </c>
      <c r="T43" s="10"/>
      <c r="U43" s="53">
        <f ca="1">_xll.DBRW($B$15,U$7,$F43,$F$30,$F$29,U$11,U$12)</f>
        <v>783449.45101348637</v>
      </c>
      <c r="V43" s="54">
        <f t="shared" ca="1" si="5"/>
        <v>0.14055603567538721</v>
      </c>
      <c r="W43" s="10"/>
      <c r="X43" s="53">
        <f ca="1">_xll.DBRW($B$15,X$7,$F43,$F$30,$F$29,X$11,X$12)</f>
        <v>748205.09053858777</v>
      </c>
      <c r="Y43" s="54">
        <f t="shared" ca="1" si="6"/>
        <v>0.19428217115814417</v>
      </c>
      <c r="Z43" s="10"/>
      <c r="AA43" s="34" t="str">
        <f ca="1">_xll.DBRW($B$3,AA$7,$F43,$F$30,$F$29,AA$11,AA$12)</f>
        <v/>
      </c>
      <c r="AB43" s="34" t="str">
        <f ca="1">_xll.DBRW($B$3,AB$7,$F43,$F$30,$F$29,AB$11,AB$12)</f>
        <v/>
      </c>
    </row>
    <row r="44" spans="1:28" customFormat="1" ht="12.75" x14ac:dyDescent="0.2">
      <c r="A44" s="29" t="str">
        <f ca="1">IF(_xll.TM1RPTELLEV($F$41,$F44)=0,"Root",IF(OR(_xll.ELLEV($B$8,$F44)=0,_xll.TM1RPTELLEV($F$41,$F44)+1&gt;=VALUE($I$29)),"Base"&amp;$F$2,"Default"))</f>
        <v>Base</v>
      </c>
      <c r="B44" s="66"/>
      <c r="C44" s="10"/>
      <c r="D44" s="10"/>
      <c r="E44" s="10"/>
      <c r="F44" s="68" t="s">
        <v>71</v>
      </c>
      <c r="G44" s="56">
        <f ca="1">_xll.DBRW($B$15,G$7,$F44,$F$30,$F$29,G$11,G$12)</f>
        <v>13321.467519212729</v>
      </c>
      <c r="H44" s="56">
        <f ca="1">_xll.DBRW($B$15,H$7,$F44,$F$30,$F$29,H$11,H$12)</f>
        <v>12253.791771067547</v>
      </c>
      <c r="I44" s="56">
        <f ca="1">_xll.DBRW($B$15,I$7,$F44,$F$30,$F$29,I$11,I$12)</f>
        <v>17487.520958140827</v>
      </c>
      <c r="J44" s="56">
        <f ca="1">_xll.DBRW($B$15,J$7,$F44,$F$30,$F$29,J$11,J$12)</f>
        <v>15186.134389270204</v>
      </c>
      <c r="K44" s="56">
        <f ca="1">_xll.DBRW($B$15,K$7,$F44,$F$30,$F$29,K$11,K$12)</f>
        <v>38414.916547538931</v>
      </c>
      <c r="L44" s="56">
        <f ca="1">_xll.DBRW($B$15,L$7,$F44,$F$30,$F$29,L$11,L$12)</f>
        <v>35717.209019507362</v>
      </c>
      <c r="M44" s="56">
        <f ca="1">_xll.DBRW($B$15,M$7,$F44,$F$30,$F$29,M$11,M$12)</f>
        <v>33743.276681923286</v>
      </c>
      <c r="N44" s="56">
        <f ca="1">_xll.DBRW($B$15,N$7,$F44,$F$30,$F$29,N$11,N$12)</f>
        <v>119281.5098202123</v>
      </c>
      <c r="O44" s="56">
        <f ca="1">_xll.DBRW($B$15,O$7,$F44,$F$30,$F$29,O$11,O$12)</f>
        <v>38414.916660183386</v>
      </c>
      <c r="P44" s="56">
        <f ca="1">_xll.DBRW($B$15,P$7,$F44,$F$30,$F$29,P$11,P$12)</f>
        <v>14606.002680308862</v>
      </c>
      <c r="Q44" s="56">
        <f ca="1">_xll.DBRW($B$15,Q$7,$F44,$F$30,$F$29,Q$11,Q$12)</f>
        <v>42187.320544181806</v>
      </c>
      <c r="R44" s="56">
        <f ca="1">_xll.DBRW($B$15,R$7,$F44,$F$30,$F$29,R$11,R$12)</f>
        <v>40410.781508734588</v>
      </c>
      <c r="S44" s="52">
        <f ca="1">_xll.DBRW($B$15,S$7,$F44,$F$30,$F$29,S$11,S$12)</f>
        <v>421024.84810028184</v>
      </c>
      <c r="T44" s="10"/>
      <c r="U44" s="53">
        <f ca="1">_xll.DBRW($B$15,U$7,$F44,$F$30,$F$29,U$11,U$12)</f>
        <v>365098.7976120307</v>
      </c>
      <c r="V44" s="54">
        <f t="shared" ca="1" si="5"/>
        <v>0.15318059345591295</v>
      </c>
      <c r="W44" s="10"/>
      <c r="X44" s="53">
        <f ca="1">_xll.DBRW($B$15,X$7,$F44,$F$30,$F$29,X$11,X$12)</f>
        <v>392430.82140820159</v>
      </c>
      <c r="Y44" s="54">
        <f t="shared" ca="1" si="6"/>
        <v>7.2863865762309965E-2</v>
      </c>
      <c r="Z44" s="10"/>
      <c r="AA44" s="34" t="str">
        <f ca="1">_xll.DBRW($B$3,AA$7,$F44,$F$30,$F$29,AA$11,AA$12)</f>
        <v/>
      </c>
      <c r="AB44" s="34" t="str">
        <f ca="1">_xll.DBRW($B$3,AB$7,$F44,$F$30,$F$29,AB$11,AB$12)</f>
        <v/>
      </c>
    </row>
    <row r="45" spans="1:28" customFormat="1" ht="12.75" x14ac:dyDescent="0.2">
      <c r="A45" s="29" t="str">
        <f ca="1">IF(_xll.TM1RPTELLEV($F$41,$F45)=0,"Root",IF(OR(_xll.ELLEV($B$8,$F45)=0,_xll.TM1RPTELLEV($F$41,$F45)+1&gt;=VALUE($I$29)),"Base"&amp;$F$2,"Default"))</f>
        <v>Base</v>
      </c>
      <c r="B45" s="66"/>
      <c r="C45" s="10"/>
      <c r="D45" s="10"/>
      <c r="E45" s="10"/>
      <c r="F45" s="68" t="s">
        <v>72</v>
      </c>
      <c r="G45" s="56">
        <f ca="1">_xll.DBRW($B$15,G$7,$F45,$F$30,$F$29,G$11,G$12)</f>
        <v>9651.7432578278767</v>
      </c>
      <c r="H45" s="56">
        <f ca="1">_xll.DBRW($B$15,H$7,$F45,$F$30,$F$29,H$11,H$12)</f>
        <v>8021.5759405303261</v>
      </c>
      <c r="I45" s="56">
        <f ca="1">_xll.DBRW($B$15,I$7,$F45,$F$30,$F$29,I$11,I$12)</f>
        <v>5844.8506382240239</v>
      </c>
      <c r="J45" s="56">
        <f ca="1">_xll.DBRW($B$15,J$7,$F45,$F$30,$F$29,J$11,J$12)</f>
        <v>1805.535581388159</v>
      </c>
      <c r="K45" s="56">
        <f ca="1">_xll.DBRW($B$15,K$7,$F45,$F$30,$F$29,K$11,K$12)</f>
        <v>20295.31655674279</v>
      </c>
      <c r="L45" s="56">
        <f ca="1">_xll.DBRW($B$15,L$7,$F45,$F$30,$F$29,L$11,L$12)</f>
        <v>19027.621108153449</v>
      </c>
      <c r="M45" s="56">
        <f ca="1">_xll.DBRW($B$15,M$7,$F45,$F$30,$F$29,M$11,M$12)</f>
        <v>20490.346625756534</v>
      </c>
      <c r="N45" s="56">
        <f ca="1">_xll.DBRW($B$15,N$7,$F45,$F$30,$F$29,N$11,N$12)</f>
        <v>79458.17081993341</v>
      </c>
      <c r="O45" s="56">
        <f ca="1">_xll.DBRW($B$15,O$7,$F45,$F$30,$F$29,O$11,O$12)</f>
        <v>20295.316616254957</v>
      </c>
      <c r="P45" s="56">
        <f ca="1">_xll.DBRW($B$15,P$7,$F45,$F$30,$F$29,P$11,P$12)</f>
        <v>11959.73141631788</v>
      </c>
      <c r="Q45" s="56">
        <f ca="1">_xll.DBRW($B$15,Q$7,$F45,$F$30,$F$29,Q$11,Q$12)</f>
        <v>5826.5233081539145</v>
      </c>
      <c r="R45" s="56">
        <f ca="1">_xll.DBRW($B$15,R$7,$F45,$F$30,$F$29,R$11,R$12)</f>
        <v>15029.504709023073</v>
      </c>
      <c r="S45" s="52">
        <f ca="1">_xll.DBRW($B$15,S$7,$F45,$F$30,$F$29,S$11,S$12)</f>
        <v>217706.23657830636</v>
      </c>
      <c r="T45" s="10"/>
      <c r="U45" s="53">
        <f ca="1">_xll.DBRW($B$15,U$7,$F45,$F$30,$F$29,U$11,U$12)</f>
        <v>170593.50629439382</v>
      </c>
      <c r="V45" s="54">
        <f t="shared" ca="1" si="5"/>
        <v>0.27616954072454503</v>
      </c>
      <c r="W45" s="10"/>
      <c r="X45" s="53">
        <f ca="1">_xll.DBRW($B$15,X$7,$F45,$F$30,$F$29,X$11,X$12)</f>
        <v>175477.37372654231</v>
      </c>
      <c r="Y45" s="54">
        <f t="shared" ca="1" si="6"/>
        <v>0.24065132703417369</v>
      </c>
      <c r="Z45" s="10"/>
      <c r="AA45" s="34" t="str">
        <f ca="1">_xll.DBRW($B$3,AA$7,$F45,$F$30,$F$29,AA$11,AA$12)</f>
        <v/>
      </c>
      <c r="AB45" s="34" t="str">
        <f ca="1">_xll.DBRW($B$3,AB$7,$F45,$F$30,$F$29,AB$11,AB$12)</f>
        <v/>
      </c>
    </row>
    <row r="46" spans="1:28" customFormat="1" ht="12.75" x14ac:dyDescent="0.2">
      <c r="A46" s="29" t="str">
        <f ca="1">IF(_xll.TM1RPTELLEV($F$41,$F46)=0,"Root",IF(OR(_xll.ELLEV($B$8,$F46)=0,_xll.TM1RPTELLEV($F$41,$F46)+1&gt;=VALUE($I$29)),"Base"&amp;$F$2,"Default"))</f>
        <v>Base</v>
      </c>
      <c r="B46" s="66"/>
      <c r="C46" s="10"/>
      <c r="D46" s="10"/>
      <c r="E46" s="10"/>
      <c r="F46" s="68" t="s">
        <v>73</v>
      </c>
      <c r="G46" s="56">
        <f ca="1">_xll.DBRW($B$15,G$7,$F46,$F$30,$F$29,G$11,G$12)</f>
        <v>16428.762676974566</v>
      </c>
      <c r="H46" s="56">
        <f ca="1">_xll.DBRW($B$15,H$7,$F46,$F$30,$F$29,H$11,H$12)</f>
        <v>13434.381764875467</v>
      </c>
      <c r="I46" s="56">
        <f ca="1">_xll.DBRW($B$15,I$7,$F46,$F$30,$F$29,I$11,I$12)</f>
        <v>26532.218523925261</v>
      </c>
      <c r="J46" s="56">
        <f ca="1">_xll.DBRW($B$15,J$7,$F46,$F$30,$F$29,J$11,J$12)</f>
        <v>12171.999426941195</v>
      </c>
      <c r="K46" s="56">
        <f ca="1">_xll.DBRW($B$15,K$7,$F46,$F$30,$F$29,K$11,K$12)</f>
        <v>13383.90710128229</v>
      </c>
      <c r="L46" s="56">
        <f ca="1">_xll.DBRW($B$15,L$7,$F46,$F$30,$F$29,L$11,L$12)</f>
        <v>59362.138053956973</v>
      </c>
      <c r="M46" s="56">
        <f ca="1">_xll.DBRW($B$15,M$7,$F46,$F$30,$F$29,M$11,M$12)</f>
        <v>46429.236929675993</v>
      </c>
      <c r="N46" s="56">
        <f ca="1">_xll.DBRW($B$15,N$7,$F46,$F$30,$F$29,N$11,N$12)</f>
        <v>37916.792600544009</v>
      </c>
      <c r="O46" s="56">
        <f ca="1">_xll.DBRW($B$15,O$7,$F46,$F$30,$F$29,O$11,O$12)</f>
        <v>13383.907140528061</v>
      </c>
      <c r="P46" s="56">
        <f ca="1">_xll.DBRW($B$15,P$7,$F46,$F$30,$F$29,P$11,P$12)</f>
        <v>20227.739977614576</v>
      </c>
      <c r="Q46" s="56">
        <f ca="1">_xll.DBRW($B$15,Q$7,$F46,$F$30,$F$29,Q$11,Q$12)</f>
        <v>37372.549314165888</v>
      </c>
      <c r="R46" s="56">
        <f ca="1">_xll.DBRW($B$15,R$7,$F46,$F$30,$F$29,R$11,R$12)</f>
        <v>68138.470650345858</v>
      </c>
      <c r="S46" s="52">
        <f ca="1">_xll.DBRW($B$15,S$7,$F46,$F$30,$F$29,S$11,S$12)</f>
        <v>364782.10416083015</v>
      </c>
      <c r="T46" s="10"/>
      <c r="U46" s="53">
        <f ca="1">_xll.DBRW($B$15,U$7,$F46,$F$30,$F$29,U$11,U$12)</f>
        <v>409282.8076523816</v>
      </c>
      <c r="V46" s="54">
        <f t="shared" ca="1" si="5"/>
        <v>-0.10872849447746036</v>
      </c>
      <c r="W46" s="10"/>
      <c r="X46" s="53">
        <f ca="1">_xll.DBRW($B$15,X$7,$F46,$F$30,$F$29,X$11,X$12)</f>
        <v>310493.33659015596</v>
      </c>
      <c r="Y46" s="54">
        <f t="shared" ca="1" si="6"/>
        <v>0.17484680401478014</v>
      </c>
      <c r="Z46" s="10"/>
      <c r="AA46" s="34" t="str">
        <f ca="1">_xll.DBRW($B$3,AA$7,$F46,$F$30,$F$29,AA$11,AA$12)</f>
        <v/>
      </c>
      <c r="AB46" s="34" t="str">
        <f ca="1">_xll.DBRW($B$3,AB$7,$F46,$F$30,$F$29,AB$11,AB$12)</f>
        <v/>
      </c>
    </row>
    <row r="47" spans="1:28" customFormat="1" ht="12.75" x14ac:dyDescent="0.2">
      <c r="A47" s="29" t="str">
        <f ca="1">IF(_xll.TM1RPTELLEV($F$41,$F47)=0,"Root",IF(OR(_xll.ELLEV($B$8,$F47)=0,_xll.TM1RPTELLEV($F$41,$F47)+1&gt;=VALUE($I$29)),"Base"&amp;$F$2,"Default"))</f>
        <v>Base</v>
      </c>
      <c r="B47" s="66"/>
      <c r="C47" s="10"/>
      <c r="D47" s="10"/>
      <c r="E47" s="10"/>
      <c r="F47" s="68" t="s">
        <v>74</v>
      </c>
      <c r="G47" s="56">
        <f ca="1">_xll.DBRW($B$15,G$7,$F47,$F$30,$F$29,G$11,G$12)</f>
        <v>11312.575059486267</v>
      </c>
      <c r="H47" s="56">
        <f ca="1">_xll.DBRW($B$15,H$7,$F47,$F$30,$F$29,H$11,H$12)</f>
        <v>13165.99432648149</v>
      </c>
      <c r="I47" s="56">
        <f ca="1">_xll.DBRW($B$15,I$7,$F47,$F$30,$F$29,I$11,I$12)</f>
        <v>15026.674493059614</v>
      </c>
      <c r="J47" s="56">
        <f ca="1">_xll.DBRW($B$15,J$7,$F47,$F$30,$F$29,J$11,J$12)</f>
        <v>13417.344818741265</v>
      </c>
      <c r="K47" s="56">
        <f ca="1">_xll.DBRW($B$15,K$7,$F47,$F$30,$F$29,K$11,K$12)</f>
        <v>53767.2260689947</v>
      </c>
      <c r="L47" s="56">
        <f ca="1">_xll.DBRW($B$15,L$7,$F47,$F$30,$F$29,L$11,L$12)</f>
        <v>35714.797638212309</v>
      </c>
      <c r="M47" s="56">
        <f ca="1">_xll.DBRW($B$15,M$7,$F47,$F$30,$F$29,M$11,M$12)</f>
        <v>35239.412959751455</v>
      </c>
      <c r="N47" s="56">
        <f ca="1">_xll.DBRW($B$15,N$7,$F47,$F$30,$F$29,N$11,N$12)</f>
        <v>122362.19834325883</v>
      </c>
      <c r="O47" s="56">
        <f ca="1">_xll.DBRW($B$15,O$7,$F47,$F$30,$F$29,O$11,O$12)</f>
        <v>53767.226226656909</v>
      </c>
      <c r="P47" s="56">
        <f ca="1">_xll.DBRW($B$15,P$7,$F47,$F$30,$F$29,P$11,P$12)</f>
        <v>13849.540309839153</v>
      </c>
      <c r="Q47" s="56">
        <f ca="1">_xll.DBRW($B$15,Q$7,$F47,$F$30,$F$29,Q$11,Q$12)</f>
        <v>41346.277649592528</v>
      </c>
      <c r="R47" s="56">
        <f ca="1">_xll.DBRW($B$15,R$7,$F47,$F$30,$F$29,R$11,R$12)</f>
        <v>38506.158995428006</v>
      </c>
      <c r="S47" s="52">
        <f ca="1">_xll.DBRW($B$15,S$7,$F47,$F$30,$F$29,S$11,S$12)</f>
        <v>447475.4268895025</v>
      </c>
      <c r="T47" s="10"/>
      <c r="U47" s="53">
        <f ca="1">_xll.DBRW($B$15,U$7,$F47,$F$30,$F$29,U$11,U$12)</f>
        <v>377253.43742774148</v>
      </c>
      <c r="V47" s="54">
        <f t="shared" ca="1" si="5"/>
        <v>0.18614009176579405</v>
      </c>
      <c r="W47" s="10"/>
      <c r="X47" s="53">
        <f ca="1">_xll.DBRW($B$15,X$7,$F47,$F$30,$F$29,X$11,X$12)</f>
        <v>374399.06320636172</v>
      </c>
      <c r="Y47" s="54">
        <f t="shared" ca="1" si="6"/>
        <v>0.19518308367898474</v>
      </c>
      <c r="Z47" s="10"/>
      <c r="AA47" s="34" t="str">
        <f ca="1">_xll.DBRW($B$3,AA$7,$F47,$F$30,$F$29,AA$11,AA$12)</f>
        <v/>
      </c>
      <c r="AB47" s="34" t="str">
        <f ca="1">_xll.DBRW($B$3,AB$7,$F47,$F$30,$F$29,AB$11,AB$12)</f>
        <v/>
      </c>
    </row>
    <row r="48" spans="1:28" customFormat="1" ht="12.75" x14ac:dyDescent="0.2">
      <c r="A48" s="29" t="str">
        <f ca="1">IF(_xll.TM1RPTELLEV($F$41,$F48)=0,"Root",IF(OR(_xll.ELLEV($B$8,$F48)=0,_xll.TM1RPTELLEV($F$41,$F48)+1&gt;=VALUE($I$29)),"Base"&amp;$F$2,"Default"))</f>
        <v>Default</v>
      </c>
      <c r="B48" s="10"/>
      <c r="C48" s="10"/>
      <c r="D48" s="10"/>
      <c r="E48" s="10"/>
      <c r="F48" s="67" t="s">
        <v>75</v>
      </c>
      <c r="G48" s="35">
        <f ca="1">_xll.DBRW($B$15,G$7,$F48,$F$30,$F$29,G$11,G$12)</f>
        <v>90503.449560622394</v>
      </c>
      <c r="H48" s="35">
        <f ca="1">_xll.DBRW($B$15,H$7,$F48,$F$30,$F$29,H$11,H$12)</f>
        <v>84047.771370413684</v>
      </c>
      <c r="I48" s="35">
        <f ca="1">_xll.DBRW($B$15,I$7,$F48,$F$30,$F$29,I$11,I$12)</f>
        <v>106099.15008034858</v>
      </c>
      <c r="J48" s="35">
        <f ca="1">_xll.DBRW($B$15,J$7,$F48,$F$30,$F$29,J$11,J$12)</f>
        <v>100237.04347454535</v>
      </c>
      <c r="K48" s="35">
        <f ca="1">_xll.DBRW($B$15,K$7,$F48,$F$30,$F$29,K$11,K$12)</f>
        <v>161286.61439674924</v>
      </c>
      <c r="L48" s="35">
        <f ca="1">_xll.DBRW($B$15,L$7,$F48,$F$30,$F$29,L$11,L$12)</f>
        <v>191414.57463342985</v>
      </c>
      <c r="M48" s="35">
        <f ca="1">_xll.DBRW($B$15,M$7,$F48,$F$30,$F$29,M$11,M$12)</f>
        <v>232590.37602462157</v>
      </c>
      <c r="N48" s="35">
        <f ca="1">_xll.DBRW($B$15,N$7,$F48,$F$30,$F$29,N$11,N$12)</f>
        <v>311059.96209200512</v>
      </c>
      <c r="O48" s="35">
        <f ca="1">_xll.DBRW($B$15,O$7,$F48,$F$30,$F$29,O$11,O$12)</f>
        <v>161286.61486969166</v>
      </c>
      <c r="P48" s="35">
        <f ca="1">_xll.DBRW($B$15,P$7,$F48,$F$30,$F$29,P$11,P$12)</f>
        <v>478578.97250517539</v>
      </c>
      <c r="Q48" s="35">
        <f ca="1">_xll.DBRW($B$15,Q$7,$F48,$F$30,$F$29,Q$11,Q$12)</f>
        <v>253066.11215924186</v>
      </c>
      <c r="R48" s="35">
        <f ca="1">_xll.DBRW($B$15,R$7,$F48,$F$30,$F$29,R$11,R$12)</f>
        <v>220678.28999072168</v>
      </c>
      <c r="S48" s="35">
        <f ca="1">_xll.DBRW($B$15,S$7,$F48,$F$30,$F$29,S$11,S$12)</f>
        <v>2390848.9311575666</v>
      </c>
      <c r="T48" s="10"/>
      <c r="U48" s="35">
        <f ca="1">_xll.DBRW($B$15,U$7,$F48,$F$30,$F$29,U$11,U$12)</f>
        <v>2345677.0000000009</v>
      </c>
      <c r="V48" s="51">
        <f t="shared" ca="1" si="5"/>
        <v>1.9257524014417049E-2</v>
      </c>
      <c r="W48" s="10"/>
      <c r="X48" s="35">
        <f ca="1">_xll.DBRW($B$15,X$7,$F48,$F$30,$F$29,X$11,X$12)</f>
        <v>2746377.3003611872</v>
      </c>
      <c r="Y48" s="51">
        <f t="shared" ca="1" si="6"/>
        <v>-0.12945357841286542</v>
      </c>
      <c r="Z48" s="10"/>
      <c r="AA48" s="35" t="str">
        <f ca="1">_xll.DBRW($B$3,AA$7,$F48,$F$30,$F$29,AA$11,AA$12)</f>
        <v/>
      </c>
      <c r="AB48" s="35" t="str">
        <f ca="1">_xll.DBRW($B$3,AB$7,$F48,$F$30,$F$29,AB$11,AB$12)</f>
        <v/>
      </c>
    </row>
    <row r="49" spans="1:28" customFormat="1" ht="12.75" x14ac:dyDescent="0.2">
      <c r="A49" s="29" t="str">
        <f ca="1">IF(_xll.TM1RPTELLEV($F$41,$F49)=0,"Root",IF(OR(_xll.ELLEV($B$8,$F49)=0,_xll.TM1RPTELLEV($F$41,$F49)+1&gt;=VALUE($I$29)),"Base"&amp;$F$2,"Default"))</f>
        <v>Base</v>
      </c>
      <c r="B49" s="66"/>
      <c r="C49" s="10"/>
      <c r="D49" s="10"/>
      <c r="E49" s="10"/>
      <c r="F49" s="68" t="s">
        <v>76</v>
      </c>
      <c r="G49" s="56">
        <f ca="1">_xll.DBRW($B$15,G$7,$F49,$F$30,$F$29,G$11,G$12)</f>
        <v>10192.063749347391</v>
      </c>
      <c r="H49" s="56">
        <f ca="1">_xll.DBRW($B$15,H$7,$F49,$F$30,$F$29,H$11,H$12)</f>
        <v>10378.651851523435</v>
      </c>
      <c r="I49" s="56">
        <f ca="1">_xll.DBRW($B$15,I$7,$F49,$F$30,$F$29,I$11,I$12)</f>
        <v>6794.5878363534885</v>
      </c>
      <c r="J49" s="56">
        <f ca="1">_xll.DBRW($B$15,J$7,$F49,$F$30,$F$29,J$11,J$12)</f>
        <v>11387.669946927774</v>
      </c>
      <c r="K49" s="56">
        <f ca="1">_xll.DBRW($B$15,K$7,$F49,$F$30,$F$29,K$11,K$12)</f>
        <v>17578.158037159701</v>
      </c>
      <c r="L49" s="56">
        <f ca="1">_xll.DBRW($B$15,L$7,$F49,$F$30,$F$29,L$11,L$12)</f>
        <v>28151.777844502638</v>
      </c>
      <c r="M49" s="56">
        <f ca="1">_xll.DBRW($B$15,M$7,$F49,$F$30,$F$29,M$11,M$12)</f>
        <v>21050.045102151147</v>
      </c>
      <c r="N49" s="56">
        <f ca="1">_xll.DBRW($B$15,N$7,$F49,$F$30,$F$29,N$11,N$12)</f>
        <v>20047.448025678856</v>
      </c>
      <c r="O49" s="56">
        <f ca="1">_xll.DBRW($B$15,O$7,$F49,$F$30,$F$29,O$11,O$12)</f>
        <v>17578.15808870432</v>
      </c>
      <c r="P49" s="56">
        <f ca="1">_xll.DBRW($B$15,P$7,$F49,$F$30,$F$29,P$11,P$12)</f>
        <v>26569.849593587751</v>
      </c>
      <c r="Q49" s="56">
        <f ca="1">_xll.DBRW($B$15,Q$7,$F49,$F$30,$F$29,Q$11,Q$12)</f>
        <v>28568.875451254917</v>
      </c>
      <c r="R49" s="56">
        <f ca="1">_xll.DBRW($B$15,R$7,$F49,$F$30,$F$29,R$11,R$12)</f>
        <v>14125.275144092764</v>
      </c>
      <c r="S49" s="52">
        <f ca="1">_xll.DBRW($B$15,S$7,$F49,$F$30,$F$29,S$11,S$12)</f>
        <v>212422.56067128415</v>
      </c>
      <c r="T49" s="10"/>
      <c r="U49" s="53">
        <f ca="1">_xll.DBRW($B$15,U$7,$F49,$F$30,$F$29,U$11,U$12)</f>
        <v>227396.74348945619</v>
      </c>
      <c r="V49" s="54">
        <f t="shared" ca="1" si="5"/>
        <v>-6.5850471683937539E-2</v>
      </c>
      <c r="W49" s="10"/>
      <c r="X49" s="53">
        <f ca="1">_xll.DBRW($B$15,X$7,$F49,$F$30,$F$29,X$11,X$12)</f>
        <v>456753.60727439087</v>
      </c>
      <c r="Y49" s="54">
        <f t="shared" ca="1" si="6"/>
        <v>-0.53492964852782632</v>
      </c>
      <c r="Z49" s="10"/>
      <c r="AA49" s="34" t="str">
        <f ca="1">_xll.DBRW($B$3,AA$7,$F49,$F$30,$F$29,AA$11,AA$12)</f>
        <v/>
      </c>
      <c r="AB49" s="34" t="str">
        <f ca="1">_xll.DBRW($B$3,AB$7,$F49,$F$30,$F$29,AB$11,AB$12)</f>
        <v/>
      </c>
    </row>
    <row r="50" spans="1:28" customFormat="1" ht="12.75" x14ac:dyDescent="0.2">
      <c r="A50" s="29" t="str">
        <f ca="1">IF(_xll.TM1RPTELLEV($F$41,$F50)=0,"Root",IF(OR(_xll.ELLEV($B$8,$F50)=0,_xll.TM1RPTELLEV($F$41,$F50)+1&gt;=VALUE($I$29)),"Base"&amp;$F$2,"Default"))</f>
        <v>Base</v>
      </c>
      <c r="B50" s="66"/>
      <c r="C50" s="10"/>
      <c r="D50" s="10"/>
      <c r="E50" s="10"/>
      <c r="F50" s="68" t="s">
        <v>77</v>
      </c>
      <c r="G50" s="56">
        <f ca="1">_xll.DBRW($B$15,G$7,$F50,$F$30,$F$29,G$11,G$12)</f>
        <v>16818.403996805358</v>
      </c>
      <c r="H50" s="56">
        <f ca="1">_xll.DBRW($B$15,H$7,$F50,$F$30,$F$29,H$11,H$12)</f>
        <v>17792.277301122052</v>
      </c>
      <c r="I50" s="56">
        <f ca="1">_xll.DBRW($B$15,I$7,$F50,$F$30,$F$29,I$11,I$12)</f>
        <v>23616.971156581636</v>
      </c>
      <c r="J50" s="56">
        <f ca="1">_xll.DBRW($B$15,J$7,$F50,$F$30,$F$29,J$11,J$12)</f>
        <v>20273.369169303642</v>
      </c>
      <c r="K50" s="56">
        <f ca="1">_xll.DBRW($B$15,K$7,$F50,$F$30,$F$29,K$11,K$12)</f>
        <v>61611.882130920443</v>
      </c>
      <c r="L50" s="56">
        <f ca="1">_xll.DBRW($B$15,L$7,$F50,$F$30,$F$29,L$11,L$12)</f>
        <v>8316.6778600243051</v>
      </c>
      <c r="M50" s="56">
        <f ca="1">_xll.DBRW($B$15,M$7,$F50,$F$30,$F$29,M$11,M$12)</f>
        <v>48759.796982520886</v>
      </c>
      <c r="N50" s="56">
        <f ca="1">_xll.DBRW($B$15,N$7,$F50,$F$30,$F$29,N$11,N$12)</f>
        <v>99015.987468396095</v>
      </c>
      <c r="O50" s="56">
        <f ca="1">_xll.DBRW($B$15,O$7,$F50,$F$30,$F$29,O$11,O$12)</f>
        <v>61611.882311585607</v>
      </c>
      <c r="P50" s="56">
        <f ca="1">_xll.DBRW($B$15,P$7,$F50,$F$30,$F$29,P$11,P$12)</f>
        <v>149667.33919556142</v>
      </c>
      <c r="Q50" s="56">
        <f ca="1">_xll.DBRW($B$15,Q$7,$F50,$F$30,$F$29,Q$11,Q$12)</f>
        <v>51137.159277155944</v>
      </c>
      <c r="R50" s="56">
        <f ca="1">_xll.DBRW($B$15,R$7,$F50,$F$30,$F$29,R$11,R$12)</f>
        <v>48936.898085243745</v>
      </c>
      <c r="S50" s="52">
        <f ca="1">_xll.DBRW($B$15,S$7,$F50,$F$30,$F$29,S$11,S$12)</f>
        <v>607558.64493522106</v>
      </c>
      <c r="T50" s="10"/>
      <c r="U50" s="53">
        <f ca="1">_xll.DBRW($B$15,U$7,$F50,$F$30,$F$29,U$11,U$12)</f>
        <v>505486.14233877172</v>
      </c>
      <c r="V50" s="54">
        <f t="shared" ca="1" si="5"/>
        <v>0.2019293785665075</v>
      </c>
      <c r="W50" s="10"/>
      <c r="X50" s="53">
        <f ca="1">_xll.DBRW($B$15,X$7,$F50,$F$30,$F$29,X$11,X$12)</f>
        <v>497482.28194170841</v>
      </c>
      <c r="Y50" s="54">
        <f t="shared" ca="1" si="6"/>
        <v>0.22126690133340388</v>
      </c>
      <c r="Z50" s="10"/>
      <c r="AA50" s="34" t="str">
        <f ca="1">_xll.DBRW($B$3,AA$7,$F50,$F$30,$F$29,AA$11,AA$12)</f>
        <v/>
      </c>
      <c r="AB50" s="34" t="str">
        <f ca="1">_xll.DBRW($B$3,AB$7,$F50,$F$30,$F$29,AB$11,AB$12)</f>
        <v/>
      </c>
    </row>
    <row r="51" spans="1:28" customFormat="1" ht="12.75" x14ac:dyDescent="0.2">
      <c r="A51" s="29" t="str">
        <f ca="1">IF(_xll.TM1RPTELLEV($F$41,$F51)=0,"Root",IF(OR(_xll.ELLEV($B$8,$F51)=0,_xll.TM1RPTELLEV($F$41,$F51)+1&gt;=VALUE($I$29)),"Base"&amp;$F$2,"Default"))</f>
        <v>Base</v>
      </c>
      <c r="B51" s="66"/>
      <c r="C51" s="10"/>
      <c r="D51" s="10"/>
      <c r="E51" s="10"/>
      <c r="F51" s="68" t="s">
        <v>78</v>
      </c>
      <c r="G51" s="56">
        <f ca="1">_xll.DBRW($B$15,G$7,$F51,$F$30,$F$29,G$11,G$12)</f>
        <v>38089.025898295666</v>
      </c>
      <c r="H51" s="56">
        <f ca="1">_xll.DBRW($B$15,H$7,$F51,$F$30,$F$29,H$11,H$12)</f>
        <v>36262.623588678427</v>
      </c>
      <c r="I51" s="56">
        <f ca="1">_xll.DBRW($B$15,I$7,$F51,$F$30,$F$29,I$11,I$12)</f>
        <v>36931.925044553362</v>
      </c>
      <c r="J51" s="56">
        <f ca="1">_xll.DBRW($B$15,J$7,$F51,$F$30,$F$29,J$11,J$12)</f>
        <v>33568.837905524866</v>
      </c>
      <c r="K51" s="56">
        <f ca="1">_xll.DBRW($B$15,K$7,$F51,$F$30,$F$29,K$11,K$12)</f>
        <v>19211.626687954289</v>
      </c>
      <c r="L51" s="56">
        <f ca="1">_xll.DBRW($B$15,L$7,$F51,$F$30,$F$29,L$11,L$12)</f>
        <v>74012.432381085411</v>
      </c>
      <c r="M51" s="56">
        <f ca="1">_xll.DBRW($B$15,M$7,$F51,$F$30,$F$29,M$11,M$12)</f>
        <v>95549.543373871085</v>
      </c>
      <c r="N51" s="56">
        <f ca="1">_xll.DBRW($B$15,N$7,$F51,$F$30,$F$29,N$11,N$12)</f>
        <v>61054.712560370041</v>
      </c>
      <c r="O51" s="56">
        <f ca="1">_xll.DBRW($B$15,O$7,$F51,$F$30,$F$29,O$11,O$12)</f>
        <v>19211.62674428874</v>
      </c>
      <c r="P51" s="56">
        <f ca="1">_xll.DBRW($B$15,P$7,$F51,$F$30,$F$29,P$11,P$12)</f>
        <v>91863.116139398539</v>
      </c>
      <c r="Q51" s="56">
        <f ca="1">_xll.DBRW($B$15,Q$7,$F51,$F$30,$F$29,Q$11,Q$12)</f>
        <v>84820.59499801413</v>
      </c>
      <c r="R51" s="56">
        <f ca="1">_xll.DBRW($B$15,R$7,$F51,$F$30,$F$29,R$11,R$12)</f>
        <v>76992.824307531424</v>
      </c>
      <c r="S51" s="52">
        <f ca="1">_xll.DBRW($B$15,S$7,$F51,$F$30,$F$29,S$11,S$12)</f>
        <v>667568.88962956599</v>
      </c>
      <c r="T51" s="10"/>
      <c r="U51" s="53">
        <f ca="1">_xll.DBRW($B$15,U$7,$F51,$F$30,$F$29,U$11,U$12)</f>
        <v>859761.83901581261</v>
      </c>
      <c r="V51" s="54">
        <f t="shared" ca="1" si="5"/>
        <v>-0.22354207952082861</v>
      </c>
      <c r="W51" s="10"/>
      <c r="X51" s="53">
        <f ca="1">_xll.DBRW($B$15,X$7,$F51,$F$30,$F$29,X$11,X$12)</f>
        <v>885534.39664737391</v>
      </c>
      <c r="Y51" s="54">
        <f t="shared" ca="1" si="6"/>
        <v>-0.24614007975638619</v>
      </c>
      <c r="Z51" s="10"/>
      <c r="AA51" s="34" t="str">
        <f ca="1">_xll.DBRW($B$3,AA$7,$F51,$F$30,$F$29,AA$11,AA$12)</f>
        <v/>
      </c>
      <c r="AB51" s="34" t="str">
        <f ca="1">_xll.DBRW($B$3,AB$7,$F51,$F$30,$F$29,AB$11,AB$12)</f>
        <v/>
      </c>
    </row>
    <row r="52" spans="1:28" customFormat="1" ht="12.75" x14ac:dyDescent="0.2">
      <c r="A52" s="29" t="str">
        <f ca="1">IF(_xll.TM1RPTELLEV($F$41,$F52)=0,"Root",IF(OR(_xll.ELLEV($B$8,$F52)=0,_xll.TM1RPTELLEV($F$41,$F52)+1&gt;=VALUE($I$29)),"Base"&amp;$F$2,"Default"))</f>
        <v>Base</v>
      </c>
      <c r="B52" s="66"/>
      <c r="C52" s="10"/>
      <c r="D52" s="10"/>
      <c r="E52" s="10"/>
      <c r="F52" s="68" t="s">
        <v>79</v>
      </c>
      <c r="G52" s="56">
        <f ca="1">_xll.DBRW($B$15,G$7,$F52,$F$30,$F$29,G$11,G$12)</f>
        <v>8183.3936878151871</v>
      </c>
      <c r="H52" s="56">
        <f ca="1">_xll.DBRW($B$15,H$7,$F52,$F$30,$F$29,H$11,H$12)</f>
        <v>1263.9781296219726</v>
      </c>
      <c r="I52" s="56">
        <f ca="1">_xll.DBRW($B$15,I$7,$F52,$F$30,$F$29,I$11,I$12)</f>
        <v>17037.824524468808</v>
      </c>
      <c r="J52" s="56">
        <f ca="1">_xll.DBRW($B$15,J$7,$F52,$F$30,$F$29,J$11,J$12)</f>
        <v>14718.621059322353</v>
      </c>
      <c r="K52" s="56">
        <f ca="1">_xll.DBRW($B$15,K$7,$F52,$F$30,$F$29,K$11,K$12)</f>
        <v>20987.800249800526</v>
      </c>
      <c r="L52" s="56">
        <f ca="1">_xll.DBRW($B$15,L$7,$F52,$F$30,$F$29,L$11,L$12)</f>
        <v>34384.573296199742</v>
      </c>
      <c r="M52" s="56">
        <f ca="1">_xll.DBRW($B$15,M$7,$F52,$F$30,$F$29,M$11,M$12)</f>
        <v>29913.861150991448</v>
      </c>
      <c r="N52" s="56">
        <f ca="1">_xll.DBRW($B$15,N$7,$F52,$F$30,$F$29,N$11,N$12)</f>
        <v>100685.70244160944</v>
      </c>
      <c r="O52" s="56">
        <f ca="1">_xll.DBRW($B$15,O$7,$F52,$F$30,$F$29,O$11,O$12)</f>
        <v>20987.800311343271</v>
      </c>
      <c r="P52" s="56">
        <f ca="1">_xll.DBRW($B$15,P$7,$F52,$F$30,$F$29,P$11,P$12)</f>
        <v>73864.543228530136</v>
      </c>
      <c r="Q52" s="56">
        <f ca="1">_xll.DBRW($B$15,Q$7,$F52,$F$30,$F$29,Q$11,Q$12)</f>
        <v>37295.674943809281</v>
      </c>
      <c r="R52" s="56">
        <f ca="1">_xll.DBRW($B$15,R$7,$F52,$F$30,$F$29,R$11,R$12)</f>
        <v>35374.512335098661</v>
      </c>
      <c r="S52" s="52">
        <f ca="1">_xll.DBRW($B$15,S$7,$F52,$F$30,$F$29,S$11,S$12)</f>
        <v>394698.2853586108</v>
      </c>
      <c r="T52" s="10"/>
      <c r="U52" s="53">
        <f ca="1">_xll.DBRW($B$15,U$7,$F52,$F$30,$F$29,U$11,U$12)</f>
        <v>361436.83220172231</v>
      </c>
      <c r="V52" s="54">
        <f t="shared" ca="1" si="5"/>
        <v>9.2025632679086922E-2</v>
      </c>
      <c r="W52" s="10"/>
      <c r="X52" s="53">
        <f ca="1">_xll.DBRW($B$15,X$7,$F52,$F$30,$F$29,X$11,X$12)</f>
        <v>374024.97051794018</v>
      </c>
      <c r="Y52" s="54">
        <f t="shared" ca="1" si="6"/>
        <v>5.5272552557233734E-2</v>
      </c>
      <c r="Z52" s="10"/>
      <c r="AA52" s="34" t="str">
        <f ca="1">_xll.DBRW($B$3,AA$7,$F52,$F$30,$F$29,AA$11,AA$12)</f>
        <v/>
      </c>
      <c r="AB52" s="34" t="str">
        <f ca="1">_xll.DBRW($B$3,AB$7,$F52,$F$30,$F$29,AB$11,AB$12)</f>
        <v/>
      </c>
    </row>
    <row r="53" spans="1:28" customFormat="1" ht="12.75" x14ac:dyDescent="0.2">
      <c r="A53" s="29" t="str">
        <f ca="1">IF(_xll.TM1RPTELLEV($F$41,$F53)=0,"Root",IF(OR(_xll.ELLEV($B$8,$F53)=0,_xll.TM1RPTELLEV($F$41,$F53)+1&gt;=VALUE($I$29)),"Base"&amp;$F$2,"Default"))</f>
        <v>Base</v>
      </c>
      <c r="B53" s="66"/>
      <c r="C53" s="10"/>
      <c r="D53" s="10"/>
      <c r="E53" s="10"/>
      <c r="F53" s="68" t="s">
        <v>80</v>
      </c>
      <c r="G53" s="56">
        <f ca="1">_xll.DBRW($B$15,G$7,$F53,$F$30,$F$29,G$11,G$12)</f>
        <v>17220.562228358795</v>
      </c>
      <c r="H53" s="56">
        <f ca="1">_xll.DBRW($B$15,H$7,$F53,$F$30,$F$29,H$11,H$12)</f>
        <v>18350.240499467785</v>
      </c>
      <c r="I53" s="56">
        <f ca="1">_xll.DBRW($B$15,I$7,$F53,$F$30,$F$29,I$11,I$12)</f>
        <v>21717.841518391284</v>
      </c>
      <c r="J53" s="56">
        <f ca="1">_xll.DBRW($B$15,J$7,$F53,$F$30,$F$29,J$11,J$12)</f>
        <v>20288.545393466713</v>
      </c>
      <c r="K53" s="56">
        <f ca="1">_xll.DBRW($B$15,K$7,$F53,$F$30,$F$29,K$11,K$12)</f>
        <v>41897.14729091429</v>
      </c>
      <c r="L53" s="56">
        <f ca="1">_xll.DBRW($B$15,L$7,$F53,$F$30,$F$29,L$11,L$12)</f>
        <v>46549.113251617739</v>
      </c>
      <c r="M53" s="56">
        <f ca="1">_xll.DBRW($B$15,M$7,$F53,$F$30,$F$29,M$11,M$12)</f>
        <v>37317.129415086965</v>
      </c>
      <c r="N53" s="56">
        <f ca="1">_xll.DBRW($B$15,N$7,$F53,$F$30,$F$29,N$11,N$12)</f>
        <v>30256.111595950744</v>
      </c>
      <c r="O53" s="56">
        <f ca="1">_xll.DBRW($B$15,O$7,$F53,$F$30,$F$29,O$11,O$12)</f>
        <v>41897.147413769708</v>
      </c>
      <c r="P53" s="56">
        <f ca="1">_xll.DBRW($B$15,P$7,$F53,$F$30,$F$29,P$11,P$12)</f>
        <v>136614.12434809754</v>
      </c>
      <c r="Q53" s="56">
        <f ca="1">_xll.DBRW($B$15,Q$7,$F53,$F$30,$F$29,Q$11,Q$12)</f>
        <v>51243.807489007588</v>
      </c>
      <c r="R53" s="56">
        <f ca="1">_xll.DBRW($B$15,R$7,$F53,$F$30,$F$29,R$11,R$12)</f>
        <v>45248.780118755109</v>
      </c>
      <c r="S53" s="52">
        <f ca="1">_xll.DBRW($B$15,S$7,$F53,$F$30,$F$29,S$11,S$12)</f>
        <v>508600.55056288425</v>
      </c>
      <c r="T53" s="10"/>
      <c r="U53" s="53">
        <f ca="1">_xll.DBRW($B$15,U$7,$F53,$F$30,$F$29,U$11,U$12)</f>
        <v>391595.44295423792</v>
      </c>
      <c r="V53" s="54">
        <f t="shared" ca="1" si="5"/>
        <v>0.29879077939709231</v>
      </c>
      <c r="W53" s="10"/>
      <c r="X53" s="53">
        <f ca="1">_xll.DBRW($B$15,X$7,$F53,$F$30,$F$29,X$11,X$12)</f>
        <v>532582.04397977353</v>
      </c>
      <c r="Y53" s="54">
        <f t="shared" ca="1" si="6"/>
        <v>-4.5028730667833083E-2</v>
      </c>
      <c r="Z53" s="10"/>
      <c r="AA53" s="34" t="str">
        <f ca="1">_xll.DBRW($B$3,AA$7,$F53,$F$30,$F$29,AA$11,AA$12)</f>
        <v/>
      </c>
      <c r="AB53" s="34" t="str">
        <f ca="1">_xll.DBRW($B$3,AB$7,$F53,$F$30,$F$29,AB$11,AB$12)</f>
        <v/>
      </c>
    </row>
    <row r="54" spans="1:28" customFormat="1" ht="12.75" x14ac:dyDescent="0.2">
      <c r="A54" s="29" t="str">
        <f ca="1">IF(_xll.TM1RPTELLEV($F$41,$F54)=0,"Root",IF(OR(_xll.ELLEV($B$8,$F54)=0,_xll.TM1RPTELLEV($F$41,$F54)+1&gt;=VALUE($I$29)),"Base"&amp;$F$2,"Default"))</f>
        <v>Default</v>
      </c>
      <c r="B54" s="10"/>
      <c r="C54" s="10"/>
      <c r="D54" s="10"/>
      <c r="E54" s="10"/>
      <c r="F54" s="67" t="s">
        <v>81</v>
      </c>
      <c r="G54" s="35">
        <f ca="1">_xll.DBRW($B$15,G$7,$F54,$F$30,$F$29,G$11,G$12)</f>
        <v>326579.45684902021</v>
      </c>
      <c r="H54" s="35">
        <f ca="1">_xll.DBRW($B$15,H$7,$F54,$F$30,$F$29,H$11,H$12)</f>
        <v>347174.02529214515</v>
      </c>
      <c r="I54" s="35">
        <f ca="1">_xll.DBRW($B$15,I$7,$F54,$F$30,$F$29,I$11,I$12)</f>
        <v>307604.99530311004</v>
      </c>
      <c r="J54" s="35">
        <f ca="1">_xll.DBRW($B$15,J$7,$F54,$F$30,$F$29,J$11,J$12)</f>
        <v>296488.3493207398</v>
      </c>
      <c r="K54" s="35">
        <f ca="1">_xll.DBRW($B$15,K$7,$F54,$F$30,$F$29,K$11,K$12)</f>
        <v>244435.60675351898</v>
      </c>
      <c r="L54" s="35">
        <f ca="1">_xll.DBRW($B$15,L$7,$F54,$F$30,$F$29,L$11,L$12)</f>
        <v>287911.15215043299</v>
      </c>
      <c r="M54" s="35">
        <f ca="1">_xll.DBRW($B$15,M$7,$F54,$F$30,$F$29,M$11,M$12)</f>
        <v>299882.57848126523</v>
      </c>
      <c r="N54" s="35">
        <f ca="1">_xll.DBRW($B$15,N$7,$F54,$F$30,$F$29,N$11,N$12)</f>
        <v>597586.22064666892</v>
      </c>
      <c r="O54" s="35">
        <f ca="1">_xll.DBRW($B$15,O$7,$F54,$F$30,$F$29,O$11,O$12)</f>
        <v>244435.60747028003</v>
      </c>
      <c r="P54" s="35">
        <f ca="1">_xll.DBRW($B$15,P$7,$F54,$F$30,$F$29,P$11,P$12)</f>
        <v>310367.87278650573</v>
      </c>
      <c r="Q54" s="35">
        <f ca="1">_xll.DBRW($B$15,Q$7,$F54,$F$30,$F$29,Q$11,Q$12)</f>
        <v>316480.82436426991</v>
      </c>
      <c r="R54" s="35">
        <f ca="1">_xll.DBRW($B$15,R$7,$F54,$F$30,$F$29,R$11,R$12)</f>
        <v>285937.85414171009</v>
      </c>
      <c r="S54" s="35">
        <f ca="1">_xll.DBRW($B$15,S$7,$F54,$F$30,$F$29,S$11,S$12)</f>
        <v>3864884.5435596667</v>
      </c>
      <c r="T54" s="10"/>
      <c r="U54" s="35">
        <f ca="1">_xll.DBRW($B$15,U$7,$F54,$F$30,$F$29,U$11,U$12)</f>
        <v>3473578.1208549184</v>
      </c>
      <c r="V54" s="51">
        <f t="shared" ca="1" si="5"/>
        <v>0.11265225916624555</v>
      </c>
      <c r="W54" s="10"/>
      <c r="X54" s="35">
        <f ca="1">_xll.DBRW($B$15,X$7,$F54,$F$30,$F$29,X$11,X$12)</f>
        <v>3848174.0137177967</v>
      </c>
      <c r="Y54" s="51">
        <f t="shared" ca="1" si="6"/>
        <v>4.3424569113301725E-3</v>
      </c>
      <c r="Z54" s="10"/>
      <c r="AA54" s="35" t="str">
        <f ca="1">_xll.DBRW($B$3,AA$7,$F54,$F$30,$F$29,AA$11,AA$12)</f>
        <v/>
      </c>
      <c r="AB54" s="35" t="str">
        <f ca="1">_xll.DBRW($B$3,AB$7,$F54,$F$30,$F$29,AB$11,AB$12)</f>
        <v/>
      </c>
    </row>
    <row r="55" spans="1:28" customFormat="1" ht="12.75" x14ac:dyDescent="0.2">
      <c r="A55" s="29" t="str">
        <f ca="1">IF(_xll.TM1RPTELLEV($F$41,$F55)=0,"Root",IF(OR(_xll.ELLEV($B$8,$F55)=0,_xll.TM1RPTELLEV($F$41,$F55)+1&gt;=VALUE($I$29)),"Base"&amp;$F$2,"Default"))</f>
        <v>Base</v>
      </c>
      <c r="B55" s="66"/>
      <c r="C55" s="10"/>
      <c r="D55" s="10"/>
      <c r="E55" s="10"/>
      <c r="F55" s="68" t="s">
        <v>82</v>
      </c>
      <c r="G55" s="56">
        <f ca="1">_xll.DBRW($B$15,G$7,$F55,$F$30,$F$29,G$11,G$12)</f>
        <v>53517.737264588854</v>
      </c>
      <c r="H55" s="56">
        <f ca="1">_xll.DBRW($B$15,H$7,$F55,$F$30,$F$29,H$11,H$12)</f>
        <v>52730.924800884168</v>
      </c>
      <c r="I55" s="56">
        <f ca="1">_xll.DBRW($B$15,I$7,$F55,$F$30,$F$29,I$11,I$12)</f>
        <v>72045.24337153793</v>
      </c>
      <c r="J55" s="56">
        <f ca="1">_xll.DBRW($B$15,J$7,$F55,$F$30,$F$29,J$11,J$12)</f>
        <v>56551.826765812431</v>
      </c>
      <c r="K55" s="56">
        <f ca="1">_xll.DBRW($B$15,K$7,$F55,$F$30,$F$29,K$11,K$12)</f>
        <v>50344.658719873827</v>
      </c>
      <c r="L55" s="56">
        <f ca="1">_xll.DBRW($B$15,L$7,$F55,$F$30,$F$29,L$11,L$12)</f>
        <v>55500.19065030542</v>
      </c>
      <c r="M55" s="56">
        <f ca="1">_xll.DBRW($B$15,M$7,$F55,$F$30,$F$29,M$11,M$12)</f>
        <v>32995.475113393091</v>
      </c>
      <c r="N55" s="56">
        <f ca="1">_xll.DBRW($B$15,N$7,$F55,$F$30,$F$29,N$11,N$12)</f>
        <v>33122.027690431481</v>
      </c>
      <c r="O55" s="56">
        <f ca="1">_xll.DBRW($B$15,O$7,$F55,$F$30,$F$29,O$11,O$12)</f>
        <v>50344.658867499995</v>
      </c>
      <c r="P55" s="56">
        <f ca="1">_xll.DBRW($B$15,P$7,$F55,$F$30,$F$29,P$11,P$12)</f>
        <v>146869.71502759191</v>
      </c>
      <c r="Q55" s="56">
        <f ca="1">_xll.DBRW($B$15,Q$7,$F55,$F$30,$F$29,Q$11,Q$12)</f>
        <v>59927.846819990737</v>
      </c>
      <c r="R55" s="56">
        <f ca="1">_xll.DBRW($B$15,R$7,$F55,$F$30,$F$29,R$11,R$12)</f>
        <v>61114.932432317422</v>
      </c>
      <c r="S55" s="52">
        <f ca="1">_xll.DBRW($B$15,S$7,$F55,$F$30,$F$29,S$11,S$12)</f>
        <v>725065.23752422736</v>
      </c>
      <c r="T55" s="10"/>
      <c r="U55" s="53">
        <f ca="1">_xll.DBRW($B$15,U$7,$F55,$F$30,$F$29,U$11,U$12)</f>
        <v>432827.2781913525</v>
      </c>
      <c r="V55" s="54">
        <f t="shared" ca="1" si="5"/>
        <v>0.67518378359618247</v>
      </c>
      <c r="W55" s="10"/>
      <c r="X55" s="53">
        <f ca="1">_xll.DBRW($B$15,X$7,$F55,$F$30,$F$29,X$11,X$12)</f>
        <v>610117.8484808926</v>
      </c>
      <c r="Y55" s="54">
        <f t="shared" ca="1" si="6"/>
        <v>0.18840194452520542</v>
      </c>
      <c r="Z55" s="10"/>
      <c r="AA55" s="34" t="str">
        <f ca="1">_xll.DBRW($B$3,AA$7,$F55,$F$30,$F$29,AA$11,AA$12)</f>
        <v/>
      </c>
      <c r="AB55" s="34" t="str">
        <f ca="1">_xll.DBRW($B$3,AB$7,$F55,$F$30,$F$29,AB$11,AB$12)</f>
        <v/>
      </c>
    </row>
    <row r="56" spans="1:28" customFormat="1" ht="12.75" x14ac:dyDescent="0.2">
      <c r="A56" s="29" t="str">
        <f ca="1">IF(_xll.TM1RPTELLEV($F$41,$F56)=0,"Root",IF(OR(_xll.ELLEV($B$8,$F56)=0,_xll.TM1RPTELLEV($F$41,$F56)+1&gt;=VALUE($I$29)),"Base"&amp;$F$2,"Default"))</f>
        <v>Base</v>
      </c>
      <c r="B56" s="66"/>
      <c r="C56" s="10"/>
      <c r="D56" s="10"/>
      <c r="E56" s="10"/>
      <c r="F56" s="68" t="s">
        <v>83</v>
      </c>
      <c r="G56" s="56">
        <f ca="1">_xll.DBRW($B$15,G$7,$F56,$F$30,$F$29,G$11,G$12)</f>
        <v>29296.508036412448</v>
      </c>
      <c r="H56" s="56">
        <f ca="1">_xll.DBRW($B$15,H$7,$F56,$F$30,$F$29,H$11,H$12)</f>
        <v>32558.810660867879</v>
      </c>
      <c r="I56" s="56">
        <f ca="1">_xll.DBRW($B$15,I$7,$F56,$F$30,$F$29,I$11,I$12)</f>
        <v>16004.92988206034</v>
      </c>
      <c r="J56" s="56">
        <f ca="1">_xll.DBRW($B$15,J$7,$F56,$F$30,$F$29,J$11,J$12)</f>
        <v>0</v>
      </c>
      <c r="K56" s="56">
        <f ca="1">_xll.DBRW($B$15,K$7,$F56,$F$30,$F$29,K$11,K$12)</f>
        <v>21447.028724396216</v>
      </c>
      <c r="L56" s="56">
        <f ca="1">_xll.DBRW($B$15,L$7,$F56,$F$30,$F$29,L$11,L$12)</f>
        <v>20399.66479896591</v>
      </c>
      <c r="M56" s="56">
        <f ca="1">_xll.DBRW($B$15,M$7,$F56,$F$30,$F$29,M$11,M$12)</f>
        <v>19896.599596029351</v>
      </c>
      <c r="N56" s="56">
        <f ca="1">_xll.DBRW($B$15,N$7,$F56,$F$30,$F$29,N$11,N$12)</f>
        <v>81706.557436289499</v>
      </c>
      <c r="O56" s="56">
        <f ca="1">_xll.DBRW($B$15,O$7,$F56,$F$30,$F$29,O$11,O$12)</f>
        <v>21447.028787285562</v>
      </c>
      <c r="P56" s="56">
        <f ca="1">_xll.DBRW($B$15,P$7,$F56,$F$30,$F$29,P$11,P$12)</f>
        <v>13042.42788670775</v>
      </c>
      <c r="Q56" s="56">
        <f ca="1">_xll.DBRW($B$15,Q$7,$F56,$F$30,$F$29,Q$11,Q$12)</f>
        <v>0</v>
      </c>
      <c r="R56" s="56">
        <f ca="1">_xll.DBRW($B$15,R$7,$F56,$F$30,$F$29,R$11,R$12)</f>
        <v>17752.833538473715</v>
      </c>
      <c r="S56" s="52">
        <f ca="1">_xll.DBRW($B$15,S$7,$F56,$F$30,$F$29,S$11,S$12)</f>
        <v>273552.3893474887</v>
      </c>
      <c r="T56" s="10"/>
      <c r="U56" s="53">
        <f ca="1">_xll.DBRW($B$15,U$7,$F56,$F$30,$F$29,U$11,U$12)</f>
        <v>256233.41159373426</v>
      </c>
      <c r="V56" s="54">
        <f t="shared" ca="1" si="5"/>
        <v>6.7590630144729991E-2</v>
      </c>
      <c r="W56" s="10"/>
      <c r="X56" s="53">
        <f ca="1">_xll.DBRW($B$15,X$7,$F56,$F$30,$F$29,X$11,X$12)</f>
        <v>293383.85693441518</v>
      </c>
      <c r="Y56" s="54">
        <f t="shared" ca="1" si="6"/>
        <v>-6.7595633223131668E-2</v>
      </c>
      <c r="Z56" s="10"/>
      <c r="AA56" s="34" t="str">
        <f ca="1">_xll.DBRW($B$3,AA$7,$F56,$F$30,$F$29,AA$11,AA$12)</f>
        <v/>
      </c>
      <c r="AB56" s="34" t="str">
        <f ca="1">_xll.DBRW($B$3,AB$7,$F56,$F$30,$F$29,AB$11,AB$12)</f>
        <v/>
      </c>
    </row>
    <row r="57" spans="1:28" customFormat="1" ht="12.75" x14ac:dyDescent="0.2">
      <c r="A57" s="29" t="str">
        <f ca="1">IF(_xll.TM1RPTELLEV($F$41,$F57)=0,"Root",IF(OR(_xll.ELLEV($B$8,$F57)=0,_xll.TM1RPTELLEV($F$41,$F57)+1&gt;=VALUE($I$29)),"Base"&amp;$F$2,"Default"))</f>
        <v>Base</v>
      </c>
      <c r="B57" s="66"/>
      <c r="C57" s="10"/>
      <c r="D57" s="10"/>
      <c r="E57" s="10"/>
      <c r="F57" s="68" t="s">
        <v>84</v>
      </c>
      <c r="G57" s="56">
        <f ca="1">_xll.DBRW($B$15,G$7,$F57,$F$30,$F$29,G$11,G$12)</f>
        <v>34966.894773229469</v>
      </c>
      <c r="H57" s="56">
        <f ca="1">_xll.DBRW($B$15,H$7,$F57,$F$30,$F$29,H$11,H$12)</f>
        <v>40024.510054753788</v>
      </c>
      <c r="I57" s="56">
        <f ca="1">_xll.DBRW($B$15,I$7,$F57,$F$30,$F$29,I$11,I$12)</f>
        <v>46683.93739657753</v>
      </c>
      <c r="J57" s="56">
        <f ca="1">_xll.DBRW($B$15,J$7,$F57,$F$30,$F$29,J$11,J$12)</f>
        <v>39842.422857379672</v>
      </c>
      <c r="K57" s="56">
        <f ca="1">_xll.DBRW($B$15,K$7,$F57,$F$30,$F$29,K$11,K$12)</f>
        <v>55509.312561093444</v>
      </c>
      <c r="L57" s="56">
        <f ca="1">_xll.DBRW($B$15,L$7,$F57,$F$30,$F$29,L$11,L$12)</f>
        <v>32734.985768856772</v>
      </c>
      <c r="M57" s="56">
        <f ca="1">_xll.DBRW($B$15,M$7,$F57,$F$30,$F$29,M$11,M$12)</f>
        <v>33927.284265096328</v>
      </c>
      <c r="N57" s="56">
        <f ca="1">_xll.DBRW($B$15,N$7,$F57,$F$30,$F$29,N$11,N$12)</f>
        <v>136959.96275342963</v>
      </c>
      <c r="O57" s="56">
        <f ca="1">_xll.DBRW($B$15,O$7,$F57,$F$30,$F$29,O$11,O$12)</f>
        <v>55509.312723863972</v>
      </c>
      <c r="P57" s="56">
        <f ca="1">_xll.DBRW($B$15,P$7,$F57,$F$30,$F$29,P$11,P$12)</f>
        <v>14224.54825311618</v>
      </c>
      <c r="Q57" s="56">
        <f ca="1">_xll.DBRW($B$15,Q$7,$F57,$F$30,$F$29,Q$11,Q$12)</f>
        <v>42904.102005799235</v>
      </c>
      <c r="R57" s="56">
        <f ca="1">_xll.DBRW($B$15,R$7,$F57,$F$30,$F$29,R$11,R$12)</f>
        <v>40268.390488268269</v>
      </c>
      <c r="S57" s="52">
        <f ca="1">_xll.DBRW($B$15,S$7,$F57,$F$30,$F$29,S$11,S$12)</f>
        <v>573555.66390146432</v>
      </c>
      <c r="T57" s="10"/>
      <c r="U57" s="53">
        <f ca="1">_xll.DBRW($B$15,U$7,$F57,$F$30,$F$29,U$11,U$12)</f>
        <v>580452.70881883428</v>
      </c>
      <c r="V57" s="54">
        <f t="shared" ca="1" si="5"/>
        <v>-1.1882182325248847E-2</v>
      </c>
      <c r="W57" s="10"/>
      <c r="X57" s="53">
        <f ca="1">_xll.DBRW($B$15,X$7,$F57,$F$30,$F$29,X$11,X$12)</f>
        <v>542068.52464820503</v>
      </c>
      <c r="Y57" s="54">
        <f t="shared" ca="1" si="6"/>
        <v>5.8087008969380793E-2</v>
      </c>
      <c r="Z57" s="10"/>
      <c r="AA57" s="34" t="str">
        <f ca="1">_xll.DBRW($B$3,AA$7,$F57,$F$30,$F$29,AA$11,AA$12)</f>
        <v/>
      </c>
      <c r="AB57" s="34" t="str">
        <f ca="1">_xll.DBRW($B$3,AB$7,$F57,$F$30,$F$29,AB$11,AB$12)</f>
        <v/>
      </c>
    </row>
    <row r="58" spans="1:28" customFormat="1" ht="12.75" x14ac:dyDescent="0.2">
      <c r="A58" s="29" t="str">
        <f ca="1">IF(_xll.TM1RPTELLEV($F$41,$F58)=0,"Root",IF(OR(_xll.ELLEV($B$8,$F58)=0,_xll.TM1RPTELLEV($F$41,$F58)+1&gt;=VALUE($I$29)),"Base"&amp;$F$2,"Default"))</f>
        <v>Base</v>
      </c>
      <c r="B58" s="66"/>
      <c r="C58" s="10"/>
      <c r="D58" s="10"/>
      <c r="E58" s="10"/>
      <c r="F58" s="68" t="s">
        <v>85</v>
      </c>
      <c r="G58" s="56">
        <f ca="1">_xll.DBRW($B$15,G$7,$F58,$F$30,$F$29,G$11,G$12)</f>
        <v>41115.286026842165</v>
      </c>
      <c r="H58" s="56">
        <f ca="1">_xll.DBRW($B$15,H$7,$F58,$F$30,$F$29,H$11,H$12)</f>
        <v>41282.150260614842</v>
      </c>
      <c r="I58" s="56">
        <f ca="1">_xll.DBRW($B$15,I$7,$F58,$F$30,$F$29,I$11,I$12)</f>
        <v>37890.269691172536</v>
      </c>
      <c r="J58" s="56">
        <f ca="1">_xll.DBRW($B$15,J$7,$F58,$F$30,$F$29,J$11,J$12)</f>
        <v>44401.405772442376</v>
      </c>
      <c r="K58" s="56">
        <f ca="1">_xll.DBRW($B$15,K$7,$F58,$F$30,$F$29,K$11,K$12)</f>
        <v>45150.523937507096</v>
      </c>
      <c r="L58" s="56">
        <f ca="1">_xll.DBRW($B$15,L$7,$F58,$F$30,$F$29,L$11,L$12)</f>
        <v>42608.51862995702</v>
      </c>
      <c r="M58" s="56">
        <f ca="1">_xll.DBRW($B$15,M$7,$F58,$F$30,$F$29,M$11,M$12)</f>
        <v>44553.752455912705</v>
      </c>
      <c r="N58" s="56">
        <f ca="1">_xll.DBRW($B$15,N$7,$F58,$F$30,$F$29,N$11,N$12)</f>
        <v>123322.27140658387</v>
      </c>
      <c r="O58" s="56">
        <f ca="1">_xll.DBRW($B$15,O$7,$F58,$F$30,$F$29,O$11,O$12)</f>
        <v>45150.524069902451</v>
      </c>
      <c r="P58" s="56">
        <f ca="1">_xll.DBRW($B$15,P$7,$F58,$F$30,$F$29,P$11,P$12)</f>
        <v>17314.02655288899</v>
      </c>
      <c r="Q58" s="56">
        <f ca="1">_xll.DBRW($B$15,Q$7,$F58,$F$30,$F$29,Q$11,Q$12)</f>
        <v>48005.971869324749</v>
      </c>
      <c r="R58" s="56">
        <f ca="1">_xll.DBRW($B$15,R$7,$F58,$F$30,$F$29,R$11,R$12)</f>
        <v>39299.15331592891</v>
      </c>
      <c r="S58" s="52">
        <f ca="1">_xll.DBRW($B$15,S$7,$F58,$F$30,$F$29,S$11,S$12)</f>
        <v>570093.85398907773</v>
      </c>
      <c r="T58" s="10"/>
      <c r="U58" s="53">
        <f ca="1">_xll.DBRW($B$15,U$7,$F58,$F$30,$F$29,U$11,U$12)</f>
        <v>559279.0504596075</v>
      </c>
      <c r="V58" s="54">
        <f t="shared" ca="1" si="5"/>
        <v>1.9337043861347603E-2</v>
      </c>
      <c r="W58" s="10"/>
      <c r="X58" s="53">
        <f ca="1">_xll.DBRW($B$15,X$7,$F58,$F$30,$F$29,X$11,X$12)</f>
        <v>579943.42745960318</v>
      </c>
      <c r="Y58" s="54">
        <f t="shared" ca="1" si="6"/>
        <v>-1.6983679793856288E-2</v>
      </c>
      <c r="Z58" s="10"/>
      <c r="AA58" s="34" t="str">
        <f ca="1">_xll.DBRW($B$3,AA$7,$F58,$F$30,$F$29,AA$11,AA$12)</f>
        <v/>
      </c>
      <c r="AB58" s="34" t="str">
        <f ca="1">_xll.DBRW($B$3,AB$7,$F58,$F$30,$F$29,AB$11,AB$12)</f>
        <v/>
      </c>
    </row>
    <row r="59" spans="1:28" customFormat="1" ht="12.75" x14ac:dyDescent="0.2">
      <c r="A59" s="29" t="str">
        <f ca="1">IF(_xll.TM1RPTELLEV($F$41,$F59)=0,"Root",IF(OR(_xll.ELLEV($B$8,$F59)=0,_xll.TM1RPTELLEV($F$41,$F59)+1&gt;=VALUE($I$29)),"Base"&amp;$F$2,"Default"))</f>
        <v>Base</v>
      </c>
      <c r="B59" s="66"/>
      <c r="C59" s="10"/>
      <c r="D59" s="10"/>
      <c r="E59" s="10"/>
      <c r="F59" s="68" t="s">
        <v>86</v>
      </c>
      <c r="G59" s="56">
        <f ca="1">_xll.DBRW($B$15,G$7,$F59,$F$30,$F$29,G$11,G$12)</f>
        <v>102866.51213196435</v>
      </c>
      <c r="H59" s="56">
        <f ca="1">_xll.DBRW($B$15,H$7,$F59,$F$30,$F$29,H$11,H$12)</f>
        <v>113372.49466105641</v>
      </c>
      <c r="I59" s="56">
        <f ca="1">_xll.DBRW($B$15,I$7,$F59,$F$30,$F$29,I$11,I$12)</f>
        <v>66082.367630825145</v>
      </c>
      <c r="J59" s="56">
        <f ca="1">_xll.DBRW($B$15,J$7,$F59,$F$30,$F$29,J$11,J$12)</f>
        <v>85376.876966583135</v>
      </c>
      <c r="K59" s="56">
        <f ca="1">_xll.DBRW($B$15,K$7,$F59,$F$30,$F$29,K$11,K$12)</f>
        <v>0</v>
      </c>
      <c r="L59" s="56">
        <f ca="1">_xll.DBRW($B$15,L$7,$F59,$F$30,$F$29,L$11,L$12)</f>
        <v>71594.368718394151</v>
      </c>
      <c r="M59" s="56">
        <f ca="1">_xll.DBRW($B$15,M$7,$F59,$F$30,$F$29,M$11,M$12)</f>
        <v>106389.72351045649</v>
      </c>
      <c r="N59" s="56">
        <f ca="1">_xll.DBRW($B$15,N$7,$F59,$F$30,$F$29,N$11,N$12)</f>
        <v>64750.975766849551</v>
      </c>
      <c r="O59" s="56">
        <f ca="1">_xll.DBRW($B$15,O$7,$F59,$F$30,$F$29,O$11,O$12)</f>
        <v>0</v>
      </c>
      <c r="P59" s="56">
        <f ca="1">_xll.DBRW($B$15,P$7,$F59,$F$30,$F$29,P$11,P$12)</f>
        <v>87221.402044254093</v>
      </c>
      <c r="Q59" s="56">
        <f ca="1">_xll.DBRW($B$15,Q$7,$F59,$F$30,$F$29,Q$11,Q$12)</f>
        <v>90471.348223467619</v>
      </c>
      <c r="R59" s="56">
        <f ca="1">_xll.DBRW($B$15,R$7,$F59,$F$30,$F$29,R$11,R$12)</f>
        <v>66992.015860578336</v>
      </c>
      <c r="S59" s="52">
        <f ca="1">_xll.DBRW($B$15,S$7,$F59,$F$30,$F$29,S$11,S$12)</f>
        <v>855118.08551442926</v>
      </c>
      <c r="T59" s="10"/>
      <c r="U59" s="53">
        <f ca="1">_xll.DBRW($B$15,U$7,$F59,$F$30,$F$29,U$11,U$12)</f>
        <v>852180.87467633525</v>
      </c>
      <c r="V59" s="54">
        <f t="shared" ca="1" si="5"/>
        <v>3.4466988468961901E-3</v>
      </c>
      <c r="W59" s="10"/>
      <c r="X59" s="53">
        <f ca="1">_xll.DBRW($B$15,X$7,$F59,$F$30,$F$29,X$11,X$12)</f>
        <v>965727.28198889014</v>
      </c>
      <c r="Y59" s="54">
        <f t="shared" ca="1" si="6"/>
        <v>-0.11453460882524114</v>
      </c>
      <c r="Z59" s="10"/>
      <c r="AA59" s="34" t="str">
        <f ca="1">_xll.DBRW($B$3,AA$7,$F59,$F$30,$F$29,AA$11,AA$12)</f>
        <v/>
      </c>
      <c r="AB59" s="34" t="str">
        <f ca="1">_xll.DBRW($B$3,AB$7,$F59,$F$30,$F$29,AB$11,AB$12)</f>
        <v/>
      </c>
    </row>
    <row r="60" spans="1:28" customFormat="1" ht="12.75" x14ac:dyDescent="0.2">
      <c r="A60" s="29" t="str">
        <f ca="1">IF(_xll.TM1RPTELLEV($F$41,$F60)=0,"Root",IF(OR(_xll.ELLEV($B$8,$F60)=0,_xll.TM1RPTELLEV($F$41,$F60)+1&gt;=VALUE($I$29)),"Base"&amp;$F$2,"Default"))</f>
        <v>Base</v>
      </c>
      <c r="B60" s="66"/>
      <c r="C60" s="10"/>
      <c r="D60" s="10"/>
      <c r="E60" s="10"/>
      <c r="F60" s="68" t="s">
        <v>87</v>
      </c>
      <c r="G60" s="56">
        <f ca="1">_xll.DBRW($B$15,G$7,$F60,$F$30,$F$29,G$11,G$12)</f>
        <v>34966.894773229469</v>
      </c>
      <c r="H60" s="56">
        <f ca="1">_xll.DBRW($B$15,H$7,$F60,$F$30,$F$29,H$11,H$12)</f>
        <v>40024.510054753788</v>
      </c>
      <c r="I60" s="56">
        <f ca="1">_xll.DBRW($B$15,I$7,$F60,$F$30,$F$29,I$11,I$12)</f>
        <v>46683.93739657753</v>
      </c>
      <c r="J60" s="56">
        <f ca="1">_xll.DBRW($B$15,J$7,$F60,$F$30,$F$29,J$11,J$12)</f>
        <v>39842.422857379672</v>
      </c>
      <c r="K60" s="56">
        <f ca="1">_xll.DBRW($B$15,K$7,$F60,$F$30,$F$29,K$11,K$12)</f>
        <v>55509.312561093444</v>
      </c>
      <c r="L60" s="56">
        <f ca="1">_xll.DBRW($B$15,L$7,$F60,$F$30,$F$29,L$11,L$12)</f>
        <v>32734.985768856772</v>
      </c>
      <c r="M60" s="56">
        <f ca="1">_xll.DBRW($B$15,M$7,$F60,$F$30,$F$29,M$11,M$12)</f>
        <v>33927.284265096328</v>
      </c>
      <c r="N60" s="56">
        <f ca="1">_xll.DBRW($B$15,N$7,$F60,$F$30,$F$29,N$11,N$12)</f>
        <v>136959.96275342963</v>
      </c>
      <c r="O60" s="56">
        <f ca="1">_xll.DBRW($B$15,O$7,$F60,$F$30,$F$29,O$11,O$12)</f>
        <v>55509.312723863972</v>
      </c>
      <c r="P60" s="56">
        <f ca="1">_xll.DBRW($B$15,P$7,$F60,$F$30,$F$29,P$11,P$12)</f>
        <v>14224.54825311618</v>
      </c>
      <c r="Q60" s="56">
        <f ca="1">_xll.DBRW($B$15,Q$7,$F60,$F$30,$F$29,Q$11,Q$12)</f>
        <v>42904.102005799235</v>
      </c>
      <c r="R60" s="56">
        <f ca="1">_xll.DBRW($B$15,R$7,$F60,$F$30,$F$29,R$11,R$12)</f>
        <v>40268.390488268269</v>
      </c>
      <c r="S60" s="52">
        <f ca="1">_xll.DBRW($B$15,S$7,$F60,$F$30,$F$29,S$11,S$12)</f>
        <v>573555.66390146432</v>
      </c>
      <c r="T60" s="10"/>
      <c r="U60" s="53">
        <f ca="1">_xll.DBRW($B$15,U$7,$F60,$F$30,$F$29,U$11,U$12)</f>
        <v>580452.70881883428</v>
      </c>
      <c r="V60" s="54">
        <f t="shared" ca="1" si="5"/>
        <v>-1.1882182325248847E-2</v>
      </c>
      <c r="W60" s="10"/>
      <c r="X60" s="53">
        <f ca="1">_xll.DBRW($B$15,X$7,$F60,$F$30,$F$29,X$11,X$12)</f>
        <v>542068.52464820503</v>
      </c>
      <c r="Y60" s="54">
        <f t="shared" ca="1" si="6"/>
        <v>5.8087008969380793E-2</v>
      </c>
      <c r="Z60" s="10"/>
      <c r="AA60" s="34" t="str">
        <f ca="1">_xll.DBRW($B$3,AA$7,$F60,$F$30,$F$29,AA$11,AA$12)</f>
        <v/>
      </c>
      <c r="AB60" s="34" t="str">
        <f ca="1">_xll.DBRW($B$3,AB$7,$F60,$F$30,$F$29,AB$11,AB$12)</f>
        <v/>
      </c>
    </row>
    <row r="61" spans="1:28" customFormat="1" ht="12.75" x14ac:dyDescent="0.2">
      <c r="A61" s="29" t="str">
        <f ca="1">IF(_xll.TM1RPTELLEV($F$41,$F61)=0,"Root",IF(OR(_xll.ELLEV($B$8,$F61)=0,_xll.TM1RPTELLEV($F$41,$F61)+1&gt;=VALUE($I$29)),"Base"&amp;$F$2,"Default"))</f>
        <v>Base</v>
      </c>
      <c r="B61" s="66"/>
      <c r="C61" s="10"/>
      <c r="D61" s="10"/>
      <c r="E61" s="10"/>
      <c r="F61" s="68" t="s">
        <v>88</v>
      </c>
      <c r="G61" s="56">
        <f ca="1">_xll.DBRW($B$15,G$7,$F61,$F$30,$F$29,G$11,G$12)</f>
        <v>29849.623842753499</v>
      </c>
      <c r="H61" s="56">
        <f ca="1">_xll.DBRW($B$15,H$7,$F61,$F$30,$F$29,H$11,H$12)</f>
        <v>27180.624799214296</v>
      </c>
      <c r="I61" s="56">
        <f ca="1">_xll.DBRW($B$15,I$7,$F61,$F$30,$F$29,I$11,I$12)</f>
        <v>22214.309934359</v>
      </c>
      <c r="J61" s="56">
        <f ca="1">_xll.DBRW($B$15,J$7,$F61,$F$30,$F$29,J$11,J$12)</f>
        <v>30473.394101142541</v>
      </c>
      <c r="K61" s="56">
        <f ca="1">_xll.DBRW($B$15,K$7,$F61,$F$30,$F$29,K$11,K$12)</f>
        <v>16474.770249554953</v>
      </c>
      <c r="L61" s="56">
        <f ca="1">_xll.DBRW($B$15,L$7,$F61,$F$30,$F$29,L$11,L$12)</f>
        <v>32338.437815096921</v>
      </c>
      <c r="M61" s="56">
        <f ca="1">_xll.DBRW($B$15,M$7,$F61,$F$30,$F$29,M$11,M$12)</f>
        <v>28192.459275280911</v>
      </c>
      <c r="N61" s="56">
        <f ca="1">_xll.DBRW($B$15,N$7,$F61,$F$30,$F$29,N$11,N$12)</f>
        <v>20764.462839655378</v>
      </c>
      <c r="O61" s="56">
        <f ca="1">_xll.DBRW($B$15,O$7,$F61,$F$30,$F$29,O$11,O$12)</f>
        <v>16474.770297864095</v>
      </c>
      <c r="P61" s="56">
        <f ca="1">_xll.DBRW($B$15,P$7,$F61,$F$30,$F$29,P$11,P$12)</f>
        <v>17471.204768830605</v>
      </c>
      <c r="Q61" s="56">
        <f ca="1">_xll.DBRW($B$15,Q$7,$F61,$F$30,$F$29,Q$11,Q$12)</f>
        <v>32267.453439888362</v>
      </c>
      <c r="R61" s="56">
        <f ca="1">_xll.DBRW($B$15,R$7,$F61,$F$30,$F$29,R$11,R$12)</f>
        <v>20242.138017875128</v>
      </c>
      <c r="S61" s="52">
        <f ca="1">_xll.DBRW($B$15,S$7,$F61,$F$30,$F$29,S$11,S$12)</f>
        <v>293943.64938151569</v>
      </c>
      <c r="T61" s="10"/>
      <c r="U61" s="53">
        <f ca="1">_xll.DBRW($B$15,U$7,$F61,$F$30,$F$29,U$11,U$12)</f>
        <v>212152.08829622</v>
      </c>
      <c r="V61" s="54">
        <f t="shared" ca="1" si="5"/>
        <v>0.38553267018089965</v>
      </c>
      <c r="W61" s="10"/>
      <c r="X61" s="53">
        <f ca="1">_xll.DBRW($B$15,X$7,$F61,$F$30,$F$29,X$11,X$12)</f>
        <v>314864.5495575855</v>
      </c>
      <c r="Y61" s="54">
        <f t="shared" ca="1" si="6"/>
        <v>-6.6444127182516022E-2</v>
      </c>
      <c r="Z61" s="10"/>
      <c r="AA61" s="34" t="str">
        <f ca="1">_xll.DBRW($B$3,AA$7,$F61,$F$30,$F$29,AA$11,AA$12)</f>
        <v/>
      </c>
      <c r="AB61" s="34" t="str">
        <f ca="1">_xll.DBRW($B$3,AB$7,$F61,$F$30,$F$29,AB$11,AB$12)</f>
        <v/>
      </c>
    </row>
    <row r="62" spans="1:28" customFormat="1" ht="12.75" x14ac:dyDescent="0.2">
      <c r="A62" s="29" t="str">
        <f ca="1">IF(_xll.TM1RPTELLEV($F$41,$F62)=0,"Root",IF(OR(_xll.ELLEV($B$8,$F62)=0,_xll.TM1RPTELLEV($F$41,$F62)+1&gt;=VALUE($I$29)),"Base"&amp;$F$2,"Default"))</f>
        <v>Default</v>
      </c>
      <c r="B62" s="10"/>
      <c r="C62" s="10"/>
      <c r="D62" s="10"/>
      <c r="E62" s="10"/>
      <c r="F62" s="67" t="s">
        <v>89</v>
      </c>
      <c r="G62" s="35">
        <f ca="1">_xll.DBRW($B$15,G$7,$F62,$F$30,$F$29,G$11,G$12)</f>
        <v>934641.79038250959</v>
      </c>
      <c r="H62" s="35">
        <f ca="1">_xll.DBRW($B$15,H$7,$F62,$F$30,$F$29,H$11,H$12)</f>
        <v>962753.97713921394</v>
      </c>
      <c r="I62" s="35">
        <f ca="1">_xll.DBRW($B$15,I$7,$F62,$F$30,$F$29,I$11,I$12)</f>
        <v>849947.62129013229</v>
      </c>
      <c r="J62" s="35">
        <f ca="1">_xll.DBRW($B$15,J$7,$F62,$F$30,$F$29,J$11,J$12)</f>
        <v>852302.78760132834</v>
      </c>
      <c r="K62" s="35">
        <f ca="1">_xll.DBRW($B$15,K$7,$F62,$F$30,$F$29,K$11,K$12)</f>
        <v>337400.22851617198</v>
      </c>
      <c r="L62" s="35">
        <f ca="1">_xll.DBRW($B$15,L$7,$F62,$F$30,$F$29,L$11,L$12)</f>
        <v>600602.41395096981</v>
      </c>
      <c r="M62" s="35">
        <f ca="1">_xll.DBRW($B$15,M$7,$F62,$F$30,$F$29,M$11,M$12)</f>
        <v>734470.62780038826</v>
      </c>
      <c r="N62" s="35">
        <f ca="1">_xll.DBRW($B$15,N$7,$F62,$F$30,$F$29,N$11,N$12)</f>
        <v>1218177.1376545997</v>
      </c>
      <c r="O62" s="35">
        <f ca="1">_xll.DBRW($B$15,O$7,$F62,$F$30,$F$29,O$11,O$12)</f>
        <v>337400.22950553417</v>
      </c>
      <c r="P62" s="35">
        <f ca="1">_xll.DBRW($B$15,P$7,$F62,$F$30,$F$29,P$11,P$12)</f>
        <v>858245.12729816302</v>
      </c>
      <c r="Q62" s="35">
        <f ca="1">_xll.DBRW($B$15,Q$7,$F62,$F$30,$F$29,Q$11,Q$12)</f>
        <v>691412.47936268535</v>
      </c>
      <c r="R62" s="35">
        <f ca="1">_xll.DBRW($B$15,R$7,$F62,$F$30,$F$29,R$11,R$12)</f>
        <v>629756.50597611885</v>
      </c>
      <c r="S62" s="35">
        <f ca="1">_xll.DBRW($B$15,S$7,$F62,$F$30,$F$29,S$11,S$12)</f>
        <v>9007110.9264778141</v>
      </c>
      <c r="T62" s="10"/>
      <c r="U62" s="35">
        <f ca="1">_xll.DBRW($B$15,U$7,$F62,$F$30,$F$29,U$11,U$12)</f>
        <v>7126945.887918151</v>
      </c>
      <c r="V62" s="51">
        <f t="shared" ca="1" si="5"/>
        <v>0.2638107638430347</v>
      </c>
      <c r="W62" s="10"/>
      <c r="X62" s="35">
        <f ca="1">_xll.DBRW($B$15,X$7,$F62,$F$30,$F$29,X$11,X$12)</f>
        <v>8437281.7587839533</v>
      </c>
      <c r="Y62" s="51">
        <f t="shared" ca="1" si="6"/>
        <v>6.7537055651912814E-2</v>
      </c>
      <c r="Z62" s="10"/>
      <c r="AA62" s="35" t="str">
        <f ca="1">_xll.DBRW($B$3,AA$7,$F62,$F$30,$F$29,AA$11,AA$12)</f>
        <v/>
      </c>
      <c r="AB62" s="35" t="str">
        <f ca="1">_xll.DBRW($B$3,AB$7,$F62,$F$30,$F$29,AB$11,AB$12)</f>
        <v/>
      </c>
    </row>
    <row r="63" spans="1:28" customFormat="1" ht="12.75" x14ac:dyDescent="0.2">
      <c r="A63" s="29" t="str">
        <f ca="1">IF(_xll.TM1RPTELLEV($F$41,$F63)=0,"Root",IF(OR(_xll.ELLEV($B$8,$F63)=0,_xll.TM1RPTELLEV($F$41,$F63)+1&gt;=VALUE($I$29)),"Base"&amp;$F$2,"Default"))</f>
        <v>Base</v>
      </c>
      <c r="B63" s="66"/>
      <c r="C63" s="10"/>
      <c r="D63" s="10"/>
      <c r="E63" s="10"/>
      <c r="F63" s="68" t="s">
        <v>90</v>
      </c>
      <c r="G63" s="56">
        <f ca="1">_xll.DBRW($B$15,G$7,$F63,$F$30,$F$29,G$11,G$12)</f>
        <v>77650.454060533491</v>
      </c>
      <c r="H63" s="56">
        <f ca="1">_xll.DBRW($B$15,H$7,$F63,$F$30,$F$29,H$11,H$12)</f>
        <v>70724.97687633874</v>
      </c>
      <c r="I63" s="56">
        <f ca="1">_xll.DBRW($B$15,I$7,$F63,$F$30,$F$29,I$11,I$12)</f>
        <v>57805.944494799754</v>
      </c>
      <c r="J63" s="56">
        <f ca="1">_xll.DBRW($B$15,J$7,$F63,$F$30,$F$29,J$11,J$12)</f>
        <v>79285.438515558082</v>
      </c>
      <c r="K63" s="56">
        <f ca="1">_xll.DBRW($B$15,K$7,$F63,$F$30,$F$29,K$11,K$12)</f>
        <v>33510.508999815778</v>
      </c>
      <c r="L63" s="56">
        <f ca="1">_xll.DBRW($B$15,L$7,$F63,$F$30,$F$29,L$11,L$12)</f>
        <v>64076.333553250552</v>
      </c>
      <c r="M63" s="56">
        <f ca="1">_xll.DBRW($B$15,M$7,$F63,$F$30,$F$29,M$11,M$12)</f>
        <v>52179.808389871308</v>
      </c>
      <c r="N63" s="56">
        <f ca="1">_xll.DBRW($B$15,N$7,$F63,$F$30,$F$29,N$11,N$12)</f>
        <v>54031.318041713224</v>
      </c>
      <c r="O63" s="56">
        <f ca="1">_xll.DBRW($B$15,O$7,$F63,$F$30,$F$29,O$11,O$12)</f>
        <v>33510.50909807899</v>
      </c>
      <c r="P63" s="56">
        <f ca="1">_xll.DBRW($B$15,P$7,$F63,$F$30,$F$29,P$11,P$12)</f>
        <v>33412.745501961574</v>
      </c>
      <c r="Q63" s="56">
        <f ca="1">_xll.DBRW($B$15,Q$7,$F63,$F$30,$F$29,Q$11,Q$12)</f>
        <v>64076.333513311431</v>
      </c>
      <c r="R63" s="56">
        <f ca="1">_xll.DBRW($B$15,R$7,$F63,$F$30,$F$29,R$11,R$12)</f>
        <v>41343.369670243279</v>
      </c>
      <c r="S63" s="52">
        <f ca="1">_xll.DBRW($B$15,S$7,$F63,$F$30,$F$29,S$11,S$12)</f>
        <v>661607.74071547622</v>
      </c>
      <c r="T63" s="10"/>
      <c r="U63" s="53">
        <f ca="1">_xll.DBRW($B$15,U$7,$F63,$F$30,$F$29,U$11,U$12)</f>
        <v>424688.48748708796</v>
      </c>
      <c r="V63" s="54">
        <f t="shared" ca="1" si="5"/>
        <v>0.55786596578178127</v>
      </c>
      <c r="W63" s="10"/>
      <c r="X63" s="53">
        <f ca="1">_xll.DBRW($B$15,X$7,$F63,$F$30,$F$29,X$11,X$12)</f>
        <v>661889.10037038347</v>
      </c>
      <c r="Y63" s="54">
        <f t="shared" ca="1" si="6"/>
        <v>-4.2508579571687299E-4</v>
      </c>
      <c r="Z63" s="10"/>
      <c r="AA63" s="34" t="str">
        <f ca="1">_xll.DBRW($B$3,AA$7,$F63,$F$30,$F$29,AA$11,AA$12)</f>
        <v/>
      </c>
      <c r="AB63" s="34" t="str">
        <f ca="1">_xll.DBRW($B$3,AB$7,$F63,$F$30,$F$29,AB$11,AB$12)</f>
        <v/>
      </c>
    </row>
    <row r="64" spans="1:28" customFormat="1" ht="12.75" x14ac:dyDescent="0.2">
      <c r="A64" s="29" t="str">
        <f ca="1">IF(_xll.TM1RPTELLEV($F$41,$F64)=0,"Root",IF(OR(_xll.ELLEV($B$8,$F64)=0,_xll.TM1RPTELLEV($F$41,$F64)+1&gt;=VALUE($I$29)),"Base"&amp;$F$2,"Default"))</f>
        <v>Base</v>
      </c>
      <c r="B64" s="66"/>
      <c r="C64" s="10"/>
      <c r="D64" s="10"/>
      <c r="E64" s="10"/>
      <c r="F64" s="68" t="s">
        <v>91</v>
      </c>
      <c r="G64" s="56">
        <f ca="1">_xll.DBRW($B$15,G$7,$F64,$F$30,$F$29,G$11,G$12)</f>
        <v>70300.742933496847</v>
      </c>
      <c r="H64" s="56">
        <f ca="1">_xll.DBRW($B$15,H$7,$F64,$F$30,$F$29,H$11,H$12)</f>
        <v>78143.562553614494</v>
      </c>
      <c r="I64" s="56">
        <f ca="1">_xll.DBRW($B$15,I$7,$F64,$F$30,$F$29,I$11,I$12)</f>
        <v>38410.2707900077</v>
      </c>
      <c r="J64" s="56">
        <f ca="1">_xll.DBRW($B$15,J$7,$F64,$F$30,$F$29,J$11,J$12)</f>
        <v>0</v>
      </c>
      <c r="K64" s="56">
        <f ca="1">_xll.DBRW($B$15,K$7,$F64,$F$30,$F$29,K$11,K$12)</f>
        <v>39282.090514722528</v>
      </c>
      <c r="L64" s="56">
        <f ca="1">_xll.DBRW($B$15,L$7,$F64,$F$30,$F$29,L$11,L$12)</f>
        <v>37691.960913676798</v>
      </c>
      <c r="M64" s="56">
        <f ca="1">_xll.DBRW($B$15,M$7,$F64,$F$30,$F$29,M$11,M$12)</f>
        <v>34452.808022657686</v>
      </c>
      <c r="N64" s="56">
        <f ca="1">_xll.DBRW($B$15,N$7,$F64,$F$30,$F$29,N$11,N$12)</f>
        <v>150718.93980056845</v>
      </c>
      <c r="O64" s="56">
        <f ca="1">_xll.DBRW($B$15,O$7,$F64,$F$30,$F$29,O$11,O$12)</f>
        <v>39282.090629909806</v>
      </c>
      <c r="P64" s="56">
        <f ca="1">_xll.DBRW($B$15,P$7,$F64,$F$30,$F$29,P$11,P$12)</f>
        <v>24774.219203396824</v>
      </c>
      <c r="Q64" s="56">
        <f ca="1">_xll.DBRW($B$15,Q$7,$F64,$F$30,$F$29,Q$11,Q$12)</f>
        <v>0</v>
      </c>
      <c r="R64" s="56">
        <f ca="1">_xll.DBRW($B$15,R$7,$F64,$F$30,$F$29,R$11,R$12)</f>
        <v>36572.980862138291</v>
      </c>
      <c r="S64" s="52">
        <f ca="1">_xll.DBRW($B$15,S$7,$F64,$F$30,$F$29,S$11,S$12)</f>
        <v>549629.66622418945</v>
      </c>
      <c r="T64" s="10"/>
      <c r="U64" s="53">
        <f ca="1">_xll.DBRW($B$15,U$7,$F64,$F$30,$F$29,U$11,U$12)</f>
        <v>470201.51372257172</v>
      </c>
      <c r="V64" s="54">
        <f t="shared" ca="1" si="5"/>
        <v>0.16892364270116311</v>
      </c>
      <c r="W64" s="10"/>
      <c r="X64" s="53">
        <f ca="1">_xll.DBRW($B$15,X$7,$F64,$F$30,$F$29,X$11,X$12)</f>
        <v>570157.49700976629</v>
      </c>
      <c r="Y64" s="54">
        <f t="shared" ca="1" si="6"/>
        <v>-3.6003789993530932E-2</v>
      </c>
      <c r="Z64" s="10"/>
      <c r="AA64" s="34" t="str">
        <f ca="1">_xll.DBRW($B$3,AA$7,$F64,$F$30,$F$29,AA$11,AA$12)</f>
        <v/>
      </c>
      <c r="AB64" s="34" t="str">
        <f ca="1">_xll.DBRW($B$3,AB$7,$F64,$F$30,$F$29,AB$11,AB$12)</f>
        <v/>
      </c>
    </row>
    <row r="65" spans="1:28" customFormat="1" ht="12.75" x14ac:dyDescent="0.2">
      <c r="A65" s="29" t="str">
        <f ca="1">IF(_xll.TM1RPTELLEV($F$41,$F65)=0,"Root",IF(OR(_xll.ELLEV($B$8,$F65)=0,_xll.TM1RPTELLEV($F$41,$F65)+1&gt;=VALUE($I$29)),"Base"&amp;$F$2,"Default"))</f>
        <v>Base</v>
      </c>
      <c r="B65" s="66"/>
      <c r="C65" s="10"/>
      <c r="D65" s="10"/>
      <c r="E65" s="10"/>
      <c r="F65" s="68" t="s">
        <v>92</v>
      </c>
      <c r="G65" s="56">
        <f ca="1">_xll.DBRW($B$15,G$7,$F65,$F$30,$F$29,G$11,G$12)</f>
        <v>80669.968188332685</v>
      </c>
      <c r="H65" s="56">
        <f ca="1">_xll.DBRW($B$15,H$7,$F65,$F$30,$F$29,H$11,H$12)</f>
        <v>92324.301326785993</v>
      </c>
      <c r="I65" s="56">
        <f ca="1">_xll.DBRW($B$15,I$7,$F65,$F$30,$F$29,I$11,I$12)</f>
        <v>107685.94580137871</v>
      </c>
      <c r="J65" s="56">
        <f ca="1">_xll.DBRW($B$15,J$7,$F65,$F$30,$F$29,J$11,J$12)</f>
        <v>91911.971770845092</v>
      </c>
      <c r="K65" s="56">
        <f ca="1">_xll.DBRW($B$15,K$7,$F65,$F$30,$F$29,K$11,K$12)</f>
        <v>99287.898131315524</v>
      </c>
      <c r="L65" s="56">
        <f ca="1">_xll.DBRW($B$15,L$7,$F65,$F$30,$F$29,L$11,L$12)</f>
        <v>63795.587909915965</v>
      </c>
      <c r="M65" s="56">
        <f ca="1">_xll.DBRW($B$15,M$7,$F65,$F$30,$F$29,M$11,M$12)</f>
        <v>56663.161932409828</v>
      </c>
      <c r="N65" s="56">
        <f ca="1">_xll.DBRW($B$15,N$7,$F65,$F$30,$F$29,N$11,N$12)</f>
        <v>242545.87902037273</v>
      </c>
      <c r="O65" s="56">
        <f ca="1">_xll.DBRW($B$15,O$7,$F65,$F$30,$F$29,O$11,O$12)</f>
        <v>99287.898422458471</v>
      </c>
      <c r="P65" s="56">
        <f ca="1">_xll.DBRW($B$15,P$7,$F65,$F$30,$F$29,P$11,P$12)</f>
        <v>24672.533245659302</v>
      </c>
      <c r="Q65" s="56">
        <f ca="1">_xll.DBRW($B$15,Q$7,$F65,$F$30,$F$29,Q$11,Q$12)</f>
        <v>76305.636600678525</v>
      </c>
      <c r="R65" s="56">
        <f ca="1">_xll.DBRW($B$15,R$7,$F65,$F$30,$F$29,R$11,R$12)</f>
        <v>70758.194294976973</v>
      </c>
      <c r="S65" s="52">
        <f ca="1">_xll.DBRW($B$15,S$7,$F65,$F$30,$F$29,S$11,S$12)</f>
        <v>1105908.9766451297</v>
      </c>
      <c r="T65" s="10"/>
      <c r="U65" s="53">
        <f ca="1">_xll.DBRW($B$15,U$7,$F65,$F$30,$F$29,U$11,U$12)</f>
        <v>1027807.9443875453</v>
      </c>
      <c r="V65" s="54">
        <f t="shared" ca="1" si="5"/>
        <v>7.5987963202720277E-2</v>
      </c>
      <c r="W65" s="10"/>
      <c r="X65" s="53">
        <f ca="1">_xll.DBRW($B$15,X$7,$F65,$F$30,$F$29,X$11,X$12)</f>
        <v>1009361.8084823696</v>
      </c>
      <c r="Y65" s="54">
        <f t="shared" ca="1" si="6"/>
        <v>9.5651695310251528E-2</v>
      </c>
      <c r="Z65" s="10"/>
      <c r="AA65" s="34" t="str">
        <f ca="1">_xll.DBRW($B$3,AA$7,$F65,$F$30,$F$29,AA$11,AA$12)</f>
        <v/>
      </c>
      <c r="AB65" s="34" t="str">
        <f ca="1">_xll.DBRW($B$3,AB$7,$F65,$F$30,$F$29,AB$11,AB$12)</f>
        <v/>
      </c>
    </row>
    <row r="66" spans="1:28" customFormat="1" ht="12.75" x14ac:dyDescent="0.2">
      <c r="A66" s="29" t="str">
        <f ca="1">IF(_xll.TM1RPTELLEV($F$41,$F66)=0,"Root",IF(OR(_xll.ELLEV($B$8,$F66)=0,_xll.TM1RPTELLEV($F$41,$F66)+1&gt;=VALUE($I$29)),"Base"&amp;$F$2,"Default"))</f>
        <v>Base</v>
      </c>
      <c r="B66" s="66"/>
      <c r="C66" s="10"/>
      <c r="D66" s="10"/>
      <c r="E66" s="10"/>
      <c r="F66" s="68" t="s">
        <v>93</v>
      </c>
      <c r="G66" s="56">
        <f ca="1">_xll.DBRW($B$15,G$7,$F66,$F$30,$F$29,G$11,G$12)</f>
        <v>264891.5408518177</v>
      </c>
      <c r="H66" s="56">
        <f ca="1">_xll.DBRW($B$15,H$7,$F66,$F$30,$F$29,H$11,H$12)</f>
        <v>291935.08011504402</v>
      </c>
      <c r="I66" s="56">
        <f ca="1">_xll.DBRW($B$15,I$7,$F66,$F$30,$F$29,I$11,I$12)</f>
        <v>170155.65782575918</v>
      </c>
      <c r="J66" s="56">
        <f ca="1">_xll.DBRW($B$15,J$7,$F66,$F$30,$F$29,J$11,J$12)</f>
        <v>219841.37955624133</v>
      </c>
      <c r="K66" s="56">
        <f ca="1">_xll.DBRW($B$15,K$7,$F66,$F$30,$F$29,K$11,K$12)</f>
        <v>0</v>
      </c>
      <c r="L66" s="56">
        <f ca="1">_xll.DBRW($B$15,L$7,$F66,$F$30,$F$29,L$11,L$12)</f>
        <v>156833.89361425204</v>
      </c>
      <c r="M66" s="56">
        <f ca="1">_xll.DBRW($B$15,M$7,$F66,$F$30,$F$29,M$11,M$12)</f>
        <v>208012.50929235379</v>
      </c>
      <c r="N66" s="56">
        <f ca="1">_xll.DBRW($B$15,N$7,$F66,$F$30,$F$29,N$11,N$12)</f>
        <v>166733.76259963578</v>
      </c>
      <c r="O66" s="56">
        <f ca="1">_xll.DBRW($B$15,O$7,$F66,$F$30,$F$29,O$11,O$12)</f>
        <v>0</v>
      </c>
      <c r="P66" s="56">
        <f ca="1">_xll.DBRW($B$15,P$7,$F66,$F$30,$F$29,P$11,P$12)</f>
        <v>197969.9576090771</v>
      </c>
      <c r="Q66" s="56">
        <f ca="1">_xll.DBRW($B$15,Q$7,$F66,$F$30,$F$29,Q$11,Q$12)</f>
        <v>177858.94045055198</v>
      </c>
      <c r="R66" s="56">
        <f ca="1">_xll.DBRW($B$15,R$7,$F66,$F$30,$F$29,R$11,R$12)</f>
        <v>142581.62104224926</v>
      </c>
      <c r="S66" s="52">
        <f ca="1">_xll.DBRW($B$15,S$7,$F66,$F$30,$F$29,S$11,S$12)</f>
        <v>1996814.3429569819</v>
      </c>
      <c r="T66" s="10"/>
      <c r="U66" s="53">
        <f ca="1">_xll.DBRW($B$15,U$7,$F66,$F$30,$F$29,U$11,U$12)</f>
        <v>1688467.733040205</v>
      </c>
      <c r="V66" s="54">
        <f t="shared" ca="1" si="5"/>
        <v>0.18261919009940275</v>
      </c>
      <c r="W66" s="10"/>
      <c r="X66" s="53">
        <f ca="1">_xll.DBRW($B$15,X$7,$F66,$F$30,$F$29,X$11,X$12)</f>
        <v>2060012.0617874134</v>
      </c>
      <c r="Y66" s="54">
        <f t="shared" ca="1" si="6"/>
        <v>-3.0678324657767653E-2</v>
      </c>
      <c r="Z66" s="10"/>
      <c r="AA66" s="34" t="str">
        <f ca="1">_xll.DBRW($B$3,AA$7,$F66,$F$30,$F$29,AA$11,AA$12)</f>
        <v/>
      </c>
      <c r="AB66" s="34" t="str">
        <f ca="1">_xll.DBRW($B$3,AB$7,$F66,$F$30,$F$29,AB$11,AB$12)</f>
        <v/>
      </c>
    </row>
    <row r="67" spans="1:28" customFormat="1" ht="12.75" x14ac:dyDescent="0.2">
      <c r="A67" s="29" t="str">
        <f ca="1">IF(_xll.TM1RPTELLEV($F$41,$F67)=0,"Root",IF(OR(_xll.ELLEV($B$8,$F67)=0,_xll.TM1RPTELLEV($F$41,$F67)+1&gt;=VALUE($I$29)),"Base"&amp;$F$2,"Default"))</f>
        <v>Base</v>
      </c>
      <c r="B67" s="66"/>
      <c r="C67" s="10"/>
      <c r="D67" s="10"/>
      <c r="E67" s="10"/>
      <c r="F67" s="68" t="s">
        <v>94</v>
      </c>
      <c r="G67" s="56">
        <f ca="1">_xll.DBRW($B$15,G$7,$F67,$F$30,$F$29,G$11,G$12)</f>
        <v>267462.59941323387</v>
      </c>
      <c r="H67" s="56">
        <f ca="1">_xll.DBRW($B$15,H$7,$F67,$F$30,$F$29,H$11,H$12)</f>
        <v>294769.69460251188</v>
      </c>
      <c r="I67" s="56">
        <f ca="1">_xll.DBRW($B$15,I$7,$F67,$F$30,$F$29,I$11,I$12)</f>
        <v>171809.47305933392</v>
      </c>
      <c r="J67" s="56">
        <f ca="1">_xll.DBRW($B$15,J$7,$F67,$F$30,$F$29,J$11,J$12)</f>
        <v>221977.46314558404</v>
      </c>
      <c r="K67" s="56">
        <f ca="1">_xll.DBRW($B$15,K$7,$F67,$F$30,$F$29,K$11,K$12)</f>
        <v>0</v>
      </c>
      <c r="L67" s="56">
        <f ca="1">_xll.DBRW($B$15,L$7,$F67,$F$30,$F$29,L$11,L$12)</f>
        <v>158356.55277555546</v>
      </c>
      <c r="M67" s="56">
        <f ca="1">_xll.DBRW($B$15,M$7,$F67,$F$30,$F$29,M$11,M$12)</f>
        <v>210032.04821752227</v>
      </c>
      <c r="N67" s="56">
        <f ca="1">_xll.DBRW($B$15,N$7,$F67,$F$30,$F$29,N$11,N$12)</f>
        <v>168352.53699380704</v>
      </c>
      <c r="O67" s="56">
        <f ca="1">_xll.DBRW($B$15,O$7,$F67,$F$30,$F$29,O$11,O$12)</f>
        <v>0</v>
      </c>
      <c r="P67" s="56">
        <f ca="1">_xll.DBRW($B$15,P$7,$F67,$F$30,$F$29,P$11,P$12)</f>
        <v>199891.99603246612</v>
      </c>
      <c r="Q67" s="56">
        <f ca="1">_xll.DBRW($B$15,Q$7,$F67,$F$30,$F$29,Q$11,Q$12)</f>
        <v>179585.72628016898</v>
      </c>
      <c r="R67" s="56">
        <f ca="1">_xll.DBRW($B$15,R$7,$F67,$F$30,$F$29,R$11,R$12)</f>
        <v>143965.90862518371</v>
      </c>
      <c r="S67" s="52">
        <f ca="1">_xll.DBRW($B$15,S$7,$F67,$F$30,$F$29,S$11,S$12)</f>
        <v>2016203.9991453672</v>
      </c>
      <c r="T67" s="10"/>
      <c r="U67" s="53">
        <f ca="1">_xll.DBRW($B$15,U$7,$F67,$F$30,$F$29,U$11,U$12)</f>
        <v>1704863.4399771215</v>
      </c>
      <c r="V67" s="54">
        <f t="shared" ca="1" si="5"/>
        <v>0.18261906019430141</v>
      </c>
      <c r="W67" s="10"/>
      <c r="X67" s="53">
        <f ca="1">_xll.DBRW($B$15,X$7,$F67,$F$30,$F$29,X$11,X$12)</f>
        <v>2080012.1788921456</v>
      </c>
      <c r="Y67" s="54">
        <f t="shared" ca="1" si="6"/>
        <v>-3.0676829873546141E-2</v>
      </c>
      <c r="Z67" s="10"/>
      <c r="AA67" s="34" t="str">
        <f ca="1">_xll.DBRW($B$3,AA$7,$F67,$F$30,$F$29,AA$11,AA$12)</f>
        <v/>
      </c>
      <c r="AB67" s="34" t="str">
        <f ca="1">_xll.DBRW($B$3,AB$7,$F67,$F$30,$F$29,AB$11,AB$12)</f>
        <v/>
      </c>
    </row>
    <row r="68" spans="1:28" customFormat="1" ht="12.75" x14ac:dyDescent="0.2">
      <c r="A68" s="29" t="str">
        <f ca="1">IF(_xll.TM1RPTELLEV($F$41,$F68)=0,"Root",IF(OR(_xll.ELLEV($B$8,$F68)=0,_xll.TM1RPTELLEV($F$41,$F68)+1&gt;=VALUE($I$29)),"Base"&amp;$F$2,"Default"))</f>
        <v>Base</v>
      </c>
      <c r="B68" s="66"/>
      <c r="C68" s="10"/>
      <c r="D68" s="10"/>
      <c r="E68" s="10"/>
      <c r="F68" s="68" t="s">
        <v>95</v>
      </c>
      <c r="G68" s="56">
        <f ca="1">_xll.DBRW($B$15,G$7,$F68,$F$30,$F$29,G$11,G$12)</f>
        <v>124813.10290453859</v>
      </c>
      <c r="H68" s="56">
        <f ca="1">_xll.DBRW($B$15,H$7,$F68,$F$30,$F$29,H$11,H$12)</f>
        <v>134856.3616649188</v>
      </c>
      <c r="I68" s="56">
        <f ca="1">_xll.DBRW($B$15,I$7,$F68,$F$30,$F$29,I$11,I$12)</f>
        <v>176905.29479641409</v>
      </c>
      <c r="J68" s="56">
        <f ca="1">_xll.DBRW($B$15,J$7,$F68,$F$30,$F$29,J$11,J$12)</f>
        <v>133662.52981366674</v>
      </c>
      <c r="K68" s="56">
        <f ca="1">_xll.DBRW($B$15,K$7,$F68,$F$30,$F$29,K$11,K$12)</f>
        <v>133924.24862140784</v>
      </c>
      <c r="L68" s="56">
        <f ca="1">_xll.DBRW($B$15,L$7,$F68,$F$30,$F$29,L$11,L$12)</f>
        <v>36631.87451297963</v>
      </c>
      <c r="M68" s="56">
        <f ca="1">_xll.DBRW($B$15,M$7,$F68,$F$30,$F$29,M$11,M$12)</f>
        <v>105066.34104687405</v>
      </c>
      <c r="N68" s="56">
        <f ca="1">_xll.DBRW($B$15,N$7,$F68,$F$30,$F$29,N$11,N$12)</f>
        <v>167781.46128742525</v>
      </c>
      <c r="O68" s="56">
        <f ca="1">_xll.DBRW($B$15,O$7,$F68,$F$30,$F$29,O$11,O$12)</f>
        <v>133924.24901411531</v>
      </c>
      <c r="P68" s="56">
        <f ca="1">_xll.DBRW($B$15,P$7,$F68,$F$30,$F$29,P$11,P$12)</f>
        <v>280975.90072145185</v>
      </c>
      <c r="Q68" s="56">
        <f ca="1">_xll.DBRW($B$15,Q$7,$F68,$F$30,$F$29,Q$11,Q$12)</f>
        <v>108187.70649260396</v>
      </c>
      <c r="R68" s="56">
        <f ca="1">_xll.DBRW($B$15,R$7,$F68,$F$30,$F$29,R$11,R$12)</f>
        <v>113075.88285878504</v>
      </c>
      <c r="S68" s="52">
        <f ca="1">_xll.DBRW($B$15,S$7,$F68,$F$30,$F$29,S$11,S$12)</f>
        <v>1649804.9537351811</v>
      </c>
      <c r="T68" s="10"/>
      <c r="U68" s="53">
        <f ca="1">_xll.DBRW($B$15,U$7,$F68,$F$30,$F$29,U$11,U$12)</f>
        <v>1028313.5695422936</v>
      </c>
      <c r="V68" s="54">
        <f t="shared" ca="1" si="5"/>
        <v>0.60437925026071171</v>
      </c>
      <c r="W68" s="10"/>
      <c r="X68" s="53">
        <f ca="1">_xll.DBRW($B$15,X$7,$F68,$F$30,$F$29,X$11,X$12)</f>
        <v>1220813.2996580114</v>
      </c>
      <c r="Y68" s="54">
        <f t="shared" ca="1" si="6"/>
        <v>0.35139824754312876</v>
      </c>
      <c r="Z68" s="10"/>
      <c r="AA68" s="34" t="str">
        <f ca="1">_xll.DBRW($B$3,AA$7,$F68,$F$30,$F$29,AA$11,AA$12)</f>
        <v/>
      </c>
      <c r="AB68" s="34" t="str">
        <f ca="1">_xll.DBRW($B$3,AB$7,$F68,$F$30,$F$29,AB$11,AB$12)</f>
        <v/>
      </c>
    </row>
    <row r="69" spans="1:28" customFormat="1" ht="12.75" x14ac:dyDescent="0.2">
      <c r="A69" s="29" t="str">
        <f ca="1">IF(_xll.TM1RPTELLEV($F$41,$F69)=0,"Root",IF(OR(_xll.ELLEV($B$8,$F69)=0,_xll.TM1RPTELLEV($F$41,$F69)+1&gt;=VALUE($I$29)),"Base"&amp;$F$2,"Default"))</f>
        <v>Base</v>
      </c>
      <c r="B69" s="66"/>
      <c r="C69" s="10"/>
      <c r="D69" s="10"/>
      <c r="E69" s="10"/>
      <c r="F69" s="68" t="s">
        <v>96</v>
      </c>
      <c r="G69" s="56">
        <f ca="1">_xll.DBRW($B$15,G$7,$F69,$F$30,$F$29,G$11,G$12)</f>
        <v>48853.38203055648</v>
      </c>
      <c r="H69" s="56">
        <f ca="1">_xll.DBRW($B$15,H$7,$F69,$F$30,$F$29,H$11,H$12)</f>
        <v>0</v>
      </c>
      <c r="I69" s="56">
        <f ca="1">_xll.DBRW($B$15,I$7,$F69,$F$30,$F$29,I$11,I$12)</f>
        <v>127175.03452243884</v>
      </c>
      <c r="J69" s="56">
        <f ca="1">_xll.DBRW($B$15,J$7,$F69,$F$30,$F$29,J$11,J$12)</f>
        <v>105624.00479943308</v>
      </c>
      <c r="K69" s="56">
        <f ca="1">_xll.DBRW($B$15,K$7,$F69,$F$30,$F$29,K$11,K$12)</f>
        <v>31395.48224891027</v>
      </c>
      <c r="L69" s="56">
        <f ca="1">_xll.DBRW($B$15,L$7,$F69,$F$30,$F$29,L$11,L$12)</f>
        <v>83216.210671339388</v>
      </c>
      <c r="M69" s="56">
        <f ca="1">_xll.DBRW($B$15,M$7,$F69,$F$30,$F$29,M$11,M$12)</f>
        <v>68063.950898699302</v>
      </c>
      <c r="N69" s="56">
        <f ca="1">_xll.DBRW($B$15,N$7,$F69,$F$30,$F$29,N$11,N$12)</f>
        <v>268013.23991107725</v>
      </c>
      <c r="O69" s="56">
        <f ca="1">_xll.DBRW($B$15,O$7,$F69,$F$30,$F$29,O$11,O$12)</f>
        <v>31395.482340971568</v>
      </c>
      <c r="P69" s="56">
        <f ca="1">_xll.DBRW($B$15,P$7,$F69,$F$30,$F$29,P$11,P$12)</f>
        <v>96547.77498415015</v>
      </c>
      <c r="Q69" s="56">
        <f ca="1">_xll.DBRW($B$15,Q$7,$F69,$F$30,$F$29,Q$11,Q$12)</f>
        <v>85398.136025370462</v>
      </c>
      <c r="R69" s="56">
        <f ca="1">_xll.DBRW($B$15,R$7,$F69,$F$30,$F$29,R$11,R$12)</f>
        <v>81458.54862254225</v>
      </c>
      <c r="S69" s="52">
        <f ca="1">_xll.DBRW($B$15,S$7,$F69,$F$30,$F$29,S$11,S$12)</f>
        <v>1027141.2470554891</v>
      </c>
      <c r="T69" s="10"/>
      <c r="U69" s="53">
        <f ca="1">_xll.DBRW($B$15,U$7,$F69,$F$30,$F$29,U$11,U$12)</f>
        <v>782603.19976132526</v>
      </c>
      <c r="V69" s="54">
        <f t="shared" ca="1" si="5"/>
        <v>0.31246747696500843</v>
      </c>
      <c r="W69" s="10"/>
      <c r="X69" s="53">
        <f ca="1">_xll.DBRW($B$15,X$7,$F69,$F$30,$F$29,X$11,X$12)</f>
        <v>835035.81258386304</v>
      </c>
      <c r="Y69" s="54">
        <f t="shared" ca="1" si="6"/>
        <v>0.23005652162054169</v>
      </c>
      <c r="Z69" s="10"/>
      <c r="AA69" s="34" t="str">
        <f ca="1">_xll.DBRW($B$3,AA$7,$F69,$F$30,$F$29,AA$11,AA$12)</f>
        <v/>
      </c>
      <c r="AB69" s="34" t="str">
        <f ca="1">_xll.DBRW($B$3,AB$7,$F69,$F$30,$F$29,AB$11,AB$12)</f>
        <v/>
      </c>
    </row>
    <row r="70" spans="1:28" customFormat="1" ht="12.75" x14ac:dyDescent="0.2">
      <c r="A70" s="29" t="str">
        <f ca="1">IF(_xll.TM1RPTELLEV($F$41,$F70)=0,"Root",IF(OR(_xll.ELLEV($B$8,$F70)=0,_xll.TM1RPTELLEV($F$41,$F70)+1&gt;=VALUE($I$29)),"Base"&amp;$F$2,"Default"))</f>
        <v>Default</v>
      </c>
      <c r="B70" s="10"/>
      <c r="C70" s="10"/>
      <c r="D70" s="10"/>
      <c r="E70" s="10"/>
      <c r="F70" s="67" t="s">
        <v>97</v>
      </c>
      <c r="G70" s="35">
        <f ca="1">_xll.DBRW($B$15,G$7,$F70,$F$30,$F$29,G$11,G$12)</f>
        <v>342766.6986610106</v>
      </c>
      <c r="H70" s="35">
        <f ca="1">_xll.DBRW($B$15,H$7,$F70,$F$30,$F$29,H$11,H$12)</f>
        <v>353457.61308972776</v>
      </c>
      <c r="I70" s="35">
        <f ca="1">_xll.DBRW($B$15,I$7,$F70,$F$30,$F$29,I$11,I$12)</f>
        <v>495819.15647529444</v>
      </c>
      <c r="J70" s="35">
        <f ca="1">_xll.DBRW($B$15,J$7,$F70,$F$30,$F$29,J$11,J$12)</f>
        <v>284472.13593891251</v>
      </c>
      <c r="K70" s="35">
        <f ca="1">_xll.DBRW($B$15,K$7,$F70,$F$30,$F$29,K$11,K$12)</f>
        <v>299559.22273278097</v>
      </c>
      <c r="L70" s="35">
        <f ca="1">_xll.DBRW($B$15,L$7,$F70,$F$30,$F$29,L$11,L$12)</f>
        <v>250780.14368955477</v>
      </c>
      <c r="M70" s="35">
        <f ca="1">_xll.DBRW($B$15,M$7,$F70,$F$30,$F$29,M$11,M$12)</f>
        <v>298515.47980724741</v>
      </c>
      <c r="N70" s="35">
        <f ca="1">_xll.DBRW($B$15,N$7,$F70,$F$30,$F$29,N$11,N$12)</f>
        <v>371503.75863957603</v>
      </c>
      <c r="O70" s="35">
        <f ca="1">_xll.DBRW($B$15,O$7,$F70,$F$30,$F$29,O$11,O$12)</f>
        <v>299559.2236111816</v>
      </c>
      <c r="P70" s="35">
        <f ca="1">_xll.DBRW($B$15,P$7,$F70,$F$30,$F$29,P$11,P$12)</f>
        <v>409408.47018982796</v>
      </c>
      <c r="Q70" s="35">
        <f ca="1">_xll.DBRW($B$15,Q$7,$F70,$F$30,$F$29,Q$11,Q$12)</f>
        <v>293151.67496224114</v>
      </c>
      <c r="R70" s="35">
        <f ca="1">_xll.DBRW($B$15,R$7,$F70,$F$30,$F$29,R$11,R$12)</f>
        <v>351605.80595948477</v>
      </c>
      <c r="S70" s="35">
        <f ca="1">_xll.DBRW($B$15,S$7,$F70,$F$30,$F$29,S$11,S$12)</f>
        <v>4050599.3837568397</v>
      </c>
      <c r="T70" s="10"/>
      <c r="U70" s="35">
        <f ca="1">_xll.DBRW($B$15,U$7,$F70,$F$30,$F$29,U$11,U$12)</f>
        <v>2814284.1213086341</v>
      </c>
      <c r="V70" s="51">
        <f t="shared" ca="1" si="5"/>
        <v>0.43930008810671284</v>
      </c>
      <c r="W70" s="10"/>
      <c r="X70" s="35">
        <f ca="1">_xll.DBRW($B$15,X$7,$F70,$F$30,$F$29,X$11,X$12)</f>
        <v>3554516.128321813</v>
      </c>
      <c r="Y70" s="51">
        <f t="shared" ca="1" si="6"/>
        <v>0.13956421564170585</v>
      </c>
      <c r="Z70" s="10"/>
      <c r="AA70" s="35" t="str">
        <f ca="1">_xll.DBRW($B$3,AA$7,$F70,$F$30,$F$29,AA$11,AA$12)</f>
        <v/>
      </c>
      <c r="AB70" s="35" t="str">
        <f ca="1">_xll.DBRW($B$3,AB$7,$F70,$F$30,$F$29,AB$11,AB$12)</f>
        <v/>
      </c>
    </row>
    <row r="71" spans="1:28" customFormat="1" ht="12.75" x14ac:dyDescent="0.2">
      <c r="A71" s="29" t="str">
        <f ca="1">IF(_xll.TM1RPTELLEV($F$41,$F71)=0,"Root",IF(OR(_xll.ELLEV($B$8,$F71)=0,_xll.TM1RPTELLEV($F$41,$F71)+1&gt;=VALUE($I$29)),"Base"&amp;$F$2,"Default"))</f>
        <v>Base</v>
      </c>
      <c r="B71" s="66"/>
      <c r="C71" s="10"/>
      <c r="D71" s="10"/>
      <c r="E71" s="10"/>
      <c r="F71" s="68" t="s">
        <v>98</v>
      </c>
      <c r="G71" s="56">
        <f ca="1">_xll.DBRW($B$15,G$7,$F71,$F$30,$F$29,G$11,G$12)</f>
        <v>34966.894773229367</v>
      </c>
      <c r="H71" s="56">
        <f ca="1">_xll.DBRW($B$15,H$7,$F71,$F$30,$F$29,H$11,H$12)</f>
        <v>40024.510054753657</v>
      </c>
      <c r="I71" s="56">
        <f ca="1">_xll.DBRW($B$15,I$7,$F71,$F$30,$F$29,I$11,I$12)</f>
        <v>46683.937396577392</v>
      </c>
      <c r="J71" s="56">
        <f ca="1">_xll.DBRW($B$15,J$7,$F71,$F$30,$F$29,J$11,J$12)</f>
        <v>39842.422857379526</v>
      </c>
      <c r="K71" s="56">
        <f ca="1">_xll.DBRW($B$15,K$7,$F71,$F$30,$F$29,K$11,K$12)</f>
        <v>43041.470991268805</v>
      </c>
      <c r="L71" s="56">
        <f ca="1">_xll.DBRW($B$15,L$7,$F71,$F$30,$F$29,L$11,L$12)</f>
        <v>27655.494758928129</v>
      </c>
      <c r="M71" s="56">
        <f ca="1">_xll.DBRW($B$15,M$7,$F71,$F$30,$F$29,M$11,M$12)</f>
        <v>24563.576090228093</v>
      </c>
      <c r="N71" s="56">
        <f ca="1">_xll.DBRW($B$15,N$7,$F71,$F$30,$F$29,N$11,N$12)</f>
        <v>105144.04688172828</v>
      </c>
      <c r="O71" s="56">
        <f ca="1">_xll.DBRW($B$15,O$7,$F71,$F$30,$F$29,O$11,O$12)</f>
        <v>43041.471117479756</v>
      </c>
      <c r="P71" s="56">
        <f ca="1">_xll.DBRW($B$15,P$7,$F71,$F$30,$F$29,P$11,P$12)</f>
        <v>10695.584698244533</v>
      </c>
      <c r="Q71" s="56">
        <f ca="1">_xll.DBRW($B$15,Q$7,$F71,$F$30,$F$29,Q$11,Q$12)</f>
        <v>33078.621927061715</v>
      </c>
      <c r="R71" s="56">
        <f ca="1">_xll.DBRW($B$15,R$7,$F71,$F$30,$F$29,R$11,R$12)</f>
        <v>30673.796348411648</v>
      </c>
      <c r="S71" s="52">
        <f ca="1">_xll.DBRW($B$15,S$7,$F71,$F$30,$F$29,S$11,S$12)</f>
        <v>479411.82789529092</v>
      </c>
      <c r="T71" s="10"/>
      <c r="U71" s="53">
        <f ca="1">_xll.DBRW($B$15,U$7,$F71,$F$30,$F$29,U$11,U$12)</f>
        <v>400448.67419477546</v>
      </c>
      <c r="V71" s="54">
        <f t="shared" ca="1" si="5"/>
        <v>0.19718670278855344</v>
      </c>
      <c r="W71" s="10"/>
      <c r="X71" s="53">
        <f ca="1">_xll.DBRW($B$15,X$7,$F71,$F$30,$F$29,X$11,X$12)</f>
        <v>433071.23885528609</v>
      </c>
      <c r="Y71" s="54">
        <f t="shared" ca="1" si="6"/>
        <v>0.10700454078293076</v>
      </c>
      <c r="Z71" s="10"/>
      <c r="AA71" s="34" t="str">
        <f ca="1">_xll.DBRW($B$3,AA$7,$F71,$F$30,$F$29,AA$11,AA$12)</f>
        <v/>
      </c>
      <c r="AB71" s="34" t="str">
        <f ca="1">_xll.DBRW($B$3,AB$7,$F71,$F$30,$F$29,AB$11,AB$12)</f>
        <v/>
      </c>
    </row>
    <row r="72" spans="1:28" customFormat="1" ht="12.75" x14ac:dyDescent="0.2">
      <c r="A72" s="29" t="str">
        <f ca="1">IF(_xll.TM1RPTELLEV($F$41,$F72)=0,"Root",IF(OR(_xll.ELLEV($B$8,$F72)=0,_xll.TM1RPTELLEV($F$41,$F72)+1&gt;=VALUE($I$29)),"Base"&amp;$F$2,"Default"))</f>
        <v>Base</v>
      </c>
      <c r="B72" s="66"/>
      <c r="C72" s="10"/>
      <c r="D72" s="10"/>
      <c r="E72" s="10"/>
      <c r="F72" s="68" t="s">
        <v>99</v>
      </c>
      <c r="G72" s="56">
        <f ca="1">_xll.DBRW($B$15,G$7,$F72,$F$30,$F$29,G$11,G$12)</f>
        <v>47461.00963174834</v>
      </c>
      <c r="H72" s="56">
        <f ca="1">_xll.DBRW($B$15,H$7,$F72,$F$30,$F$29,H$11,H$12)</f>
        <v>51280.204595163603</v>
      </c>
      <c r="I72" s="56">
        <f ca="1">_xll.DBRW($B$15,I$7,$F72,$F$30,$F$29,I$11,I$12)</f>
        <v>67265.569449681352</v>
      </c>
      <c r="J72" s="56">
        <f ca="1">_xll.DBRW($B$15,J$7,$F72,$F$30,$F$29,J$11,J$12)</f>
        <v>50827.060708654579</v>
      </c>
      <c r="K72" s="56">
        <f ca="1">_xll.DBRW($B$15,K$7,$F72,$F$30,$F$29,K$11,K$12)</f>
        <v>50925.887420761719</v>
      </c>
      <c r="L72" s="56">
        <f ca="1">_xll.DBRW($B$15,L$7,$F72,$F$30,$F$29,L$11,L$12)</f>
        <v>13929.596295388652</v>
      </c>
      <c r="M72" s="56">
        <f ca="1">_xll.DBRW($B$15,M$7,$F72,$F$30,$F$29,M$11,M$12)</f>
        <v>39952.411239506997</v>
      </c>
      <c r="N72" s="56">
        <f ca="1">_xll.DBRW($B$15,N$7,$F72,$F$30,$F$29,N$11,N$12)</f>
        <v>63800.393855251343</v>
      </c>
      <c r="O72" s="56">
        <f ca="1">_xll.DBRW($B$15,O$7,$F72,$F$30,$F$29,O$11,O$12)</f>
        <v>50925.887570092236</v>
      </c>
      <c r="P72" s="56">
        <f ca="1">_xll.DBRW($B$15,P$7,$F72,$F$30,$F$29,P$11,P$12)</f>
        <v>106843.58684391741</v>
      </c>
      <c r="Q72" s="56">
        <f ca="1">_xll.DBRW($B$15,Q$7,$F72,$F$30,$F$29,Q$11,Q$12)</f>
        <v>41139.3382293881</v>
      </c>
      <c r="R72" s="56">
        <f ca="1">_xll.DBRW($B$15,R$7,$F72,$F$30,$F$29,R$11,R$12)</f>
        <v>42998.110795816188</v>
      </c>
      <c r="S72" s="52">
        <f ca="1">_xll.DBRW($B$15,S$7,$F72,$F$30,$F$29,S$11,S$12)</f>
        <v>627349.05663537048</v>
      </c>
      <c r="T72" s="10"/>
      <c r="U72" s="53">
        <f ca="1">_xll.DBRW($B$15,U$7,$F72,$F$30,$F$29,U$11,U$12)</f>
        <v>351428.64998405776</v>
      </c>
      <c r="V72" s="54">
        <f t="shared" ca="1" si="5"/>
        <v>0.78513919301636226</v>
      </c>
      <c r="W72" s="10"/>
      <c r="X72" s="53">
        <f ca="1">_xll.DBRW($B$15,X$7,$F72,$F$30,$F$29,X$11,X$12)</f>
        <v>457996.32225225645</v>
      </c>
      <c r="Y72" s="54">
        <f t="shared" ca="1" si="6"/>
        <v>0.36976876484575238</v>
      </c>
      <c r="Z72" s="10"/>
      <c r="AA72" s="34" t="str">
        <f ca="1">_xll.DBRW($B$3,AA$7,$F72,$F$30,$F$29,AA$11,AA$12)</f>
        <v/>
      </c>
      <c r="AB72" s="34" t="str">
        <f ca="1">_xll.DBRW($B$3,AB$7,$F72,$F$30,$F$29,AB$11,AB$12)</f>
        <v/>
      </c>
    </row>
    <row r="73" spans="1:28" customFormat="1" ht="12.75" x14ac:dyDescent="0.2">
      <c r="A73" s="29" t="str">
        <f ca="1">IF(_xll.TM1RPTELLEV($F$41,$F73)=0,"Root",IF(OR(_xll.ELLEV($B$8,$F73)=0,_xll.TM1RPTELLEV($F$41,$F73)+1&gt;=VALUE($I$29)),"Base"&amp;$F$2,"Default"))</f>
        <v>Base</v>
      </c>
      <c r="B73" s="66"/>
      <c r="C73" s="10"/>
      <c r="D73" s="10"/>
      <c r="E73" s="10"/>
      <c r="F73" s="68" t="s">
        <v>100</v>
      </c>
      <c r="G73" s="56">
        <f ca="1">_xll.DBRW($B$15,G$7,$F73,$F$30,$F$29,G$11,G$12)</f>
        <v>33926.42226402658</v>
      </c>
      <c r="H73" s="56">
        <f ca="1">_xll.DBRW($B$15,H$7,$F73,$F$30,$F$29,H$11,H$12)</f>
        <v>30899.379070610659</v>
      </c>
      <c r="I73" s="56">
        <f ca="1">_xll.DBRW($B$15,I$7,$F73,$F$30,$F$29,I$11,I$12)</f>
        <v>25249.644400032459</v>
      </c>
      <c r="J73" s="56">
        <f ca="1">_xll.DBRW($B$15,J$7,$F73,$F$30,$F$29,J$11,J$12)</f>
        <v>34645.663658762242</v>
      </c>
      <c r="K73" s="56">
        <f ca="1">_xll.DBRW($B$15,K$7,$F73,$F$30,$F$29,K$11,K$12)</f>
        <v>14640.513640696166</v>
      </c>
      <c r="L73" s="56">
        <f ca="1">_xll.DBRW($B$15,L$7,$F73,$F$30,$F$29,L$11,L$12)</f>
        <v>27994.514659187047</v>
      </c>
      <c r="M73" s="56">
        <f ca="1">_xll.DBRW($B$15,M$7,$F73,$F$30,$F$29,M$11,M$12)</f>
        <v>22797.003665477685</v>
      </c>
      <c r="N73" s="56">
        <f ca="1">_xll.DBRW($B$15,N$7,$F73,$F$30,$F$29,N$11,N$12)</f>
        <v>23605.915649292416</v>
      </c>
      <c r="O73" s="56">
        <f ca="1">_xll.DBRW($B$15,O$7,$F73,$F$30,$F$29,O$11,O$12)</f>
        <v>14640.513683626696</v>
      </c>
      <c r="P73" s="56">
        <f ca="1">_xll.DBRW($B$15,P$7,$F73,$F$30,$F$29,P$11,P$12)</f>
        <v>14597.801432895787</v>
      </c>
      <c r="Q73" s="56">
        <f ca="1">_xll.DBRW($B$15,Q$7,$F73,$F$30,$F$29,Q$11,Q$12)</f>
        <v>27994.514641737915</v>
      </c>
      <c r="R73" s="56">
        <f ca="1">_xll.DBRW($B$15,R$7,$F73,$F$30,$F$29,R$11,R$12)</f>
        <v>18062.637234572256</v>
      </c>
      <c r="S73" s="52">
        <f ca="1">_xll.DBRW($B$15,S$7,$F73,$F$30,$F$29,S$11,S$12)</f>
        <v>289054.52400091785</v>
      </c>
      <c r="T73" s="10"/>
      <c r="U73" s="53">
        <f ca="1">_xll.DBRW($B$15,U$7,$F73,$F$30,$F$29,U$11,U$12)</f>
        <v>166756.06548235158</v>
      </c>
      <c r="V73" s="54">
        <f t="shared" ca="1" si="5"/>
        <v>0.73339736197787397</v>
      </c>
      <c r="W73" s="10"/>
      <c r="X73" s="53">
        <f ca="1">_xll.DBRW($B$15,X$7,$F73,$F$30,$F$29,X$11,X$12)</f>
        <v>284722.55878895166</v>
      </c>
      <c r="Y73" s="54">
        <f t="shared" ca="1" si="6"/>
        <v>1.5214689100828238E-2</v>
      </c>
      <c r="Z73" s="10"/>
      <c r="AA73" s="34" t="str">
        <f ca="1">_xll.DBRW($B$3,AA$7,$F73,$F$30,$F$29,AA$11,AA$12)</f>
        <v/>
      </c>
      <c r="AB73" s="34" t="str">
        <f ca="1">_xll.DBRW($B$3,AB$7,$F73,$F$30,$F$29,AB$11,AB$12)</f>
        <v/>
      </c>
    </row>
    <row r="74" spans="1:28" customFormat="1" ht="12.75" x14ac:dyDescent="0.2">
      <c r="A74" s="29" t="str">
        <f ca="1">IF(_xll.TM1RPTELLEV($F$41,$F74)=0,"Root",IF(OR(_xll.ELLEV($B$8,$F74)=0,_xll.TM1RPTELLEV($F$41,$F74)+1&gt;=VALUE($I$29)),"Base"&amp;$F$2,"Default"))</f>
        <v>Base</v>
      </c>
      <c r="B74" s="66"/>
      <c r="C74" s="10"/>
      <c r="D74" s="10"/>
      <c r="E74" s="10"/>
      <c r="F74" s="68" t="s">
        <v>101</v>
      </c>
      <c r="G74" s="56">
        <f ca="1">_xll.DBRW($B$15,G$7,$F74,$F$30,$F$29,G$11,G$12)</f>
        <v>52007.977218069915</v>
      </c>
      <c r="H74" s="56">
        <f ca="1">_xll.DBRW($B$15,H$7,$F74,$F$30,$F$29,H$11,H$12)</f>
        <v>56190.654228618558</v>
      </c>
      <c r="I74" s="56">
        <f ca="1">_xll.DBRW($B$15,I$7,$F74,$F$30,$F$29,I$11,I$12)</f>
        <v>73706.637181163227</v>
      </c>
      <c r="J74" s="56">
        <f ca="1">_xll.DBRW($B$15,J$7,$F74,$F$30,$F$29,J$11,J$12)</f>
        <v>55690.203081182161</v>
      </c>
      <c r="K74" s="56">
        <f ca="1">_xll.DBRW($B$15,K$7,$F74,$F$30,$F$29,K$11,K$12)</f>
        <v>55801.770258919758</v>
      </c>
      <c r="L74" s="56">
        <f ca="1">_xll.DBRW($B$15,L$7,$F74,$F$30,$F$29,L$11,L$12)</f>
        <v>15263.281047074801</v>
      </c>
      <c r="M74" s="56">
        <f ca="1">_xll.DBRW($B$15,M$7,$F74,$F$30,$F$29,M$11,M$12)</f>
        <v>43777.642102864047</v>
      </c>
      <c r="N74" s="56">
        <f ca="1">_xll.DBRW($B$15,N$7,$F74,$F$30,$F$29,N$11,N$12)</f>
        <v>69908.942203094572</v>
      </c>
      <c r="O74" s="56">
        <f ca="1">_xll.DBRW($B$15,O$7,$F74,$F$30,$F$29,O$11,O$12)</f>
        <v>55801.770422547881</v>
      </c>
      <c r="P74" s="56">
        <f ca="1">_xll.DBRW($B$15,P$7,$F74,$F$30,$F$29,P$11,P$12)</f>
        <v>117073.29196727123</v>
      </c>
      <c r="Q74" s="56">
        <f ca="1">_xll.DBRW($B$15,Q$7,$F74,$F$30,$F$29,Q$11,Q$12)</f>
        <v>45078.21103858485</v>
      </c>
      <c r="R74" s="56">
        <f ca="1">_xll.DBRW($B$15,R$7,$F74,$F$30,$F$29,R$11,R$12)</f>
        <v>47114.951191160289</v>
      </c>
      <c r="S74" s="52">
        <f ca="1">_xll.DBRW($B$15,S$7,$F74,$F$30,$F$29,S$11,S$12)</f>
        <v>687415.33194055129</v>
      </c>
      <c r="T74" s="10"/>
      <c r="U74" s="53">
        <f ca="1">_xll.DBRW($B$15,U$7,$F74,$F$30,$F$29,U$11,U$12)</f>
        <v>385074.66282945994</v>
      </c>
      <c r="V74" s="54">
        <f t="shared" ca="1" si="5"/>
        <v>0.78514817591359054</v>
      </c>
      <c r="W74" s="10"/>
      <c r="X74" s="53">
        <f ca="1">_xll.DBRW($B$15,X$7,$F74,$F$30,$F$29,X$11,X$12)</f>
        <v>501847.03395725973</v>
      </c>
      <c r="Y74" s="54">
        <f t="shared" ca="1" si="6"/>
        <v>0.36977063811658528</v>
      </c>
      <c r="Z74" s="10"/>
      <c r="AA74" s="34" t="str">
        <f ca="1">_xll.DBRW($B$3,AA$7,$F74,$F$30,$F$29,AA$11,AA$12)</f>
        <v/>
      </c>
      <c r="AB74" s="34" t="str">
        <f ca="1">_xll.DBRW($B$3,AB$7,$F74,$F$30,$F$29,AB$11,AB$12)</f>
        <v/>
      </c>
    </row>
    <row r="75" spans="1:28" customFormat="1" ht="12.75" x14ac:dyDescent="0.2">
      <c r="A75" s="29" t="str">
        <f ca="1">IF(_xll.TM1RPTELLEV($F$41,$F75)=0,"Root",IF(OR(_xll.ELLEV($B$8,$F75)=0,_xll.TM1RPTELLEV($F$41,$F75)+1&gt;=VALUE($I$29)),"Base"&amp;$F$2,"Default"))</f>
        <v>Base</v>
      </c>
      <c r="B75" s="66"/>
      <c r="C75" s="10"/>
      <c r="D75" s="10"/>
      <c r="E75" s="10"/>
      <c r="F75" s="68" t="s">
        <v>102</v>
      </c>
      <c r="G75" s="56">
        <f ca="1">_xll.DBRW($B$15,G$7,$F75,$F$30,$F$29,G$11,G$12)</f>
        <v>53296.54473375513</v>
      </c>
      <c r="H75" s="56">
        <f ca="1">_xll.DBRW($B$15,H$7,$F75,$F$30,$F$29,H$11,H$12)</f>
        <v>39100.018160750718</v>
      </c>
      <c r="I75" s="56">
        <f ca="1">_xll.DBRW($B$15,I$7,$F75,$F$30,$F$29,I$11,I$12)</f>
        <v>87445.303595617937</v>
      </c>
      <c r="J75" s="56">
        <f ca="1">_xll.DBRW($B$15,J$7,$F75,$F$30,$F$29,J$11,J$12)</f>
        <v>16459.412201896259</v>
      </c>
      <c r="K75" s="56">
        <f ca="1">_xll.DBRW($B$15,K$7,$F75,$F$30,$F$29,K$11,K$12)</f>
        <v>19876.620013071682</v>
      </c>
      <c r="L75" s="56">
        <f ca="1">_xll.DBRW($B$15,L$7,$F75,$F$30,$F$29,L$11,L$12)</f>
        <v>52194.531812103058</v>
      </c>
      <c r="M75" s="56">
        <f ca="1">_xll.DBRW($B$15,M$7,$F75,$F$30,$F$29,M$11,M$12)</f>
        <v>39704.161952037022</v>
      </c>
      <c r="N75" s="56">
        <f ca="1">_xll.DBRW($B$15,N$7,$F75,$F$30,$F$29,N$11,N$12)</f>
        <v>12909.144545977313</v>
      </c>
      <c r="O75" s="56">
        <f ca="1">_xll.DBRW($B$15,O$7,$F75,$F$30,$F$29,O$11,O$12)</f>
        <v>19876.620071356105</v>
      </c>
      <c r="P75" s="56">
        <f ca="1">_xll.DBRW($B$15,P$7,$F75,$F$30,$F$29,P$11,P$12)</f>
        <v>17241.618227597333</v>
      </c>
      <c r="Q75" s="56">
        <f ca="1">_xll.DBRW($B$15,Q$7,$F75,$F$30,$F$29,Q$11,Q$12)</f>
        <v>34968.127778978444</v>
      </c>
      <c r="R75" s="56">
        <f ca="1">_xll.DBRW($B$15,R$7,$F75,$F$30,$F$29,R$11,R$12)</f>
        <v>57863.049431643733</v>
      </c>
      <c r="S75" s="52">
        <f ca="1">_xll.DBRW($B$15,S$7,$F75,$F$30,$F$29,S$11,S$12)</f>
        <v>450935.15252478456</v>
      </c>
      <c r="T75" s="10"/>
      <c r="U75" s="53">
        <f ca="1">_xll.DBRW($B$15,U$7,$F75,$F$30,$F$29,U$11,U$12)</f>
        <v>413868.24621955334</v>
      </c>
      <c r="V75" s="54">
        <f t="shared" ca="1" si="5"/>
        <v>8.956209287331407E-2</v>
      </c>
      <c r="W75" s="10"/>
      <c r="X75" s="53">
        <f ca="1">_xll.DBRW($B$15,X$7,$F75,$F$30,$F$29,X$11,X$12)</f>
        <v>482969.22816365515</v>
      </c>
      <c r="Y75" s="54">
        <f t="shared" ca="1" si="6"/>
        <v>-6.6327363672154638E-2</v>
      </c>
      <c r="Z75" s="10"/>
      <c r="AA75" s="34" t="str">
        <f ca="1">_xll.DBRW($B$3,AA$7,$F75,$F$30,$F$29,AA$11,AA$12)</f>
        <v/>
      </c>
      <c r="AB75" s="34" t="str">
        <f ca="1">_xll.DBRW($B$3,AB$7,$F75,$F$30,$F$29,AB$11,AB$12)</f>
        <v/>
      </c>
    </row>
    <row r="76" spans="1:28" customFormat="1" ht="12.75" x14ac:dyDescent="0.2">
      <c r="A76" s="29" t="str">
        <f ca="1">IF(_xll.TM1RPTELLEV($F$41,$F76)=0,"Root",IF(OR(_xll.ELLEV($B$8,$F76)=0,_xll.TM1RPTELLEV($F$41,$F76)+1&gt;=VALUE($I$29)),"Base"&amp;$F$2,"Default"))</f>
        <v>Base</v>
      </c>
      <c r="B76" s="66"/>
      <c r="C76" s="10"/>
      <c r="D76" s="10"/>
      <c r="E76" s="10"/>
      <c r="F76" s="68" t="s">
        <v>103</v>
      </c>
      <c r="G76" s="56">
        <f ca="1">_xll.DBRW($B$15,G$7,$F76,$F$30,$F$29,G$11,G$12)</f>
        <v>52511.853079032458</v>
      </c>
      <c r="H76" s="56">
        <f ca="1">_xll.DBRW($B$15,H$7,$F76,$F$30,$F$29,H$11,H$12)</f>
        <v>56731.56008435737</v>
      </c>
      <c r="I76" s="56">
        <f ca="1">_xll.DBRW($B$15,I$7,$F76,$F$30,$F$29,I$11,I$12)</f>
        <v>74422.31137355011</v>
      </c>
      <c r="J76" s="56">
        <f ca="1">_xll.DBRW($B$15,J$7,$F76,$F$30,$F$29,J$11,J$12)</f>
        <v>56234.580512904824</v>
      </c>
      <c r="K76" s="56">
        <f ca="1">_xll.DBRW($B$15,K$7,$F76,$F$30,$F$29,K$11,K$12)</f>
        <v>56343.535018715105</v>
      </c>
      <c r="L76" s="56">
        <f ca="1">_xll.DBRW($B$15,L$7,$F76,$F$30,$F$29,L$11,L$12)</f>
        <v>15411.468241706592</v>
      </c>
      <c r="M76" s="56">
        <f ca="1">_xll.DBRW($B$15,M$7,$F76,$F$30,$F$29,M$11,M$12)</f>
        <v>44202.667754348164</v>
      </c>
      <c r="N76" s="56">
        <f ca="1">_xll.DBRW($B$15,N$7,$F76,$F$30,$F$29,N$11,N$12)</f>
        <v>70587.669797299342</v>
      </c>
      <c r="O76" s="56">
        <f ca="1">_xll.DBRW($B$15,O$7,$F76,$F$30,$F$29,O$11,O$12)</f>
        <v>56343.535183931832</v>
      </c>
      <c r="P76" s="56">
        <f ca="1">_xll.DBRW($B$15,P$7,$F76,$F$30,$F$29,P$11,P$12)</f>
        <v>118209.9258698661</v>
      </c>
      <c r="Q76" s="56">
        <f ca="1">_xll.DBRW($B$15,Q$7,$F76,$F$30,$F$29,Q$11,Q$12)</f>
        <v>45515.863572940034</v>
      </c>
      <c r="R76" s="56">
        <f ca="1">_xll.DBRW($B$15,R$7,$F76,$F$30,$F$29,R$11,R$12)</f>
        <v>47572.37790175408</v>
      </c>
      <c r="S76" s="52">
        <f ca="1">_xll.DBRW($B$15,S$7,$F76,$F$30,$F$29,S$11,S$12)</f>
        <v>694087.348390406</v>
      </c>
      <c r="T76" s="10"/>
      <c r="U76" s="53">
        <f ca="1">_xll.DBRW($B$15,U$7,$F76,$F$30,$F$29,U$11,U$12)</f>
        <v>388815.64974310074</v>
      </c>
      <c r="V76" s="54">
        <f t="shared" ca="1" si="5"/>
        <v>0.78513223130037368</v>
      </c>
      <c r="W76" s="10"/>
      <c r="X76" s="53">
        <f ca="1">_xll.DBRW($B$15,X$7,$F76,$F$30,$F$29,X$11,X$12)</f>
        <v>506719.3352578156</v>
      </c>
      <c r="Y76" s="54">
        <f t="shared" ca="1" si="6"/>
        <v>0.36976685138185772</v>
      </c>
      <c r="Z76" s="10"/>
      <c r="AA76" s="34" t="str">
        <f ca="1">_xll.DBRW($B$3,AA$7,$F76,$F$30,$F$29,AA$11,AA$12)</f>
        <v/>
      </c>
      <c r="AB76" s="34" t="str">
        <f ca="1">_xll.DBRW($B$3,AB$7,$F76,$F$30,$F$29,AB$11,AB$12)</f>
        <v/>
      </c>
    </row>
    <row r="77" spans="1:28" customFormat="1" ht="12.75" x14ac:dyDescent="0.2">
      <c r="A77" s="29" t="str">
        <f ca="1">IF(_xll.TM1RPTELLEV($F$41,$F77)=0,"Root",IF(OR(_xll.ELLEV($B$8,$F77)=0,_xll.TM1RPTELLEV($F$41,$F77)+1&gt;=VALUE($I$29)),"Base"&amp;$F$2,"Default"))</f>
        <v>Base</v>
      </c>
      <c r="B77" s="66"/>
      <c r="C77" s="10"/>
      <c r="D77" s="10"/>
      <c r="E77" s="10"/>
      <c r="F77" s="68" t="s">
        <v>104</v>
      </c>
      <c r="G77" s="56">
        <f ca="1">_xll.DBRW($B$15,G$7,$F77,$F$30,$F$29,G$11,G$12)</f>
        <v>68595.99696114879</v>
      </c>
      <c r="H77" s="56">
        <f ca="1">_xll.DBRW($B$15,H$7,$F77,$F$30,$F$29,H$11,H$12)</f>
        <v>79231.286895473211</v>
      </c>
      <c r="I77" s="56">
        <f ca="1">_xll.DBRW($B$15,I$7,$F77,$F$30,$F$29,I$11,I$12)</f>
        <v>121045.753078672</v>
      </c>
      <c r="J77" s="56">
        <f ca="1">_xll.DBRW($B$15,J$7,$F77,$F$30,$F$29,J$11,J$12)</f>
        <v>30772.792918132916</v>
      </c>
      <c r="K77" s="56">
        <f ca="1">_xll.DBRW($B$15,K$7,$F77,$F$30,$F$29,K$11,K$12)</f>
        <v>58929.425389347729</v>
      </c>
      <c r="L77" s="56">
        <f ca="1">_xll.DBRW($B$15,L$7,$F77,$F$30,$F$29,L$11,L$12)</f>
        <v>98331.256875166495</v>
      </c>
      <c r="M77" s="56">
        <f ca="1">_xll.DBRW($B$15,M$7,$F77,$F$30,$F$29,M$11,M$12)</f>
        <v>83518.017002785375</v>
      </c>
      <c r="N77" s="56">
        <f ca="1">_xll.DBRW($B$15,N$7,$F77,$F$30,$F$29,N$11,N$12)</f>
        <v>25547.645706932737</v>
      </c>
      <c r="O77" s="56">
        <f ca="1">_xll.DBRW($B$15,O$7,$F77,$F$30,$F$29,O$11,O$12)</f>
        <v>58929.425562147095</v>
      </c>
      <c r="P77" s="56">
        <f ca="1">_xll.DBRW($B$15,P$7,$F77,$F$30,$F$29,P$11,P$12)</f>
        <v>24746.661150035547</v>
      </c>
      <c r="Q77" s="56">
        <f ca="1">_xll.DBRW($B$15,Q$7,$F77,$F$30,$F$29,Q$11,Q$12)</f>
        <v>65376.99777355008</v>
      </c>
      <c r="R77" s="56">
        <f ca="1">_xll.DBRW($B$15,R$7,$F77,$F$30,$F$29,R$11,R$12)</f>
        <v>107320.88305612656</v>
      </c>
      <c r="S77" s="52">
        <f ca="1">_xll.DBRW($B$15,S$7,$F77,$F$30,$F$29,S$11,S$12)</f>
        <v>822346.14236951864</v>
      </c>
      <c r="T77" s="10"/>
      <c r="U77" s="53">
        <f ca="1">_xll.DBRW($B$15,U$7,$F77,$F$30,$F$29,U$11,U$12)</f>
        <v>707892.17285533552</v>
      </c>
      <c r="V77" s="54">
        <f t="shared" ca="1" si="5"/>
        <v>0.16168277303098932</v>
      </c>
      <c r="W77" s="10"/>
      <c r="X77" s="53">
        <f ca="1">_xll.DBRW($B$15,X$7,$F77,$F$30,$F$29,X$11,X$12)</f>
        <v>887190.41104658775</v>
      </c>
      <c r="Y77" s="54">
        <f t="shared" ca="1" si="6"/>
        <v>-7.3089460694885755E-2</v>
      </c>
      <c r="Z77" s="10"/>
      <c r="AA77" s="34" t="str">
        <f ca="1">_xll.DBRW($B$3,AA$7,$F77,$F$30,$F$29,AA$11,AA$12)</f>
        <v/>
      </c>
      <c r="AB77" s="34" t="str">
        <f ca="1">_xll.DBRW($B$3,AB$7,$F77,$F$30,$F$29,AB$11,AB$12)</f>
        <v/>
      </c>
    </row>
  </sheetData>
  <mergeCells count="2">
    <mergeCell ref="B5:D5"/>
    <mergeCell ref="B14:D14"/>
  </mergeCells>
  <conditionalFormatting sqref="V20:V23">
    <cfRule type="cellIs" dxfId="15" priority="1284" operator="lessThan">
      <formula>0</formula>
    </cfRule>
  </conditionalFormatting>
  <conditionalFormatting sqref="Y20:Y23">
    <cfRule type="cellIs" dxfId="14" priority="1283" operator="lessThan">
      <formula>0</formula>
    </cfRule>
  </conditionalFormatting>
  <conditionalFormatting sqref="G23:R23">
    <cfRule type="expression" dxfId="13" priority="102">
      <formula>G$6="Act"</formula>
    </cfRule>
  </conditionalFormatting>
  <conditionalFormatting sqref="V70 V62 V54 V48 V42">
    <cfRule type="cellIs" dxfId="12" priority="5" operator="lessThan">
      <formula>0</formula>
    </cfRule>
  </conditionalFormatting>
  <conditionalFormatting sqref="Y70 Y62 Y54 Y48 Y42">
    <cfRule type="cellIs" dxfId="11" priority="4" operator="lessThan">
      <formula>0</formula>
    </cfRule>
  </conditionalFormatting>
  <conditionalFormatting sqref="V71:V77 V63:V69 V55:V61 V49:V53 V43:V47">
    <cfRule type="cellIs" dxfId="10" priority="3" operator="lessThan">
      <formula>0</formula>
    </cfRule>
  </conditionalFormatting>
  <conditionalFormatting sqref="Y71:Y77 Y63:Y69 Y55:Y61 Y49:Y53 Y43:Y47">
    <cfRule type="cellIs" dxfId="9" priority="2" operator="lessThan">
      <formula>0</formula>
    </cfRule>
  </conditionalFormatting>
  <conditionalFormatting sqref="G71:R77 G63:R69 G55:R61 G49:R53 G43:R47">
    <cfRule type="expression" dxfId="8" priority="1">
      <formula>G$6="Act"</formula>
    </cfRule>
  </conditionalFormatting>
  <dataValidations disablePrompts="1" count="1">
    <dataValidation type="list" allowBlank="1" showInputMessage="1" showErrorMessage="1" sqref="I30 H27 K27">
      <formula1>"Yes,No"</formula1>
    </dataValidation>
  </dataValidations>
  <printOptions horizontalCentered="1"/>
  <pageMargins left="0.45" right="0.45" top="0.5" bottom="0.5" header="0.3" footer="0.3"/>
  <pageSetup scale="77" fitToHeight="0" orientation="landscape" r:id="rId1"/>
  <headerFooter>
    <oddHeader>&amp;R&amp;D | &amp;T</oddHeader>
    <oddFooter>Page &amp;P of &amp;N</oddFooter>
  </headerFooter>
  <drawing r:id="rId2"/>
  <legacyDrawing r:id="rId3"/>
  <controls>
    <mc:AlternateContent xmlns:mc="http://schemas.openxmlformats.org/markup-compatibility/2006">
      <mc:Choice Requires="x14">
        <control shapeId="2051" r:id="rId4" name="TIButton1">
          <controlPr defaultSize="0" print="0" autoLine="0" r:id="rId5">
            <anchor moveWithCells="1">
              <from>
                <xdr:col>6</xdr:col>
                <xdr:colOff>161925</xdr:colOff>
                <xdr:row>31</xdr:row>
                <xdr:rowOff>0</xdr:rowOff>
              </from>
              <to>
                <xdr:col>7</xdr:col>
                <xdr:colOff>571500</xdr:colOff>
                <xdr:row>32</xdr:row>
                <xdr:rowOff>142875</xdr:rowOff>
              </to>
            </anchor>
          </controlPr>
        </control>
      </mc:Choice>
      <mc:Fallback>
        <control shapeId="2051" r:id="rId4" name="TI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0C0"/>
    <pageSetUpPr fitToPage="1"/>
  </sheetPr>
  <dimension ref="A1:AB53"/>
  <sheetViews>
    <sheetView showGridLines="0" topLeftCell="E28" zoomScaleNormal="100" workbookViewId="0">
      <pane xSplit="2" ySplit="13" topLeftCell="G41" activePane="bottomRight" state="frozen"/>
      <selection activeCell="E28" sqref="E28"/>
      <selection pane="topRight" activeCell="G28" sqref="G28"/>
      <selection pane="bottomLeft" activeCell="E41" sqref="E41"/>
      <selection pane="bottomRight" activeCell="G41" sqref="G41"/>
    </sheetView>
  </sheetViews>
  <sheetFormatPr defaultRowHeight="12" outlineLevelRow="1" outlineLevelCol="1" x14ac:dyDescent="0.2"/>
  <cols>
    <col min="1" max="1" width="9.85546875" style="10" hidden="1" customWidth="1" outlineLevel="1"/>
    <col min="2" max="2" width="24.140625" style="10" hidden="1" customWidth="1" outlineLevel="1"/>
    <col min="3" max="3" width="10.7109375" style="10" hidden="1" customWidth="1" outlineLevel="1"/>
    <col min="4" max="4" width="17.140625" style="10" hidden="1" customWidth="1" outlineLevel="1"/>
    <col min="5" max="5" width="9.5703125" style="10" bestFit="1" customWidth="1" collapsed="1"/>
    <col min="6" max="6" width="29.42578125" style="10" bestFit="1" customWidth="1"/>
    <col min="7" max="7" width="10.85546875" style="12" customWidth="1"/>
    <col min="8" max="19" width="10.85546875" style="10" customWidth="1"/>
    <col min="20" max="20" width="1.28515625" style="10" customWidth="1"/>
    <col min="21" max="21" width="10.85546875" style="10" customWidth="1"/>
    <col min="22" max="22" width="10.85546875" style="13" customWidth="1"/>
    <col min="23" max="23" width="1" style="10" customWidth="1"/>
    <col min="24" max="24" width="10.85546875" style="10" customWidth="1"/>
    <col min="25" max="25" width="10.85546875" style="13" customWidth="1"/>
    <col min="26" max="26" width="1.140625" style="10" customWidth="1"/>
    <col min="27" max="28" width="54" style="13" customWidth="1"/>
    <col min="29" max="16384" width="9.140625" style="10"/>
  </cols>
  <sheetData>
    <row r="1" spans="1:28" hidden="1" outlineLevel="1" x14ac:dyDescent="0.2">
      <c r="F1" s="11" t="s">
        <v>36</v>
      </c>
      <c r="AA1" s="19" t="s">
        <v>58</v>
      </c>
      <c r="AB1" s="19" t="s">
        <v>58</v>
      </c>
    </row>
    <row r="2" spans="1:28" hidden="1" outlineLevel="1" x14ac:dyDescent="0.2">
      <c r="A2" s="14" t="s">
        <v>0</v>
      </c>
      <c r="B2" s="15" t="s">
        <v>68</v>
      </c>
      <c r="C2" s="26" t="str">
        <f>LEFT(B2,LEN(B2)-1)</f>
        <v>PTR01-AC</v>
      </c>
      <c r="G2" s="9">
        <v>1</v>
      </c>
      <c r="H2" s="9">
        <v>2</v>
      </c>
      <c r="I2" s="9">
        <v>3</v>
      </c>
      <c r="J2" s="9">
        <v>4</v>
      </c>
      <c r="K2" s="9">
        <v>5</v>
      </c>
      <c r="L2" s="9">
        <v>6</v>
      </c>
      <c r="M2" s="9">
        <v>7</v>
      </c>
      <c r="N2" s="9">
        <v>8</v>
      </c>
      <c r="O2" s="9">
        <v>9</v>
      </c>
      <c r="P2" s="9">
        <v>10</v>
      </c>
      <c r="Q2" s="9">
        <v>11</v>
      </c>
      <c r="R2" s="9">
        <v>12</v>
      </c>
    </row>
    <row r="3" spans="1:28" hidden="1" outlineLevel="1" x14ac:dyDescent="0.2">
      <c r="A3" s="14" t="s">
        <v>1</v>
      </c>
      <c r="B3" s="15" t="str">
        <f>$B$2&amp;"bpmRevenues"</f>
        <v>PTR01-AC:bpmRevenues</v>
      </c>
      <c r="G3" s="9" t="s">
        <v>31</v>
      </c>
      <c r="H3" s="9" t="s">
        <v>32</v>
      </c>
      <c r="I3" s="9" t="s">
        <v>33</v>
      </c>
      <c r="J3" s="9" t="s">
        <v>22</v>
      </c>
      <c r="K3" s="9" t="s">
        <v>23</v>
      </c>
      <c r="L3" s="9" t="s">
        <v>24</v>
      </c>
      <c r="M3" s="9" t="s">
        <v>25</v>
      </c>
      <c r="N3" s="9" t="s">
        <v>26</v>
      </c>
      <c r="O3" s="9" t="s">
        <v>27</v>
      </c>
      <c r="P3" s="9" t="s">
        <v>28</v>
      </c>
      <c r="Q3" s="9" t="s">
        <v>29</v>
      </c>
      <c r="R3" s="9" t="s">
        <v>30</v>
      </c>
      <c r="S3" s="16" t="s">
        <v>43</v>
      </c>
      <c r="U3" s="17" t="s">
        <v>43</v>
      </c>
      <c r="X3" s="17" t="s">
        <v>43</v>
      </c>
    </row>
    <row r="4" spans="1:28" hidden="1" outlineLevel="1" x14ac:dyDescent="0.2">
      <c r="G4" s="18" t="str">
        <f t="shared" ref="G4:R4" ca="1" si="0">$F$32</f>
        <v>2016</v>
      </c>
      <c r="H4" s="18" t="str">
        <f t="shared" ca="1" si="0"/>
        <v>2016</v>
      </c>
      <c r="I4" s="18" t="str">
        <f t="shared" ca="1" si="0"/>
        <v>2016</v>
      </c>
      <c r="J4" s="18" t="str">
        <f t="shared" ca="1" si="0"/>
        <v>2016</v>
      </c>
      <c r="K4" s="18" t="str">
        <f t="shared" ca="1" si="0"/>
        <v>2016</v>
      </c>
      <c r="L4" s="18" t="str">
        <f t="shared" ca="1" si="0"/>
        <v>2016</v>
      </c>
      <c r="M4" s="18" t="str">
        <f t="shared" ca="1" si="0"/>
        <v>2016</v>
      </c>
      <c r="N4" s="18" t="str">
        <f t="shared" ca="1" si="0"/>
        <v>2016</v>
      </c>
      <c r="O4" s="18" t="str">
        <f t="shared" ca="1" si="0"/>
        <v>2016</v>
      </c>
      <c r="P4" s="18" t="str">
        <f t="shared" ca="1" si="0"/>
        <v>2016</v>
      </c>
      <c r="Q4" s="18" t="str">
        <f t="shared" ca="1" si="0"/>
        <v>2016</v>
      </c>
      <c r="R4" s="18" t="str">
        <f t="shared" ca="1" si="0"/>
        <v>2016</v>
      </c>
    </row>
    <row r="5" spans="1:28" hidden="1" outlineLevel="1" x14ac:dyDescent="0.2">
      <c r="B5" s="69" t="str">
        <f>B3</f>
        <v>PTR01-AC:bpmRevenues</v>
      </c>
      <c r="C5" s="69"/>
      <c r="D5" s="69"/>
      <c r="F5" s="11" t="s">
        <v>18</v>
      </c>
      <c r="G5" s="11"/>
    </row>
    <row r="6" spans="1:28" hidden="1" outlineLevel="1" x14ac:dyDescent="0.2">
      <c r="A6" s="19" t="s">
        <v>2</v>
      </c>
      <c r="B6" s="20" t="s">
        <v>3</v>
      </c>
      <c r="C6" s="19" t="s">
        <v>4</v>
      </c>
      <c r="D6" s="20" t="s">
        <v>5</v>
      </c>
      <c r="F6" s="8" t="s">
        <v>60</v>
      </c>
      <c r="G6" s="9" t="str">
        <f ca="1">IF(_xll.DBR($B$16,G$11,"IsPlanMonth")&gt;0,"Plan","Act")</f>
        <v>Act</v>
      </c>
      <c r="H6" s="9" t="str">
        <f ca="1">IF(_xll.DBR($B$16,H$11,"IsPlanMonth")&gt;0,"Plan","Act")</f>
        <v>Act</v>
      </c>
      <c r="I6" s="9" t="str">
        <f ca="1">IF(_xll.DBR($B$16,I$11,"IsPlanMonth")&gt;0,"Plan","Act")</f>
        <v>Act</v>
      </c>
      <c r="J6" s="9" t="str">
        <f ca="1">IF(_xll.DBR($B$16,J$11,"IsPlanMonth")&gt;0,"Plan","Act")</f>
        <v>Act</v>
      </c>
      <c r="K6" s="9" t="str">
        <f ca="1">IF(_xll.DBR($B$16,K$11,"IsPlanMonth")&gt;0,"Plan","Act")</f>
        <v>Plan</v>
      </c>
      <c r="L6" s="9" t="str">
        <f ca="1">IF(_xll.DBR($B$16,L$11,"IsPlanMonth")&gt;0,"Plan","Act")</f>
        <v>Plan</v>
      </c>
      <c r="M6" s="9" t="str">
        <f ca="1">IF(_xll.DBR($B$16,M$11,"IsPlanMonth")&gt;0,"Plan","Act")</f>
        <v>Plan</v>
      </c>
      <c r="N6" s="9" t="str">
        <f ca="1">IF(_xll.DBR($B$16,N$11,"IsPlanMonth")&gt;0,"Plan","Act")</f>
        <v>Plan</v>
      </c>
      <c r="O6" s="9" t="str">
        <f ca="1">IF(_xll.DBR($B$16,O$11,"IsPlanMonth")&gt;0,"Plan","Act")</f>
        <v>Plan</v>
      </c>
      <c r="P6" s="9" t="str">
        <f ca="1">IF(_xll.DBR($B$16,P$11,"IsPlanMonth")&gt;0,"Plan","Act")</f>
        <v>Plan</v>
      </c>
      <c r="Q6" s="9" t="str">
        <f ca="1">IF(_xll.DBR($B$16,Q$11,"IsPlanMonth")&gt;0,"Plan","Act")</f>
        <v>Plan</v>
      </c>
      <c r="R6" s="9" t="str">
        <f ca="1">IF(_xll.DBR($B$16,R$11,"IsPlanMonth")&gt;0,"Plan","Act")</f>
        <v>Plan</v>
      </c>
      <c r="S6" s="9" t="str">
        <f ca="1">IF(R6="Act","Act","Plan")</f>
        <v>Plan</v>
      </c>
      <c r="U6" s="12"/>
      <c r="X6" s="12"/>
    </row>
    <row r="7" spans="1:28" hidden="1" outlineLevel="1" x14ac:dyDescent="0.2">
      <c r="A7" s="19">
        <v>1</v>
      </c>
      <c r="B7" s="15" t="str">
        <f ca="1">$B$2&amp;_xll.TABDIM($B$3,A7)</f>
        <v>PTR01-AC:bpmScenario</v>
      </c>
      <c r="C7" s="21" t="s">
        <v>50</v>
      </c>
      <c r="D7" s="22"/>
      <c r="G7" s="9" t="s">
        <v>21</v>
      </c>
      <c r="H7" s="9" t="s">
        <v>21</v>
      </c>
      <c r="I7" s="9" t="s">
        <v>21</v>
      </c>
      <c r="J7" s="9" t="s">
        <v>21</v>
      </c>
      <c r="K7" s="9" t="s">
        <v>21</v>
      </c>
      <c r="L7" s="9" t="s">
        <v>21</v>
      </c>
      <c r="M7" s="9" t="s">
        <v>21</v>
      </c>
      <c r="N7" s="9" t="s">
        <v>21</v>
      </c>
      <c r="O7" s="9" t="s">
        <v>21</v>
      </c>
      <c r="P7" s="9" t="s">
        <v>21</v>
      </c>
      <c r="Q7" s="9" t="s">
        <v>21</v>
      </c>
      <c r="R7" s="9" t="s">
        <v>21</v>
      </c>
      <c r="S7" s="9" t="s">
        <v>21</v>
      </c>
      <c r="U7" s="18" t="s">
        <v>45</v>
      </c>
      <c r="V7" s="18" t="s">
        <v>7</v>
      </c>
      <c r="X7" s="18" t="s">
        <v>65</v>
      </c>
      <c r="Y7" s="18" t="s">
        <v>7</v>
      </c>
      <c r="AA7" s="9" t="s">
        <v>21</v>
      </c>
      <c r="AB7" s="9" t="s">
        <v>21</v>
      </c>
    </row>
    <row r="8" spans="1:28" hidden="1" outlineLevel="1" x14ac:dyDescent="0.2">
      <c r="A8" s="19">
        <v>2</v>
      </c>
      <c r="B8" s="15" t="str">
        <f ca="1">$B$2&amp;_xll.TABDIM($B$3,A8)</f>
        <v>PTR01-AC:bpmProducts</v>
      </c>
      <c r="C8" s="21" t="s">
        <v>19</v>
      </c>
      <c r="D8" s="22"/>
      <c r="G8" s="10"/>
      <c r="U8" s="12"/>
      <c r="X8" s="12"/>
      <c r="AA8" s="10"/>
      <c r="AB8" s="10"/>
    </row>
    <row r="9" spans="1:28" hidden="1" outlineLevel="1" x14ac:dyDescent="0.2">
      <c r="A9" s="19">
        <v>3</v>
      </c>
      <c r="B9" s="15" t="str">
        <f ca="1">$B$2&amp;_xll.TABDIM($B$3,A9)</f>
        <v>PTR01-AC:bpmChannel</v>
      </c>
      <c r="C9" s="21" t="s">
        <v>20</v>
      </c>
      <c r="D9" s="22"/>
      <c r="U9" s="12"/>
      <c r="X9" s="12"/>
      <c r="AA9" s="10"/>
      <c r="AB9" s="10"/>
    </row>
    <row r="10" spans="1:28" hidden="1" outlineLevel="1" x14ac:dyDescent="0.2">
      <c r="A10" s="19">
        <v>4</v>
      </c>
      <c r="B10" s="15" t="str">
        <f ca="1">$B$2&amp;_xll.TABDIM($B$3,A10)</f>
        <v>PTR01-AC:bpmCountry</v>
      </c>
      <c r="C10" s="21" t="s">
        <v>19</v>
      </c>
      <c r="D10" s="22"/>
    </row>
    <row r="11" spans="1:28" hidden="1" outlineLevel="1" x14ac:dyDescent="0.2">
      <c r="A11" s="19">
        <v>5</v>
      </c>
      <c r="B11" s="15" t="str">
        <f ca="1">$B$2&amp;_xll.TABDIM($B$3,A11)</f>
        <v>PTR01-AC:bpmPeriod</v>
      </c>
      <c r="C11" s="21" t="s">
        <v>6</v>
      </c>
      <c r="D11" s="22" t="s">
        <v>51</v>
      </c>
      <c r="G11" s="9" t="str">
        <f t="shared" ref="G11:R11" ca="1" si="1">G3&amp;" "&amp;G4</f>
        <v>Jan 2016</v>
      </c>
      <c r="H11" s="9" t="str">
        <f t="shared" ca="1" si="1"/>
        <v>Feb 2016</v>
      </c>
      <c r="I11" s="9" t="str">
        <f t="shared" ca="1" si="1"/>
        <v>Mar 2016</v>
      </c>
      <c r="J11" s="9" t="str">
        <f t="shared" ca="1" si="1"/>
        <v>Apr 2016</v>
      </c>
      <c r="K11" s="9" t="str">
        <f t="shared" ca="1" si="1"/>
        <v>May 2016</v>
      </c>
      <c r="L11" s="9" t="str">
        <f t="shared" ca="1" si="1"/>
        <v>Jun 2016</v>
      </c>
      <c r="M11" s="9" t="str">
        <f t="shared" ca="1" si="1"/>
        <v>Jul 2016</v>
      </c>
      <c r="N11" s="9" t="str">
        <f t="shared" ca="1" si="1"/>
        <v>Aug 2016</v>
      </c>
      <c r="O11" s="9" t="str">
        <f t="shared" ca="1" si="1"/>
        <v>Sep 2016</v>
      </c>
      <c r="P11" s="9" t="str">
        <f t="shared" ca="1" si="1"/>
        <v>Oct 2016</v>
      </c>
      <c r="Q11" s="9" t="str">
        <f t="shared" ca="1" si="1"/>
        <v>Nov 2016</v>
      </c>
      <c r="R11" s="9" t="str">
        <f t="shared" ca="1" si="1"/>
        <v>Dec 2016</v>
      </c>
      <c r="S11" s="9" t="str">
        <f ca="1">F32</f>
        <v>2016</v>
      </c>
      <c r="U11" s="18">
        <f ca="1">S11-1</f>
        <v>2015</v>
      </c>
      <c r="V11" s="18" t="s">
        <v>7</v>
      </c>
      <c r="X11" s="18" t="str">
        <f ca="1">$F$32</f>
        <v>2016</v>
      </c>
      <c r="Y11" s="18" t="s">
        <v>7</v>
      </c>
      <c r="AA11" s="18" t="str">
        <f ca="1">$S$11</f>
        <v>2016</v>
      </c>
      <c r="AB11" s="18" t="str">
        <f ca="1">$S$11</f>
        <v>2016</v>
      </c>
    </row>
    <row r="12" spans="1:28" hidden="1" outlineLevel="1" x14ac:dyDescent="0.2">
      <c r="A12" s="19">
        <v>6</v>
      </c>
      <c r="B12" s="15" t="str">
        <f ca="1">$B$2&amp;_xll.TABDIM($B$3,A12)</f>
        <v>PTR01-AC:bpmRevenue_Msr</v>
      </c>
      <c r="C12" s="21" t="s">
        <v>19</v>
      </c>
      <c r="D12" s="22" t="s">
        <v>13</v>
      </c>
      <c r="G12" s="9" t="str">
        <f t="shared" ref="G12:S12" ca="1" si="2">$F$33</f>
        <v>Volume - Units</v>
      </c>
      <c r="H12" s="9" t="str">
        <f t="shared" ca="1" si="2"/>
        <v>Volume - Units</v>
      </c>
      <c r="I12" s="9" t="str">
        <f t="shared" ca="1" si="2"/>
        <v>Volume - Units</v>
      </c>
      <c r="J12" s="9" t="str">
        <f t="shared" ca="1" si="2"/>
        <v>Volume - Units</v>
      </c>
      <c r="K12" s="9" t="str">
        <f t="shared" ca="1" si="2"/>
        <v>Volume - Units</v>
      </c>
      <c r="L12" s="9" t="str">
        <f t="shared" ca="1" si="2"/>
        <v>Volume - Units</v>
      </c>
      <c r="M12" s="9" t="str">
        <f t="shared" ca="1" si="2"/>
        <v>Volume - Units</v>
      </c>
      <c r="N12" s="9" t="str">
        <f t="shared" ca="1" si="2"/>
        <v>Volume - Units</v>
      </c>
      <c r="O12" s="9" t="str">
        <f t="shared" ca="1" si="2"/>
        <v>Volume - Units</v>
      </c>
      <c r="P12" s="9" t="str">
        <f t="shared" ca="1" si="2"/>
        <v>Volume - Units</v>
      </c>
      <c r="Q12" s="9" t="str">
        <f t="shared" ca="1" si="2"/>
        <v>Volume - Units</v>
      </c>
      <c r="R12" s="9" t="str">
        <f t="shared" ca="1" si="2"/>
        <v>Volume - Units</v>
      </c>
      <c r="S12" s="9" t="str">
        <f t="shared" ca="1" si="2"/>
        <v>Volume - Units</v>
      </c>
      <c r="T12" s="9"/>
      <c r="U12" s="9" t="str">
        <f ca="1">$F$33</f>
        <v>Volume - Units</v>
      </c>
      <c r="V12" s="9" t="str">
        <f ca="1">$F$33</f>
        <v>Volume - Units</v>
      </c>
      <c r="X12" s="9" t="str">
        <f ca="1">$F$33</f>
        <v>Volume - Units</v>
      </c>
      <c r="Y12" s="9" t="str">
        <f ca="1">$F$33</f>
        <v>Volume - Units</v>
      </c>
      <c r="AA12" s="9" t="s">
        <v>54</v>
      </c>
      <c r="AB12" s="9" t="s">
        <v>55</v>
      </c>
    </row>
    <row r="13" spans="1:28" hidden="1" outlineLevel="1" x14ac:dyDescent="0.2">
      <c r="U13" s="12"/>
      <c r="X13" s="12"/>
    </row>
    <row r="14" spans="1:28" hidden="1" outlineLevel="1" x14ac:dyDescent="0.2">
      <c r="B14" s="69" t="s">
        <v>10</v>
      </c>
      <c r="C14" s="69"/>
      <c r="D14" s="69"/>
      <c r="G14" s="10"/>
    </row>
    <row r="15" spans="1:28" ht="12.75" hidden="1" outlineLevel="1" x14ac:dyDescent="0.2">
      <c r="B15" s="59" t="str">
        <f ca="1">_xll.TM1RPTVIEW($B$3&amp;":REVCTRY2", IF($I$30="Yes",1,0), _xll.TM1RPTTITLE("PTR01-AA:bpmProducts",$F$31),  _xll.TM1RPTTITLE("PTR01-AA:bpmChannel",$F$30),_xll.TM1RPTTITLE("PTR01-AA:bpmRevenue_Msr",$F$33),TM1RPTFMTRNG,TM1RPTFMTIDCOL)</f>
        <v>PTR01-AC:bpmRevenues:REVCTRY2</v>
      </c>
      <c r="C15" s="62"/>
      <c r="D15" s="58"/>
      <c r="E15" s="63"/>
      <c r="F15"/>
      <c r="G15" s="10"/>
    </row>
    <row r="16" spans="1:28" hidden="1" outlineLevel="1" x14ac:dyDescent="0.2">
      <c r="B16" s="23" t="str">
        <f>$B$2&amp;"bpmPeriod_Info"</f>
        <v>PTR01-AC:bpmPeriod_Info</v>
      </c>
      <c r="C16" s="24"/>
      <c r="D16" s="25"/>
      <c r="G16" s="10"/>
    </row>
    <row r="17" spans="1:28" hidden="1" outlineLevel="1" x14ac:dyDescent="0.2">
      <c r="B17" s="27"/>
      <c r="C17" s="27"/>
      <c r="D17" s="27"/>
      <c r="G17" s="10"/>
    </row>
    <row r="18" spans="1:28" hidden="1" outlineLevel="1" x14ac:dyDescent="0.2">
      <c r="A18" s="28" t="s">
        <v>8</v>
      </c>
      <c r="G18" s="10"/>
    </row>
    <row r="19" spans="1:28" hidden="1" outlineLevel="1" x14ac:dyDescent="0.2">
      <c r="A19" s="29" t="s">
        <v>12</v>
      </c>
      <c r="F19" s="64" t="s">
        <v>47</v>
      </c>
      <c r="G19" s="48">
        <v>-99999999</v>
      </c>
      <c r="H19" s="48">
        <v>-99999999</v>
      </c>
      <c r="I19" s="48">
        <v>-99999999</v>
      </c>
      <c r="J19" s="48">
        <v>-99999999</v>
      </c>
      <c r="K19" s="48">
        <v>-99999999</v>
      </c>
      <c r="L19" s="48">
        <v>-99999999</v>
      </c>
      <c r="M19" s="48">
        <v>-99999999</v>
      </c>
      <c r="N19" s="48">
        <v>-99999999</v>
      </c>
      <c r="O19" s="48">
        <v>-99999999</v>
      </c>
      <c r="P19" s="48">
        <v>-99999999</v>
      </c>
      <c r="Q19" s="48">
        <v>-99999999</v>
      </c>
      <c r="R19" s="48">
        <v>-99999999</v>
      </c>
      <c r="S19" s="48">
        <v>-99999999</v>
      </c>
      <c r="U19" s="48">
        <v>-99999999</v>
      </c>
      <c r="V19" s="49">
        <v>0.99990000000000001</v>
      </c>
      <c r="X19" s="48">
        <v>-99999999</v>
      </c>
      <c r="Y19" s="49">
        <v>0.99990000000000001</v>
      </c>
      <c r="AA19" s="48" t="s">
        <v>48</v>
      </c>
      <c r="AB19" s="48" t="s">
        <v>48</v>
      </c>
    </row>
    <row r="20" spans="1:28" hidden="1" outlineLevel="1" x14ac:dyDescent="0.2">
      <c r="A20" s="29"/>
      <c r="F20" s="30"/>
      <c r="G20" s="31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U20" s="31"/>
      <c r="V20" s="33"/>
      <c r="X20" s="31"/>
      <c r="Y20" s="33"/>
      <c r="AA20" s="34"/>
      <c r="AB20" s="34"/>
    </row>
    <row r="21" spans="1:28" hidden="1" outlineLevel="1" x14ac:dyDescent="0.2">
      <c r="A21" s="29" t="s">
        <v>13</v>
      </c>
      <c r="F21" s="50" t="s">
        <v>17</v>
      </c>
      <c r="G21" s="35">
        <v>9999999</v>
      </c>
      <c r="H21" s="35">
        <v>9999999</v>
      </c>
      <c r="I21" s="35">
        <v>9999999</v>
      </c>
      <c r="J21" s="35">
        <v>9999999</v>
      </c>
      <c r="K21" s="35">
        <v>9999999</v>
      </c>
      <c r="L21" s="35">
        <v>9999999</v>
      </c>
      <c r="M21" s="35">
        <v>9999999</v>
      </c>
      <c r="N21" s="35">
        <v>9999999</v>
      </c>
      <c r="O21" s="35">
        <v>9999999</v>
      </c>
      <c r="P21" s="35">
        <v>9999999</v>
      </c>
      <c r="Q21" s="35">
        <v>9999999</v>
      </c>
      <c r="R21" s="35">
        <v>9999999</v>
      </c>
      <c r="S21" s="35">
        <v>9999999</v>
      </c>
      <c r="U21" s="35">
        <v>9999999</v>
      </c>
      <c r="V21" s="51">
        <v>0.999</v>
      </c>
      <c r="X21" s="35">
        <v>9999999</v>
      </c>
      <c r="Y21" s="51">
        <v>0.999</v>
      </c>
      <c r="AA21" s="35" t="s">
        <v>17</v>
      </c>
      <c r="AB21" s="35" t="s">
        <v>17</v>
      </c>
    </row>
    <row r="22" spans="1:28" hidden="1" outlineLevel="1" x14ac:dyDescent="0.2">
      <c r="G22" s="36"/>
      <c r="U22" s="36"/>
      <c r="V22" s="37"/>
      <c r="X22" s="36"/>
      <c r="Y22" s="37"/>
      <c r="AA22" s="38"/>
      <c r="AB22" s="38"/>
    </row>
    <row r="23" spans="1:28" hidden="1" outlineLevel="1" x14ac:dyDescent="0.2">
      <c r="A23" s="29" t="s">
        <v>49</v>
      </c>
      <c r="B23" s="66" t="s">
        <v>59</v>
      </c>
      <c r="F23" s="55" t="s">
        <v>17</v>
      </c>
      <c r="G23" s="56">
        <v>9999999</v>
      </c>
      <c r="H23" s="56">
        <v>9999999</v>
      </c>
      <c r="I23" s="56">
        <v>9999999</v>
      </c>
      <c r="J23" s="56">
        <v>9999999</v>
      </c>
      <c r="K23" s="56">
        <v>9999999</v>
      </c>
      <c r="L23" s="56">
        <v>9999999</v>
      </c>
      <c r="M23" s="56">
        <v>9999999</v>
      </c>
      <c r="N23" s="56">
        <v>9999999</v>
      </c>
      <c r="O23" s="56">
        <v>9999999</v>
      </c>
      <c r="P23" s="56">
        <v>9999999</v>
      </c>
      <c r="Q23" s="56">
        <v>9999999</v>
      </c>
      <c r="R23" s="56">
        <v>9999999</v>
      </c>
      <c r="S23" s="52">
        <v>9999999</v>
      </c>
      <c r="U23" s="53">
        <v>9999999</v>
      </c>
      <c r="V23" s="54">
        <v>0.999</v>
      </c>
      <c r="X23" s="53">
        <v>9999999</v>
      </c>
      <c r="Y23" s="54">
        <v>0.999</v>
      </c>
      <c r="AA23" s="34" t="s">
        <v>17</v>
      </c>
      <c r="AB23" s="34" t="s">
        <v>17</v>
      </c>
    </row>
    <row r="24" spans="1:28" ht="12.75" hidden="1" outlineLevel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 hidden="1" outlineLevel="1" x14ac:dyDescent="0.2">
      <c r="A25" s="28" t="s">
        <v>9</v>
      </c>
      <c r="G25" s="10"/>
    </row>
    <row r="26" spans="1:28" hidden="1" outlineLevel="1" x14ac:dyDescent="0.2">
      <c r="A26" s="28"/>
      <c r="G26" s="10"/>
    </row>
    <row r="27" spans="1:28" hidden="1" outlineLevel="1" x14ac:dyDescent="0.2">
      <c r="A27" s="28"/>
      <c r="F27" s="20" t="s">
        <v>56</v>
      </c>
      <c r="G27" s="1" t="s">
        <v>16</v>
      </c>
      <c r="H27" s="2" t="s">
        <v>15</v>
      </c>
      <c r="J27" s="1" t="s">
        <v>39</v>
      </c>
      <c r="K27" s="2" t="s">
        <v>42</v>
      </c>
      <c r="M27" s="1" t="s">
        <v>38</v>
      </c>
      <c r="N27" s="2">
        <v>1</v>
      </c>
    </row>
    <row r="28" spans="1:28" collapsed="1" x14ac:dyDescent="0.2"/>
    <row r="29" spans="1:28" x14ac:dyDescent="0.2">
      <c r="E29" s="39" t="s">
        <v>63</v>
      </c>
      <c r="F29" s="6" t="str">
        <f ca="1">_xll.SUBNM($B$10,"","Total of  Country")</f>
        <v>Total of  Country</v>
      </c>
      <c r="H29" s="1" t="s">
        <v>11</v>
      </c>
      <c r="I29" s="2" t="str">
        <f ca="1">_xll.SUBNM($B$2&amp;"bpmPickLevel","",3)</f>
        <v>3</v>
      </c>
    </row>
    <row r="30" spans="1:28" ht="12.75" x14ac:dyDescent="0.2">
      <c r="E30" s="39" t="s">
        <v>53</v>
      </c>
      <c r="F30" s="6" t="str">
        <f ca="1">_xll.SUBNM($B$9,"","Total Channels")</f>
        <v>Total Channels</v>
      </c>
      <c r="H30" s="1" t="s">
        <v>40</v>
      </c>
      <c r="I30" s="2" t="s">
        <v>42</v>
      </c>
      <c r="M30" s="12"/>
      <c r="N30" s="12"/>
      <c r="O30"/>
      <c r="P30"/>
      <c r="Q30"/>
      <c r="R30"/>
    </row>
    <row r="31" spans="1:28" x14ac:dyDescent="0.2">
      <c r="E31" s="39" t="s">
        <v>57</v>
      </c>
      <c r="F31" s="6" t="str">
        <f ca="1">_xll.SUBNM($B$8,"","Total of Product")</f>
        <v>Total of Product</v>
      </c>
    </row>
    <row r="32" spans="1:28" x14ac:dyDescent="0.2">
      <c r="B32" s="57" t="str">
        <f>$B$2&amp;"bpmYear"</f>
        <v>PTR01-AC:bpmYear</v>
      </c>
      <c r="C32" s="26" t="s">
        <v>52</v>
      </c>
      <c r="E32" s="39" t="s">
        <v>41</v>
      </c>
      <c r="F32" s="6" t="str">
        <f ca="1">_xll.SUBNM($B$32,"Plan Years","2016")</f>
        <v>2016</v>
      </c>
      <c r="K32" s="1"/>
      <c r="L32" s="7"/>
    </row>
    <row r="33" spans="1:28" x14ac:dyDescent="0.2">
      <c r="E33" s="39" t="s">
        <v>37</v>
      </c>
      <c r="F33" s="6" t="str">
        <f ca="1">_xll.SUBNM($B$12,"Default","Volume - Units")</f>
        <v>Volume - Units</v>
      </c>
    </row>
    <row r="34" spans="1:28" ht="12.75" thickBot="1" x14ac:dyDescent="0.25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2.75" thickTop="1" x14ac:dyDescent="0.2"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8.75" x14ac:dyDescent="0.3">
      <c r="F36" s="61" t="s">
        <v>67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</row>
    <row r="37" spans="1:28" ht="10.5" customHeight="1" x14ac:dyDescent="0.2">
      <c r="F37" s="41"/>
      <c r="G37" s="42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</row>
    <row r="38" spans="1:28" x14ac:dyDescent="0.2">
      <c r="F38" s="43"/>
      <c r="G38" s="44" t="str">
        <f>G3</f>
        <v>Jan</v>
      </c>
      <c r="H38" s="44" t="str">
        <f t="shared" ref="H38:R38" si="3">H3</f>
        <v>Feb</v>
      </c>
      <c r="I38" s="44" t="str">
        <f t="shared" si="3"/>
        <v>Mar</v>
      </c>
      <c r="J38" s="44" t="str">
        <f t="shared" si="3"/>
        <v>Apr</v>
      </c>
      <c r="K38" s="44" t="str">
        <f t="shared" si="3"/>
        <v>May</v>
      </c>
      <c r="L38" s="44" t="str">
        <f t="shared" si="3"/>
        <v>Jun</v>
      </c>
      <c r="M38" s="44" t="str">
        <f t="shared" si="3"/>
        <v>Jul</v>
      </c>
      <c r="N38" s="44" t="str">
        <f t="shared" si="3"/>
        <v>Aug</v>
      </c>
      <c r="O38" s="44" t="str">
        <f t="shared" si="3"/>
        <v>Sep</v>
      </c>
      <c r="P38" s="44" t="str">
        <f t="shared" si="3"/>
        <v>Oct</v>
      </c>
      <c r="Q38" s="44" t="str">
        <f t="shared" si="3"/>
        <v>Nov</v>
      </c>
      <c r="R38" s="44" t="str">
        <f t="shared" si="3"/>
        <v>Dec</v>
      </c>
      <c r="S38" s="44" t="str">
        <f ca="1">S11</f>
        <v>2016</v>
      </c>
      <c r="U38" s="44">
        <f ca="1">U11</f>
        <v>2015</v>
      </c>
      <c r="V38" s="45" t="s">
        <v>34</v>
      </c>
      <c r="X38" s="44" t="str">
        <f ca="1">X11</f>
        <v>2016</v>
      </c>
      <c r="Y38" s="45" t="s">
        <v>34</v>
      </c>
      <c r="AA38" s="44" t="str">
        <f ca="1">AA11</f>
        <v>2016</v>
      </c>
      <c r="AB38" s="44" t="str">
        <f ca="1">AB11</f>
        <v>2016</v>
      </c>
    </row>
    <row r="39" spans="1:28" x14ac:dyDescent="0.2">
      <c r="A39" s="46" t="s">
        <v>14</v>
      </c>
      <c r="F39" s="47" t="s">
        <v>64</v>
      </c>
      <c r="G39" s="44" t="str">
        <f ca="1">G6</f>
        <v>Act</v>
      </c>
      <c r="H39" s="44" t="str">
        <f t="shared" ref="H39:S39" ca="1" si="4">H6</f>
        <v>Act</v>
      </c>
      <c r="I39" s="44" t="str">
        <f t="shared" ca="1" si="4"/>
        <v>Act</v>
      </c>
      <c r="J39" s="44" t="str">
        <f t="shared" ca="1" si="4"/>
        <v>Act</v>
      </c>
      <c r="K39" s="44" t="str">
        <f t="shared" ca="1" si="4"/>
        <v>Plan</v>
      </c>
      <c r="L39" s="44" t="str">
        <f t="shared" ca="1" si="4"/>
        <v>Plan</v>
      </c>
      <c r="M39" s="44" t="str">
        <f t="shared" ca="1" si="4"/>
        <v>Plan</v>
      </c>
      <c r="N39" s="44" t="str">
        <f t="shared" ca="1" si="4"/>
        <v>Plan</v>
      </c>
      <c r="O39" s="44" t="str">
        <f t="shared" ca="1" si="4"/>
        <v>Plan</v>
      </c>
      <c r="P39" s="44" t="str">
        <f t="shared" ca="1" si="4"/>
        <v>Plan</v>
      </c>
      <c r="Q39" s="44" t="str">
        <f t="shared" ca="1" si="4"/>
        <v>Plan</v>
      </c>
      <c r="R39" s="44" t="str">
        <f t="shared" ca="1" si="4"/>
        <v>Plan</v>
      </c>
      <c r="S39" s="44" t="str">
        <f t="shared" ca="1" si="4"/>
        <v>Plan</v>
      </c>
      <c r="U39" s="44" t="str">
        <f>U7</f>
        <v>Actuals</v>
      </c>
      <c r="V39" s="44" t="s">
        <v>35</v>
      </c>
      <c r="X39" s="44" t="str">
        <f>X7</f>
        <v>Predictive</v>
      </c>
      <c r="Y39" s="44" t="s">
        <v>35</v>
      </c>
      <c r="AA39" s="44" t="str">
        <f>AA12</f>
        <v>Planner Comment</v>
      </c>
      <c r="AB39" s="44" t="s">
        <v>55</v>
      </c>
    </row>
    <row r="40" spans="1:28" s="27" customFormat="1" ht="7.5" customHeight="1" x14ac:dyDescent="0.2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10"/>
      <c r="U40" s="4"/>
      <c r="V40" s="5"/>
      <c r="W40" s="10"/>
      <c r="X40" s="4"/>
      <c r="Y40" s="5"/>
      <c r="Z40" s="10"/>
      <c r="AA40" s="5"/>
      <c r="AB40" s="60" t="s">
        <v>46</v>
      </c>
    </row>
    <row r="41" spans="1:28" x14ac:dyDescent="0.2">
      <c r="A41" s="29" t="str">
        <f ca="1">IF(_xll.TM1RPTELLEV($F$41,$F41)=0,"Root",IF(OR(_xll.ELLEV($B$10,$F41)=0,_xll.TM1RPTELLEV($F$41,$F41)+1&gt;=VALUE($I$29)),"Base","Default"))</f>
        <v>Root</v>
      </c>
      <c r="F41" s="65" t="str">
        <f ca="1">_xll.TM1RPTROW($B$15,$B$10,,,"CodeName", IF($K$27="Yes",1,0),"{Descendants( { [bpmCountry].["&amp;$F$29&amp;"] },"&amp;$I$29&amp;",BEFORE )}",$N$27, IF($H$27="Yes",1,0))</f>
        <v>Total of  Country</v>
      </c>
      <c r="G41" s="48">
        <f ca="1">_xll.DBRW($B$15,G$7,$F$31,$F$30,$F41,G$11,G$12)</f>
        <v>1771343.337584699</v>
      </c>
      <c r="H41" s="48">
        <f ca="1">_xll.DBRW($B$15,H$7,$F$31,$F$30,$F41,H$11,H$12)</f>
        <v>1823273.2814250193</v>
      </c>
      <c r="I41" s="48">
        <f ca="1">_xll.DBRW($B$15,I$7,$F$31,$F$30,$F41,I$11,I$12)</f>
        <v>1876543.999999997</v>
      </c>
      <c r="J41" s="48">
        <f ca="1">_xll.DBRW($B$15,J$7,$F$31,$F$30,$F41,J$11,J$12)</f>
        <v>1603122.9522082766</v>
      </c>
      <c r="K41" s="48">
        <f ca="1">_xll.DBRW($B$15,K$7,$F$31,$F$30,$F41,K$11,K$12)</f>
        <v>1273321.7325551431</v>
      </c>
      <c r="L41" s="48">
        <f ca="1">_xll.DBRW($B$15,L$7,$F$31,$F$30,$F41,L$11,L$12)</f>
        <v>1594490.0046474617</v>
      </c>
      <c r="M41" s="48">
        <f ca="1">_xll.DBRW($B$15,M$7,$F$31,$F$30,$F41,M$11,M$12)</f>
        <v>1804284.242490761</v>
      </c>
      <c r="N41" s="48">
        <f ca="1">_xll.DBRW($B$15,N$7,$F$31,$F$30,$F41,N$11,N$12)</f>
        <v>2939911.3136233292</v>
      </c>
      <c r="O41" s="48">
        <f ca="1">_xll.DBRW($B$15,O$7,$F$31,$F$30,$F41,O$11,O$12)</f>
        <v>1273321.7362889175</v>
      </c>
      <c r="P41" s="48">
        <f ca="1">_xll.DBRW($B$15,P$7,$F$31,$F$30,$F41,P$11,P$12)</f>
        <v>2149413.5196544044</v>
      </c>
      <c r="Q41" s="48">
        <f ca="1">_xll.DBRW($B$15,Q$7,$F$31,$F$30,$F41,Q$11,Q$12)</f>
        <v>1763804.7526316831</v>
      </c>
      <c r="R41" s="48">
        <f ca="1">_xll.DBRW($B$15,R$7,$F$31,$F$30,$F41,R$11,R$12)</f>
        <v>1785169.5275711173</v>
      </c>
      <c r="S41" s="48">
        <f ca="1">_xll.DBRW($B$15,S$7,$F$31,$F$30,$F41,S$11,S$12)</f>
        <v>21658000.400680806</v>
      </c>
      <c r="U41" s="48">
        <f ca="1">_xll.DBRW($B$15,U$7,$F$31,$F$30,$F41,U$11,U$12)</f>
        <v>17866163.130081739</v>
      </c>
      <c r="V41" s="49">
        <f ca="1">IF(U41=0,"",$S41/U41-1)</f>
        <v>0.21223567942322474</v>
      </c>
      <c r="X41" s="48">
        <f ca="1">_xll.DBRW($B$15,X$7,$F$31,$F$30,$F41,X$11,X$12)</f>
        <v>20587354.886654601</v>
      </c>
      <c r="Y41" s="49">
        <f ca="1">IF(X41=0,"",$S41/X41-1)</f>
        <v>5.2005005981619945E-2</v>
      </c>
      <c r="AA41" s="48" t="str">
        <f ca="1">_xll.DBRW($B$3,AA$7,$F$31,$F$30,$F41,AA$11,AA$12)</f>
        <v/>
      </c>
      <c r="AB41" s="48" t="str">
        <f ca="1">_xll.DBRW($B$3,AB$7,$F$31,$F$30,$F41,AB$11,AB$12)</f>
        <v/>
      </c>
    </row>
    <row r="42" spans="1:28" customFormat="1" ht="12.75" x14ac:dyDescent="0.2">
      <c r="A42" s="29" t="str">
        <f ca="1">IF(_xll.TM1RPTELLEV($F$41,$F42)=0,"Root",IF(OR(_xll.ELLEV($B$10,$F42)=0,_xll.TM1RPTELLEV($F$41,$F42)+1&gt;=VALUE($I$29)),"Base","Default"))</f>
        <v>Default</v>
      </c>
      <c r="B42" s="10"/>
      <c r="C42" s="10"/>
      <c r="D42" s="10"/>
      <c r="E42" s="10"/>
      <c r="F42" s="67" t="s">
        <v>105</v>
      </c>
      <c r="G42" s="35">
        <f ca="1">_xll.DBRW($B$15,G$7,$F$31,$F$30,$F42,G$11,G$12)</f>
        <v>641755.84471967258</v>
      </c>
      <c r="H42" s="35">
        <f ca="1">_xll.DBRW($B$15,H$7,$F$31,$F$30,$F42,H$11,H$12)</f>
        <v>745677</v>
      </c>
      <c r="I42" s="35">
        <f ca="1">_xll.DBRW($B$15,I$7,$F$31,$F$30,$F42,I$11,I$12)</f>
        <v>724833.97276206012</v>
      </c>
      <c r="J42" s="35">
        <f ca="1">_xll.DBRW($B$15,J$7,$F$31,$F$30,$F42,J$11,J$12)</f>
        <v>650777</v>
      </c>
      <c r="K42" s="35">
        <f ca="1">_xll.DBRW($B$15,K$7,$F$31,$F$30,$F42,K$11,K$12)</f>
        <v>957997.92231207003</v>
      </c>
      <c r="L42" s="35">
        <f ca="1">_xll.DBRW($B$15,L$7,$F$31,$F$30,$F42,L$11,L$12)</f>
        <v>1275183.9980628386</v>
      </c>
      <c r="M42" s="35">
        <f ca="1">_xll.DBRW($B$15,M$7,$F$31,$F$30,$F42,M$11,M$12)</f>
        <v>1444225.5807234969</v>
      </c>
      <c r="N42" s="35">
        <f ca="1">_xll.DBRW($B$15,N$7,$F$31,$F$30,$F42,N$11,N$12)</f>
        <v>2334284.7355367369</v>
      </c>
      <c r="O42" s="35">
        <f ca="1">_xll.DBRW($B$15,O$7,$F$31,$F$30,$F42,O$11,O$12)</f>
        <v>957997.92512121727</v>
      </c>
      <c r="P42" s="35">
        <f ca="1">_xll.DBRW($B$15,P$7,$F$31,$F$30,$F42,P$11,P$12)</f>
        <v>1685908.4337461379</v>
      </c>
      <c r="Q42" s="35">
        <f ca="1">_xll.DBRW($B$15,Q$7,$F$31,$F$30,$F42,Q$11,Q$12)</f>
        <v>1401409.9854868499</v>
      </c>
      <c r="R42" s="35">
        <f ca="1">_xll.DBRW($B$15,R$7,$F$31,$F$30,$F42,R$11,R$12)</f>
        <v>1410979.0359463289</v>
      </c>
      <c r="S42" s="35">
        <f ca="1">_xll.DBRW($B$15,S$7,$F$31,$F$30,$F42,S$11,S$12)</f>
        <v>14231031.43441741</v>
      </c>
      <c r="T42" s="10"/>
      <c r="U42" s="35">
        <f ca="1">_xll.DBRW($B$15,U$7,$F$31,$F$30,$F42,U$11,U$12)</f>
        <v>6717599.0264401538</v>
      </c>
      <c r="V42" s="51">
        <f t="shared" ref="V42:V53" ca="1" si="5">IF(U42=0,"",$S42/U42-1)</f>
        <v>1.1184699143852943</v>
      </c>
      <c r="W42" s="10"/>
      <c r="X42" s="35">
        <f ca="1">_xll.DBRW($B$15,X$7,$F$31,$F$30,$F42,X$11,X$12)</f>
        <v>17000000.000000004</v>
      </c>
      <c r="Y42" s="51">
        <f t="shared" ref="Y42:Y53" ca="1" si="6">IF(X42=0,"",$S42/X42-1)</f>
        <v>-0.16288050385779962</v>
      </c>
      <c r="Z42" s="10"/>
      <c r="AA42" s="35" t="str">
        <f ca="1">_xll.DBRW($B$3,AA$7,$F$31,$F$30,$F42,AA$11,AA$12)</f>
        <v/>
      </c>
      <c r="AB42" s="35" t="str">
        <f ca="1">_xll.DBRW($B$3,AB$7,$F$31,$F$30,$F42,AB$11,AB$12)</f>
        <v/>
      </c>
    </row>
    <row r="43" spans="1:28" customFormat="1" ht="12.75" x14ac:dyDescent="0.2">
      <c r="A43" s="29" t="str">
        <f ca="1">IF(_xll.TM1RPTELLEV($F$41,$F43)=0,"Root",IF(OR(_xll.ELLEV($B$10,$F43)=0,_xll.TM1RPTELLEV($F$41,$F43)+1&gt;=VALUE($I$29)),"Base","Default"))</f>
        <v>Base</v>
      </c>
      <c r="B43" s="66"/>
      <c r="C43" s="10"/>
      <c r="D43" s="10"/>
      <c r="E43" s="10"/>
      <c r="F43" s="68" t="s">
        <v>106</v>
      </c>
      <c r="G43" s="56">
        <f ca="1">_xll.DBRW($B$15,G$7,$F$31,$F$30,$F43,G$11,G$12)</f>
        <v>191288.3081366893</v>
      </c>
      <c r="H43" s="56">
        <f ca="1">_xll.DBRW($B$15,H$7,$F$31,$F$30,$F43,H$11,H$12)</f>
        <v>220495.47562498713</v>
      </c>
      <c r="I43" s="56">
        <f ca="1">_xll.DBRW($B$15,I$7,$F$31,$F$30,$F43,I$11,I$12)</f>
        <v>182837.82130050901</v>
      </c>
      <c r="J43" s="56">
        <f ca="1">_xll.DBRW($B$15,J$7,$F$31,$F$30,$F43,J$11,J$12)</f>
        <v>171772.61247745316</v>
      </c>
      <c r="K43" s="56">
        <f ca="1">_xll.DBRW($B$15,K$7,$F$31,$F$30,$F43,K$11,K$12)</f>
        <v>289488.74539423489</v>
      </c>
      <c r="L43" s="56">
        <f ca="1">_xll.DBRW($B$15,L$7,$F$31,$F$30,$F43,L$11,L$12)</f>
        <v>293147.76813136064</v>
      </c>
      <c r="M43" s="56">
        <f ca="1">_xll.DBRW($B$15,M$7,$F$31,$F$30,$F43,M$11,M$12)</f>
        <v>367266.80021658324</v>
      </c>
      <c r="N43" s="56">
        <f ca="1">_xll.DBRW($B$15,N$7,$F$31,$F$30,$F43,N$11,N$12)</f>
        <v>591268.96658538259</v>
      </c>
      <c r="O43" s="56">
        <f ca="1">_xll.DBRW($B$15,O$7,$F$31,$F$30,$F43,O$11,O$12)</f>
        <v>289488.74624310574</v>
      </c>
      <c r="P43" s="56">
        <f ca="1">_xll.DBRW($B$15,P$7,$F$31,$F$30,$F43,P$11,P$12)</f>
        <v>489762.12791818677</v>
      </c>
      <c r="Q43" s="56">
        <f ca="1">_xll.DBRW($B$15,Q$7,$F$31,$F$30,$F43,Q$11,Q$12)</f>
        <v>367145.46237183141</v>
      </c>
      <c r="R43" s="56">
        <f ca="1">_xll.DBRW($B$15,R$7,$F$31,$F$30,$F43,R$11,R$12)</f>
        <v>355286.84891635622</v>
      </c>
      <c r="S43" s="52">
        <f ca="1">_xll.DBRW($B$15,S$7,$F$31,$F$30,$F43,S$11,S$12)</f>
        <v>3809249.6833166811</v>
      </c>
      <c r="T43" s="10"/>
      <c r="U43" s="53">
        <f ca="1">_xll.DBRW($B$15,U$7,$F$31,$F$30,$F43,U$11,U$12)</f>
        <v>1840921.2459363786</v>
      </c>
      <c r="V43" s="54">
        <f t="shared" ca="1" si="5"/>
        <v>1.0692083877706122</v>
      </c>
      <c r="W43" s="10"/>
      <c r="X43" s="53">
        <f ca="1">_xll.DBRW($B$15,X$7,$F$31,$F$30,$F43,X$11,X$12)</f>
        <v>4565845.367347586</v>
      </c>
      <c r="Y43" s="54">
        <f t="shared" ca="1" si="6"/>
        <v>-0.16570768897292509</v>
      </c>
      <c r="Z43" s="10"/>
      <c r="AA43" s="34" t="str">
        <f ca="1">_xll.DBRW($B$3,AA$7,$F$31,$F$30,$F43,AA$11,AA$12)</f>
        <v/>
      </c>
      <c r="AB43" s="34" t="str">
        <f ca="1">_xll.DBRW($B$3,AB$7,$F$31,$F$30,$F43,AB$11,AB$12)</f>
        <v/>
      </c>
    </row>
    <row r="44" spans="1:28" customFormat="1" ht="12.75" x14ac:dyDescent="0.2">
      <c r="A44" s="29" t="str">
        <f ca="1">IF(_xll.TM1RPTELLEV($F$41,$F44)=0,"Root",IF(OR(_xll.ELLEV($B$10,$F44)=0,_xll.TM1RPTELLEV($F$41,$F44)+1&gt;=VALUE($I$29)),"Base","Default"))</f>
        <v>Base</v>
      </c>
      <c r="B44" s="66"/>
      <c r="C44" s="10"/>
      <c r="D44" s="10"/>
      <c r="E44" s="10"/>
      <c r="F44" s="68" t="s">
        <v>107</v>
      </c>
      <c r="G44" s="56">
        <f ca="1">_xll.DBRW($B$15,G$7,$F$31,$F$30,$F44,G$11,G$12)</f>
        <v>450467.53658298322</v>
      </c>
      <c r="H44" s="56">
        <f ca="1">_xll.DBRW($B$15,H$7,$F$31,$F$30,$F44,H$11,H$12)</f>
        <v>525181.52437501296</v>
      </c>
      <c r="I44" s="56">
        <f ca="1">_xll.DBRW($B$15,I$7,$F$31,$F$30,$F44,I$11,I$12)</f>
        <v>541996.15146155132</v>
      </c>
      <c r="J44" s="56">
        <f ca="1">_xll.DBRW($B$15,J$7,$F$31,$F$30,$F44,J$11,J$12)</f>
        <v>479004.38752254687</v>
      </c>
      <c r="K44" s="56">
        <f ca="1">_xll.DBRW($B$15,K$7,$F$31,$F$30,$F44,K$11,K$12)</f>
        <v>668509.17691783514</v>
      </c>
      <c r="L44" s="56">
        <f ca="1">_xll.DBRW($B$15,L$7,$F$31,$F$30,$F44,L$11,L$12)</f>
        <v>982036.22993147804</v>
      </c>
      <c r="M44" s="56">
        <f ca="1">_xll.DBRW($B$15,M$7,$F$31,$F$30,$F44,M$11,M$12)</f>
        <v>1076958.780506914</v>
      </c>
      <c r="N44" s="56">
        <f ca="1">_xll.DBRW($B$15,N$7,$F$31,$F$30,$F44,N$11,N$12)</f>
        <v>1743015.7689513538</v>
      </c>
      <c r="O44" s="56">
        <f ca="1">_xll.DBRW($B$15,O$7,$F$31,$F$30,$F44,O$11,O$12)</f>
        <v>668509.17887811153</v>
      </c>
      <c r="P44" s="56">
        <f ca="1">_xll.DBRW($B$15,P$7,$F$31,$F$30,$F44,P$11,P$12)</f>
        <v>1196146.3058279515</v>
      </c>
      <c r="Q44" s="56">
        <f ca="1">_xll.DBRW($B$15,Q$7,$F$31,$F$30,$F44,Q$11,Q$12)</f>
        <v>1034264.5231150181</v>
      </c>
      <c r="R44" s="56">
        <f ca="1">_xll.DBRW($B$15,R$7,$F$31,$F$30,$F44,R$11,R$12)</f>
        <v>1055692.1870299727</v>
      </c>
      <c r="S44" s="52">
        <f ca="1">_xll.DBRW($B$15,S$7,$F$31,$F$30,$F44,S$11,S$12)</f>
        <v>10421781.75110073</v>
      </c>
      <c r="T44" s="10"/>
      <c r="U44" s="53">
        <f ca="1">_xll.DBRW($B$15,U$7,$F$31,$F$30,$F44,U$11,U$12)</f>
        <v>4876677.780503775</v>
      </c>
      <c r="V44" s="54">
        <f t="shared" ca="1" si="5"/>
        <v>1.1370658920229357</v>
      </c>
      <c r="W44" s="10"/>
      <c r="X44" s="53">
        <f ca="1">_xll.DBRW($B$15,X$7,$F$31,$F$30,$F44,X$11,X$12)</f>
        <v>12434154.632652419</v>
      </c>
      <c r="Y44" s="54">
        <f t="shared" ca="1" si="6"/>
        <v>-0.1618423560751886</v>
      </c>
      <c r="Z44" s="10"/>
      <c r="AA44" s="34" t="str">
        <f ca="1">_xll.DBRW($B$3,AA$7,$F$31,$F$30,$F44,AA$11,AA$12)</f>
        <v/>
      </c>
      <c r="AB44" s="34" t="str">
        <f ca="1">_xll.DBRW($B$3,AB$7,$F$31,$F$30,$F44,AB$11,AB$12)</f>
        <v/>
      </c>
    </row>
    <row r="45" spans="1:28" customFormat="1" ht="12.75" x14ac:dyDescent="0.2">
      <c r="A45" s="29" t="str">
        <f ca="1">IF(_xll.TM1RPTELLEV($F$41,$F45)=0,"Root",IF(OR(_xll.ELLEV($B$10,$F45)=0,_xll.TM1RPTELLEV($F$41,$F45)+1&gt;=VALUE($I$29)),"Base","Default"))</f>
        <v>Default</v>
      </c>
      <c r="B45" s="10"/>
      <c r="C45" s="10"/>
      <c r="D45" s="10"/>
      <c r="E45" s="10"/>
      <c r="F45" s="67" t="s">
        <v>108</v>
      </c>
      <c r="G45" s="35">
        <f ca="1">_xll.DBRW($B$15,G$7,$F$31,$F$30,$F45,G$11,G$12)</f>
        <v>559898.74721117085</v>
      </c>
      <c r="H45" s="35">
        <f ca="1">_xll.DBRW($B$15,H$7,$F$31,$F$30,$F45,H$11,H$12)</f>
        <v>524547.76167238946</v>
      </c>
      <c r="I45" s="35">
        <f ca="1">_xll.DBRW($B$15,I$7,$F$31,$F$30,$F45,I$11,I$12)</f>
        <v>538483.81138053245</v>
      </c>
      <c r="J45" s="35">
        <f ca="1">_xll.DBRW($B$15,J$7,$F$31,$F$30,$F45,J$11,J$12)</f>
        <v>475019.9273206052</v>
      </c>
      <c r="K45" s="35">
        <f ca="1">_xll.DBRW($B$15,K$7,$F$31,$F$30,$F45,K$11,K$12)</f>
        <v>110405.60288284472</v>
      </c>
      <c r="L45" s="35">
        <f ca="1">_xll.DBRW($B$15,L$7,$F$31,$F$30,$F45,L$11,L$12)</f>
        <v>127045.52119593462</v>
      </c>
      <c r="M45" s="35">
        <f ca="1">_xll.DBRW($B$15,M$7,$F$31,$F$30,$F45,M$11,M$12)</f>
        <v>118406.96153401717</v>
      </c>
      <c r="N45" s="35">
        <f ca="1">_xll.DBRW($B$15,N$7,$F$31,$F$30,$F45,N$11,N$12)</f>
        <v>137501.46236667043</v>
      </c>
      <c r="O45" s="35">
        <f ca="1">_xll.DBRW($B$15,O$7,$F$31,$F$30,$F45,O$11,O$12)</f>
        <v>110405.6032065882</v>
      </c>
      <c r="P45" s="35">
        <f ca="1">_xll.DBRW($B$15,P$7,$F$31,$F$30,$F45,P$11,P$12)</f>
        <v>147592.28138432646</v>
      </c>
      <c r="Q45" s="35">
        <f ca="1">_xll.DBRW($B$15,Q$7,$F$31,$F$30,$F45,Q$11,Q$12)</f>
        <v>131731.40352012901</v>
      </c>
      <c r="R45" s="35">
        <f ca="1">_xll.DBRW($B$15,R$7,$F$31,$F$30,$F45,R$11,R$12)</f>
        <v>126771.81942526838</v>
      </c>
      <c r="S45" s="35">
        <f ca="1">_xll.DBRW($B$15,S$7,$F$31,$F$30,$F45,S$11,S$12)</f>
        <v>3107810.9031004766</v>
      </c>
      <c r="T45" s="10"/>
      <c r="U45" s="35">
        <f ca="1">_xll.DBRW($B$15,U$7,$F$31,$F$30,$F45,U$11,U$12)</f>
        <v>5194551.2150455825</v>
      </c>
      <c r="V45" s="51">
        <f t="shared" ca="1" si="5"/>
        <v>-0.40171715044430356</v>
      </c>
      <c r="W45" s="10"/>
      <c r="X45" s="35">
        <f ca="1">_xll.DBRW($B$15,X$7,$F$31,$F$30,$F45,X$11,X$12)</f>
        <v>1027518.2257298646</v>
      </c>
      <c r="Y45" s="51">
        <f t="shared" ca="1" si="6"/>
        <v>2.0245798325308955</v>
      </c>
      <c r="Z45" s="10"/>
      <c r="AA45" s="35" t="str">
        <f ca="1">_xll.DBRW($B$3,AA$7,$F$31,$F$30,$F45,AA$11,AA$12)</f>
        <v/>
      </c>
      <c r="AB45" s="35" t="str">
        <f ca="1">_xll.DBRW($B$3,AB$7,$F$31,$F$30,$F45,AB$11,AB$12)</f>
        <v/>
      </c>
    </row>
    <row r="46" spans="1:28" customFormat="1" ht="12.75" x14ac:dyDescent="0.2">
      <c r="A46" s="29" t="str">
        <f ca="1">IF(_xll.TM1RPTELLEV($F$41,$F46)=0,"Root",IF(OR(_xll.ELLEV($B$10,$F46)=0,_xll.TM1RPTELLEV($F$41,$F46)+1&gt;=VALUE($I$29)),"Base","Default"))</f>
        <v>Base</v>
      </c>
      <c r="B46" s="66"/>
      <c r="C46" s="10"/>
      <c r="D46" s="10"/>
      <c r="E46" s="10"/>
      <c r="F46" s="68" t="s">
        <v>109</v>
      </c>
      <c r="G46" s="56">
        <f ca="1">_xll.DBRW($B$15,G$7,$F$31,$F$30,$F46,G$11,G$12)</f>
        <v>181165.51682041521</v>
      </c>
      <c r="H46" s="56">
        <f ca="1">_xll.DBRW($B$15,H$7,$F$31,$F$30,$F46,H$11,H$12)</f>
        <v>177222.48788788856</v>
      </c>
      <c r="I46" s="56">
        <f ca="1">_xll.DBRW($B$15,I$7,$F$31,$F$30,$F46,I$11,I$12)</f>
        <v>176205.21247941599</v>
      </c>
      <c r="J46" s="56">
        <f ca="1">_xll.DBRW($B$15,J$7,$F$31,$F$30,$F46,J$11,J$12)</f>
        <v>154068.69765291057</v>
      </c>
      <c r="K46" s="56">
        <f ca="1">_xll.DBRW($B$15,K$7,$F$31,$F$30,$F46,K$11,K$12)</f>
        <v>25767.781969319647</v>
      </c>
      <c r="L46" s="56">
        <f ca="1">_xll.DBRW($B$15,L$7,$F$31,$F$30,$F46,L$11,L$12)</f>
        <v>25309.599524236088</v>
      </c>
      <c r="M46" s="56">
        <f ca="1">_xll.DBRW($B$15,M$7,$F$31,$F$30,$F46,M$11,M$12)</f>
        <v>33555.370967583767</v>
      </c>
      <c r="N46" s="56">
        <f ca="1">_xll.DBRW($B$15,N$7,$F$31,$F$30,$F46,N$11,N$12)</f>
        <v>36030.166446184194</v>
      </c>
      <c r="O46" s="56">
        <f ca="1">_xll.DBRW($B$15,O$7,$F$31,$F$30,$F46,O$11,O$12)</f>
        <v>25767.782044878786</v>
      </c>
      <c r="P46" s="56">
        <f ca="1">_xll.DBRW($B$15,P$7,$F$31,$F$30,$F46,P$11,P$12)</f>
        <v>19171.091242798193</v>
      </c>
      <c r="Q46" s="56">
        <f ca="1">_xll.DBRW($B$15,Q$7,$F$31,$F$30,$F46,Q$11,Q$12)</f>
        <v>33273.844092849824</v>
      </c>
      <c r="R46" s="56">
        <f ca="1">_xll.DBRW($B$15,R$7,$F$31,$F$30,$F46,R$11,R$12)</f>
        <v>35291.479497833359</v>
      </c>
      <c r="S46" s="52">
        <f ca="1">_xll.DBRW($B$15,S$7,$F$31,$F$30,$F46,S$11,S$12)</f>
        <v>922829.03062631411</v>
      </c>
      <c r="T46" s="10"/>
      <c r="U46" s="53">
        <f ca="1">_xll.DBRW($B$15,U$7,$F$31,$F$30,$F46,U$11,U$12)</f>
        <v>1616894.4538598252</v>
      </c>
      <c r="V46" s="54">
        <f t="shared" ca="1" si="5"/>
        <v>-0.42925833629811083</v>
      </c>
      <c r="W46" s="10"/>
      <c r="X46" s="53">
        <f ca="1">_xll.DBRW($B$15,X$7,$F$31,$F$30,$F46,X$11,X$12)</f>
        <v>275160.50064457103</v>
      </c>
      <c r="Y46" s="54">
        <f t="shared" ca="1" si="6"/>
        <v>2.3537845310811756</v>
      </c>
      <c r="Z46" s="10"/>
      <c r="AA46" s="34" t="str">
        <f ca="1">_xll.DBRW($B$3,AA$7,$F$31,$F$30,$F46,AA$11,AA$12)</f>
        <v/>
      </c>
      <c r="AB46" s="34" t="str">
        <f ca="1">_xll.DBRW($B$3,AB$7,$F$31,$F$30,$F46,AB$11,AB$12)</f>
        <v/>
      </c>
    </row>
    <row r="47" spans="1:28" customFormat="1" ht="12.75" x14ac:dyDescent="0.2">
      <c r="A47" s="29" t="str">
        <f ca="1">IF(_xll.TM1RPTELLEV($F$41,$F47)=0,"Root",IF(OR(_xll.ELLEV($B$10,$F47)=0,_xll.TM1RPTELLEV($F$41,$F47)+1&gt;=VALUE($I$29)),"Base","Default"))</f>
        <v>Base</v>
      </c>
      <c r="B47" s="66"/>
      <c r="C47" s="10"/>
      <c r="D47" s="10"/>
      <c r="E47" s="10"/>
      <c r="F47" s="68" t="s">
        <v>110</v>
      </c>
      <c r="G47" s="56">
        <f ca="1">_xll.DBRW($B$15,G$7,$F$31,$F$30,$F47,G$11,G$12)</f>
        <v>190623.15298960474</v>
      </c>
      <c r="H47" s="56">
        <f ca="1">_xll.DBRW($B$15,H$7,$F$31,$F$30,$F47,H$11,H$12)</f>
        <v>169573.28860893165</v>
      </c>
      <c r="I47" s="56">
        <f ca="1">_xll.DBRW($B$15,I$7,$F$31,$F$30,$F47,I$11,I$12)</f>
        <v>186797.1523405835</v>
      </c>
      <c r="J47" s="56">
        <f ca="1">_xll.DBRW($B$15,J$7,$F$31,$F$30,$F47,J$11,J$12)</f>
        <v>157343.43472441289</v>
      </c>
      <c r="K47" s="56">
        <f ca="1">_xll.DBRW($B$15,K$7,$F$31,$F$30,$F47,K$11,K$12)</f>
        <v>45827.103859238938</v>
      </c>
      <c r="L47" s="56">
        <f ca="1">_xll.DBRW($B$15,L$7,$F$31,$F$30,$F47,L$11,L$12)</f>
        <v>55761.975935903509</v>
      </c>
      <c r="M47" s="56">
        <f ca="1">_xll.DBRW($B$15,M$7,$F$31,$F$30,$F47,M$11,M$12)</f>
        <v>35556.583155156964</v>
      </c>
      <c r="N47" s="56">
        <f ca="1">_xll.DBRW($B$15,N$7,$F$31,$F$30,$F47,N$11,N$12)</f>
        <v>35487.239092106145</v>
      </c>
      <c r="O47" s="56">
        <f ca="1">_xll.DBRW($B$15,O$7,$F$31,$F$30,$F47,O$11,O$12)</f>
        <v>45827.103993618221</v>
      </c>
      <c r="P47" s="56">
        <f ca="1">_xll.DBRW($B$15,P$7,$F$31,$F$30,$F47,P$11,P$12)</f>
        <v>78235.928813861858</v>
      </c>
      <c r="Q47" s="56">
        <f ca="1">_xll.DBRW($B$15,Q$7,$F$31,$F$30,$F47,Q$11,Q$12)</f>
        <v>39727.521544953568</v>
      </c>
      <c r="R47" s="56">
        <f ca="1">_xll.DBRW($B$15,R$7,$F$31,$F$30,$F47,R$11,R$12)</f>
        <v>58962.28918383678</v>
      </c>
      <c r="S47" s="52">
        <f ca="1">_xll.DBRW($B$15,S$7,$F$31,$F$30,$F47,S$11,S$12)</f>
        <v>1099722.7742422088</v>
      </c>
      <c r="T47" s="10"/>
      <c r="U47" s="53">
        <f ca="1">_xll.DBRW($B$15,U$7,$F$31,$F$30,$F47,U$11,U$12)</f>
        <v>1785786.1599468063</v>
      </c>
      <c r="V47" s="54">
        <f t="shared" ca="1" si="5"/>
        <v>-0.384180032913366</v>
      </c>
      <c r="W47" s="10"/>
      <c r="X47" s="53">
        <f ca="1">_xll.DBRW($B$15,X$7,$F$31,$F$30,$F47,X$11,X$12)</f>
        <v>340194.36358941201</v>
      </c>
      <c r="Y47" s="54">
        <f t="shared" ca="1" si="6"/>
        <v>2.2326307897607856</v>
      </c>
      <c r="Z47" s="10"/>
      <c r="AA47" s="34" t="str">
        <f ca="1">_xll.DBRW($B$3,AA$7,$F$31,$F$30,$F47,AA$11,AA$12)</f>
        <v/>
      </c>
      <c r="AB47" s="34" t="str">
        <f ca="1">_xll.DBRW($B$3,AB$7,$F$31,$F$30,$F47,AB$11,AB$12)</f>
        <v/>
      </c>
    </row>
    <row r="48" spans="1:28" customFormat="1" ht="12.75" x14ac:dyDescent="0.2">
      <c r="A48" s="29" t="str">
        <f ca="1">IF(_xll.TM1RPTELLEV($F$41,$F48)=0,"Root",IF(OR(_xll.ELLEV($B$10,$F48)=0,_xll.TM1RPTELLEV($F$41,$F48)+1&gt;=VALUE($I$29)),"Base","Default"))</f>
        <v>Base</v>
      </c>
      <c r="B48" s="66"/>
      <c r="C48" s="10"/>
      <c r="D48" s="10"/>
      <c r="E48" s="10"/>
      <c r="F48" s="68" t="s">
        <v>111</v>
      </c>
      <c r="G48" s="56">
        <f ca="1">_xll.DBRW($B$15,G$7,$F$31,$F$30,$F48,G$11,G$12)</f>
        <v>188110.07740115083</v>
      </c>
      <c r="H48" s="56">
        <f ca="1">_xll.DBRW($B$15,H$7,$F$31,$F$30,$F48,H$11,H$12)</f>
        <v>177751.98517556928</v>
      </c>
      <c r="I48" s="56">
        <f ca="1">_xll.DBRW($B$15,I$7,$F$31,$F$30,$F48,I$11,I$12)</f>
        <v>175481.44656053319</v>
      </c>
      <c r="J48" s="56">
        <f ca="1">_xll.DBRW($B$15,J$7,$F$31,$F$30,$F48,J$11,J$12)</f>
        <v>163607.79494328174</v>
      </c>
      <c r="K48" s="56">
        <f ca="1">_xll.DBRW($B$15,K$7,$F$31,$F$30,$F48,K$11,K$12)</f>
        <v>38810.717054286128</v>
      </c>
      <c r="L48" s="56">
        <f ca="1">_xll.DBRW($B$15,L$7,$F$31,$F$30,$F48,L$11,L$12)</f>
        <v>45973.945735795016</v>
      </c>
      <c r="M48" s="56">
        <f ca="1">_xll.DBRW($B$15,M$7,$F$31,$F$30,$F48,M$11,M$12)</f>
        <v>49295.007411276463</v>
      </c>
      <c r="N48" s="56">
        <f ca="1">_xll.DBRW($B$15,N$7,$F$31,$F$30,$F48,N$11,N$12)</f>
        <v>65984.056828380097</v>
      </c>
      <c r="O48" s="56">
        <f ca="1">_xll.DBRW($B$15,O$7,$F$31,$F$30,$F48,O$11,O$12)</f>
        <v>38810.7171680912</v>
      </c>
      <c r="P48" s="56">
        <f ca="1">_xll.DBRW($B$15,P$7,$F$31,$F$30,$F48,P$11,P$12)</f>
        <v>50185.261327666427</v>
      </c>
      <c r="Q48" s="56">
        <f ca="1">_xll.DBRW($B$15,Q$7,$F$31,$F$30,$F48,Q$11,Q$12)</f>
        <v>58730.037882325618</v>
      </c>
      <c r="R48" s="56">
        <f ca="1">_xll.DBRW($B$15,R$7,$F$31,$F$30,$F48,R$11,R$12)</f>
        <v>32518.050743598236</v>
      </c>
      <c r="S48" s="52">
        <f ca="1">_xll.DBRW($B$15,S$7,$F$31,$F$30,$F48,S$11,S$12)</f>
        <v>1085259.098231954</v>
      </c>
      <c r="T48" s="10"/>
      <c r="U48" s="53">
        <f ca="1">_xll.DBRW($B$15,U$7,$F$31,$F$30,$F48,U$11,U$12)</f>
        <v>1791870.6012389516</v>
      </c>
      <c r="V48" s="54">
        <f t="shared" ca="1" si="5"/>
        <v>-0.39434292996292575</v>
      </c>
      <c r="W48" s="10"/>
      <c r="X48" s="53">
        <f ca="1">_xll.DBRW($B$15,X$7,$F$31,$F$30,$F48,X$11,X$12)</f>
        <v>412163.36149588157</v>
      </c>
      <c r="Y48" s="54">
        <f t="shared" ca="1" si="6"/>
        <v>1.6330799862782035</v>
      </c>
      <c r="Z48" s="10"/>
      <c r="AA48" s="34" t="str">
        <f ca="1">_xll.DBRW($B$3,AA$7,$F$31,$F$30,$F48,AA$11,AA$12)</f>
        <v/>
      </c>
      <c r="AB48" s="34" t="str">
        <f ca="1">_xll.DBRW($B$3,AB$7,$F$31,$F$30,$F48,AB$11,AB$12)</f>
        <v/>
      </c>
    </row>
    <row r="49" spans="1:28" customFormat="1" ht="12.75" x14ac:dyDescent="0.2">
      <c r="A49" s="29" t="str">
        <f ca="1">IF(_xll.TM1RPTELLEV($F$41,$F49)=0,"Root",IF(OR(_xll.ELLEV($B$10,$F49)=0,_xll.TM1RPTELLEV($F$41,$F49)+1&gt;=VALUE($I$29)),"Base","Default"))</f>
        <v>Default</v>
      </c>
      <c r="B49" s="10"/>
      <c r="C49" s="10"/>
      <c r="D49" s="10"/>
      <c r="E49" s="10"/>
      <c r="F49" s="67" t="s">
        <v>112</v>
      </c>
      <c r="G49" s="35">
        <f ca="1">_xll.DBRW($B$15,G$7,$F$31,$F$30,$F49,G$11,G$12)</f>
        <v>569688.74565385608</v>
      </c>
      <c r="H49" s="35">
        <f ca="1">_xll.DBRW($B$15,H$7,$F$31,$F$30,$F49,H$11,H$12)</f>
        <v>553048.51975262957</v>
      </c>
      <c r="I49" s="35">
        <f ca="1">_xll.DBRW($B$15,I$7,$F$31,$F$30,$F49,I$11,I$12)</f>
        <v>613226.21585740405</v>
      </c>
      <c r="J49" s="35">
        <f ca="1">_xll.DBRW($B$15,J$7,$F$31,$F$30,$F49,J$11,J$12)</f>
        <v>477326.02488767111</v>
      </c>
      <c r="K49" s="35">
        <f ca="1">_xll.DBRW($B$15,K$7,$F$31,$F$30,$F49,K$11,K$12)</f>
        <v>204918.20736022817</v>
      </c>
      <c r="L49" s="35">
        <f ca="1">_xll.DBRW($B$15,L$7,$F$31,$F$30,$F49,L$11,L$12)</f>
        <v>192260.48538868857</v>
      </c>
      <c r="M49" s="35">
        <f ca="1">_xll.DBRW($B$15,M$7,$F$31,$F$30,$F49,M$11,M$12)</f>
        <v>241651.7002332471</v>
      </c>
      <c r="N49" s="35">
        <f ca="1">_xll.DBRW($B$15,N$7,$F$31,$F$30,$F49,N$11,N$12)</f>
        <v>468125.11571992224</v>
      </c>
      <c r="O49" s="35">
        <f ca="1">_xll.DBRW($B$15,O$7,$F$31,$F$30,$F49,O$11,O$12)</f>
        <v>204918.20796111191</v>
      </c>
      <c r="P49" s="35">
        <f ca="1">_xll.DBRW($B$15,P$7,$F$31,$F$30,$F49,P$11,P$12)</f>
        <v>315912.80452393991</v>
      </c>
      <c r="Q49" s="35">
        <f ca="1">_xll.DBRW($B$15,Q$7,$F$31,$F$30,$F49,Q$11,Q$12)</f>
        <v>230663.36362470419</v>
      </c>
      <c r="R49" s="35">
        <f ca="1">_xll.DBRW($B$15,R$7,$F$31,$F$30,$F49,R$11,R$12)</f>
        <v>247418.67219952005</v>
      </c>
      <c r="S49" s="35">
        <f ca="1">_xll.DBRW($B$15,S$7,$F$31,$F$30,$F49,S$11,S$12)</f>
        <v>4319158.0631629229</v>
      </c>
      <c r="T49" s="10"/>
      <c r="U49" s="35">
        <f ca="1">_xll.DBRW($B$15,U$7,$F$31,$F$30,$F49,U$11,U$12)</f>
        <v>5954012.8885960011</v>
      </c>
      <c r="V49" s="51">
        <f t="shared" ca="1" si="5"/>
        <v>-0.27458033027849038</v>
      </c>
      <c r="W49" s="10"/>
      <c r="X49" s="35">
        <f ca="1">_xll.DBRW($B$15,X$7,$F$31,$F$30,$F49,X$11,X$12)</f>
        <v>2559836.6609247313</v>
      </c>
      <c r="Y49" s="51">
        <f t="shared" ca="1" si="6"/>
        <v>0.68727877410843985</v>
      </c>
      <c r="Z49" s="10"/>
      <c r="AA49" s="35" t="str">
        <f ca="1">_xll.DBRW($B$3,AA$7,$F$31,$F$30,$F49,AA$11,AA$12)</f>
        <v/>
      </c>
      <c r="AB49" s="35" t="str">
        <f ca="1">_xll.DBRW($B$3,AB$7,$F$31,$F$30,$F49,AB$11,AB$12)</f>
        <v/>
      </c>
    </row>
    <row r="50" spans="1:28" customFormat="1" ht="12.75" x14ac:dyDescent="0.2">
      <c r="A50" s="29" t="str">
        <f ca="1">IF(_xll.TM1RPTELLEV($F$41,$F50)=0,"Root",IF(OR(_xll.ELLEV($B$10,$F50)=0,_xll.TM1RPTELLEV($F$41,$F50)+1&gt;=VALUE($I$29)),"Base","Default"))</f>
        <v>Base</v>
      </c>
      <c r="B50" s="66"/>
      <c r="C50" s="10"/>
      <c r="D50" s="10"/>
      <c r="E50" s="10"/>
      <c r="F50" s="68" t="s">
        <v>113</v>
      </c>
      <c r="G50" s="56">
        <f ca="1">_xll.DBRW($B$15,G$7,$F$31,$F$30,$F50,G$11,G$12)</f>
        <v>145397.80159361576</v>
      </c>
      <c r="H50" s="56">
        <f ca="1">_xll.DBRW($B$15,H$7,$F$31,$F$30,$F50,H$11,H$12)</f>
        <v>141639.70875144258</v>
      </c>
      <c r="I50" s="56">
        <f ca="1">_xll.DBRW($B$15,I$7,$F$31,$F$30,$F50,I$11,I$12)</f>
        <v>156927.92247784798</v>
      </c>
      <c r="J50" s="56">
        <f ca="1">_xll.DBRW($B$15,J$7,$F$31,$F$30,$F50,J$11,J$12)</f>
        <v>123892.51553891765</v>
      </c>
      <c r="K50" s="56">
        <f ca="1">_xll.DBRW($B$15,K$7,$F$31,$F$30,$F50,K$11,K$12)</f>
        <v>45394.241327808064</v>
      </c>
      <c r="L50" s="56">
        <f ca="1">_xll.DBRW($B$15,L$7,$F$31,$F$30,$F50,L$11,L$12)</f>
        <v>45656.12204182725</v>
      </c>
      <c r="M50" s="56">
        <f ca="1">_xll.DBRW($B$15,M$7,$F$31,$F$30,$F50,M$11,M$12)</f>
        <v>52611.084118354476</v>
      </c>
      <c r="N50" s="56">
        <f ca="1">_xll.DBRW($B$15,N$7,$F$31,$F$30,$F50,N$11,N$12)</f>
        <v>169581.5608227466</v>
      </c>
      <c r="O50" s="56">
        <f ca="1">_xll.DBRW($B$15,O$7,$F$31,$F$30,$F50,O$11,O$12)</f>
        <v>45394.241460918071</v>
      </c>
      <c r="P50" s="56">
        <f ca="1">_xll.DBRW($B$15,P$7,$F$31,$F$30,$F50,P$11,P$12)</f>
        <v>82860.156249417501</v>
      </c>
      <c r="Q50" s="56">
        <f ca="1">_xll.DBRW($B$15,Q$7,$F$31,$F$30,$F50,Q$11,Q$12)</f>
        <v>55741.733460849631</v>
      </c>
      <c r="R50" s="56">
        <f ca="1">_xll.DBRW($B$15,R$7,$F$31,$F$30,$F50,R$11,R$12)</f>
        <v>55987.098115889501</v>
      </c>
      <c r="S50" s="52">
        <f ca="1">_xll.DBRW($B$15,S$7,$F$31,$F$30,$F50,S$11,S$12)</f>
        <v>1121084.1859596348</v>
      </c>
      <c r="T50" s="10"/>
      <c r="U50" s="53">
        <f ca="1">_xll.DBRW($B$15,U$7,$F$31,$F$30,$F50,U$11,U$12)</f>
        <v>1860840.4599645804</v>
      </c>
      <c r="V50" s="54">
        <f t="shared" ca="1" si="5"/>
        <v>-0.39753879492658184</v>
      </c>
      <c r="W50" s="10"/>
      <c r="X50" s="53">
        <f ca="1">_xll.DBRW($B$15,X$7,$F$31,$F$30,$F50,X$11,X$12)</f>
        <v>556223.50967705541</v>
      </c>
      <c r="Y50" s="54">
        <f t="shared" ca="1" si="6"/>
        <v>1.0155282300284982</v>
      </c>
      <c r="Z50" s="10"/>
      <c r="AA50" s="34" t="str">
        <f ca="1">_xll.DBRW($B$3,AA$7,$F$31,$F$30,$F50,AA$11,AA$12)</f>
        <v/>
      </c>
      <c r="AB50" s="34" t="str">
        <f ca="1">_xll.DBRW($B$3,AB$7,$F$31,$F$30,$F50,AB$11,AB$12)</f>
        <v/>
      </c>
    </row>
    <row r="51" spans="1:28" customFormat="1" ht="12.75" x14ac:dyDescent="0.2">
      <c r="A51" s="29" t="str">
        <f ca="1">IF(_xll.TM1RPTELLEV($F$41,$F51)=0,"Root",IF(OR(_xll.ELLEV($B$10,$F51)=0,_xll.TM1RPTELLEV($F$41,$F51)+1&gt;=VALUE($I$29)),"Base","Default"))</f>
        <v>Base</v>
      </c>
      <c r="B51" s="66"/>
      <c r="C51" s="10"/>
      <c r="D51" s="10"/>
      <c r="E51" s="10"/>
      <c r="F51" s="68" t="s">
        <v>114</v>
      </c>
      <c r="G51" s="56">
        <f ca="1">_xll.DBRW($B$15,G$7,$F$31,$F$30,$F51,G$11,G$12)</f>
        <v>143926.25842800192</v>
      </c>
      <c r="H51" s="56">
        <f ca="1">_xll.DBRW($B$15,H$7,$F$31,$F$30,$F51,H$11,H$12)</f>
        <v>138290.78630506669</v>
      </c>
      <c r="I51" s="56">
        <f ca="1">_xll.DBRW($B$15,I$7,$F$31,$F$30,$F51,I$11,I$12)</f>
        <v>154578.13141685576</v>
      </c>
      <c r="J51" s="56">
        <f ca="1">_xll.DBRW($B$15,J$7,$F$31,$F$30,$F51,J$11,J$12)</f>
        <v>118018.73481890967</v>
      </c>
      <c r="K51" s="56">
        <f ca="1">_xll.DBRW($B$15,K$7,$F$31,$F$30,$F51,K$11,K$12)</f>
        <v>36585.388999499337</v>
      </c>
      <c r="L51" s="56">
        <f ca="1">_xll.DBRW($B$15,L$7,$F$31,$F$30,$F51,L$11,L$12)</f>
        <v>46600.348603161918</v>
      </c>
      <c r="M51" s="56">
        <f ca="1">_xll.DBRW($B$15,M$7,$F$31,$F$30,$F51,M$11,M$12)</f>
        <v>38781.882086781399</v>
      </c>
      <c r="N51" s="56">
        <f ca="1">_xll.DBRW($B$15,N$7,$F$31,$F$30,$F51,N$11,N$12)</f>
        <v>51180.723050888351</v>
      </c>
      <c r="O51" s="56">
        <f ca="1">_xll.DBRW($B$15,O$7,$F$31,$F$30,$F51,O$11,O$12)</f>
        <v>36585.389106779054</v>
      </c>
      <c r="P51" s="56">
        <f ca="1">_xll.DBRW($B$15,P$7,$F$31,$F$30,$F51,P$11,P$12)</f>
        <v>72306.906062593989</v>
      </c>
      <c r="Q51" s="56">
        <f ca="1">_xll.DBRW($B$15,Q$7,$F$31,$F$30,$F51,Q$11,Q$12)</f>
        <v>33365.908103667236</v>
      </c>
      <c r="R51" s="56">
        <f ca="1">_xll.DBRW($B$15,R$7,$F$31,$F$30,$F51,R$11,R$12)</f>
        <v>50337.513113892186</v>
      </c>
      <c r="S51" s="52">
        <f ca="1">_xll.DBRW($B$15,S$7,$F$31,$F$30,$F51,S$11,S$12)</f>
        <v>920557.97009609744</v>
      </c>
      <c r="T51" s="10"/>
      <c r="U51" s="53">
        <f ca="1">_xll.DBRW($B$15,U$7,$F$31,$F$30,$F51,U$11,U$12)</f>
        <v>1770569.2609866564</v>
      </c>
      <c r="V51" s="54">
        <f t="shared" ca="1" si="5"/>
        <v>-0.4800779667985916</v>
      </c>
      <c r="W51" s="10"/>
      <c r="X51" s="53">
        <f ca="1">_xll.DBRW($B$15,X$7,$F$31,$F$30,$F51,X$11,X$12)</f>
        <v>485653.00659110013</v>
      </c>
      <c r="Y51" s="54">
        <f t="shared" ca="1" si="6"/>
        <v>0.89550555150000211</v>
      </c>
      <c r="Z51" s="10"/>
      <c r="AA51" s="34" t="str">
        <f ca="1">_xll.DBRW($B$3,AA$7,$F$31,$F$30,$F51,AA$11,AA$12)</f>
        <v/>
      </c>
      <c r="AB51" s="34" t="str">
        <f ca="1">_xll.DBRW($B$3,AB$7,$F$31,$F$30,$F51,AB$11,AB$12)</f>
        <v/>
      </c>
    </row>
    <row r="52" spans="1:28" customFormat="1" ht="12.75" x14ac:dyDescent="0.2">
      <c r="A52" s="29" t="str">
        <f ca="1">IF(_xll.TM1RPTELLEV($F$41,$F52)=0,"Root",IF(OR(_xll.ELLEV($B$10,$F52)=0,_xll.TM1RPTELLEV($F$41,$F52)+1&gt;=VALUE($I$29)),"Base","Default"))</f>
        <v>Base</v>
      </c>
      <c r="B52" s="66"/>
      <c r="C52" s="10"/>
      <c r="D52" s="10"/>
      <c r="E52" s="10"/>
      <c r="F52" s="68" t="s">
        <v>115</v>
      </c>
      <c r="G52" s="56">
        <f ca="1">_xll.DBRW($B$15,G$7,$F$31,$F$30,$F52,G$11,G$12)</f>
        <v>142702.55411133359</v>
      </c>
      <c r="H52" s="56">
        <f ca="1">_xll.DBRW($B$15,H$7,$F$31,$F$30,$F52,H$11,H$12)</f>
        <v>139966.79652106055</v>
      </c>
      <c r="I52" s="56">
        <f ca="1">_xll.DBRW($B$15,I$7,$F$31,$F$30,$F52,I$11,I$12)</f>
        <v>156616.8589026898</v>
      </c>
      <c r="J52" s="56">
        <f ca="1">_xll.DBRW($B$15,J$7,$F$31,$F$30,$F52,J$11,J$12)</f>
        <v>120280.26431553721</v>
      </c>
      <c r="K52" s="56">
        <f ca="1">_xll.DBRW($B$15,K$7,$F$31,$F$30,$F52,K$11,K$12)</f>
        <v>46698.726052535952</v>
      </c>
      <c r="L52" s="56">
        <f ca="1">_xll.DBRW($B$15,L$7,$F$31,$F$30,$F52,L$11,L$12)</f>
        <v>37049.998199678012</v>
      </c>
      <c r="M52" s="56">
        <f ca="1">_xll.DBRW($B$15,M$7,$F$31,$F$30,$F52,M$11,M$12)</f>
        <v>52914.177709249198</v>
      </c>
      <c r="N52" s="56">
        <f ca="1">_xll.DBRW($B$15,N$7,$F$31,$F$30,$F52,N$11,N$12)</f>
        <v>106863.79772877623</v>
      </c>
      <c r="O52" s="56">
        <f ca="1">_xll.DBRW($B$15,O$7,$F$31,$F$30,$F52,O$11,O$12)</f>
        <v>46698.726189471112</v>
      </c>
      <c r="P52" s="56">
        <f ca="1">_xll.DBRW($B$15,P$7,$F$31,$F$30,$F52,P$11,P$12)</f>
        <v>68684.687286322602</v>
      </c>
      <c r="Q52" s="56">
        <f ca="1">_xll.DBRW($B$15,Q$7,$F$31,$F$30,$F52,Q$11,Q$12)</f>
        <v>42135.480726573252</v>
      </c>
      <c r="R52" s="56">
        <f ca="1">_xll.DBRW($B$15,R$7,$F$31,$F$30,$F52,R$11,R$12)</f>
        <v>55640.166862026133</v>
      </c>
      <c r="S52" s="52">
        <f ca="1">_xll.DBRW($B$15,S$7,$F$31,$F$30,$F52,S$11,S$12)</f>
        <v>1016252.2346052534</v>
      </c>
      <c r="T52" s="10"/>
      <c r="U52" s="53">
        <f ca="1">_xll.DBRW($B$15,U$7,$F$31,$F$30,$F52,U$11,U$12)</f>
        <v>1803625.9908971703</v>
      </c>
      <c r="V52" s="54">
        <f t="shared" ca="1" si="5"/>
        <v>-0.43655046016511256</v>
      </c>
      <c r="W52" s="10"/>
      <c r="X52" s="53">
        <f ca="1">_xll.DBRW($B$15,X$7,$F$31,$F$30,$F52,X$11,X$12)</f>
        <v>531068.28183307522</v>
      </c>
      <c r="Y52" s="54">
        <f t="shared" ca="1" si="6"/>
        <v>0.91359994443177972</v>
      </c>
      <c r="Z52" s="10"/>
      <c r="AA52" s="34" t="str">
        <f ca="1">_xll.DBRW($B$3,AA$7,$F$31,$F$30,$F52,AA$11,AA$12)</f>
        <v/>
      </c>
      <c r="AB52" s="34" t="str">
        <f ca="1">_xll.DBRW($B$3,AB$7,$F$31,$F$30,$F52,AB$11,AB$12)</f>
        <v/>
      </c>
    </row>
    <row r="53" spans="1:28" customFormat="1" ht="12.75" x14ac:dyDescent="0.2">
      <c r="A53" s="29" t="str">
        <f ca="1">IF(_xll.TM1RPTELLEV($F$41,$F53)=0,"Root",IF(OR(_xll.ELLEV($B$10,$F53)=0,_xll.TM1RPTELLEV($F$41,$F53)+1&gt;=VALUE($I$29)),"Base","Default"))</f>
        <v>Base</v>
      </c>
      <c r="B53" s="66"/>
      <c r="C53" s="10"/>
      <c r="D53" s="10"/>
      <c r="E53" s="10"/>
      <c r="F53" s="68" t="s">
        <v>116</v>
      </c>
      <c r="G53" s="56">
        <f ca="1">_xll.DBRW($B$15,G$7,$F$31,$F$30,$F53,G$11,G$12)</f>
        <v>137662.1315209048</v>
      </c>
      <c r="H53" s="56">
        <f ca="1">_xll.DBRW($B$15,H$7,$F$31,$F$30,$F53,H$11,H$12)</f>
        <v>133151.22817505972</v>
      </c>
      <c r="I53" s="56">
        <f ca="1">_xll.DBRW($B$15,I$7,$F$31,$F$30,$F53,I$11,I$12)</f>
        <v>145103.30306001054</v>
      </c>
      <c r="J53" s="56">
        <f ca="1">_xll.DBRW($B$15,J$7,$F$31,$F$30,$F53,J$11,J$12)</f>
        <v>115134.51021430659</v>
      </c>
      <c r="K53" s="56">
        <f ca="1">_xll.DBRW($B$15,K$7,$F$31,$F$30,$F53,K$11,K$12)</f>
        <v>76239.850980384814</v>
      </c>
      <c r="L53" s="56">
        <f ca="1">_xll.DBRW($B$15,L$7,$F$31,$F$30,$F53,L$11,L$12)</f>
        <v>62954.016544021419</v>
      </c>
      <c r="M53" s="56">
        <f ca="1">_xll.DBRW($B$15,M$7,$F$31,$F$30,$F53,M$11,M$12)</f>
        <v>97344.556318862014</v>
      </c>
      <c r="N53" s="56">
        <f ca="1">_xll.DBRW($B$15,N$7,$F$31,$F$30,$F53,N$11,N$12)</f>
        <v>140499.03411751092</v>
      </c>
      <c r="O53" s="56">
        <f ca="1">_xll.DBRW($B$15,O$7,$F$31,$F$30,$F53,O$11,O$12)</f>
        <v>76239.851203943719</v>
      </c>
      <c r="P53" s="56">
        <f ca="1">_xll.DBRW($B$15,P$7,$F$31,$F$30,$F53,P$11,P$12)</f>
        <v>92061.054925605786</v>
      </c>
      <c r="Q53" s="56">
        <f ca="1">_xll.DBRW($B$15,Q$7,$F$31,$F$30,$F53,Q$11,Q$12)</f>
        <v>99420.241333614074</v>
      </c>
      <c r="R53" s="56">
        <f ca="1">_xll.DBRW($B$15,R$7,$F$31,$F$30,$F53,R$11,R$12)</f>
        <v>85453.894107712244</v>
      </c>
      <c r="S53" s="52">
        <f ca="1">_xll.DBRW($B$15,S$7,$F$31,$F$30,$F53,S$11,S$12)</f>
        <v>1261263.6725019366</v>
      </c>
      <c r="T53" s="10"/>
      <c r="U53" s="53">
        <f ca="1">_xll.DBRW($B$15,U$7,$F$31,$F$30,$F53,U$11,U$12)</f>
        <v>518977.17674759403</v>
      </c>
      <c r="V53" s="54">
        <f t="shared" ca="1" si="5"/>
        <v>1.430287359467747</v>
      </c>
      <c r="W53" s="10"/>
      <c r="X53" s="53">
        <f ca="1">_xll.DBRW($B$15,X$7,$F$31,$F$30,$F53,X$11,X$12)</f>
        <v>986891.862823501</v>
      </c>
      <c r="Y53" s="54">
        <f t="shared" ca="1" si="6"/>
        <v>0.27801608262678035</v>
      </c>
      <c r="Z53" s="10"/>
      <c r="AA53" s="34" t="str">
        <f ca="1">_xll.DBRW($B$3,AA$7,$F$31,$F$30,$F53,AA$11,AA$12)</f>
        <v/>
      </c>
      <c r="AB53" s="34" t="str">
        <f ca="1">_xll.DBRW($B$3,AB$7,$F$31,$F$30,$F53,AB$11,AB$12)</f>
        <v/>
      </c>
    </row>
  </sheetData>
  <mergeCells count="2">
    <mergeCell ref="B5:D5"/>
    <mergeCell ref="B14:D14"/>
  </mergeCells>
  <conditionalFormatting sqref="V20:V23">
    <cfRule type="cellIs" dxfId="7" priority="80" operator="lessThan">
      <formula>0</formula>
    </cfRule>
  </conditionalFormatting>
  <conditionalFormatting sqref="Y20:Y23">
    <cfRule type="cellIs" dxfId="6" priority="79" operator="lessThan">
      <formula>0</formula>
    </cfRule>
  </conditionalFormatting>
  <conditionalFormatting sqref="G23:R23">
    <cfRule type="expression" dxfId="5" priority="78">
      <formula>G$6="Act"</formula>
    </cfRule>
  </conditionalFormatting>
  <conditionalFormatting sqref="V49 V45 V42">
    <cfRule type="cellIs" dxfId="4" priority="5" operator="lessThan">
      <formula>0</formula>
    </cfRule>
  </conditionalFormatting>
  <conditionalFormatting sqref="Y49 Y45 Y42">
    <cfRule type="cellIs" dxfId="3" priority="4" operator="lessThan">
      <formula>0</formula>
    </cfRule>
  </conditionalFormatting>
  <conditionalFormatting sqref="V50:V53 V46:V48 V43:V44">
    <cfRule type="cellIs" dxfId="2" priority="3" operator="lessThan">
      <formula>0</formula>
    </cfRule>
  </conditionalFormatting>
  <conditionalFormatting sqref="Y50:Y53 Y46:Y48 Y43:Y44">
    <cfRule type="cellIs" dxfId="1" priority="2" operator="lessThan">
      <formula>0</formula>
    </cfRule>
  </conditionalFormatting>
  <conditionalFormatting sqref="G50:R53 G46:R48 G43:R44">
    <cfRule type="expression" dxfId="0" priority="1">
      <formula>G$6="Act"</formula>
    </cfRule>
  </conditionalFormatting>
  <dataValidations disablePrompts="1" count="1">
    <dataValidation type="list" allowBlank="1" showInputMessage="1" showErrorMessage="1" sqref="I30 H27 K27">
      <formula1>"Yes,No"</formula1>
    </dataValidation>
  </dataValidations>
  <printOptions horizontalCentered="1"/>
  <pageMargins left="0.45" right="0.45" top="0.5" bottom="0.5" header="0.3" footer="0.3"/>
  <pageSetup scale="77" fitToHeight="0" orientation="landscape" r:id="rId1"/>
  <headerFooter>
    <oddHeader>&amp;R&amp;D | &amp;T</oddHeader>
    <oddFooter>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TIButton1">
          <controlPr defaultSize="0" print="0" autoLine="0" r:id="rId5">
            <anchor moveWithCells="1">
              <from>
                <xdr:col>6</xdr:col>
                <xdr:colOff>276225</xdr:colOff>
                <xdr:row>30</xdr:row>
                <xdr:rowOff>133350</xdr:rowOff>
              </from>
              <to>
                <xdr:col>8</xdr:col>
                <xdr:colOff>19050</xdr:colOff>
                <xdr:row>32</xdr:row>
                <xdr:rowOff>142875</xdr:rowOff>
              </to>
            </anchor>
          </controlPr>
        </control>
      </mc:Choice>
      <mc:Fallback>
        <control shapeId="1025" r:id="rId4" name="TIButton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c e 5 7 e 0 b - 0 6 2 4 - 4 6 8 e - 8 8 c 4 - c 4 a 3 0 8 a 6 d 2 b 0 "   x m l n s = " h t t p : / / s c h e m a s . m i c r o s o f t . c o m / D a t a M a s h u p " > A A A A A B o D A A B Q S w M E F A A C A A g A 6 2 G l R n d / d c 2 q A A A A + g A A A B I A H A B D b 2 5 m a W c v U G F j a 2 F n Z S 5 4 b W w g o h g A K K A U A A A A A A A A A A A A A A A A A A A A A A A A A A A A h Y 9 B D o I w F E S v Q r r n t x Q w Q j 5 l 4 V Y S E 6 J x S 6 B C I x Q D x X I 3 F x 7 J K 2 i i G H f u Z l 7 e Y u Z x u 2 M 6 d 6 1 z l c O o e p 0 Q D x h x p C 7 7 S u k 6 I Z M 5 u W u S C t w V 5 b m o p f O S 9 R j P Y 5 W Q x p h L T K m 1 F q w P / V B T z p h H j 9 k 2 L x v Z F e Q r q / + y q / R o C l 1 K I v D w H i M 4 c A Z + F I T A A 4 5 0 w Z g p v W Q P Q v B 5 t A K G 9 A f j Z m r N N E g h t b v P k S 4 V 6 e e H e A J Q S w M E F A A C A A g A 6 2 G l R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h p U Y o i k e 4 D g A A A B E A A A A T A B w A R m 9 y b X V s Y X M v U 2 V j d G l v b j E u b S C i G A A o o B Q A A A A A A A A A A A A A A A A A A A A A A A A A A A A r T k 0 u y c z P U w i G 0 I b W A F B L A Q I t A B Q A A g A I A O t h p U Z 3 f 3 X N q g A A A P o A A A A S A A A A A A A A A A A A A A A A A A A A A A B D b 2 5 m a W c v U G F j a 2 F n Z S 5 4 b W x Q S w E C L Q A U A A I A C A D r Y a V G D 8 r p q 6 Q A A A D p A A A A E w A A A A A A A A A A A A A A A A D 2 A A A A W 0 N v b n R l b n R f V H l w Z X N d L n h t b F B L A Q I t A B Q A A g A I A O t h p U Y o i k e 4 D g A A A B E A A A A T A A A A A A A A A A A A A A A A A O c B A A B G b 3 J t d W x h c y 9 T Z W N 0 a W 9 u M S 5 t U E s F B g A A A A A D A A M A w g A A A E I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l Q 5 t o U m n k W 4 l 4 R 6 V n 7 X 0 A A A A A A C A A A A A A A D Z g A A w A A A A B A A A A B S 3 Q Y x W I b N D q 0 6 c 5 T D s + 7 9 A A A A A A S A A A C g A A A A E A A A A L f P 6 2 I b z v A p D H / k e N y O W d B Q A A A A G n K z 0 z R r D T B 2 P p H 0 u 9 v g 3 1 6 B p Z K 3 G e o b e R d J q Z n I F H G 6 6 v V f 9 S g w k W C x I C 5 G o 4 s / e H F B r L N G R o A e 4 F P O F k J q W k B h Q z l j l e u / O D n b M O 3 j R M w U A A A A C M j X R B Y 0 y v M S D c u F N Y p 3 a U w 5 o o 0 = < / D a t a M a s h u p > 
</file>

<file path=customXml/itemProps1.xml><?xml version="1.0" encoding="utf-8"?>
<ds:datastoreItem xmlns:ds="http://schemas.openxmlformats.org/officeDocument/2006/customXml" ds:itemID="{DDDC1CEB-14E3-4EEC-ACAF-E9026291DD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Entry_By_Prod</vt:lpstr>
      <vt:lpstr>Entry_By_Region</vt:lpstr>
      <vt:lpstr>Entry_By_Prod!Print_Area</vt:lpstr>
      <vt:lpstr>Entry_By_Region!Print_Area</vt:lpstr>
      <vt:lpstr>Entry_By_Prod!Print_Titles</vt:lpstr>
      <vt:lpstr>Entry_By_Region!Print_Titles</vt:lpstr>
      <vt:lpstr>Entry_By_Region!TM1RPTDATARNGREVCTRY1</vt:lpstr>
      <vt:lpstr>Entry_By_Region!TM1RPTDATARNGREVCTRY2</vt:lpstr>
      <vt:lpstr>Entry_By_Prod!TM1RPTDATARNGREVPROD1</vt:lpstr>
      <vt:lpstr>Entry_By_Region!TM1RPTDATARNGREVPROD1</vt:lpstr>
      <vt:lpstr>Entry_By_Region!TM1RPTDATARNGREVREG1</vt:lpstr>
      <vt:lpstr>Entry_By_Prod!TM1RPTFMTIDCOL</vt:lpstr>
      <vt:lpstr>Entry_By_Region!TM1RPTFMTIDCOL</vt:lpstr>
      <vt:lpstr>Entry_By_Prod!TM1RPTFMTRNG</vt:lpstr>
      <vt:lpstr>Entry_By_Region!TM1RPTFMTRNG</vt:lpstr>
    </vt:vector>
  </TitlesOfParts>
  <Company>New York Blood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Needham, Alex</dc:creator>
  <cp:lastModifiedBy>modeler2</cp:lastModifiedBy>
  <cp:lastPrinted>2016-02-24T21:04:49Z</cp:lastPrinted>
  <dcterms:created xsi:type="dcterms:W3CDTF">2015-05-05T14:49:57Z</dcterms:created>
  <dcterms:modified xsi:type="dcterms:W3CDTF">2017-08-06T11:29:09Z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-1520887625</vt:i4>
  </property>
  <property fmtid="{D5CDD505-2E9C-101B-9397-08002B2CF9AE}" pid="3" name="_NewReviewCycle">
    <vt:lpwstr/>
  </property>
  <property fmtid="{D5CDD505-2E9C-101B-9397-08002B2CF9AE}" pid="4" name="_EmailSubject">
    <vt:lpwstr>Total Budget Plan</vt:lpwstr>
  </property>
  <property fmtid="{D5CDD505-2E9C-101B-9397-08002B2CF9AE}" pid="5" name="_AuthorEmail">
    <vt:lpwstr>AKocabas@NYBloodCenter.org</vt:lpwstr>
  </property>
  <property fmtid="{D5CDD505-2E9C-101B-9397-08002B2CF9AE}" pid="6" name="_AuthorEmailDisplayName">
    <vt:lpwstr>Kocabas, Ali</vt:lpwstr>
  </property>
  <property fmtid="{D5CDD505-2E9C-101B-9397-08002B2CF9AE}" pid="7" name="_ReviewingToolsShownOnce">
    <vt:lpwstr/>
  </property>
</Properties>
</file>