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05" windowWidth="11355" windowHeight="7425" tabRatio="311"/>
  </bookViews>
  <sheets>
    <sheet name="Report" sheetId="3" r:id="rId1"/>
  </sheets>
  <definedNames>
    <definedName name="_xlnm._FilterDatabase" localSheetId="0" hidden="1">Report!$G$32:$G$33</definedName>
    <definedName name="dynamo001" localSheetId="0" hidden="1">Report!$B$33</definedName>
    <definedName name="dynamo001.Filter" localSheetId="0" hidden="1">TRUE</definedName>
    <definedName name="dynamo001.Filter.Cube" localSheetId="0" hidden="1">CELL("address",Report!#REF!)</definedName>
    <definedName name="dynamo001.Filter.Dim1.Level" localSheetId="0" hidden="1">0</definedName>
    <definedName name="dynamo001.Filter.Dim1.Name" localSheetId="0" hidden="1">"bpmScenario"</definedName>
    <definedName name="dynamo001.Filter.Dim1.RootSubset" localSheetId="0" hidden="1">CELL("address",Report!$I$27)</definedName>
    <definedName name="dynamo001.Filter.Dim1.Type" localSheetId="0" hidden="1">"Branch"</definedName>
    <definedName name="dynamo001.Filter.Dim2.Level" localSheetId="0" hidden="1">0</definedName>
    <definedName name="dynamo001.Filter.Dim2.Name" localSheetId="0" hidden="1">"bpmCompany"</definedName>
    <definedName name="dynamo001.Filter.Dim2.RootSubset" localSheetId="0" hidden="1">CELL("address",Report!$L$27)</definedName>
    <definedName name="dynamo001.Filter.Dim2.Type" localSheetId="0" hidden="1">"Branch"</definedName>
    <definedName name="dynamo001.Filter.Dim3.Level" localSheetId="0" hidden="1">0</definedName>
    <definedName name="dynamo001.Filter.Dim3.Name" localSheetId="0" hidden="1">"bpmDepartment"</definedName>
    <definedName name="dynamo001.Filter.Dim3.RootSubset" localSheetId="0" hidden="1">CELL("address",Report!$L$28)</definedName>
    <definedName name="dynamo001.Filter.Dim3.Type" localSheetId="0" hidden="1">"Branch"</definedName>
    <definedName name="dynamo001.Filter.Dim4.Level" localSheetId="0" hidden="1">0</definedName>
    <definedName name="dynamo001.Filter.Dim4.Name" localSheetId="0" hidden="1">"bpmCurrency"</definedName>
    <definedName name="dynamo001.Filter.Dim4.RootSubset" localSheetId="0" hidden="1">CELL("address",Report!#REF!)</definedName>
    <definedName name="dynamo001.Filter.Dim4.Type" localSheetId="0" hidden="1">"Branch"</definedName>
    <definedName name="dynamo001.Filter.Dim5.Level" localSheetId="0" hidden="1">0</definedName>
    <definedName name="dynamo001.Filter.Dim5.Name" localSheetId="0" hidden="1">"bpmPeriod"</definedName>
    <definedName name="dynamo001.Filter.Dim5.RootSubset" localSheetId="0" hidden="1">CELL("address",Report!$I$28)</definedName>
    <definedName name="dynamo001.Filter.Dim5.Type" localSheetId="0" hidden="1">"Branch"</definedName>
    <definedName name="dynamo001.Filter.DimCount" localSheetId="0" hidden="1">5</definedName>
    <definedName name="dynamo001.Format.Dim2.Applied" localSheetId="0" hidden="1">TRUE</definedName>
    <definedName name="dynamo001.Format.Dim2.Setting1" localSheetId="0" hidden="1">"[Skipped Rows]~"&amp;CELL("address",Report!#REF!)&amp;":"&amp;CELL("address",Report!#REF!)&amp;"~NOSTYLE"</definedName>
    <definedName name="dynamo001.Format.Dim2.Setting2" localSheetId="0" hidden="1">"0~"&amp;CELL("address",Report!$H$19)&amp;":"&amp;CELL("address",Report!#REF!)&amp;"~NOSTYLE"</definedName>
    <definedName name="dynamo001.Format.Dim2.Setting3" localSheetId="0" hidden="1">"[Default]~"&amp;CELL("address",Report!$H$23)&amp;":"&amp;CELL("address",Report!#REF!)&amp;"~NOSTYLE"</definedName>
    <definedName name="dynamo001.Format.Dim2.Setting4" localSheetId="0" hidden="1">"Base~"&amp;CELL("address",Report!$H$21)&amp;":"&amp;CELL("address",Report!#REF!)&amp;"~NOSTYLE"</definedName>
    <definedName name="dynamo001.Format.Dim2.Type" localSheetId="0" hidden="1">"format"</definedName>
    <definedName name="dynamo001.Indent" localSheetId="0" hidden="1">TRUE</definedName>
    <definedName name="dynamo001.SkipRow" localSheetId="0" hidden="1">FALSE</definedName>
    <definedName name="dynamo001.SkipRowElem" localSheetId="0" hidden="1">TRUE</definedName>
    <definedName name="dynamo001.ZeroSuppress" localSheetId="0" hidden="1">FALSE</definedName>
    <definedName name="dynamo001INFO1" localSheetId="0" hidden="1">CELL("address",Report!$B$11)&amp;"~"&amp;CELL("address",Report!$B$33)&amp;"~"&amp;"S~"&amp;"zzCompCalReport~"&amp;"0~"&amp;"~"&amp;"F~F~F~F~F~"&amp;"~"&amp;"~"</definedName>
    <definedName name="dynamo001INFO1.ParentFirst" localSheetId="0" hidden="1">FALSE</definedName>
    <definedName name="dynamo001INFO2" localSheetId="0" hidden="1">CELL("address",Report!$B$8)&amp;"~"&amp;CELL("address",Report!$C$33)&amp;"~"&amp;"B~"&amp;"Total Employees~"&amp;"2~"&amp;"~"&amp;"F~F~F~F~F~"&amp;"~"&amp;"~"</definedName>
    <definedName name="dynamo001INFO2.ParentFirst" localSheetId="0" hidden="1">FALSE</definedName>
    <definedName name="dynamoPick001" localSheetId="0" hidden="1">Report!$L$28</definedName>
    <definedName name="dynamoPick001.AllowDrilling" localSheetId="0" hidden="1">FALSE</definedName>
    <definedName name="dynamoPick001.AllowEditor" localSheetId="0" hidden="1">FALSE</definedName>
    <definedName name="dynamoPick001.AllowPrinting" localSheetId="0" hidden="1">FALSE</definedName>
    <definedName name="dynamoPick001.CalcExcel" localSheetId="0" hidden="1">FALSE</definedName>
    <definedName name="dynamoPick001.CalcSheet" localSheetId="0" hidden="1">FALSE</definedName>
    <definedName name="dynamoPick001.DefaultEditor" localSheetId="0" hidden="1">TRUE</definedName>
    <definedName name="dynamoPick001.DynamoBook" localSheetId="0" hidden="1">FALSE</definedName>
    <definedName name="dynamoPick001.DynamoSheet" localSheetId="0" hidden="1">TRUE</definedName>
    <definedName name="dynamoPick001.RunMacro" localSheetId="0" hidden="1">FALSE</definedName>
    <definedName name="dynamoPick001INFO" localSheetId="0" hidden="1">CELL("address",Report!$B$7)&amp;"~"&amp;CELL("address",Report!$L$28)&amp;"~"&amp;"B~"&amp;"Total Departments~"&amp;"1~"&amp;"CodeName~"&amp;"T~F~F~F~F~"&amp;"~"&amp;"~"</definedName>
    <definedName name="dynamoPick002" localSheetId="0" hidden="1">Report!$L$27</definedName>
    <definedName name="dynamoPick002.AllowDrilling" localSheetId="0" hidden="1">FALSE</definedName>
    <definedName name="dynamoPick002.AllowEditor" localSheetId="0" hidden="1">FALSE</definedName>
    <definedName name="dynamoPick002.AllowPrinting" localSheetId="0" hidden="1">FALSE</definedName>
    <definedName name="dynamoPick002.CalcExcel" localSheetId="0" hidden="1">FALSE</definedName>
    <definedName name="dynamoPick002.CalcSheet" localSheetId="0" hidden="1">FALSE</definedName>
    <definedName name="dynamoPick002.DefaultEditor" localSheetId="0" hidden="1">TRUE</definedName>
    <definedName name="dynamoPick002.DynamoBook" localSheetId="0" hidden="1">FALSE</definedName>
    <definedName name="dynamoPick002.DynamoSheet" localSheetId="0" hidden="1">TRUE</definedName>
    <definedName name="dynamoPick002.RunMacro" localSheetId="0" hidden="1">FALSE</definedName>
    <definedName name="dynamoPick002INFO" localSheetId="0" hidden="1">CELL("address",Report!$B$6)&amp;"~"&amp;CELL("address",Report!$L$27)&amp;"~"&amp;"B~"&amp;"Total Company~"&amp;"1~"&amp;"~"&amp;"T~F~F~F~F~"&amp;"~"&amp;"~"</definedName>
    <definedName name="dynamoPick003" localSheetId="0" hidden="1">Report!$I$28</definedName>
    <definedName name="dynamoPick003.AllowDrilling" localSheetId="0" hidden="1">FALSE</definedName>
    <definedName name="dynamoPick003.AllowEditor" localSheetId="0" hidden="1">FALSE</definedName>
    <definedName name="dynamoPick003.AllowPrinting" localSheetId="0" hidden="1">FALSE</definedName>
    <definedName name="dynamoPick003.CalcExcel" localSheetId="0" hidden="1">FALSE</definedName>
    <definedName name="dynamoPick003.CalcSheet" localSheetId="0" hidden="1">FALSE</definedName>
    <definedName name="dynamoPick003.DefaultEditor" localSheetId="0" hidden="1">TRUE</definedName>
    <definedName name="dynamoPick003.DynamoBook" localSheetId="0" hidden="1">FALSE</definedName>
    <definedName name="dynamoPick003.DynamoSheet" localSheetId="0" hidden="1">TRUE</definedName>
    <definedName name="dynamoPick003.RunMacro" localSheetId="0" hidden="1">FALSE</definedName>
    <definedName name="dynamoPick003INFO" localSheetId="0" hidden="1">CELL("address",Report!$B$10)&amp;"~"&amp;CELL("address",Report!$I$28)&amp;"~"&amp;"S~"&amp;"All~"&amp;"0~"&amp;"~"&amp;"T~F~F~F~F~"&amp;"~"&amp;"~"</definedName>
    <definedName name="dynamoPick004" localSheetId="0" hidden="1">Report!#REF!</definedName>
    <definedName name="dynamoPick004.AllowDrilling" localSheetId="0" hidden="1">FALSE</definedName>
    <definedName name="dynamoPick004.AllowEditor" localSheetId="0" hidden="1">FALSE</definedName>
    <definedName name="dynamoPick004.AllowPrinting" localSheetId="0" hidden="1">FALSE</definedName>
    <definedName name="dynamoPick004.CalcExcel" localSheetId="0" hidden="1">FALSE</definedName>
    <definedName name="dynamoPick004.CalcSheet" localSheetId="0" hidden="1">FALSE</definedName>
    <definedName name="dynamoPick004.DefaultEditor" localSheetId="0" hidden="1">FALSE</definedName>
    <definedName name="dynamoPick004.DynamoBook" localSheetId="0" hidden="1">FALSE</definedName>
    <definedName name="dynamoPick004.DynamoSheet" localSheetId="0" hidden="1">TRUE</definedName>
    <definedName name="dynamoPick004.RunMacro" localSheetId="0" hidden="1">FALSE</definedName>
    <definedName name="dynamoPick004INFO" localSheetId="0" hidden="1">CELL("address",Report!$B$9)&amp;"~"&amp;CELL("address",Report!#REF!)&amp;"~"&amp;"B~"&amp;"Total Currency~"&amp;"1~"&amp;"~"&amp;"T~F~F~F~F~"&amp;"~"&amp;"~"</definedName>
    <definedName name="dynamoPick005" localSheetId="0" hidden="1">Report!$I$27</definedName>
    <definedName name="dynamoPick005.AllowDrilling" localSheetId="0" hidden="1">FALSE</definedName>
    <definedName name="dynamoPick005.AllowEditor" localSheetId="0" hidden="1">FALSE</definedName>
    <definedName name="dynamoPick005.AllowPrinting" localSheetId="0" hidden="1">FALSE</definedName>
    <definedName name="dynamoPick005.CalcExcel" localSheetId="0" hidden="1">FALSE</definedName>
    <definedName name="dynamoPick005.CalcSheet" localSheetId="0" hidden="1">FALSE</definedName>
    <definedName name="dynamoPick005.DefaultEditor" localSheetId="0" hidden="1">FALSE</definedName>
    <definedName name="dynamoPick005.DynamoBook" localSheetId="0" hidden="1">FALSE</definedName>
    <definedName name="dynamoPick005.DynamoSheet" localSheetId="0" hidden="1">TRUE</definedName>
    <definedName name="dynamoPick005.RunMacro" localSheetId="0" hidden="1">FALSE</definedName>
    <definedName name="dynamoPick005INFO" localSheetId="0" hidden="1">CELL("address",Report!$B$5)&amp;"~"&amp;CELL("address",Report!$I$27)&amp;"~"&amp;"B~"&amp;"Plan~"&amp;"0~"&amp;"~"&amp;"T~F~F~F~F~"&amp;"~"&amp;"~"</definedName>
    <definedName name="_xlnm.Print_Area" localSheetId="0">Report!$H$32:$V$33</definedName>
    <definedName name="_xlnm.Print_Titles" localSheetId="0">Report!$H:$I,Report!$26:$32</definedName>
    <definedName name="server" localSheetId="0">Report!$B$2</definedName>
    <definedName name="server">#REF!</definedName>
    <definedName name="TM1RPTDATARNG03" localSheetId="0">Report!$33:$54</definedName>
    <definedName name="TM1RPTFMTIDCOL" localSheetId="0">Report!$A$18:$A$26</definedName>
    <definedName name="TM1RPTFMTRNG" localSheetId="0">Report!$H$18:$V$26</definedName>
  </definedNames>
  <calcPr calcId="145621" calcMode="manual" concurrentCalc="0"/>
</workbook>
</file>

<file path=xl/calcChain.xml><?xml version="1.0" encoding="utf-8"?>
<calcChain xmlns="http://schemas.openxmlformats.org/spreadsheetml/2006/main">
  <c r="D3" i="3" l="1"/>
  <c r="B5" i="3"/>
  <c r="I27" i="3"/>
  <c r="B6" i="3"/>
  <c r="L27" i="3"/>
  <c r="B7" i="3"/>
  <c r="L28" i="3"/>
  <c r="B54" i="3"/>
  <c r="A54" i="3"/>
  <c r="B53" i="3"/>
  <c r="B9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C3" i="3"/>
  <c r="B11" i="3"/>
  <c r="B13" i="3"/>
  <c r="B14" i="3"/>
  <c r="B15" i="3"/>
  <c r="B10" i="3"/>
  <c r="C33" i="3"/>
  <c r="A34" i="3"/>
  <c r="B28" i="3"/>
  <c r="I28" i="3"/>
  <c r="V12" i="3"/>
  <c r="R27" i="3"/>
  <c r="R28" i="3"/>
  <c r="V54" i="3"/>
  <c r="U12" i="3"/>
  <c r="U54" i="3"/>
  <c r="T12" i="3"/>
  <c r="T54" i="3"/>
  <c r="S12" i="3"/>
  <c r="S54" i="3"/>
  <c r="R12" i="3"/>
  <c r="R54" i="3"/>
  <c r="Q12" i="3"/>
  <c r="Q54" i="3"/>
  <c r="P12" i="3"/>
  <c r="P54" i="3"/>
  <c r="O12" i="3"/>
  <c r="O54" i="3"/>
  <c r="N12" i="3"/>
  <c r="N54" i="3"/>
  <c r="M12" i="3"/>
  <c r="M54" i="3"/>
  <c r="L12" i="3"/>
  <c r="L54" i="3"/>
  <c r="K12" i="3"/>
  <c r="K54" i="3"/>
  <c r="J12" i="3"/>
  <c r="J54" i="3"/>
  <c r="I54" i="3"/>
  <c r="H54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A33" i="3"/>
  <c r="H33" i="3"/>
  <c r="B8" i="3"/>
  <c r="D33" i="3"/>
  <c r="E33" i="3"/>
  <c r="B33" i="3"/>
  <c r="I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B12" i="3"/>
</calcChain>
</file>

<file path=xl/sharedStrings.xml><?xml version="1.0" encoding="utf-8"?>
<sst xmlns="http://schemas.openxmlformats.org/spreadsheetml/2006/main" count="128" uniqueCount="67">
  <si>
    <t>SERVER:</t>
  </si>
  <si>
    <t>CUBE:</t>
  </si>
  <si>
    <t>Base</t>
  </si>
  <si>
    <t>Year</t>
  </si>
  <si>
    <t>Name</t>
  </si>
  <si>
    <t>Measure</t>
  </si>
  <si>
    <t xml:space="preserve">Scenario </t>
  </si>
  <si>
    <t>Company</t>
  </si>
  <si>
    <t>Default</t>
  </si>
  <si>
    <t>Department</t>
  </si>
  <si>
    <t>Dimensions:</t>
  </si>
  <si>
    <t>PICK</t>
  </si>
  <si>
    <t>Y</t>
  </si>
  <si>
    <t>ROW</t>
  </si>
  <si>
    <t>COLUMN</t>
  </si>
  <si>
    <t>Subset/Value</t>
  </si>
  <si>
    <t>View</t>
  </si>
  <si>
    <t>[Begin Format Range]</t>
  </si>
  <si>
    <t>[End Format Range]</t>
  </si>
  <si>
    <t>{ TM1DRILLDOWNMEMBER( {[bpmStaff_Employee].[Total Employees]} ,ALL, Recursive) }</t>
  </si>
  <si>
    <t>MDX</t>
  </si>
  <si>
    <t>zzUsedInReport</t>
  </si>
  <si>
    <t>Root/Top</t>
  </si>
  <si>
    <t>1</t>
  </si>
  <si>
    <t>0</t>
  </si>
  <si>
    <t>xxxxxxxxxxx</t>
  </si>
  <si>
    <t>bpmFinance_CapEx</t>
  </si>
  <si>
    <t>USD</t>
  </si>
  <si>
    <t>SET</t>
  </si>
  <si>
    <t>Project</t>
  </si>
  <si>
    <t>Description</t>
  </si>
  <si>
    <t>RPT ROW Project</t>
  </si>
  <si>
    <t>RPT ROW Asset Type</t>
  </si>
  <si>
    <t>RPT ROW Item</t>
  </si>
  <si>
    <t>Approved</t>
  </si>
  <si>
    <t>Total Items</t>
  </si>
  <si>
    <t>xxxxxxxxxxxxxxx</t>
  </si>
  <si>
    <t>Total AT</t>
  </si>
  <si>
    <t>Bottom</t>
  </si>
  <si>
    <t>Top</t>
  </si>
  <si>
    <t>Asset Type / Item</t>
  </si>
  <si>
    <t>Fmt</t>
  </si>
  <si>
    <t>Total Asset Types</t>
  </si>
  <si>
    <t>Total Projects</t>
  </si>
  <si>
    <t>Total Projects and Asset Types</t>
  </si>
  <si>
    <t>Capital Planning Report - Detail</t>
  </si>
  <si>
    <t>PTR01-AC:</t>
  </si>
  <si>
    <t>Archive</t>
  </si>
  <si>
    <t>Computer Hardware</t>
  </si>
  <si>
    <t>Item 16</t>
  </si>
  <si>
    <t>Furniture-Other</t>
  </si>
  <si>
    <t>Item 10</t>
  </si>
  <si>
    <t>BPM</t>
  </si>
  <si>
    <t>Item 4</t>
  </si>
  <si>
    <t>Item 11</t>
  </si>
  <si>
    <t>Software</t>
  </si>
  <si>
    <t>Item 3</t>
  </si>
  <si>
    <t>Item 7</t>
  </si>
  <si>
    <t>Other Electronic Equipment</t>
  </si>
  <si>
    <t>Item 2</t>
  </si>
  <si>
    <t>Production Equipment</t>
  </si>
  <si>
    <t>Item 14</t>
  </si>
  <si>
    <t>Inventory</t>
  </si>
  <si>
    <t>Item 9</t>
  </si>
  <si>
    <t>Item 13</t>
  </si>
  <si>
    <t>Item 8</t>
  </si>
  <si>
    <t>Item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</si>
</sst>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#;\(#,###\);\-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4" fillId="0" borderId="0" xfId="0" applyFont="1" applyProtection="1">
      <protection locked="0" hidden="1"/>
    </xf>
    <xf numFmtId="165" fontId="4" fillId="0" borderId="0" xfId="0" applyNumberFormat="1" applyFont="1" applyProtection="1">
      <protection locked="0"/>
    </xf>
    <xf numFmtId="165" fontId="4" fillId="2" borderId="0" xfId="3" applyNumberFormat="1" applyFont="1" applyFill="1" applyBorder="1" applyProtection="1">
      <protection locked="0"/>
    </xf>
    <xf numFmtId="165" fontId="4" fillId="2" borderId="0" xfId="4" applyNumberFormat="1" applyFont="1" applyFill="1" applyProtection="1">
      <protection locked="0"/>
    </xf>
    <xf numFmtId="0" fontId="4" fillId="0" borderId="0" xfId="0" applyFont="1" applyProtection="1">
      <protection locked="0"/>
    </xf>
    <xf numFmtId="165" fontId="4" fillId="4" borderId="4" xfId="4" applyNumberFormat="1" applyFont="1" applyFill="1" applyBorder="1" applyProtection="1">
      <protection locked="0" hidden="1"/>
    </xf>
    <xf numFmtId="165" fontId="4" fillId="0" borderId="0" xfId="3" applyNumberFormat="1" applyFont="1" applyFill="1" applyBorder="1" applyProtection="1">
      <protection locked="0"/>
    </xf>
    <xf numFmtId="165" fontId="4" fillId="0" borderId="0" xfId="4" applyNumberFormat="1" applyFont="1" applyFill="1" applyProtection="1">
      <protection locked="0"/>
    </xf>
    <xf numFmtId="165" fontId="4" fillId="0" borderId="4" xfId="4" applyNumberFormat="1" applyFont="1" applyFill="1" applyBorder="1" applyProtection="1">
      <protection locked="0" hidden="1"/>
    </xf>
    <xf numFmtId="165" fontId="4" fillId="0" borderId="4" xfId="4" applyNumberFormat="1" applyFont="1" applyFill="1" applyBorder="1" applyProtection="1">
      <protection locked="0"/>
    </xf>
    <xf numFmtId="0" fontId="4" fillId="0" borderId="4" xfId="0" applyFont="1" applyBorder="1"/>
    <xf numFmtId="0" fontId="5" fillId="0" borderId="4" xfId="0" applyFont="1" applyBorder="1"/>
    <xf numFmtId="165" fontId="4" fillId="0" borderId="4" xfId="4" applyNumberFormat="1" applyFont="1" applyFill="1" applyBorder="1" applyProtection="1"/>
    <xf numFmtId="0" fontId="4" fillId="0" borderId="0" xfId="0" applyFont="1" applyBorder="1"/>
    <xf numFmtId="165" fontId="4" fillId="0" borderId="0" xfId="4" applyNumberFormat="1" applyFont="1" applyFill="1" applyBorder="1" applyProtection="1"/>
    <xf numFmtId="165" fontId="6" fillId="3" borderId="4" xfId="4" applyNumberFormat="1" applyFont="1" applyFill="1" applyBorder="1" applyAlignment="1" applyProtection="1">
      <alignment horizontal="center" wrapText="1"/>
      <protection locked="0"/>
    </xf>
    <xf numFmtId="165" fontId="4" fillId="0" borderId="0" xfId="4" quotePrefix="1" applyNumberFormat="1" applyFont="1" applyFill="1" applyBorder="1" applyAlignment="1" applyProtection="1">
      <alignment horizontal="center" wrapText="1"/>
      <protection locked="0"/>
    </xf>
    <xf numFmtId="165" fontId="4" fillId="0" borderId="0" xfId="4" applyNumberFormat="1" applyFont="1" applyFill="1" applyBorder="1" applyAlignment="1" applyProtection="1">
      <alignment horizontal="center" wrapText="1"/>
      <protection locked="0"/>
    </xf>
    <xf numFmtId="165" fontId="5" fillId="0" borderId="1" xfId="2" applyNumberFormat="1" applyFont="1" applyFill="1" applyBorder="1" applyAlignment="1" applyProtection="1">
      <alignment horizontal="left" vertical="top"/>
      <protection locked="0"/>
    </xf>
    <xf numFmtId="166" fontId="5" fillId="0" borderId="8" xfId="1" applyNumberFormat="1" applyFont="1" applyFill="1" applyBorder="1" applyAlignment="1" applyProtection="1">
      <alignment horizontal="right"/>
      <protection locked="0"/>
    </xf>
    <xf numFmtId="0" fontId="4" fillId="0" borderId="0" xfId="0" quotePrefix="1" applyFont="1" applyBorder="1" applyAlignment="1" applyProtection="1">
      <alignment horizontal="left"/>
      <protection locked="0"/>
    </xf>
    <xf numFmtId="165" fontId="4" fillId="0" borderId="2" xfId="2" applyNumberFormat="1" applyFont="1" applyFill="1" applyBorder="1" applyAlignment="1" applyProtection="1">
      <alignment horizontal="left" vertical="top"/>
      <protection locked="0"/>
    </xf>
    <xf numFmtId="166" fontId="4" fillId="0" borderId="0" xfId="1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0" borderId="0" xfId="2" applyNumberFormat="1" applyFont="1" applyFill="1" applyBorder="1" applyAlignment="1" applyProtection="1">
      <alignment horizontal="right"/>
      <protection locked="0"/>
    </xf>
    <xf numFmtId="0" fontId="5" fillId="0" borderId="5" xfId="3" quotePrefix="1" applyNumberFormat="1" applyFont="1" applyFill="1" applyBorder="1" applyAlignment="1" applyProtection="1">
      <alignment horizontal="right" indent="1"/>
      <protection locked="0" hidden="1"/>
    </xf>
    <xf numFmtId="165" fontId="5" fillId="0" borderId="0" xfId="3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165" fontId="4" fillId="0" borderId="0" xfId="3" applyNumberFormat="1" applyFont="1" applyFill="1" applyBorder="1" applyAlignment="1" applyProtection="1">
      <alignment horizontal="center" vertical="center"/>
      <protection locked="0"/>
    </xf>
    <xf numFmtId="165" fontId="5" fillId="6" borderId="4" xfId="2" applyNumberFormat="1" applyFont="1" applyFill="1" applyBorder="1" applyAlignment="1" applyProtection="1">
      <alignment horizontal="left" vertical="top"/>
      <protection locked="0"/>
    </xf>
    <xf numFmtId="166" fontId="5" fillId="6" borderId="7" xfId="1" applyNumberFormat="1" applyFont="1" applyFill="1" applyBorder="1" applyAlignment="1" applyProtection="1">
      <alignment horizontal="right"/>
      <protection locked="0"/>
    </xf>
    <xf numFmtId="166" fontId="5" fillId="6" borderId="6" xfId="1" applyNumberFormat="1" applyFont="1" applyFill="1" applyBorder="1" applyAlignment="1" applyProtection="1">
      <alignment horizontal="right"/>
      <protection locked="0"/>
    </xf>
    <xf numFmtId="0" fontId="5" fillId="7" borderId="4" xfId="3" quotePrefix="1" applyNumberFormat="1" applyFont="1" applyFill="1" applyBorder="1" applyAlignment="1" applyProtection="1">
      <alignment horizontal="left" indent="1"/>
      <protection locked="0" hidden="1"/>
    </xf>
    <xf numFmtId="0" fontId="3" fillId="7" borderId="4" xfId="0" applyFont="1" applyFill="1" applyBorder="1" applyAlignment="1">
      <alignment horizontal="center"/>
    </xf>
    <xf numFmtId="165" fontId="4" fillId="0" borderId="0" xfId="4" quotePrefix="1" applyNumberFormat="1" applyFont="1" applyFill="1" applyBorder="1" applyProtection="1">
      <protection locked="0"/>
    </xf>
    <xf numFmtId="0" fontId="7" fillId="0" borderId="9" xfId="0" applyFont="1" applyBorder="1" applyAlignment="1">
      <alignment horizontal="center"/>
    </xf>
    <xf numFmtId="0" fontId="8" fillId="8" borderId="3" xfId="0" applyFont="1" applyFill="1" applyBorder="1"/>
    <xf numFmtId="0" fontId="3" fillId="8" borderId="3" xfId="0" applyFont="1" applyFill="1" applyBorder="1"/>
    <xf numFmtId="165" fontId="5" fillId="0" borderId="3" xfId="2" applyNumberFormat="1" applyFont="1" applyFill="1" applyBorder="1" applyAlignment="1" applyProtection="1">
      <alignment horizontal="left" vertical="top"/>
      <protection locked="0"/>
    </xf>
    <xf numFmtId="166" fontId="5" fillId="0" borderId="3" xfId="1" applyNumberFormat="1" applyFont="1" applyFill="1" applyBorder="1" applyAlignment="1" applyProtection="1">
      <alignment horizontal="right"/>
      <protection locked="0"/>
    </xf>
    <xf numFmtId="165" fontId="4" fillId="0" borderId="0" xfId="4" applyNumberFormat="1" applyFont="1" applyFill="1" applyBorder="1" applyProtection="1">
      <protection locked="0"/>
    </xf>
    <xf numFmtId="0" fontId="5" fillId="0" borderId="0" xfId="0" applyFont="1" applyBorder="1"/>
    <xf numFmtId="165" fontId="9" fillId="0" borderId="0" xfId="0" applyNumberFormat="1" applyFont="1" applyAlignment="1" applyProtection="1">
      <alignment horizontal="center"/>
      <protection locked="0"/>
    </xf>
    <xf numFmtId="165" fontId="4" fillId="0" borderId="4" xfId="2" applyNumberFormat="1" applyFont="1" applyFill="1" applyBorder="1" applyAlignment="1" applyProtection="1">
      <alignment horizontal="left" vertical="top"/>
      <protection locked="0"/>
    </xf>
    <xf numFmtId="166" fontId="4" fillId="0" borderId="4" xfId="1" applyNumberFormat="1" applyFont="1" applyFill="1" applyBorder="1" applyAlignment="1" applyProtection="1">
      <alignment horizontal="right"/>
      <protection locked="0"/>
    </xf>
    <xf numFmtId="165" fontId="5" fillId="5" borderId="10" xfId="2" applyNumberFormat="1" applyFont="1" applyFill="1" applyBorder="1" applyAlignment="1" applyProtection="1">
      <alignment horizontal="left" vertical="top"/>
      <protection locked="0"/>
    </xf>
    <xf numFmtId="165" fontId="5" fillId="0" borderId="12" xfId="2" applyNumberFormat="1" applyFont="1" applyFill="1" applyBorder="1" applyAlignment="1" applyProtection="1">
      <alignment horizontal="left" vertical="top"/>
      <protection locked="0"/>
    </xf>
    <xf numFmtId="166" fontId="5" fillId="0" borderId="13" xfId="1" applyNumberFormat="1" applyFont="1" applyFill="1" applyBorder="1" applyAlignment="1" applyProtection="1">
      <alignment horizontal="right"/>
      <protection locked="0"/>
    </xf>
    <xf numFmtId="165" fontId="5" fillId="0" borderId="14" xfId="2" applyNumberFormat="1" applyFont="1" applyFill="1" applyBorder="1" applyAlignment="1" applyProtection="1">
      <alignment horizontal="left" vertical="top"/>
      <protection locked="0"/>
    </xf>
    <xf numFmtId="165" fontId="5" fillId="0" borderId="15" xfId="2" applyNumberFormat="1" applyFont="1" applyFill="1" applyBorder="1" applyAlignment="1" applyProtection="1">
      <alignment horizontal="left" vertical="top"/>
      <protection locked="0"/>
    </xf>
    <xf numFmtId="166" fontId="5" fillId="0" borderId="16" xfId="1" applyNumberFormat="1" applyFont="1" applyFill="1" applyBorder="1" applyAlignment="1" applyProtection="1">
      <alignment horizontal="right"/>
      <protection locked="0"/>
    </xf>
    <xf numFmtId="166" fontId="5" fillId="6" borderId="17" xfId="1" applyNumberFormat="1" applyFont="1" applyFill="1" applyBorder="1" applyAlignment="1" applyProtection="1">
      <alignment horizontal="right"/>
      <protection locked="0"/>
    </xf>
    <xf numFmtId="166" fontId="4" fillId="0" borderId="18" xfId="1" applyNumberFormat="1" applyFont="1" applyFill="1" applyBorder="1" applyAlignment="1" applyProtection="1">
      <alignment horizontal="right"/>
      <protection locked="0"/>
    </xf>
    <xf numFmtId="165" fontId="5" fillId="0" borderId="19" xfId="2" applyNumberFormat="1" applyFont="1" applyFill="1" applyBorder="1" applyAlignment="1" applyProtection="1">
      <alignment horizontal="left" vertical="top"/>
      <protection locked="0"/>
    </xf>
    <xf numFmtId="165" fontId="5" fillId="6" borderId="20" xfId="2" applyNumberFormat="1" applyFont="1" applyFill="1" applyBorder="1" applyAlignment="1" applyProtection="1">
      <alignment horizontal="left" vertical="top"/>
      <protection locked="0"/>
    </xf>
    <xf numFmtId="166" fontId="5" fillId="6" borderId="22" xfId="1" applyNumberFormat="1" applyFont="1" applyFill="1" applyBorder="1" applyAlignment="1" applyProtection="1">
      <alignment horizontal="right"/>
      <protection locked="0"/>
    </xf>
    <xf numFmtId="166" fontId="5" fillId="6" borderId="23" xfId="1" applyNumberFormat="1" applyFont="1" applyFill="1" applyBorder="1" applyAlignment="1" applyProtection="1">
      <alignment horizontal="right"/>
      <protection locked="0"/>
    </xf>
    <xf numFmtId="166" fontId="5" fillId="6" borderId="24" xfId="1" applyNumberFormat="1" applyFont="1" applyFill="1" applyBorder="1" applyAlignment="1" applyProtection="1">
      <alignment horizontal="right"/>
      <protection locked="0"/>
    </xf>
    <xf numFmtId="165" fontId="4" fillId="8" borderId="11" xfId="2" applyNumberFormat="1" applyFont="1" applyFill="1" applyBorder="1" applyAlignment="1" applyProtection="1">
      <alignment horizontal="left" vertical="top"/>
      <protection locked="0"/>
    </xf>
    <xf numFmtId="166" fontId="4" fillId="8" borderId="11" xfId="1" applyNumberFormat="1" applyFont="1" applyFill="1" applyBorder="1" applyAlignment="1" applyProtection="1">
      <alignment horizontal="right"/>
      <protection locked="0"/>
    </xf>
    <xf numFmtId="166" fontId="4" fillId="8" borderId="21" xfId="1" applyNumberFormat="1" applyFont="1" applyFill="1" applyBorder="1" applyAlignment="1" applyProtection="1">
      <alignment horizontal="right"/>
      <protection locked="0"/>
    </xf>
    <xf numFmtId="0" fontId="4" fillId="4" borderId="4" xfId="0" applyFont="1" applyFill="1" applyBorder="1" applyAlignment="1" applyProtection="1">
      <alignment horizontal="left"/>
      <protection locked="0" hidden="1"/>
    </xf>
    <xf numFmtId="165" fontId="5" fillId="2" borderId="4" xfId="4" applyNumberFormat="1" applyFont="1" applyFill="1" applyBorder="1" applyAlignment="1" applyProtection="1">
      <alignment horizontal="left"/>
      <protection locked="0" hidden="1"/>
    </xf>
    <xf numFmtId="165" fontId="5" fillId="0" borderId="4" xfId="4" applyNumberFormat="1" applyFont="1" applyFill="1" applyBorder="1" applyAlignment="1" applyProtection="1">
      <alignment horizontal="left"/>
      <protection locked="0" hidden="1"/>
    </xf>
    <xf numFmtId="0" fontId="4" fillId="0" borderId="4" xfId="0" applyFont="1" applyBorder="1" applyAlignment="1">
      <alignment horizontal="left"/>
    </xf>
    <xf numFmtId="165" fontId="4" fillId="0" borderId="0" xfId="0" applyNumberFormat="1" applyFont="1" applyAlignment="1" applyProtection="1">
      <alignment horizontal="left"/>
      <protection locked="0"/>
    </xf>
    <xf numFmtId="165" fontId="4" fillId="0" borderId="0" xfId="0" quotePrefix="1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65" fontId="5" fillId="5" borderId="25" xfId="2" applyNumberFormat="1" applyFont="1" applyFill="1" applyBorder="1" applyAlignment="1" applyProtection="1">
      <alignment horizontal="left" vertical="top"/>
      <protection locked="0"/>
    </xf>
    <xf numFmtId="166" fontId="4" fillId="8" borderId="26" xfId="1" applyNumberFormat="1" applyFont="1" applyFill="1" applyBorder="1" applyAlignment="1" applyProtection="1">
      <alignment horizontal="right"/>
      <protection locked="0"/>
    </xf>
    <xf numFmtId="166" fontId="4" fillId="8" borderId="27" xfId="1" applyNumberFormat="1" applyFont="1" applyFill="1" applyBorder="1" applyAlignment="1" applyProtection="1">
      <alignment horizontal="right"/>
      <protection locked="0"/>
    </xf>
    <xf numFmtId="165" fontId="10" fillId="0" borderId="0" xfId="0" applyNumberFormat="1" applyFont="1" applyProtection="1">
      <protection locked="0"/>
    </xf>
    <xf numFmtId="0" fontId="5" fillId="7" borderId="4" xfId="3" quotePrefix="1" applyNumberFormat="1" applyFont="1" applyFill="1" applyBorder="1" applyAlignment="1" applyProtection="1">
      <alignment horizontal="left" indent="1"/>
      <protection locked="0" hidden="1"/>
    </xf>
  </cellXfs>
  <cellStyles count="5">
    <cellStyle name="Comma" xfId="1" builtinId="3"/>
    <cellStyle name="Comma_BottomUp" xfId="2"/>
    <cellStyle name="Comma_TopDown" xfId="3"/>
    <cellStyle name="Normal" xfId="0" builtinId="0"/>
    <cellStyle name="Normal_BottomUp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V56"/>
  <sheetViews>
    <sheetView showGridLines="0" tabSelected="1" topLeftCell="G26" zoomScaleNormal="100" workbookViewId="0">
      <selection activeCell="H32" sqref="H32"/>
    </sheetView>
  </sheetViews>
  <sheetFormatPr defaultColWidth="8.85546875" defaultRowHeight="12" outlineLevelRow="1" outlineLevelCol="1" x14ac:dyDescent="0.2"/>
  <cols>
    <col min="1" max="1" width="8.85546875" style="68" hidden="1" customWidth="1" outlineLevel="1"/>
    <col min="2" max="2" width="25.85546875" style="5" hidden="1" customWidth="1" outlineLevel="1"/>
    <col min="3" max="3" width="16.7109375" style="5" hidden="1" customWidth="1" outlineLevel="1"/>
    <col min="4" max="5" width="27.42578125" style="5" hidden="1" customWidth="1" outlineLevel="1"/>
    <col min="6" max="6" width="6.85546875" style="5" hidden="1" customWidth="1" outlineLevel="1"/>
    <col min="7" max="7" width="2.28515625" style="5" customWidth="1" collapsed="1"/>
    <col min="8" max="8" width="9.7109375" style="5" customWidth="1"/>
    <col min="9" max="9" width="53.42578125" style="5" customWidth="1"/>
    <col min="10" max="21" width="7.7109375" style="5" customWidth="1"/>
    <col min="22" max="22" width="10.7109375" style="5" customWidth="1"/>
    <col min="23" max="16384" width="8.85546875" style="5"/>
  </cols>
  <sheetData>
    <row r="1" spans="1:22" s="2" customFormat="1" ht="12.75" hidden="1" customHeight="1" outlineLevel="1" x14ac:dyDescent="0.2">
      <c r="A1" s="62" t="s">
        <v>12</v>
      </c>
      <c r="B1" s="1"/>
      <c r="G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s="2" customFormat="1" ht="12.75" hidden="1" customHeight="1" outlineLevel="1" x14ac:dyDescent="0.2">
      <c r="A2" s="63" t="s">
        <v>0</v>
      </c>
      <c r="B2" s="6" t="s">
        <v>46</v>
      </c>
      <c r="C2" s="4"/>
      <c r="G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2" customFormat="1" ht="12.75" hidden="1" customHeight="1" outlineLevel="1" x14ac:dyDescent="0.2">
      <c r="A3" s="64" t="s">
        <v>1</v>
      </c>
      <c r="B3" s="9" t="s">
        <v>26</v>
      </c>
      <c r="C3" s="10" t="str">
        <f>server&amp;$B$3</f>
        <v>PTR01-AC:bpmFinance_CapEx</v>
      </c>
      <c r="D3" s="10" t="str">
        <f>server&amp;$B$3&amp;"_Info"</f>
        <v>PTR01-AC:bpmFinance_CapEx_Info</v>
      </c>
      <c r="E3" s="41"/>
      <c r="G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2" customFormat="1" ht="12.75" hidden="1" customHeight="1" outlineLevel="1" x14ac:dyDescent="0.2">
      <c r="A4" s="65"/>
      <c r="B4" s="12" t="s">
        <v>10</v>
      </c>
      <c r="C4" s="11"/>
      <c r="D4" s="12" t="s">
        <v>15</v>
      </c>
      <c r="E4" s="42"/>
      <c r="G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2.75" hidden="1" customHeight="1" outlineLevel="1" x14ac:dyDescent="0.2">
      <c r="A5" s="65">
        <v>1</v>
      </c>
      <c r="B5" s="13" t="str">
        <f ca="1">server&amp;_xll.TABDIM(server&amp;$B$3,A5)</f>
        <v>PTR01-AC:bpmScenario</v>
      </c>
      <c r="C5" s="11" t="s">
        <v>11</v>
      </c>
      <c r="D5" s="13" t="s">
        <v>8</v>
      </c>
      <c r="E5" s="15"/>
      <c r="G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12.75" hidden="1" customHeight="1" outlineLevel="1" x14ac:dyDescent="0.2">
      <c r="A6" s="65">
        <v>2</v>
      </c>
      <c r="B6" s="13" t="str">
        <f ca="1">server&amp;_xll.TABDIM(server&amp;$B$3,A6)</f>
        <v>PTR01-AC:bpmCompany</v>
      </c>
      <c r="C6" s="11" t="s">
        <v>11</v>
      </c>
      <c r="D6" s="13" t="s">
        <v>8</v>
      </c>
      <c r="E6" s="15"/>
      <c r="G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12.75" hidden="1" customHeight="1" outlineLevel="1" x14ac:dyDescent="0.2">
      <c r="A7" s="65">
        <v>3</v>
      </c>
      <c r="B7" s="13" t="str">
        <f ca="1">server&amp;_xll.TABDIM(server&amp;$B$3,A7)</f>
        <v>PTR01-AC:bpmDepartment</v>
      </c>
      <c r="C7" s="11" t="s">
        <v>11</v>
      </c>
      <c r="D7" s="13" t="s">
        <v>8</v>
      </c>
      <c r="E7" s="15"/>
      <c r="F7" s="8"/>
      <c r="G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12.75" hidden="1" customHeight="1" outlineLevel="1" x14ac:dyDescent="0.2">
      <c r="A8" s="65">
        <v>4</v>
      </c>
      <c r="B8" s="13" t="str">
        <f ca="1">server&amp;_xll.TABDIM(server&amp;$B$3,A8)</f>
        <v>PTR01-AC:bpmCapEx_AssetType</v>
      </c>
      <c r="C8" s="11" t="s">
        <v>13</v>
      </c>
      <c r="D8" s="13"/>
      <c r="E8" s="15"/>
      <c r="F8" s="8"/>
      <c r="G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5" hidden="1" customHeight="1" outlineLevel="1" x14ac:dyDescent="0.2">
      <c r="A9" s="65">
        <v>5</v>
      </c>
      <c r="B9" s="13" t="str">
        <f ca="1">server&amp;_xll.TABDIM(server&amp;$B$3,A9)</f>
        <v>PTR01-AC:bpmCapEx_Index</v>
      </c>
      <c r="C9" s="11" t="s">
        <v>13</v>
      </c>
      <c r="D9" s="13"/>
      <c r="E9" s="15"/>
    </row>
    <row r="10" spans="1:22" s="2" customFormat="1" ht="12.75" hidden="1" customHeight="1" outlineLevel="1" x14ac:dyDescent="0.2">
      <c r="A10" s="65">
        <v>6</v>
      </c>
      <c r="B10" s="13" t="str">
        <f ca="1">server&amp;_xll.TABDIM(server&amp;$B$3,A10)</f>
        <v>PTR01-AC:bpmCapEx_Project</v>
      </c>
      <c r="C10" s="11" t="s">
        <v>13</v>
      </c>
      <c r="D10" s="13" t="s">
        <v>21</v>
      </c>
      <c r="E10" s="15"/>
      <c r="G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2" customFormat="1" ht="12.75" hidden="1" customHeight="1" outlineLevel="1" x14ac:dyDescent="0.2">
      <c r="A11" s="65">
        <v>7</v>
      </c>
      <c r="B11" s="13" t="str">
        <f ca="1">server&amp;_xll.TABDIM(server&amp;$B$3,A11)</f>
        <v>PTR01-AC:bpmCurrency</v>
      </c>
      <c r="C11" s="11" t="s">
        <v>28</v>
      </c>
      <c r="D11" s="13" t="s">
        <v>27</v>
      </c>
      <c r="E11" s="15"/>
      <c r="G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2" customFormat="1" ht="12.75" hidden="1" customHeight="1" outlineLevel="1" x14ac:dyDescent="0.2">
      <c r="A12" s="65">
        <v>8</v>
      </c>
      <c r="B12" s="13" t="str">
        <f ca="1">server&amp;_xll.TABDIM(server&amp;$B$3,A12)</f>
        <v>PTR01-AC:bpmPeriod</v>
      </c>
      <c r="C12" s="11" t="s">
        <v>14</v>
      </c>
      <c r="D12" s="13" t="s">
        <v>8</v>
      </c>
      <c r="E12" s="15"/>
      <c r="F12" s="8"/>
      <c r="G12" s="7"/>
      <c r="H12" s="16" t="s">
        <v>5</v>
      </c>
      <c r="I12" s="16" t="s">
        <v>4</v>
      </c>
      <c r="J12" s="16" t="str">
        <f ca="1">"Jan "&amp;$I$28</f>
        <v>Jan 2016</v>
      </c>
      <c r="K12" s="16" t="str">
        <f ca="1">"Feb "&amp;$I$28</f>
        <v>Feb 2016</v>
      </c>
      <c r="L12" s="16" t="str">
        <f ca="1">"Mar "&amp;$I$28</f>
        <v>Mar 2016</v>
      </c>
      <c r="M12" s="16" t="str">
        <f ca="1">"Apr "&amp;$I$28</f>
        <v>Apr 2016</v>
      </c>
      <c r="N12" s="16" t="str">
        <f ca="1">"May "&amp;$I$28</f>
        <v>May 2016</v>
      </c>
      <c r="O12" s="16" t="str">
        <f ca="1">"Jun "&amp;$I$28</f>
        <v>Jun 2016</v>
      </c>
      <c r="P12" s="16" t="str">
        <f ca="1">"Jul "&amp;$I$28</f>
        <v>Jul 2016</v>
      </c>
      <c r="Q12" s="16" t="str">
        <f ca="1">"Aug "&amp;$I$28</f>
        <v>Aug 2016</v>
      </c>
      <c r="R12" s="16" t="str">
        <f ca="1">"Sep "&amp;$I$28</f>
        <v>Sep 2016</v>
      </c>
      <c r="S12" s="16" t="str">
        <f ca="1">"Oct "&amp;$I$28</f>
        <v>Oct 2016</v>
      </c>
      <c r="T12" s="16" t="str">
        <f ca="1">"Nov "&amp;$I$28</f>
        <v>Nov 2016</v>
      </c>
      <c r="U12" s="16" t="str">
        <f ca="1">"Dec "&amp;$I$28</f>
        <v>Dec 2016</v>
      </c>
      <c r="V12" s="16" t="str">
        <f ca="1">$I$28</f>
        <v>2016</v>
      </c>
    </row>
    <row r="13" spans="1:22" s="2" customFormat="1" ht="12.75" hidden="1" customHeight="1" outlineLevel="1" x14ac:dyDescent="0.2">
      <c r="A13" s="65">
        <v>9</v>
      </c>
      <c r="B13" s="13" t="str">
        <f ca="1">server&amp;_xll.TABDIM(server&amp;$B$3,A13)</f>
        <v>PTR01-AC:bpmCapEx_Result</v>
      </c>
      <c r="C13" s="11" t="s">
        <v>11</v>
      </c>
      <c r="D13" s="13" t="s">
        <v>8</v>
      </c>
      <c r="E13" s="15"/>
      <c r="F13" s="8"/>
      <c r="G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2" customFormat="1" ht="12.75" hidden="1" customHeight="1" outlineLevel="1" x14ac:dyDescent="0.2">
      <c r="A14" s="65">
        <v>10</v>
      </c>
      <c r="B14" s="13" t="str">
        <f ca="1">server&amp;_xll.TABDIM(server&amp;$B$3,A14)</f>
        <v>PTR01-AC:bpmYesNo</v>
      </c>
      <c r="C14" s="11" t="s">
        <v>11</v>
      </c>
      <c r="D14" s="13"/>
      <c r="E14" s="15"/>
      <c r="F14" s="8"/>
      <c r="G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2" customFormat="1" ht="12.75" hidden="1" customHeight="1" outlineLevel="1" x14ac:dyDescent="0.2">
      <c r="A15" s="65" t="s">
        <v>16</v>
      </c>
      <c r="B15" s="13" t="str">
        <f ca="1">_xll.TM1RPTVIEW($C$3&amp;":03",1, _xll.TM1RPTTITLE($B$5,$I$27), _xll.TM1RPTTITLE($B$6,$L$27), _xll.TM1RPTTITLE($B$7,$L$28),_xll.TM1RPTTITLE($B$11,$D$11),_xll.TM1RPTTITLE($B$13,$R$27),_xll.TM1RPTTITLE($B$14,$R$28),TM1RPTFMTRNG,TM1RPTFMTIDCOL)</f>
        <v>PTR01-AC:bpmFinance_CapEx:03</v>
      </c>
      <c r="C15" s="14"/>
      <c r="D15" s="15"/>
      <c r="E15" s="15"/>
      <c r="F15" s="8"/>
      <c r="G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2" customFormat="1" ht="12.75" hidden="1" customHeight="1" outlineLevel="1" x14ac:dyDescent="0.2">
      <c r="A16" s="65" t="s">
        <v>20</v>
      </c>
      <c r="B16" s="13" t="s">
        <v>19</v>
      </c>
      <c r="C16" s="14"/>
      <c r="D16" s="15"/>
      <c r="E16" s="15"/>
      <c r="F16" s="8"/>
      <c r="G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2" customFormat="1" ht="12.75" hidden="1" customHeight="1" outlineLevel="1" x14ac:dyDescent="0.2">
      <c r="A17" s="66"/>
      <c r="C17" s="8"/>
      <c r="G17" s="7"/>
    </row>
    <row r="18" spans="1:22" s="2" customFormat="1" ht="12.75" hidden="1" customHeight="1" outlineLevel="1" thickBot="1" x14ac:dyDescent="0.2">
      <c r="A18" s="24" t="s">
        <v>17</v>
      </c>
      <c r="C18" s="8"/>
      <c r="G18" s="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8"/>
    </row>
    <row r="19" spans="1:22" s="2" customFormat="1" ht="12.75" hidden="1" customHeight="1" outlineLevel="1" x14ac:dyDescent="0.2">
      <c r="A19" s="67" t="s">
        <v>39</v>
      </c>
      <c r="F19" s="2" t="s">
        <v>22</v>
      </c>
      <c r="G19" s="7"/>
      <c r="H19" s="46" t="s">
        <v>25</v>
      </c>
      <c r="I19" s="59" t="s">
        <v>36</v>
      </c>
      <c r="J19" s="60">
        <v>99999999</v>
      </c>
      <c r="K19" s="60">
        <v>99999999</v>
      </c>
      <c r="L19" s="60">
        <v>99999999</v>
      </c>
      <c r="M19" s="60">
        <v>99999999</v>
      </c>
      <c r="N19" s="60">
        <v>99999999</v>
      </c>
      <c r="O19" s="60">
        <v>99999999</v>
      </c>
      <c r="P19" s="60">
        <v>99999999</v>
      </c>
      <c r="Q19" s="60">
        <v>99999999</v>
      </c>
      <c r="R19" s="60">
        <v>99999999</v>
      </c>
      <c r="S19" s="60">
        <v>99999999</v>
      </c>
      <c r="T19" s="60">
        <v>99999999</v>
      </c>
      <c r="U19" s="60">
        <v>99999999</v>
      </c>
      <c r="V19" s="61">
        <v>99999999</v>
      </c>
    </row>
    <row r="20" spans="1:22" s="2" customFormat="1" ht="12.75" hidden="1" customHeight="1" outlineLevel="1" x14ac:dyDescent="0.2">
      <c r="A20" s="24"/>
      <c r="G20" s="7"/>
      <c r="H20" s="47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8"/>
    </row>
    <row r="21" spans="1:22" s="2" customFormat="1" ht="12.75" hidden="1" customHeight="1" outlineLevel="1" x14ac:dyDescent="0.2">
      <c r="A21" s="21" t="s">
        <v>24</v>
      </c>
      <c r="F21" s="2" t="s">
        <v>8</v>
      </c>
      <c r="G21" s="7"/>
      <c r="H21" s="49" t="s">
        <v>25</v>
      </c>
      <c r="I21" s="44" t="s">
        <v>36</v>
      </c>
      <c r="J21" s="45">
        <v>99999999</v>
      </c>
      <c r="K21" s="45">
        <v>99999999</v>
      </c>
      <c r="L21" s="45">
        <v>99999999</v>
      </c>
      <c r="M21" s="45">
        <v>99999999</v>
      </c>
      <c r="N21" s="45">
        <v>99999999</v>
      </c>
      <c r="O21" s="45">
        <v>99999999</v>
      </c>
      <c r="P21" s="45">
        <v>99999999</v>
      </c>
      <c r="Q21" s="45">
        <v>99999999</v>
      </c>
      <c r="R21" s="45">
        <v>99999999</v>
      </c>
      <c r="S21" s="45">
        <v>99999999</v>
      </c>
      <c r="T21" s="45">
        <v>99999999</v>
      </c>
      <c r="U21" s="45">
        <v>99999999</v>
      </c>
      <c r="V21" s="45">
        <v>99999999</v>
      </c>
    </row>
    <row r="22" spans="1:22" s="2" customFormat="1" ht="12.75" hidden="1" customHeight="1" outlineLevel="1" x14ac:dyDescent="0.2">
      <c r="A22" s="66"/>
      <c r="G22" s="7"/>
      <c r="H22" s="50"/>
      <c r="I22" s="39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51"/>
    </row>
    <row r="23" spans="1:22" s="2" customFormat="1" ht="12.75" hidden="1" customHeight="1" outlineLevel="1" x14ac:dyDescent="0.2">
      <c r="A23" s="21" t="s">
        <v>23</v>
      </c>
      <c r="F23" s="2" t="s">
        <v>37</v>
      </c>
      <c r="G23" s="7"/>
      <c r="H23" s="49" t="s">
        <v>25</v>
      </c>
      <c r="I23" s="30" t="s">
        <v>2</v>
      </c>
      <c r="J23" s="31">
        <v>99999999</v>
      </c>
      <c r="K23" s="32">
        <v>99999999</v>
      </c>
      <c r="L23" s="32">
        <v>99999999</v>
      </c>
      <c r="M23" s="32">
        <v>99999999</v>
      </c>
      <c r="N23" s="32">
        <v>99999999</v>
      </c>
      <c r="O23" s="32">
        <v>99999999</v>
      </c>
      <c r="P23" s="32">
        <v>99999999</v>
      </c>
      <c r="Q23" s="32">
        <v>99999999</v>
      </c>
      <c r="R23" s="32">
        <v>99999999</v>
      </c>
      <c r="S23" s="32">
        <v>99999999</v>
      </c>
      <c r="T23" s="32">
        <v>99999999</v>
      </c>
      <c r="U23" s="32">
        <v>99999999</v>
      </c>
      <c r="V23" s="52">
        <v>99999999</v>
      </c>
    </row>
    <row r="24" spans="1:22" s="2" customFormat="1" ht="12.75" hidden="1" customHeight="1" outlineLevel="1" x14ac:dyDescent="0.2">
      <c r="A24" s="24"/>
      <c r="G24" s="7"/>
      <c r="H24" s="47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53"/>
    </row>
    <row r="25" spans="1:22" s="2" customFormat="1" ht="12.75" hidden="1" customHeight="1" outlineLevel="1" thickBot="1" x14ac:dyDescent="0.25">
      <c r="A25" s="24" t="s">
        <v>38</v>
      </c>
      <c r="F25" s="2" t="s">
        <v>38</v>
      </c>
      <c r="G25" s="7"/>
      <c r="H25" s="54" t="s">
        <v>25</v>
      </c>
      <c r="I25" s="55" t="s">
        <v>2</v>
      </c>
      <c r="J25" s="56">
        <v>99999999</v>
      </c>
      <c r="K25" s="57">
        <v>99999999</v>
      </c>
      <c r="L25" s="57">
        <v>99999999</v>
      </c>
      <c r="M25" s="57">
        <v>99999999</v>
      </c>
      <c r="N25" s="57">
        <v>99999999</v>
      </c>
      <c r="O25" s="57">
        <v>99999999</v>
      </c>
      <c r="P25" s="57">
        <v>99999999</v>
      </c>
      <c r="Q25" s="57">
        <v>99999999</v>
      </c>
      <c r="R25" s="57">
        <v>99999999</v>
      </c>
      <c r="S25" s="57">
        <v>99999999</v>
      </c>
      <c r="T25" s="57">
        <v>99999999</v>
      </c>
      <c r="U25" s="57">
        <v>99999999</v>
      </c>
      <c r="V25" s="58">
        <v>99999999</v>
      </c>
    </row>
    <row r="26" spans="1:22" s="2" customFormat="1" ht="8.25" customHeight="1" collapsed="1" x14ac:dyDescent="0.2">
      <c r="A26" s="24" t="s">
        <v>18</v>
      </c>
      <c r="C26"/>
      <c r="I26" s="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s="2" customFormat="1" ht="12.75" x14ac:dyDescent="0.2">
      <c r="A27" s="66"/>
      <c r="C27"/>
      <c r="G27" s="7"/>
      <c r="H27" s="26" t="s">
        <v>6</v>
      </c>
      <c r="I27" s="33" t="str">
        <f ca="1">_xll.SUBNM($B$5,"Default","Plan","")</f>
        <v>Plan</v>
      </c>
      <c r="J27"/>
      <c r="K27" s="26" t="s">
        <v>7</v>
      </c>
      <c r="L27" s="73" t="str">
        <f ca="1">_xll.SUBNM($B$6,"Default","002 - Granny Smith (Oldies)","CodeName")</f>
        <v>002 - Granny Smith (Oldies)</v>
      </c>
      <c r="M27" s="73"/>
      <c r="N27" s="73"/>
      <c r="O27" s="73"/>
      <c r="P27" s="7"/>
      <c r="Q27" s="26" t="s">
        <v>5</v>
      </c>
      <c r="R27" s="73" t="str">
        <f ca="1">_xll.SUBNM($B$13,"Default",2)</f>
        <v>Depreciation</v>
      </c>
      <c r="S27" s="73"/>
      <c r="T27" s="73"/>
      <c r="U27" s="73"/>
      <c r="V27" s="7"/>
    </row>
    <row r="28" spans="1:22" s="2" customFormat="1" ht="12.75" x14ac:dyDescent="0.2">
      <c r="A28" s="66"/>
      <c r="B28" s="2" t="str">
        <f>server&amp;"bpmYear"</f>
        <v>PTR01-AC:bpmYear</v>
      </c>
      <c r="C28"/>
      <c r="G28" s="7"/>
      <c r="H28" s="26" t="s">
        <v>3</v>
      </c>
      <c r="I28" s="33" t="str">
        <f ca="1">_xll.SUBNM($B$28,"Default",11)</f>
        <v>2016</v>
      </c>
      <c r="J28"/>
      <c r="K28" s="26" t="s">
        <v>9</v>
      </c>
      <c r="L28" s="73" t="str">
        <f ca="1">_xll.SUBNM($B$7,"","46","NameCode")</f>
        <v>Sales (46)</v>
      </c>
      <c r="M28" s="73"/>
      <c r="N28" s="73"/>
      <c r="O28" s="73"/>
      <c r="P28" s="7"/>
      <c r="Q28" s="26" t="s">
        <v>34</v>
      </c>
      <c r="R28" s="73" t="str">
        <f ca="1">_xll.SUBNM($B$14,"",2)</f>
        <v>Yes</v>
      </c>
      <c r="S28" s="73"/>
      <c r="T28" s="73"/>
      <c r="U28" s="73"/>
      <c r="V28" s="7"/>
    </row>
    <row r="29" spans="1:22" s="2" customFormat="1" ht="8.25" customHeight="1" thickBot="1" x14ac:dyDescent="0.25">
      <c r="A29" s="66"/>
      <c r="C29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:22" s="2" customFormat="1" ht="19.5" thickTop="1" x14ac:dyDescent="0.3">
      <c r="A30" s="66"/>
      <c r="C30" s="35"/>
      <c r="H30" s="37" t="s">
        <v>45</v>
      </c>
      <c r="I30" s="38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22" s="2" customFormat="1" ht="8.25" customHeight="1" x14ac:dyDescent="0.2">
      <c r="A31" s="66"/>
      <c r="C31" s="35"/>
      <c r="L31" s="27"/>
      <c r="M31" s="27"/>
      <c r="N31" s="7"/>
      <c r="O31" s="7"/>
      <c r="P31" s="7"/>
      <c r="Q31" s="7"/>
      <c r="R31" s="7"/>
      <c r="S31" s="7"/>
      <c r="T31" s="7"/>
      <c r="U31" s="7"/>
      <c r="V31" s="7"/>
    </row>
    <row r="32" spans="1:22" s="2" customFormat="1" ht="20.100000000000001" customHeight="1" thickBot="1" x14ac:dyDescent="0.25">
      <c r="A32" s="43" t="s">
        <v>41</v>
      </c>
      <c r="B32" s="43" t="s">
        <v>30</v>
      </c>
      <c r="C32" s="43" t="s">
        <v>31</v>
      </c>
      <c r="D32" s="43" t="s">
        <v>32</v>
      </c>
      <c r="E32" s="43" t="s">
        <v>33</v>
      </c>
      <c r="G32" s="29"/>
      <c r="H32" s="34" t="s">
        <v>29</v>
      </c>
      <c r="I32" s="34" t="s">
        <v>40</v>
      </c>
      <c r="J32" s="34" t="str">
        <f ca="1">"Jan "&amp;$I$28</f>
        <v>Jan 2016</v>
      </c>
      <c r="K32" s="34" t="str">
        <f ca="1">"Feb "&amp;$I$28</f>
        <v>Feb 2016</v>
      </c>
      <c r="L32" s="34" t="str">
        <f ca="1">"Mar "&amp;$I$28</f>
        <v>Mar 2016</v>
      </c>
      <c r="M32" s="34" t="str">
        <f ca="1">"Apr "&amp;$I$28</f>
        <v>Apr 2016</v>
      </c>
      <c r="N32" s="34" t="str">
        <f ca="1">"May "&amp;$I$28</f>
        <v>May 2016</v>
      </c>
      <c r="O32" s="34" t="str">
        <f ca="1">"Jun "&amp;$I$28</f>
        <v>Jun 2016</v>
      </c>
      <c r="P32" s="34" t="str">
        <f ca="1">"Jul "&amp;$I$28</f>
        <v>Jul 2016</v>
      </c>
      <c r="Q32" s="34" t="str">
        <f ca="1">"Aug "&amp;$I$28</f>
        <v>Aug 2016</v>
      </c>
      <c r="R32" s="34" t="str">
        <f ca="1">"Sep "&amp;$I$28</f>
        <v>Sep 2016</v>
      </c>
      <c r="S32" s="34" t="str">
        <f ca="1">"Oct "&amp;$I$28</f>
        <v>Oct 2016</v>
      </c>
      <c r="T32" s="34" t="str">
        <f ca="1">"Nov "&amp;$I$28</f>
        <v>Nov 2016</v>
      </c>
      <c r="U32" s="34" t="str">
        <f ca="1">"Dec "&amp;$I$28</f>
        <v>Dec 2016</v>
      </c>
      <c r="V32" s="34" t="str">
        <f ca="1">$I$28</f>
        <v>2016</v>
      </c>
    </row>
    <row r="33" spans="1:22" s="28" customFormat="1" x14ac:dyDescent="0.2">
      <c r="A33" s="67" t="str">
        <f ca="1">IF(OFFSET(C33,1,0)&lt;&gt;C33,"Bottom",IF(OFFSET(C33,-1,0)&lt;&gt;C33,"Top",_xll.ELLEV($B$9,$E33)))</f>
        <v>Top</v>
      </c>
      <c r="B33" s="2" t="str">
        <f ca="1">_xll.DBR($D$3,$I$27,$L$27,$L$28,$E33,"Description")</f>
        <v>Repository Server</v>
      </c>
      <c r="C33" s="2" t="str">
        <f ca="1">_xll.TM1RPTROW($B$15,$B$10,"BaseLevel",,"","",,0,0)</f>
        <v>Archive</v>
      </c>
      <c r="D33" s="2" t="str">
        <f ca="1">_xll.TM1RPTROW($B$15,$B$8,"BaseLevel",,"","",,0,0)</f>
        <v>Computer Hardware</v>
      </c>
      <c r="E33" s="2" t="str">
        <f ca="1">_xll.TM1RPTROW($B$15,$B$9,"CapExRpt",,"","",,0,0)</f>
        <v>Item 15</v>
      </c>
      <c r="F33" s="2"/>
      <c r="G33" s="7"/>
      <c r="H33" s="46" t="str">
        <f ca="1">IF(A33="Top",$C33,"")</f>
        <v>Archive</v>
      </c>
      <c r="I33" s="59" t="str">
        <f ca="1">IF($A33=0,D33&amp;" / "&amp;$B33,IF($A33="Top",D33&amp;" / "&amp;$B33,$D33))</f>
        <v>Computer Hardware / Repository Server</v>
      </c>
      <c r="J33" s="60">
        <f ca="1">_xll.DBRW($B$15,$I$27,$L$27,$L$28,$D33,$E33,$C33,$D$11,J$12,$R$27,$R$28)</f>
        <v>0</v>
      </c>
      <c r="K33" s="60">
        <f ca="1">_xll.DBRW($B$15,$I$27,$L$27,$L$28,$D33,$E33,$C33,$D$11,K$12,$R$27,$R$28)</f>
        <v>0</v>
      </c>
      <c r="L33" s="60">
        <f ca="1">_xll.DBRW($B$15,$I$27,$L$27,$L$28,$D33,$E33,$C33,$D$11,L$12,$R$27,$R$28)</f>
        <v>0</v>
      </c>
      <c r="M33" s="60">
        <f ca="1">_xll.DBRW($B$15,$I$27,$L$27,$L$28,$D33,$E33,$C33,$D$11,M$12,$R$27,$R$28)</f>
        <v>0</v>
      </c>
      <c r="N33" s="60">
        <f ca="1">_xll.DBRW($B$15,$I$27,$L$27,$L$28,$D33,$E33,$C33,$D$11,N$12,$R$27,$R$28)</f>
        <v>100</v>
      </c>
      <c r="O33" s="60">
        <f ca="1">_xll.DBRW($B$15,$I$27,$L$27,$L$28,$D33,$E33,$C33,$D$11,O$12,$R$27,$R$28)</f>
        <v>100</v>
      </c>
      <c r="P33" s="60">
        <f ca="1">_xll.DBRW($B$15,$I$27,$L$27,$L$28,$D33,$E33,$C33,$D$11,P$12,$R$27,$R$28)</f>
        <v>100</v>
      </c>
      <c r="Q33" s="60">
        <f ca="1">_xll.DBRW($B$15,$I$27,$L$27,$L$28,$D33,$E33,$C33,$D$11,Q$12,$R$27,$R$28)</f>
        <v>100</v>
      </c>
      <c r="R33" s="60">
        <f ca="1">_xll.DBRW($B$15,$I$27,$L$27,$L$28,$D33,$E33,$C33,$D$11,R$12,$R$27,$R$28)</f>
        <v>100</v>
      </c>
      <c r="S33" s="60">
        <f ca="1">_xll.DBRW($B$15,$I$27,$L$27,$L$28,$D33,$E33,$C33,$D$11,S$12,$R$27,$R$28)</f>
        <v>100</v>
      </c>
      <c r="T33" s="60">
        <f ca="1">_xll.DBRW($B$15,$I$27,$L$27,$L$28,$D33,$E33,$C33,$D$11,T$12,$R$27,$R$28)</f>
        <v>100</v>
      </c>
      <c r="U33" s="60">
        <f ca="1">_xll.DBRW($B$15,$I$27,$L$27,$L$28,$D33,$E33,$C33,$D$11,U$12,$R$27,$R$28)</f>
        <v>100</v>
      </c>
      <c r="V33" s="61">
        <f ca="1">_xll.DBRW($B$15,$I$27,$L$27,$L$28,$D33,$E33,$C33,$D$11,V$12,$R$27,$R$28)</f>
        <v>800</v>
      </c>
    </row>
    <row r="34" spans="1:22" customFormat="1" ht="12.75" x14ac:dyDescent="0.2">
      <c r="A34" s="21">
        <f ca="1">IF(OFFSET(C34,1,0)&lt;&gt;C34,"Bottom",IF(OFFSET(C34,-1,0)&lt;&gt;C34,"Top",_xll.ELLEV($B$9,$E34)))</f>
        <v>0</v>
      </c>
      <c r="B34" s="2" t="str">
        <f ca="1">_xll.DBR($D$3,$I$27,$L$27,$L$28,$E34,"Description")</f>
        <v>Web Server</v>
      </c>
      <c r="C34" s="72" t="s">
        <v>47</v>
      </c>
      <c r="D34" s="72" t="s">
        <v>48</v>
      </c>
      <c r="E34" s="2" t="s">
        <v>49</v>
      </c>
      <c r="F34" s="2"/>
      <c r="G34" s="7"/>
      <c r="H34" s="49" t="str">
        <f t="shared" ref="H34:H54" ca="1" si="0">IF(A34="Top",$C34,"")</f>
        <v/>
      </c>
      <c r="I34" s="44" t="str">
        <f t="shared" ref="I34:I54" ca="1" si="1">IF($A34=0,D34&amp;" / "&amp;$B34,IF($A34="Top",D34&amp;" / "&amp;$B34,$D34))</f>
        <v>Computer Hardware / Web Server</v>
      </c>
      <c r="J34" s="45">
        <f ca="1">_xll.DBRW($B$15,$I$27,$L$27,$L$28,$D34,$E34,$C34,$D$11,J$12,$R$27,$R$28)</f>
        <v>0</v>
      </c>
      <c r="K34" s="45">
        <f ca="1">_xll.DBRW($B$15,$I$27,$L$27,$L$28,$D34,$E34,$C34,$D$11,K$12,$R$27,$R$28)</f>
        <v>0</v>
      </c>
      <c r="L34" s="45">
        <f ca="1">_xll.DBRW($B$15,$I$27,$L$27,$L$28,$D34,$E34,$C34,$D$11,L$12,$R$27,$R$28)</f>
        <v>0</v>
      </c>
      <c r="M34" s="45">
        <f ca="1">_xll.DBRW($B$15,$I$27,$L$27,$L$28,$D34,$E34,$C34,$D$11,M$12,$R$27,$R$28)</f>
        <v>0</v>
      </c>
      <c r="N34" s="45">
        <f ca="1">_xll.DBRW($B$15,$I$27,$L$27,$L$28,$D34,$E34,$C34,$D$11,N$12,$R$27,$R$28)</f>
        <v>0</v>
      </c>
      <c r="O34" s="45">
        <f ca="1">_xll.DBRW($B$15,$I$27,$L$27,$L$28,$D34,$E34,$C34,$D$11,O$12,$R$27,$R$28)</f>
        <v>0</v>
      </c>
      <c r="P34" s="45">
        <f ca="1">_xll.DBRW($B$15,$I$27,$L$27,$L$28,$D34,$E34,$C34,$D$11,P$12,$R$27,$R$28)</f>
        <v>0</v>
      </c>
      <c r="Q34" s="45">
        <f ca="1">_xll.DBRW($B$15,$I$27,$L$27,$L$28,$D34,$E34,$C34,$D$11,Q$12,$R$27,$R$28)</f>
        <v>0</v>
      </c>
      <c r="R34" s="45">
        <f ca="1">_xll.DBRW($B$15,$I$27,$L$27,$L$28,$D34,$E34,$C34,$D$11,R$12,$R$27,$R$28)</f>
        <v>0</v>
      </c>
      <c r="S34" s="45">
        <f ca="1">_xll.DBRW($B$15,$I$27,$L$27,$L$28,$D34,$E34,$C34,$D$11,S$12,$R$27,$R$28)</f>
        <v>0</v>
      </c>
      <c r="T34" s="45">
        <f ca="1">_xll.DBRW($B$15,$I$27,$L$27,$L$28,$D34,$E34,$C34,$D$11,T$12,$R$27,$R$28)</f>
        <v>0</v>
      </c>
      <c r="U34" s="45">
        <f ca="1">_xll.DBRW($B$15,$I$27,$L$27,$L$28,$D34,$E34,$C34,$D$11,U$12,$R$27,$R$28)</f>
        <v>58.333333333333336</v>
      </c>
      <c r="V34" s="45">
        <f ca="1">_xll.DBRW($B$15,$I$27,$L$27,$L$28,$D34,$E34,$C34,$D$11,V$12,$R$27,$R$28)</f>
        <v>58.333333333333336</v>
      </c>
    </row>
    <row r="35" spans="1:22" customFormat="1" ht="12.75" x14ac:dyDescent="0.2">
      <c r="A35" s="21">
        <f ca="1">IF(OFFSET(C35,1,0)&lt;&gt;C35,"Bottom",IF(OFFSET(C35,-1,0)&lt;&gt;C35,"Top",_xll.ELLEV($B$9,$E35)))</f>
        <v>1</v>
      </c>
      <c r="B35" s="2" t="str">
        <f ca="1">_xll.DBR($D$3,$I$27,$L$27,$L$28,$E35,"Description")</f>
        <v/>
      </c>
      <c r="C35" s="72" t="s">
        <v>47</v>
      </c>
      <c r="D35" s="72" t="s">
        <v>48</v>
      </c>
      <c r="E35" s="2" t="s">
        <v>35</v>
      </c>
      <c r="F35" s="2"/>
      <c r="G35" s="7"/>
      <c r="H35" s="49" t="str">
        <f t="shared" ca="1" si="0"/>
        <v/>
      </c>
      <c r="I35" s="30" t="str">
        <f t="shared" ca="1" si="1"/>
        <v>Computer Hardware</v>
      </c>
      <c r="J35" s="31">
        <f ca="1">_xll.DBRW($B$15,$I$27,$L$27,$L$28,$D35,$E35,$C35,$D$11,J$12,$R$27,$R$28)</f>
        <v>0</v>
      </c>
      <c r="K35" s="32">
        <f ca="1">_xll.DBRW($B$15,$I$27,$L$27,$L$28,$D35,$E35,$C35,$D$11,K$12,$R$27,$R$28)</f>
        <v>0</v>
      </c>
      <c r="L35" s="32">
        <f ca="1">_xll.DBRW($B$15,$I$27,$L$27,$L$28,$D35,$E35,$C35,$D$11,L$12,$R$27,$R$28)</f>
        <v>0</v>
      </c>
      <c r="M35" s="32">
        <f ca="1">_xll.DBRW($B$15,$I$27,$L$27,$L$28,$D35,$E35,$C35,$D$11,M$12,$R$27,$R$28)</f>
        <v>0</v>
      </c>
      <c r="N35" s="32">
        <f ca="1">_xll.DBRW($B$15,$I$27,$L$27,$L$28,$D35,$E35,$C35,$D$11,N$12,$R$27,$R$28)</f>
        <v>100</v>
      </c>
      <c r="O35" s="32">
        <f ca="1">_xll.DBRW($B$15,$I$27,$L$27,$L$28,$D35,$E35,$C35,$D$11,O$12,$R$27,$R$28)</f>
        <v>100</v>
      </c>
      <c r="P35" s="32">
        <f ca="1">_xll.DBRW($B$15,$I$27,$L$27,$L$28,$D35,$E35,$C35,$D$11,P$12,$R$27,$R$28)</f>
        <v>100</v>
      </c>
      <c r="Q35" s="32">
        <f ca="1">_xll.DBRW($B$15,$I$27,$L$27,$L$28,$D35,$E35,$C35,$D$11,Q$12,$R$27,$R$28)</f>
        <v>100</v>
      </c>
      <c r="R35" s="32">
        <f ca="1">_xll.DBRW($B$15,$I$27,$L$27,$L$28,$D35,$E35,$C35,$D$11,R$12,$R$27,$R$28)</f>
        <v>100</v>
      </c>
      <c r="S35" s="32">
        <f ca="1">_xll.DBRW($B$15,$I$27,$L$27,$L$28,$D35,$E35,$C35,$D$11,S$12,$R$27,$R$28)</f>
        <v>100</v>
      </c>
      <c r="T35" s="32">
        <f ca="1">_xll.DBRW($B$15,$I$27,$L$27,$L$28,$D35,$E35,$C35,$D$11,T$12,$R$27,$R$28)</f>
        <v>100</v>
      </c>
      <c r="U35" s="32">
        <f ca="1">_xll.DBRW($B$15,$I$27,$L$27,$L$28,$D35,$E35,$C35,$D$11,U$12,$R$27,$R$28)</f>
        <v>158.33333333333334</v>
      </c>
      <c r="V35" s="52">
        <f ca="1">_xll.DBRW($B$15,$I$27,$L$27,$L$28,$D35,$E35,$C35,$D$11,V$12,$R$27,$R$28)</f>
        <v>858.33333333333337</v>
      </c>
    </row>
    <row r="36" spans="1:22" customFormat="1" ht="12.75" x14ac:dyDescent="0.2">
      <c r="A36" s="21">
        <f ca="1">IF(OFFSET(C36,1,0)&lt;&gt;C36,"Bottom",IF(OFFSET(C36,-1,0)&lt;&gt;C36,"Top",_xll.ELLEV($B$9,$E36)))</f>
        <v>0</v>
      </c>
      <c r="B36" s="2" t="str">
        <f ca="1">_xll.DBR($D$3,$I$27,$L$27,$L$28,$E36,"Description")</f>
        <v>New desk for Lobby</v>
      </c>
      <c r="C36" s="72" t="s">
        <v>47</v>
      </c>
      <c r="D36" s="2" t="s">
        <v>50</v>
      </c>
      <c r="E36" s="2" t="s">
        <v>51</v>
      </c>
      <c r="F36" s="2"/>
      <c r="G36" s="7"/>
      <c r="H36" s="49" t="str">
        <f t="shared" ca="1" si="0"/>
        <v/>
      </c>
      <c r="I36" s="44" t="str">
        <f t="shared" ca="1" si="1"/>
        <v>Furniture-Other / New desk for Lobby</v>
      </c>
      <c r="J36" s="45">
        <f ca="1">_xll.DBRW($B$15,$I$27,$L$27,$L$28,$D36,$E36,$C36,$D$11,J$12,$R$27,$R$28)</f>
        <v>0</v>
      </c>
      <c r="K36" s="45">
        <f ca="1">_xll.DBRW($B$15,$I$27,$L$27,$L$28,$D36,$E36,$C36,$D$11,K$12,$R$27,$R$28)</f>
        <v>0</v>
      </c>
      <c r="L36" s="45">
        <f ca="1">_xll.DBRW($B$15,$I$27,$L$27,$L$28,$D36,$E36,$C36,$D$11,L$12,$R$27,$R$28)</f>
        <v>0</v>
      </c>
      <c r="M36" s="45">
        <f ca="1">_xll.DBRW($B$15,$I$27,$L$27,$L$28,$D36,$E36,$C36,$D$11,M$12,$R$27,$R$28)</f>
        <v>0</v>
      </c>
      <c r="N36" s="45">
        <f ca="1">_xll.DBRW($B$15,$I$27,$L$27,$L$28,$D36,$E36,$C36,$D$11,N$12,$R$27,$R$28)</f>
        <v>0</v>
      </c>
      <c r="O36" s="45">
        <f ca="1">_xll.DBRW($B$15,$I$27,$L$27,$L$28,$D36,$E36,$C36,$D$11,O$12,$R$27,$R$28)</f>
        <v>0</v>
      </c>
      <c r="P36" s="45">
        <f ca="1">_xll.DBRW($B$15,$I$27,$L$27,$L$28,$D36,$E36,$C36,$D$11,P$12,$R$27,$R$28)</f>
        <v>100</v>
      </c>
      <c r="Q36" s="45">
        <f ca="1">_xll.DBRW($B$15,$I$27,$L$27,$L$28,$D36,$E36,$C36,$D$11,Q$12,$R$27,$R$28)</f>
        <v>100</v>
      </c>
      <c r="R36" s="45">
        <f ca="1">_xll.DBRW($B$15,$I$27,$L$27,$L$28,$D36,$E36,$C36,$D$11,R$12,$R$27,$R$28)</f>
        <v>100</v>
      </c>
      <c r="S36" s="45">
        <f ca="1">_xll.DBRW($B$15,$I$27,$L$27,$L$28,$D36,$E36,$C36,$D$11,S$12,$R$27,$R$28)</f>
        <v>100</v>
      </c>
      <c r="T36" s="45">
        <f ca="1">_xll.DBRW($B$15,$I$27,$L$27,$L$28,$D36,$E36,$C36,$D$11,T$12,$R$27,$R$28)</f>
        <v>100</v>
      </c>
      <c r="U36" s="45">
        <f ca="1">_xll.DBRW($B$15,$I$27,$L$27,$L$28,$D36,$E36,$C36,$D$11,U$12,$R$27,$R$28)</f>
        <v>100</v>
      </c>
      <c r="V36" s="45">
        <f ca="1">_xll.DBRW($B$15,$I$27,$L$27,$L$28,$D36,$E36,$C36,$D$11,V$12,$R$27,$R$28)</f>
        <v>600</v>
      </c>
    </row>
    <row r="37" spans="1:22" customFormat="1" ht="13.5" thickBot="1" x14ac:dyDescent="0.25">
      <c r="A37" s="24" t="str">
        <f ca="1">IF(OFFSET(C37,1,0)&lt;&gt;C37,"Bottom",IF(OFFSET(C37,-1,0)&lt;&gt;C37,"Top",_xll.ELLEV($B$9,$E37)))</f>
        <v>Bottom</v>
      </c>
      <c r="B37" s="2" t="str">
        <f ca="1">_xll.DBR($D$3,$I$27,$L$27,$L$28,$E37,"Description")</f>
        <v/>
      </c>
      <c r="C37" s="72" t="s">
        <v>47</v>
      </c>
      <c r="D37" s="72" t="s">
        <v>50</v>
      </c>
      <c r="E37" s="2" t="s">
        <v>35</v>
      </c>
      <c r="F37" s="2"/>
      <c r="G37" s="7"/>
      <c r="H37" s="54" t="str">
        <f t="shared" ca="1" si="0"/>
        <v/>
      </c>
      <c r="I37" s="55" t="str">
        <f t="shared" ca="1" si="1"/>
        <v>Furniture-Other</v>
      </c>
      <c r="J37" s="56">
        <f ca="1">_xll.DBRW($B$15,$I$27,$L$27,$L$28,$D37,$E37,$C37,$D$11,J$12,$R$27,$R$28)</f>
        <v>0</v>
      </c>
      <c r="K37" s="57">
        <f ca="1">_xll.DBRW($B$15,$I$27,$L$27,$L$28,$D37,$E37,$C37,$D$11,K$12,$R$27,$R$28)</f>
        <v>0</v>
      </c>
      <c r="L37" s="57">
        <f ca="1">_xll.DBRW($B$15,$I$27,$L$27,$L$28,$D37,$E37,$C37,$D$11,L$12,$R$27,$R$28)</f>
        <v>0</v>
      </c>
      <c r="M37" s="57">
        <f ca="1">_xll.DBRW($B$15,$I$27,$L$27,$L$28,$D37,$E37,$C37,$D$11,M$12,$R$27,$R$28)</f>
        <v>0</v>
      </c>
      <c r="N37" s="57">
        <f ca="1">_xll.DBRW($B$15,$I$27,$L$27,$L$28,$D37,$E37,$C37,$D$11,N$12,$R$27,$R$28)</f>
        <v>0</v>
      </c>
      <c r="O37" s="57">
        <f ca="1">_xll.DBRW($B$15,$I$27,$L$27,$L$28,$D37,$E37,$C37,$D$11,O$12,$R$27,$R$28)</f>
        <v>0</v>
      </c>
      <c r="P37" s="57">
        <f ca="1">_xll.DBRW($B$15,$I$27,$L$27,$L$28,$D37,$E37,$C37,$D$11,P$12,$R$27,$R$28)</f>
        <v>100</v>
      </c>
      <c r="Q37" s="57">
        <f ca="1">_xll.DBRW($B$15,$I$27,$L$27,$L$28,$D37,$E37,$C37,$D$11,Q$12,$R$27,$R$28)</f>
        <v>100</v>
      </c>
      <c r="R37" s="57">
        <f ca="1">_xll.DBRW($B$15,$I$27,$L$27,$L$28,$D37,$E37,$C37,$D$11,R$12,$R$27,$R$28)</f>
        <v>100</v>
      </c>
      <c r="S37" s="57">
        <f ca="1">_xll.DBRW($B$15,$I$27,$L$27,$L$28,$D37,$E37,$C37,$D$11,S$12,$R$27,$R$28)</f>
        <v>100</v>
      </c>
      <c r="T37" s="57">
        <f ca="1">_xll.DBRW($B$15,$I$27,$L$27,$L$28,$D37,$E37,$C37,$D$11,T$12,$R$27,$R$28)</f>
        <v>100</v>
      </c>
      <c r="U37" s="57">
        <f ca="1">_xll.DBRW($B$15,$I$27,$L$27,$L$28,$D37,$E37,$C37,$D$11,U$12,$R$27,$R$28)</f>
        <v>100</v>
      </c>
      <c r="V37" s="58">
        <f ca="1">_xll.DBRW($B$15,$I$27,$L$27,$L$28,$D37,$E37,$C37,$D$11,V$12,$R$27,$R$28)</f>
        <v>600</v>
      </c>
    </row>
    <row r="38" spans="1:22" customFormat="1" ht="12.75" x14ac:dyDescent="0.2">
      <c r="A38" s="67" t="str">
        <f ca="1">IF(OFFSET(C38,1,0)&lt;&gt;C38,"Bottom",IF(OFFSET(C38,-1,0)&lt;&gt;C38,"Top",_xll.ELLEV($B$9,$E38)))</f>
        <v>Top</v>
      </c>
      <c r="B38" s="2" t="str">
        <f ca="1">_xll.DBR($D$3,$I$27,$L$27,$L$28,$E38,"Description")</f>
        <v>TM1 Server for BPM System</v>
      </c>
      <c r="C38" s="2" t="s">
        <v>52</v>
      </c>
      <c r="D38" s="2" t="s">
        <v>48</v>
      </c>
      <c r="E38" s="2" t="s">
        <v>53</v>
      </c>
      <c r="F38" s="2"/>
      <c r="G38" s="7"/>
      <c r="H38" s="46" t="str">
        <f t="shared" ca="1" si="0"/>
        <v>BPM</v>
      </c>
      <c r="I38" s="59" t="str">
        <f t="shared" ca="1" si="1"/>
        <v>Computer Hardware / TM1 Server for BPM System</v>
      </c>
      <c r="J38" s="60">
        <f ca="1">_xll.DBRW($B$15,$I$27,$L$27,$L$28,$D38,$E38,$C38,$D$11,J$12,$R$27,$R$28)</f>
        <v>0</v>
      </c>
      <c r="K38" s="60">
        <f ca="1">_xll.DBRW($B$15,$I$27,$L$27,$L$28,$D38,$E38,$C38,$D$11,K$12,$R$27,$R$28)</f>
        <v>0</v>
      </c>
      <c r="L38" s="60">
        <f ca="1">_xll.DBRW($B$15,$I$27,$L$27,$L$28,$D38,$E38,$C38,$D$11,L$12,$R$27,$R$28)</f>
        <v>0</v>
      </c>
      <c r="M38" s="60">
        <f ca="1">_xll.DBRW($B$15,$I$27,$L$27,$L$28,$D38,$E38,$C38,$D$11,M$12,$R$27,$R$28)</f>
        <v>0</v>
      </c>
      <c r="N38" s="60">
        <f ca="1">_xll.DBRW($B$15,$I$27,$L$27,$L$28,$D38,$E38,$C38,$D$11,N$12,$R$27,$R$28)</f>
        <v>150</v>
      </c>
      <c r="O38" s="60">
        <f ca="1">_xll.DBRW($B$15,$I$27,$L$27,$L$28,$D38,$E38,$C38,$D$11,O$12,$R$27,$R$28)</f>
        <v>150</v>
      </c>
      <c r="P38" s="60">
        <f ca="1">_xll.DBRW($B$15,$I$27,$L$27,$L$28,$D38,$E38,$C38,$D$11,P$12,$R$27,$R$28)</f>
        <v>150</v>
      </c>
      <c r="Q38" s="60">
        <f ca="1">_xll.DBRW($B$15,$I$27,$L$27,$L$28,$D38,$E38,$C38,$D$11,Q$12,$R$27,$R$28)</f>
        <v>150</v>
      </c>
      <c r="R38" s="60">
        <f ca="1">_xll.DBRW($B$15,$I$27,$L$27,$L$28,$D38,$E38,$C38,$D$11,R$12,$R$27,$R$28)</f>
        <v>150</v>
      </c>
      <c r="S38" s="60">
        <f ca="1">_xll.DBRW($B$15,$I$27,$L$27,$L$28,$D38,$E38,$C38,$D$11,S$12,$R$27,$R$28)</f>
        <v>150</v>
      </c>
      <c r="T38" s="60">
        <f ca="1">_xll.DBRW($B$15,$I$27,$L$27,$L$28,$D38,$E38,$C38,$D$11,T$12,$R$27,$R$28)</f>
        <v>150</v>
      </c>
      <c r="U38" s="60">
        <f ca="1">_xll.DBRW($B$15,$I$27,$L$27,$L$28,$D38,$E38,$C38,$D$11,U$12,$R$27,$R$28)</f>
        <v>150</v>
      </c>
      <c r="V38" s="61">
        <f ca="1">_xll.DBRW($B$15,$I$27,$L$27,$L$28,$D38,$E38,$C38,$D$11,V$12,$R$27,$R$28)</f>
        <v>1200</v>
      </c>
    </row>
    <row r="39" spans="1:22" customFormat="1" ht="12.75" x14ac:dyDescent="0.2">
      <c r="A39" s="21">
        <f ca="1">IF(OFFSET(C39,1,0)&lt;&gt;C39,"Bottom",IF(OFFSET(C39,-1,0)&lt;&gt;C39,"Top",_xll.ELLEV($B$9,$E39)))</f>
        <v>0</v>
      </c>
      <c r="B39" s="2" t="str">
        <f ca="1">_xll.DBR($D$3,$I$27,$L$27,$L$28,$E39,"Description")</f>
        <v>Cisco 2620SM router</v>
      </c>
      <c r="C39" s="72" t="s">
        <v>52</v>
      </c>
      <c r="D39" s="72" t="s">
        <v>48</v>
      </c>
      <c r="E39" s="2" t="s">
        <v>54</v>
      </c>
      <c r="F39" s="2"/>
      <c r="G39" s="7"/>
      <c r="H39" s="49" t="str">
        <f t="shared" ca="1" si="0"/>
        <v/>
      </c>
      <c r="I39" s="44" t="str">
        <f t="shared" ca="1" si="1"/>
        <v>Computer Hardware / Cisco 2620SM router</v>
      </c>
      <c r="J39" s="45">
        <f ca="1">_xll.DBRW($B$15,$I$27,$L$27,$L$28,$D39,$E39,$C39,$D$11,J$12,$R$27,$R$28)</f>
        <v>0</v>
      </c>
      <c r="K39" s="45">
        <f ca="1">_xll.DBRW($B$15,$I$27,$L$27,$L$28,$D39,$E39,$C39,$D$11,K$12,$R$27,$R$28)</f>
        <v>0</v>
      </c>
      <c r="L39" s="45">
        <f ca="1">_xll.DBRW($B$15,$I$27,$L$27,$L$28,$D39,$E39,$C39,$D$11,L$12,$R$27,$R$28)</f>
        <v>0</v>
      </c>
      <c r="M39" s="45">
        <f ca="1">_xll.DBRW($B$15,$I$27,$L$27,$L$28,$D39,$E39,$C39,$D$11,M$12,$R$27,$R$28)</f>
        <v>0</v>
      </c>
      <c r="N39" s="45">
        <f ca="1">_xll.DBRW($B$15,$I$27,$L$27,$L$28,$D39,$E39,$C39,$D$11,N$12,$R$27,$R$28)</f>
        <v>30.833333333333332</v>
      </c>
      <c r="O39" s="45">
        <f ca="1">_xll.DBRW($B$15,$I$27,$L$27,$L$28,$D39,$E39,$C39,$D$11,O$12,$R$27,$R$28)</f>
        <v>30.833333333333332</v>
      </c>
      <c r="P39" s="45">
        <f ca="1">_xll.DBRW($B$15,$I$27,$L$27,$L$28,$D39,$E39,$C39,$D$11,P$12,$R$27,$R$28)</f>
        <v>30.833333333333332</v>
      </c>
      <c r="Q39" s="45">
        <f ca="1">_xll.DBRW($B$15,$I$27,$L$27,$L$28,$D39,$E39,$C39,$D$11,Q$12,$R$27,$R$28)</f>
        <v>30.833333333333332</v>
      </c>
      <c r="R39" s="45">
        <f ca="1">_xll.DBRW($B$15,$I$27,$L$27,$L$28,$D39,$E39,$C39,$D$11,R$12,$R$27,$R$28)</f>
        <v>30.833333333333332</v>
      </c>
      <c r="S39" s="45">
        <f ca="1">_xll.DBRW($B$15,$I$27,$L$27,$L$28,$D39,$E39,$C39,$D$11,S$12,$R$27,$R$28)</f>
        <v>30.833333333333332</v>
      </c>
      <c r="T39" s="45">
        <f ca="1">_xll.DBRW($B$15,$I$27,$L$27,$L$28,$D39,$E39,$C39,$D$11,T$12,$R$27,$R$28)</f>
        <v>30.833333333333332</v>
      </c>
      <c r="U39" s="45">
        <f ca="1">_xll.DBRW($B$15,$I$27,$L$27,$L$28,$D39,$E39,$C39,$D$11,U$12,$R$27,$R$28)</f>
        <v>30.833333333333332</v>
      </c>
      <c r="V39" s="45">
        <f ca="1">_xll.DBRW($B$15,$I$27,$L$27,$L$28,$D39,$E39,$C39,$D$11,V$12,$R$27,$R$28)</f>
        <v>246.66666666666669</v>
      </c>
    </row>
    <row r="40" spans="1:22" customFormat="1" ht="12.75" x14ac:dyDescent="0.2">
      <c r="A40" s="21">
        <f ca="1">IF(OFFSET(C40,1,0)&lt;&gt;C40,"Bottom",IF(OFFSET(C40,-1,0)&lt;&gt;C40,"Top",_xll.ELLEV($B$9,$E40)))</f>
        <v>1</v>
      </c>
      <c r="B40" s="2" t="str">
        <f ca="1">_xll.DBR($D$3,$I$27,$L$27,$L$28,$E40,"Description")</f>
        <v/>
      </c>
      <c r="C40" s="72" t="s">
        <v>52</v>
      </c>
      <c r="D40" s="72" t="s">
        <v>48</v>
      </c>
      <c r="E40" s="2" t="s">
        <v>35</v>
      </c>
      <c r="F40" s="2"/>
      <c r="G40" s="7"/>
      <c r="H40" s="49" t="str">
        <f t="shared" ca="1" si="0"/>
        <v/>
      </c>
      <c r="I40" s="30" t="str">
        <f t="shared" ca="1" si="1"/>
        <v>Computer Hardware</v>
      </c>
      <c r="J40" s="31">
        <f ca="1">_xll.DBRW($B$15,$I$27,$L$27,$L$28,$D40,$E40,$C40,$D$11,J$12,$R$27,$R$28)</f>
        <v>0</v>
      </c>
      <c r="K40" s="32">
        <f ca="1">_xll.DBRW($B$15,$I$27,$L$27,$L$28,$D40,$E40,$C40,$D$11,K$12,$R$27,$R$28)</f>
        <v>0</v>
      </c>
      <c r="L40" s="32">
        <f ca="1">_xll.DBRW($B$15,$I$27,$L$27,$L$28,$D40,$E40,$C40,$D$11,L$12,$R$27,$R$28)</f>
        <v>0</v>
      </c>
      <c r="M40" s="32">
        <f ca="1">_xll.DBRW($B$15,$I$27,$L$27,$L$28,$D40,$E40,$C40,$D$11,M$12,$R$27,$R$28)</f>
        <v>0</v>
      </c>
      <c r="N40" s="32">
        <f ca="1">_xll.DBRW($B$15,$I$27,$L$27,$L$28,$D40,$E40,$C40,$D$11,N$12,$R$27,$R$28)</f>
        <v>180.83333333333334</v>
      </c>
      <c r="O40" s="32">
        <f ca="1">_xll.DBRW($B$15,$I$27,$L$27,$L$28,$D40,$E40,$C40,$D$11,O$12,$R$27,$R$28)</f>
        <v>180.83333333333334</v>
      </c>
      <c r="P40" s="32">
        <f ca="1">_xll.DBRW($B$15,$I$27,$L$27,$L$28,$D40,$E40,$C40,$D$11,P$12,$R$27,$R$28)</f>
        <v>180.83333333333334</v>
      </c>
      <c r="Q40" s="32">
        <f ca="1">_xll.DBRW($B$15,$I$27,$L$27,$L$28,$D40,$E40,$C40,$D$11,Q$12,$R$27,$R$28)</f>
        <v>180.83333333333334</v>
      </c>
      <c r="R40" s="32">
        <f ca="1">_xll.DBRW($B$15,$I$27,$L$27,$L$28,$D40,$E40,$C40,$D$11,R$12,$R$27,$R$28)</f>
        <v>180.83333333333334</v>
      </c>
      <c r="S40" s="32">
        <f ca="1">_xll.DBRW($B$15,$I$27,$L$27,$L$28,$D40,$E40,$C40,$D$11,S$12,$R$27,$R$28)</f>
        <v>180.83333333333334</v>
      </c>
      <c r="T40" s="32">
        <f ca="1">_xll.DBRW($B$15,$I$27,$L$27,$L$28,$D40,$E40,$C40,$D$11,T$12,$R$27,$R$28)</f>
        <v>180.83333333333334</v>
      </c>
      <c r="U40" s="32">
        <f ca="1">_xll.DBRW($B$15,$I$27,$L$27,$L$28,$D40,$E40,$C40,$D$11,U$12,$R$27,$R$28)</f>
        <v>180.83333333333334</v>
      </c>
      <c r="V40" s="52">
        <f ca="1">_xll.DBRW($B$15,$I$27,$L$27,$L$28,$D40,$E40,$C40,$D$11,V$12,$R$27,$R$28)</f>
        <v>1446.6666666666667</v>
      </c>
    </row>
    <row r="41" spans="1:22" customFormat="1" ht="12.75" x14ac:dyDescent="0.2">
      <c r="A41" s="21">
        <f ca="1">IF(OFFSET(C41,1,0)&lt;&gt;C41,"Bottom",IF(OFFSET(C41,-1,0)&lt;&gt;C41,"Top",_xll.ELLEV($B$9,$E41)))</f>
        <v>0</v>
      </c>
      <c r="B41" s="2" t="str">
        <f ca="1">_xll.DBR($D$3,$I$27,$L$27,$L$28,$E41,"Description")</f>
        <v>Upgrade PCs Doc1 V5</v>
      </c>
      <c r="C41" s="72" t="s">
        <v>52</v>
      </c>
      <c r="D41" s="2" t="s">
        <v>55</v>
      </c>
      <c r="E41" s="2" t="s">
        <v>56</v>
      </c>
      <c r="F41" s="2"/>
      <c r="G41" s="7"/>
      <c r="H41" s="49" t="str">
        <f t="shared" ca="1" si="0"/>
        <v/>
      </c>
      <c r="I41" s="44" t="str">
        <f t="shared" ca="1" si="1"/>
        <v>Software / Upgrade PCs Doc1 V5</v>
      </c>
      <c r="J41" s="45">
        <f ca="1">_xll.DBRW($B$15,$I$27,$L$27,$L$28,$D41,$E41,$C41,$D$11,J$12,$R$27,$R$28)</f>
        <v>0</v>
      </c>
      <c r="K41" s="45">
        <f ca="1">_xll.DBRW($B$15,$I$27,$L$27,$L$28,$D41,$E41,$C41,$D$11,K$12,$R$27,$R$28)</f>
        <v>0</v>
      </c>
      <c r="L41" s="45">
        <f ca="1">_xll.DBRW($B$15,$I$27,$L$27,$L$28,$D41,$E41,$C41,$D$11,L$12,$R$27,$R$28)</f>
        <v>0</v>
      </c>
      <c r="M41" s="45">
        <f ca="1">_xll.DBRW($B$15,$I$27,$L$27,$L$28,$D41,$E41,$C41,$D$11,M$12,$R$27,$R$28)</f>
        <v>0</v>
      </c>
      <c r="N41" s="45">
        <f ca="1">_xll.DBRW($B$15,$I$27,$L$27,$L$28,$D41,$E41,$C41,$D$11,N$12,$R$27,$R$28)</f>
        <v>115</v>
      </c>
      <c r="O41" s="45">
        <f ca="1">_xll.DBRW($B$15,$I$27,$L$27,$L$28,$D41,$E41,$C41,$D$11,O$12,$R$27,$R$28)</f>
        <v>115</v>
      </c>
      <c r="P41" s="45">
        <f ca="1">_xll.DBRW($B$15,$I$27,$L$27,$L$28,$D41,$E41,$C41,$D$11,P$12,$R$27,$R$28)</f>
        <v>115</v>
      </c>
      <c r="Q41" s="45">
        <f ca="1">_xll.DBRW($B$15,$I$27,$L$27,$L$28,$D41,$E41,$C41,$D$11,Q$12,$R$27,$R$28)</f>
        <v>115</v>
      </c>
      <c r="R41" s="45">
        <f ca="1">_xll.DBRW($B$15,$I$27,$L$27,$L$28,$D41,$E41,$C41,$D$11,R$12,$R$27,$R$28)</f>
        <v>115</v>
      </c>
      <c r="S41" s="45">
        <f ca="1">_xll.DBRW($B$15,$I$27,$L$27,$L$28,$D41,$E41,$C41,$D$11,S$12,$R$27,$R$28)</f>
        <v>115</v>
      </c>
      <c r="T41" s="45">
        <f ca="1">_xll.DBRW($B$15,$I$27,$L$27,$L$28,$D41,$E41,$C41,$D$11,T$12,$R$27,$R$28)</f>
        <v>115</v>
      </c>
      <c r="U41" s="45">
        <f ca="1">_xll.DBRW($B$15,$I$27,$L$27,$L$28,$D41,$E41,$C41,$D$11,U$12,$R$27,$R$28)</f>
        <v>115</v>
      </c>
      <c r="V41" s="45">
        <f ca="1">_xll.DBRW($B$15,$I$27,$L$27,$L$28,$D41,$E41,$C41,$D$11,V$12,$R$27,$R$28)</f>
        <v>920</v>
      </c>
    </row>
    <row r="42" spans="1:22" customFormat="1" ht="12.75" x14ac:dyDescent="0.2">
      <c r="A42" s="21">
        <f ca="1">IF(OFFSET(C42,1,0)&lt;&gt;C42,"Bottom",IF(OFFSET(C42,-1,0)&lt;&gt;C42,"Top",_xll.ELLEV($B$9,$E42)))</f>
        <v>0</v>
      </c>
      <c r="B42" s="2" t="str">
        <f ca="1">_xll.DBR($D$3,$I$27,$L$27,$L$28,$E42,"Description")</f>
        <v>TM1 Software from Cognos</v>
      </c>
      <c r="C42" s="72" t="s">
        <v>52</v>
      </c>
      <c r="D42" s="72" t="s">
        <v>55</v>
      </c>
      <c r="E42" s="2" t="s">
        <v>57</v>
      </c>
      <c r="F42" s="2"/>
      <c r="G42" s="7"/>
      <c r="H42" s="49" t="str">
        <f t="shared" ca="1" si="0"/>
        <v/>
      </c>
      <c r="I42" s="44" t="str">
        <f t="shared" ca="1" si="1"/>
        <v>Software / TM1 Software from Cognos</v>
      </c>
      <c r="J42" s="45">
        <f ca="1">_xll.DBRW($B$15,$I$27,$L$27,$L$28,$D42,$E42,$C42,$D$11,J$12,$R$27,$R$28)</f>
        <v>0</v>
      </c>
      <c r="K42" s="45">
        <f ca="1">_xll.DBRW($B$15,$I$27,$L$27,$L$28,$D42,$E42,$C42,$D$11,K$12,$R$27,$R$28)</f>
        <v>0</v>
      </c>
      <c r="L42" s="45">
        <f ca="1">_xll.DBRW($B$15,$I$27,$L$27,$L$28,$D42,$E42,$C42,$D$11,L$12,$R$27,$R$28)</f>
        <v>0</v>
      </c>
      <c r="M42" s="45">
        <f ca="1">_xll.DBRW($B$15,$I$27,$L$27,$L$28,$D42,$E42,$C42,$D$11,M$12,$R$27,$R$28)</f>
        <v>0</v>
      </c>
      <c r="N42" s="45">
        <f ca="1">_xll.DBRW($B$15,$I$27,$L$27,$L$28,$D42,$E42,$C42,$D$11,N$12,$R$27,$R$28)</f>
        <v>0</v>
      </c>
      <c r="O42" s="45">
        <f ca="1">_xll.DBRW($B$15,$I$27,$L$27,$L$28,$D42,$E42,$C42,$D$11,O$12,$R$27,$R$28)</f>
        <v>0</v>
      </c>
      <c r="P42" s="45">
        <f ca="1">_xll.DBRW($B$15,$I$27,$L$27,$L$28,$D42,$E42,$C42,$D$11,P$12,$R$27,$R$28)</f>
        <v>0</v>
      </c>
      <c r="Q42" s="45">
        <f ca="1">_xll.DBRW($B$15,$I$27,$L$27,$L$28,$D42,$E42,$C42,$D$11,Q$12,$R$27,$R$28)</f>
        <v>0</v>
      </c>
      <c r="R42" s="45">
        <f ca="1">_xll.DBRW($B$15,$I$27,$L$27,$L$28,$D42,$E42,$C42,$D$11,R$12,$R$27,$R$28)</f>
        <v>0</v>
      </c>
      <c r="S42" s="45">
        <f ca="1">_xll.DBRW($B$15,$I$27,$L$27,$L$28,$D42,$E42,$C42,$D$11,S$12,$R$27,$R$28)</f>
        <v>0</v>
      </c>
      <c r="T42" s="45">
        <f ca="1">_xll.DBRW($B$15,$I$27,$L$27,$L$28,$D42,$E42,$C42,$D$11,T$12,$R$27,$R$28)</f>
        <v>1250</v>
      </c>
      <c r="U42" s="45">
        <f ca="1">_xll.DBRW($B$15,$I$27,$L$27,$L$28,$D42,$E42,$C42,$D$11,U$12,$R$27,$R$28)</f>
        <v>1250</v>
      </c>
      <c r="V42" s="45">
        <f ca="1">_xll.DBRW($B$15,$I$27,$L$27,$L$28,$D42,$E42,$C42,$D$11,V$12,$R$27,$R$28)</f>
        <v>2500</v>
      </c>
    </row>
    <row r="43" spans="1:22" customFormat="1" ht="12.75" x14ac:dyDescent="0.2">
      <c r="A43" s="21">
        <f ca="1">IF(OFFSET(C43,1,0)&lt;&gt;C43,"Bottom",IF(OFFSET(C43,-1,0)&lt;&gt;C43,"Top",_xll.ELLEV($B$9,$E43)))</f>
        <v>1</v>
      </c>
      <c r="B43" s="2" t="str">
        <f ca="1">_xll.DBR($D$3,$I$27,$L$27,$L$28,$E43,"Description")</f>
        <v/>
      </c>
      <c r="C43" s="72" t="s">
        <v>52</v>
      </c>
      <c r="D43" s="72" t="s">
        <v>55</v>
      </c>
      <c r="E43" s="2" t="s">
        <v>35</v>
      </c>
      <c r="F43" s="2"/>
      <c r="G43" s="7"/>
      <c r="H43" s="49" t="str">
        <f t="shared" ca="1" si="0"/>
        <v/>
      </c>
      <c r="I43" s="30" t="str">
        <f t="shared" ca="1" si="1"/>
        <v>Software</v>
      </c>
      <c r="J43" s="31">
        <f ca="1">_xll.DBRW($B$15,$I$27,$L$27,$L$28,$D43,$E43,$C43,$D$11,J$12,$R$27,$R$28)</f>
        <v>0</v>
      </c>
      <c r="K43" s="32">
        <f ca="1">_xll.DBRW($B$15,$I$27,$L$27,$L$28,$D43,$E43,$C43,$D$11,K$12,$R$27,$R$28)</f>
        <v>0</v>
      </c>
      <c r="L43" s="32">
        <f ca="1">_xll.DBRW($B$15,$I$27,$L$27,$L$28,$D43,$E43,$C43,$D$11,L$12,$R$27,$R$28)</f>
        <v>0</v>
      </c>
      <c r="M43" s="32">
        <f ca="1">_xll.DBRW($B$15,$I$27,$L$27,$L$28,$D43,$E43,$C43,$D$11,M$12,$R$27,$R$28)</f>
        <v>0</v>
      </c>
      <c r="N43" s="32">
        <f ca="1">_xll.DBRW($B$15,$I$27,$L$27,$L$28,$D43,$E43,$C43,$D$11,N$12,$R$27,$R$28)</f>
        <v>115</v>
      </c>
      <c r="O43" s="32">
        <f ca="1">_xll.DBRW($B$15,$I$27,$L$27,$L$28,$D43,$E43,$C43,$D$11,O$12,$R$27,$R$28)</f>
        <v>115</v>
      </c>
      <c r="P43" s="32">
        <f ca="1">_xll.DBRW($B$15,$I$27,$L$27,$L$28,$D43,$E43,$C43,$D$11,P$12,$R$27,$R$28)</f>
        <v>115</v>
      </c>
      <c r="Q43" s="32">
        <f ca="1">_xll.DBRW($B$15,$I$27,$L$27,$L$28,$D43,$E43,$C43,$D$11,Q$12,$R$27,$R$28)</f>
        <v>115</v>
      </c>
      <c r="R43" s="32">
        <f ca="1">_xll.DBRW($B$15,$I$27,$L$27,$L$28,$D43,$E43,$C43,$D$11,R$12,$R$27,$R$28)</f>
        <v>115</v>
      </c>
      <c r="S43" s="32">
        <f ca="1">_xll.DBRW($B$15,$I$27,$L$27,$L$28,$D43,$E43,$C43,$D$11,S$12,$R$27,$R$28)</f>
        <v>115</v>
      </c>
      <c r="T43" s="32">
        <f ca="1">_xll.DBRW($B$15,$I$27,$L$27,$L$28,$D43,$E43,$C43,$D$11,T$12,$R$27,$R$28)</f>
        <v>1365</v>
      </c>
      <c r="U43" s="32">
        <f ca="1">_xll.DBRW($B$15,$I$27,$L$27,$L$28,$D43,$E43,$C43,$D$11,U$12,$R$27,$R$28)</f>
        <v>1365</v>
      </c>
      <c r="V43" s="52">
        <f ca="1">_xll.DBRW($B$15,$I$27,$L$27,$L$28,$D43,$E43,$C43,$D$11,V$12,$R$27,$R$28)</f>
        <v>3420</v>
      </c>
    </row>
    <row r="44" spans="1:22" customFormat="1" ht="12.75" x14ac:dyDescent="0.2">
      <c r="A44" s="21">
        <f ca="1">IF(OFFSET(C44,1,0)&lt;&gt;C44,"Bottom",IF(OFFSET(C44,-1,0)&lt;&gt;C44,"Top",_xll.ELLEV($B$9,$E44)))</f>
        <v>0</v>
      </c>
      <c r="B44" s="2" t="str">
        <f ca="1">_xll.DBR($D$3,$I$27,$L$27,$L$28,$E44,"Description")</f>
        <v>Replacement rails for new rack</v>
      </c>
      <c r="C44" s="72" t="s">
        <v>52</v>
      </c>
      <c r="D44" s="2" t="s">
        <v>58</v>
      </c>
      <c r="E44" s="2" t="s">
        <v>59</v>
      </c>
      <c r="F44" s="2"/>
      <c r="G44" s="7"/>
      <c r="H44" s="49" t="str">
        <f t="shared" ca="1" si="0"/>
        <v/>
      </c>
      <c r="I44" s="44" t="str">
        <f t="shared" ca="1" si="1"/>
        <v>Other Electronic Equipment / Replacement rails for new rack</v>
      </c>
      <c r="J44" s="45">
        <f ca="1">_xll.DBRW($B$15,$I$27,$L$27,$L$28,$D44,$E44,$C44,$D$11,J$12,$R$27,$R$28)</f>
        <v>0</v>
      </c>
      <c r="K44" s="45">
        <f ca="1">_xll.DBRW($B$15,$I$27,$L$27,$L$28,$D44,$E44,$C44,$D$11,K$12,$R$27,$R$28)</f>
        <v>0</v>
      </c>
      <c r="L44" s="45">
        <f ca="1">_xll.DBRW($B$15,$I$27,$L$27,$L$28,$D44,$E44,$C44,$D$11,L$12,$R$27,$R$28)</f>
        <v>0</v>
      </c>
      <c r="M44" s="45">
        <f ca="1">_xll.DBRW($B$15,$I$27,$L$27,$L$28,$D44,$E44,$C44,$D$11,M$12,$R$27,$R$28)</f>
        <v>0</v>
      </c>
      <c r="N44" s="45">
        <f ca="1">_xll.DBRW($B$15,$I$27,$L$27,$L$28,$D44,$E44,$C44,$D$11,N$12,$R$27,$R$28)</f>
        <v>30</v>
      </c>
      <c r="O44" s="45">
        <f ca="1">_xll.DBRW($B$15,$I$27,$L$27,$L$28,$D44,$E44,$C44,$D$11,O$12,$R$27,$R$28)</f>
        <v>30</v>
      </c>
      <c r="P44" s="45">
        <f ca="1">_xll.DBRW($B$15,$I$27,$L$27,$L$28,$D44,$E44,$C44,$D$11,P$12,$R$27,$R$28)</f>
        <v>30</v>
      </c>
      <c r="Q44" s="45">
        <f ca="1">_xll.DBRW($B$15,$I$27,$L$27,$L$28,$D44,$E44,$C44,$D$11,Q$12,$R$27,$R$28)</f>
        <v>30</v>
      </c>
      <c r="R44" s="45">
        <f ca="1">_xll.DBRW($B$15,$I$27,$L$27,$L$28,$D44,$E44,$C44,$D$11,R$12,$R$27,$R$28)</f>
        <v>30</v>
      </c>
      <c r="S44" s="45">
        <f ca="1">_xll.DBRW($B$15,$I$27,$L$27,$L$28,$D44,$E44,$C44,$D$11,S$12,$R$27,$R$28)</f>
        <v>30</v>
      </c>
      <c r="T44" s="45">
        <f ca="1">_xll.DBRW($B$15,$I$27,$L$27,$L$28,$D44,$E44,$C44,$D$11,T$12,$R$27,$R$28)</f>
        <v>30</v>
      </c>
      <c r="U44" s="45">
        <f ca="1">_xll.DBRW($B$15,$I$27,$L$27,$L$28,$D44,$E44,$C44,$D$11,U$12,$R$27,$R$28)</f>
        <v>30</v>
      </c>
      <c r="V44" s="45">
        <f ca="1">_xll.DBRW($B$15,$I$27,$L$27,$L$28,$D44,$E44,$C44,$D$11,V$12,$R$27,$R$28)</f>
        <v>240</v>
      </c>
    </row>
    <row r="45" spans="1:22" customFormat="1" ht="12.75" x14ac:dyDescent="0.2">
      <c r="A45" s="21">
        <f ca="1">IF(OFFSET(C45,1,0)&lt;&gt;C45,"Bottom",IF(OFFSET(C45,-1,0)&lt;&gt;C45,"Top",_xll.ELLEV($B$9,$E45)))</f>
        <v>1</v>
      </c>
      <c r="B45" s="2" t="str">
        <f ca="1">_xll.DBR($D$3,$I$27,$L$27,$L$28,$E45,"Description")</f>
        <v/>
      </c>
      <c r="C45" s="72" t="s">
        <v>52</v>
      </c>
      <c r="D45" s="72" t="s">
        <v>58</v>
      </c>
      <c r="E45" s="2" t="s">
        <v>35</v>
      </c>
      <c r="F45" s="2"/>
      <c r="G45" s="7"/>
      <c r="H45" s="49" t="str">
        <f t="shared" ca="1" si="0"/>
        <v/>
      </c>
      <c r="I45" s="30" t="str">
        <f t="shared" ca="1" si="1"/>
        <v>Other Electronic Equipment</v>
      </c>
      <c r="J45" s="31">
        <f ca="1">_xll.DBRW($B$15,$I$27,$L$27,$L$28,$D45,$E45,$C45,$D$11,J$12,$R$27,$R$28)</f>
        <v>0</v>
      </c>
      <c r="K45" s="32">
        <f ca="1">_xll.DBRW($B$15,$I$27,$L$27,$L$28,$D45,$E45,$C45,$D$11,K$12,$R$27,$R$28)</f>
        <v>0</v>
      </c>
      <c r="L45" s="32">
        <f ca="1">_xll.DBRW($B$15,$I$27,$L$27,$L$28,$D45,$E45,$C45,$D$11,L$12,$R$27,$R$28)</f>
        <v>0</v>
      </c>
      <c r="M45" s="32">
        <f ca="1">_xll.DBRW($B$15,$I$27,$L$27,$L$28,$D45,$E45,$C45,$D$11,M$12,$R$27,$R$28)</f>
        <v>0</v>
      </c>
      <c r="N45" s="32">
        <f ca="1">_xll.DBRW($B$15,$I$27,$L$27,$L$28,$D45,$E45,$C45,$D$11,N$12,$R$27,$R$28)</f>
        <v>30</v>
      </c>
      <c r="O45" s="32">
        <f ca="1">_xll.DBRW($B$15,$I$27,$L$27,$L$28,$D45,$E45,$C45,$D$11,O$12,$R$27,$R$28)</f>
        <v>30</v>
      </c>
      <c r="P45" s="32">
        <f ca="1">_xll.DBRW($B$15,$I$27,$L$27,$L$28,$D45,$E45,$C45,$D$11,P$12,$R$27,$R$28)</f>
        <v>30</v>
      </c>
      <c r="Q45" s="32">
        <f ca="1">_xll.DBRW($B$15,$I$27,$L$27,$L$28,$D45,$E45,$C45,$D$11,Q$12,$R$27,$R$28)</f>
        <v>30</v>
      </c>
      <c r="R45" s="32">
        <f ca="1">_xll.DBRW($B$15,$I$27,$L$27,$L$28,$D45,$E45,$C45,$D$11,R$12,$R$27,$R$28)</f>
        <v>30</v>
      </c>
      <c r="S45" s="32">
        <f ca="1">_xll.DBRW($B$15,$I$27,$L$27,$L$28,$D45,$E45,$C45,$D$11,S$12,$R$27,$R$28)</f>
        <v>30</v>
      </c>
      <c r="T45" s="32">
        <f ca="1">_xll.DBRW($B$15,$I$27,$L$27,$L$28,$D45,$E45,$C45,$D$11,T$12,$R$27,$R$28)</f>
        <v>30</v>
      </c>
      <c r="U45" s="32">
        <f ca="1">_xll.DBRW($B$15,$I$27,$L$27,$L$28,$D45,$E45,$C45,$D$11,U$12,$R$27,$R$28)</f>
        <v>30</v>
      </c>
      <c r="V45" s="52">
        <f ca="1">_xll.DBRW($B$15,$I$27,$L$27,$L$28,$D45,$E45,$C45,$D$11,V$12,$R$27,$R$28)</f>
        <v>240</v>
      </c>
    </row>
    <row r="46" spans="1:22" customFormat="1" ht="12.75" x14ac:dyDescent="0.2">
      <c r="A46" s="21">
        <f ca="1">IF(OFFSET(C46,1,0)&lt;&gt;C46,"Bottom",IF(OFFSET(C46,-1,0)&lt;&gt;C46,"Top",_xll.ELLEV($B$9,$E46)))</f>
        <v>0</v>
      </c>
      <c r="B46" s="2" t="str">
        <f ca="1">_xll.DBR($D$3,$I$27,$L$27,$L$28,$E46,"Description")</f>
        <v>Netscreen 25</v>
      </c>
      <c r="C46" s="72" t="s">
        <v>52</v>
      </c>
      <c r="D46" s="2" t="s">
        <v>60</v>
      </c>
      <c r="E46" s="2" t="s">
        <v>61</v>
      </c>
      <c r="F46" s="2"/>
      <c r="G46" s="7"/>
      <c r="H46" s="49" t="str">
        <f t="shared" ca="1" si="0"/>
        <v/>
      </c>
      <c r="I46" s="44" t="str">
        <f t="shared" ca="1" si="1"/>
        <v>Production Equipment / Netscreen 25</v>
      </c>
      <c r="J46" s="45">
        <f ca="1">_xll.DBRW($B$15,$I$27,$L$27,$L$28,$D46,$E46,$C46,$D$11,J$12,$R$27,$R$28)</f>
        <v>0</v>
      </c>
      <c r="K46" s="45">
        <f ca="1">_xll.DBRW($B$15,$I$27,$L$27,$L$28,$D46,$E46,$C46,$D$11,K$12,$R$27,$R$28)</f>
        <v>0</v>
      </c>
      <c r="L46" s="45">
        <f ca="1">_xll.DBRW($B$15,$I$27,$L$27,$L$28,$D46,$E46,$C46,$D$11,L$12,$R$27,$R$28)</f>
        <v>0</v>
      </c>
      <c r="M46" s="45">
        <f ca="1">_xll.DBRW($B$15,$I$27,$L$27,$L$28,$D46,$E46,$C46,$D$11,M$12,$R$27,$R$28)</f>
        <v>0</v>
      </c>
      <c r="N46" s="45">
        <f ca="1">_xll.DBRW($B$15,$I$27,$L$27,$L$28,$D46,$E46,$C46,$D$11,N$12,$R$27,$R$28)</f>
        <v>26.875</v>
      </c>
      <c r="O46" s="45">
        <f ca="1">_xll.DBRW($B$15,$I$27,$L$27,$L$28,$D46,$E46,$C46,$D$11,O$12,$R$27,$R$28)</f>
        <v>26.875</v>
      </c>
      <c r="P46" s="45">
        <f ca="1">_xll.DBRW($B$15,$I$27,$L$27,$L$28,$D46,$E46,$C46,$D$11,P$12,$R$27,$R$28)</f>
        <v>26.875</v>
      </c>
      <c r="Q46" s="45">
        <f ca="1">_xll.DBRW($B$15,$I$27,$L$27,$L$28,$D46,$E46,$C46,$D$11,Q$12,$R$27,$R$28)</f>
        <v>26.875</v>
      </c>
      <c r="R46" s="45">
        <f ca="1">_xll.DBRW($B$15,$I$27,$L$27,$L$28,$D46,$E46,$C46,$D$11,R$12,$R$27,$R$28)</f>
        <v>26.875</v>
      </c>
      <c r="S46" s="45">
        <f ca="1">_xll.DBRW($B$15,$I$27,$L$27,$L$28,$D46,$E46,$C46,$D$11,S$12,$R$27,$R$28)</f>
        <v>26.875</v>
      </c>
      <c r="T46" s="45">
        <f ca="1">_xll.DBRW($B$15,$I$27,$L$27,$L$28,$D46,$E46,$C46,$D$11,T$12,$R$27,$R$28)</f>
        <v>26.875</v>
      </c>
      <c r="U46" s="45">
        <f ca="1">_xll.DBRW($B$15,$I$27,$L$27,$L$28,$D46,$E46,$C46,$D$11,U$12,$R$27,$R$28)</f>
        <v>26.875</v>
      </c>
      <c r="V46" s="45">
        <f ca="1">_xll.DBRW($B$15,$I$27,$L$27,$L$28,$D46,$E46,$C46,$D$11,V$12,$R$27,$R$28)</f>
        <v>215</v>
      </c>
    </row>
    <row r="47" spans="1:22" customFormat="1" ht="13.5" thickBot="1" x14ac:dyDescent="0.25">
      <c r="A47" s="24" t="str">
        <f ca="1">IF(OFFSET(C47,1,0)&lt;&gt;C47,"Bottom",IF(OFFSET(C47,-1,0)&lt;&gt;C47,"Top",_xll.ELLEV($B$9,$E47)))</f>
        <v>Bottom</v>
      </c>
      <c r="B47" s="2" t="str">
        <f ca="1">_xll.DBR($D$3,$I$27,$L$27,$L$28,$E47,"Description")</f>
        <v/>
      </c>
      <c r="C47" s="72" t="s">
        <v>52</v>
      </c>
      <c r="D47" s="72" t="s">
        <v>60</v>
      </c>
      <c r="E47" s="2" t="s">
        <v>35</v>
      </c>
      <c r="F47" s="2"/>
      <c r="G47" s="7"/>
      <c r="H47" s="54" t="str">
        <f t="shared" ca="1" si="0"/>
        <v/>
      </c>
      <c r="I47" s="55" t="str">
        <f t="shared" ca="1" si="1"/>
        <v>Production Equipment</v>
      </c>
      <c r="J47" s="56">
        <f ca="1">_xll.DBRW($B$15,$I$27,$L$27,$L$28,$D47,$E47,$C47,$D$11,J$12,$R$27,$R$28)</f>
        <v>0</v>
      </c>
      <c r="K47" s="57">
        <f ca="1">_xll.DBRW($B$15,$I$27,$L$27,$L$28,$D47,$E47,$C47,$D$11,K$12,$R$27,$R$28)</f>
        <v>0</v>
      </c>
      <c r="L47" s="57">
        <f ca="1">_xll.DBRW($B$15,$I$27,$L$27,$L$28,$D47,$E47,$C47,$D$11,L$12,$R$27,$R$28)</f>
        <v>0</v>
      </c>
      <c r="M47" s="57">
        <f ca="1">_xll.DBRW($B$15,$I$27,$L$27,$L$28,$D47,$E47,$C47,$D$11,M$12,$R$27,$R$28)</f>
        <v>0</v>
      </c>
      <c r="N47" s="57">
        <f ca="1">_xll.DBRW($B$15,$I$27,$L$27,$L$28,$D47,$E47,$C47,$D$11,N$12,$R$27,$R$28)</f>
        <v>26.875</v>
      </c>
      <c r="O47" s="57">
        <f ca="1">_xll.DBRW($B$15,$I$27,$L$27,$L$28,$D47,$E47,$C47,$D$11,O$12,$R$27,$R$28)</f>
        <v>26.875</v>
      </c>
      <c r="P47" s="57">
        <f ca="1">_xll.DBRW($B$15,$I$27,$L$27,$L$28,$D47,$E47,$C47,$D$11,P$12,$R$27,$R$28)</f>
        <v>26.875</v>
      </c>
      <c r="Q47" s="57">
        <f ca="1">_xll.DBRW($B$15,$I$27,$L$27,$L$28,$D47,$E47,$C47,$D$11,Q$12,$R$27,$R$28)</f>
        <v>26.875</v>
      </c>
      <c r="R47" s="57">
        <f ca="1">_xll.DBRW($B$15,$I$27,$L$27,$L$28,$D47,$E47,$C47,$D$11,R$12,$R$27,$R$28)</f>
        <v>26.875</v>
      </c>
      <c r="S47" s="57">
        <f ca="1">_xll.DBRW($B$15,$I$27,$L$27,$L$28,$D47,$E47,$C47,$D$11,S$12,$R$27,$R$28)</f>
        <v>26.875</v>
      </c>
      <c r="T47" s="57">
        <f ca="1">_xll.DBRW($B$15,$I$27,$L$27,$L$28,$D47,$E47,$C47,$D$11,T$12,$R$27,$R$28)</f>
        <v>26.875</v>
      </c>
      <c r="U47" s="57">
        <f ca="1">_xll.DBRW($B$15,$I$27,$L$27,$L$28,$D47,$E47,$C47,$D$11,U$12,$R$27,$R$28)</f>
        <v>26.875</v>
      </c>
      <c r="V47" s="58">
        <f ca="1">_xll.DBRW($B$15,$I$27,$L$27,$L$28,$D47,$E47,$C47,$D$11,V$12,$R$27,$R$28)</f>
        <v>215</v>
      </c>
    </row>
    <row r="48" spans="1:22" customFormat="1" ht="12.75" x14ac:dyDescent="0.2">
      <c r="A48" s="67" t="str">
        <f ca="1">IF(OFFSET(C48,1,0)&lt;&gt;C48,"Bottom",IF(OFFSET(C48,-1,0)&lt;&gt;C48,"Top",_xll.ELLEV($B$9,$E48)))</f>
        <v>Top</v>
      </c>
      <c r="B48" s="2" t="str">
        <f ca="1">_xll.DBR($D$3,$I$27,$L$27,$L$28,$E48,"Description")</f>
        <v>Server Upgd-2 gig, addl processor/drive</v>
      </c>
      <c r="C48" s="2" t="s">
        <v>62</v>
      </c>
      <c r="D48" s="2" t="s">
        <v>48</v>
      </c>
      <c r="E48" s="2" t="s">
        <v>63</v>
      </c>
      <c r="F48" s="2"/>
      <c r="G48" s="7"/>
      <c r="H48" s="46" t="str">
        <f t="shared" ca="1" si="0"/>
        <v>Inventory</v>
      </c>
      <c r="I48" s="59" t="str">
        <f t="shared" ca="1" si="1"/>
        <v>Computer Hardware / Server Upgd-2 gig, addl processor/drive</v>
      </c>
      <c r="J48" s="60">
        <f ca="1">_xll.DBRW($B$15,$I$27,$L$27,$L$28,$D48,$E48,$C48,$D$11,J$12,$R$27,$R$28)</f>
        <v>0</v>
      </c>
      <c r="K48" s="60">
        <f ca="1">_xll.DBRW($B$15,$I$27,$L$27,$L$28,$D48,$E48,$C48,$D$11,K$12,$R$27,$R$28)</f>
        <v>0</v>
      </c>
      <c r="L48" s="60">
        <f ca="1">_xll.DBRW($B$15,$I$27,$L$27,$L$28,$D48,$E48,$C48,$D$11,L$12,$R$27,$R$28)</f>
        <v>0</v>
      </c>
      <c r="M48" s="60">
        <f ca="1">_xll.DBRW($B$15,$I$27,$L$27,$L$28,$D48,$E48,$C48,$D$11,M$12,$R$27,$R$28)</f>
        <v>0</v>
      </c>
      <c r="N48" s="60">
        <f ca="1">_xll.DBRW($B$15,$I$27,$L$27,$L$28,$D48,$E48,$C48,$D$11,N$12,$R$27,$R$28)</f>
        <v>25.833333333333332</v>
      </c>
      <c r="O48" s="60">
        <f ca="1">_xll.DBRW($B$15,$I$27,$L$27,$L$28,$D48,$E48,$C48,$D$11,O$12,$R$27,$R$28)</f>
        <v>25.833333333333332</v>
      </c>
      <c r="P48" s="60">
        <f ca="1">_xll.DBRW($B$15,$I$27,$L$27,$L$28,$D48,$E48,$C48,$D$11,P$12,$R$27,$R$28)</f>
        <v>25.833333333333332</v>
      </c>
      <c r="Q48" s="60">
        <f ca="1">_xll.DBRW($B$15,$I$27,$L$27,$L$28,$D48,$E48,$C48,$D$11,Q$12,$R$27,$R$28)</f>
        <v>25.833333333333332</v>
      </c>
      <c r="R48" s="60">
        <f ca="1">_xll.DBRW($B$15,$I$27,$L$27,$L$28,$D48,$E48,$C48,$D$11,R$12,$R$27,$R$28)</f>
        <v>25.833333333333332</v>
      </c>
      <c r="S48" s="60">
        <f ca="1">_xll.DBRW($B$15,$I$27,$L$27,$L$28,$D48,$E48,$C48,$D$11,S$12,$R$27,$R$28)</f>
        <v>25.833333333333332</v>
      </c>
      <c r="T48" s="60">
        <f ca="1">_xll.DBRW($B$15,$I$27,$L$27,$L$28,$D48,$E48,$C48,$D$11,T$12,$R$27,$R$28)</f>
        <v>25.833333333333332</v>
      </c>
      <c r="U48" s="60">
        <f ca="1">_xll.DBRW($B$15,$I$27,$L$27,$L$28,$D48,$E48,$C48,$D$11,U$12,$R$27,$R$28)</f>
        <v>25.833333333333332</v>
      </c>
      <c r="V48" s="61">
        <f ca="1">_xll.DBRW($B$15,$I$27,$L$27,$L$28,$D48,$E48,$C48,$D$11,V$12,$R$27,$R$28)</f>
        <v>206.66666666666669</v>
      </c>
    </row>
    <row r="49" spans="1:22" customFormat="1" ht="12.75" x14ac:dyDescent="0.2">
      <c r="A49" s="21">
        <f ca="1">IF(OFFSET(C49,1,0)&lt;&gt;C49,"Bottom",IF(OFFSET(C49,-1,0)&lt;&gt;C49,"Top",_xll.ELLEV($B$9,$E49)))</f>
        <v>0</v>
      </c>
      <c r="B49" s="2" t="str">
        <f ca="1">_xll.DBR($D$3,$I$27,$L$27,$L$28,$E49,"Description")</f>
        <v>Memory for 2620XM Cisco router</v>
      </c>
      <c r="C49" s="72" t="s">
        <v>62</v>
      </c>
      <c r="D49" s="72" t="s">
        <v>48</v>
      </c>
      <c r="E49" s="2" t="s">
        <v>64</v>
      </c>
      <c r="F49" s="2"/>
      <c r="G49" s="7"/>
      <c r="H49" s="49" t="str">
        <f t="shared" ca="1" si="0"/>
        <v/>
      </c>
      <c r="I49" s="44" t="str">
        <f t="shared" ca="1" si="1"/>
        <v>Computer Hardware / Memory for 2620XM Cisco router</v>
      </c>
      <c r="J49" s="45">
        <f ca="1">_xll.DBRW($B$15,$I$27,$L$27,$L$28,$D49,$E49,$C49,$D$11,J$12,$R$27,$R$28)</f>
        <v>0</v>
      </c>
      <c r="K49" s="45">
        <f ca="1">_xll.DBRW($B$15,$I$27,$L$27,$L$28,$D49,$E49,$C49,$D$11,K$12,$R$27,$R$28)</f>
        <v>0</v>
      </c>
      <c r="L49" s="45">
        <f ca="1">_xll.DBRW($B$15,$I$27,$L$27,$L$28,$D49,$E49,$C49,$D$11,L$12,$R$27,$R$28)</f>
        <v>0</v>
      </c>
      <c r="M49" s="45">
        <f ca="1">_xll.DBRW($B$15,$I$27,$L$27,$L$28,$D49,$E49,$C49,$D$11,M$12,$R$27,$R$28)</f>
        <v>0</v>
      </c>
      <c r="N49" s="45">
        <f ca="1">_xll.DBRW($B$15,$I$27,$L$27,$L$28,$D49,$E49,$C49,$D$11,N$12,$R$27,$R$28)</f>
        <v>5.45</v>
      </c>
      <c r="O49" s="45">
        <f ca="1">_xll.DBRW($B$15,$I$27,$L$27,$L$28,$D49,$E49,$C49,$D$11,O$12,$R$27,$R$28)</f>
        <v>5.45</v>
      </c>
      <c r="P49" s="45">
        <f ca="1">_xll.DBRW($B$15,$I$27,$L$27,$L$28,$D49,$E49,$C49,$D$11,P$12,$R$27,$R$28)</f>
        <v>5.45</v>
      </c>
      <c r="Q49" s="45">
        <f ca="1">_xll.DBRW($B$15,$I$27,$L$27,$L$28,$D49,$E49,$C49,$D$11,Q$12,$R$27,$R$28)</f>
        <v>5.45</v>
      </c>
      <c r="R49" s="45">
        <f ca="1">_xll.DBRW($B$15,$I$27,$L$27,$L$28,$D49,$E49,$C49,$D$11,R$12,$R$27,$R$28)</f>
        <v>5.45</v>
      </c>
      <c r="S49" s="45">
        <f ca="1">_xll.DBRW($B$15,$I$27,$L$27,$L$28,$D49,$E49,$C49,$D$11,S$12,$R$27,$R$28)</f>
        <v>5.45</v>
      </c>
      <c r="T49" s="45">
        <f ca="1">_xll.DBRW($B$15,$I$27,$L$27,$L$28,$D49,$E49,$C49,$D$11,T$12,$R$27,$R$28)</f>
        <v>5.45</v>
      </c>
      <c r="U49" s="45">
        <f ca="1">_xll.DBRW($B$15,$I$27,$L$27,$L$28,$D49,$E49,$C49,$D$11,U$12,$R$27,$R$28)</f>
        <v>5.45</v>
      </c>
      <c r="V49" s="45">
        <f ca="1">_xll.DBRW($B$15,$I$27,$L$27,$L$28,$D49,$E49,$C49,$D$11,V$12,$R$27,$R$28)</f>
        <v>43.600000000000009</v>
      </c>
    </row>
    <row r="50" spans="1:22" customFormat="1" ht="12.75" x14ac:dyDescent="0.2">
      <c r="A50" s="21">
        <f ca="1">IF(OFFSET(C50,1,0)&lt;&gt;C50,"Bottom",IF(OFFSET(C50,-1,0)&lt;&gt;C50,"Top",_xll.ELLEV($B$9,$E50)))</f>
        <v>1</v>
      </c>
      <c r="B50" s="2" t="str">
        <f ca="1">_xll.DBR($D$3,$I$27,$L$27,$L$28,$E50,"Description")</f>
        <v/>
      </c>
      <c r="C50" s="72" t="s">
        <v>62</v>
      </c>
      <c r="D50" s="72" t="s">
        <v>48</v>
      </c>
      <c r="E50" s="2" t="s">
        <v>35</v>
      </c>
      <c r="F50" s="2"/>
      <c r="G50" s="7"/>
      <c r="H50" s="49" t="str">
        <f t="shared" ca="1" si="0"/>
        <v/>
      </c>
      <c r="I50" s="30" t="str">
        <f t="shared" ca="1" si="1"/>
        <v>Computer Hardware</v>
      </c>
      <c r="J50" s="31">
        <f ca="1">_xll.DBRW($B$15,$I$27,$L$27,$L$28,$D50,$E50,$C50,$D$11,J$12,$R$27,$R$28)</f>
        <v>0</v>
      </c>
      <c r="K50" s="32">
        <f ca="1">_xll.DBRW($B$15,$I$27,$L$27,$L$28,$D50,$E50,$C50,$D$11,K$12,$R$27,$R$28)</f>
        <v>0</v>
      </c>
      <c r="L50" s="32">
        <f ca="1">_xll.DBRW($B$15,$I$27,$L$27,$L$28,$D50,$E50,$C50,$D$11,L$12,$R$27,$R$28)</f>
        <v>0</v>
      </c>
      <c r="M50" s="32">
        <f ca="1">_xll.DBRW($B$15,$I$27,$L$27,$L$28,$D50,$E50,$C50,$D$11,M$12,$R$27,$R$28)</f>
        <v>0</v>
      </c>
      <c r="N50" s="32">
        <f ca="1">_xll.DBRW($B$15,$I$27,$L$27,$L$28,$D50,$E50,$C50,$D$11,N$12,$R$27,$R$28)</f>
        <v>31.283333333333331</v>
      </c>
      <c r="O50" s="32">
        <f ca="1">_xll.DBRW($B$15,$I$27,$L$27,$L$28,$D50,$E50,$C50,$D$11,O$12,$R$27,$R$28)</f>
        <v>31.283333333333331</v>
      </c>
      <c r="P50" s="32">
        <f ca="1">_xll.DBRW($B$15,$I$27,$L$27,$L$28,$D50,$E50,$C50,$D$11,P$12,$R$27,$R$28)</f>
        <v>31.283333333333331</v>
      </c>
      <c r="Q50" s="32">
        <f ca="1">_xll.DBRW($B$15,$I$27,$L$27,$L$28,$D50,$E50,$C50,$D$11,Q$12,$R$27,$R$28)</f>
        <v>31.283333333333331</v>
      </c>
      <c r="R50" s="32">
        <f ca="1">_xll.DBRW($B$15,$I$27,$L$27,$L$28,$D50,$E50,$C50,$D$11,R$12,$R$27,$R$28)</f>
        <v>31.283333333333331</v>
      </c>
      <c r="S50" s="32">
        <f ca="1">_xll.DBRW($B$15,$I$27,$L$27,$L$28,$D50,$E50,$C50,$D$11,S$12,$R$27,$R$28)</f>
        <v>31.283333333333331</v>
      </c>
      <c r="T50" s="32">
        <f ca="1">_xll.DBRW($B$15,$I$27,$L$27,$L$28,$D50,$E50,$C50,$D$11,T$12,$R$27,$R$28)</f>
        <v>31.283333333333331</v>
      </c>
      <c r="U50" s="32">
        <f ca="1">_xll.DBRW($B$15,$I$27,$L$27,$L$28,$D50,$E50,$C50,$D$11,U$12,$R$27,$R$28)</f>
        <v>31.283333333333331</v>
      </c>
      <c r="V50" s="52">
        <f ca="1">_xll.DBRW($B$15,$I$27,$L$27,$L$28,$D50,$E50,$C50,$D$11,V$12,$R$27,$R$28)</f>
        <v>250.26666666666671</v>
      </c>
    </row>
    <row r="51" spans="1:22" customFormat="1" ht="12.75" x14ac:dyDescent="0.2">
      <c r="A51" s="21">
        <f ca="1">IF(OFFSET(C51,1,0)&lt;&gt;C51,"Bottom",IF(OFFSET(C51,-1,0)&lt;&gt;C51,"Top",_xll.ELLEV($B$9,$E51)))</f>
        <v>0</v>
      </c>
      <c r="B51" s="2" t="str">
        <f ca="1">_xll.DBR($D$3,$I$27,$L$27,$L$28,$E51,"Description")</f>
        <v>Sales Force Tracking software</v>
      </c>
      <c r="C51" s="72" t="s">
        <v>62</v>
      </c>
      <c r="D51" s="2" t="s">
        <v>55</v>
      </c>
      <c r="E51" s="2" t="s">
        <v>65</v>
      </c>
      <c r="F51" s="2"/>
      <c r="G51" s="7"/>
      <c r="H51" s="49" t="str">
        <f t="shared" ca="1" si="0"/>
        <v/>
      </c>
      <c r="I51" s="44" t="str">
        <f t="shared" ca="1" si="1"/>
        <v>Software / Sales Force Tracking software</v>
      </c>
      <c r="J51" s="45">
        <f ca="1">_xll.DBRW($B$15,$I$27,$L$27,$L$28,$D51,$E51,$C51,$D$11,J$12,$R$27,$R$28)</f>
        <v>0</v>
      </c>
      <c r="K51" s="45">
        <f ca="1">_xll.DBRW($B$15,$I$27,$L$27,$L$28,$D51,$E51,$C51,$D$11,K$12,$R$27,$R$28)</f>
        <v>0</v>
      </c>
      <c r="L51" s="45">
        <f ca="1">_xll.DBRW($B$15,$I$27,$L$27,$L$28,$D51,$E51,$C51,$D$11,L$12,$R$27,$R$28)</f>
        <v>0</v>
      </c>
      <c r="M51" s="45">
        <f ca="1">_xll.DBRW($B$15,$I$27,$L$27,$L$28,$D51,$E51,$C51,$D$11,M$12,$R$27,$R$28)</f>
        <v>0</v>
      </c>
      <c r="N51" s="45">
        <f ca="1">_xll.DBRW($B$15,$I$27,$L$27,$L$28,$D51,$E51,$C51,$D$11,N$12,$R$27,$R$28)</f>
        <v>0</v>
      </c>
      <c r="O51" s="45">
        <f ca="1">_xll.DBRW($B$15,$I$27,$L$27,$L$28,$D51,$E51,$C51,$D$11,O$12,$R$27,$R$28)</f>
        <v>0</v>
      </c>
      <c r="P51" s="45">
        <f ca="1">_xll.DBRW($B$15,$I$27,$L$27,$L$28,$D51,$E51,$C51,$D$11,P$12,$R$27,$R$28)</f>
        <v>16.666666666666668</v>
      </c>
      <c r="Q51" s="45">
        <f ca="1">_xll.DBRW($B$15,$I$27,$L$27,$L$28,$D51,$E51,$C51,$D$11,Q$12,$R$27,$R$28)</f>
        <v>16.666666666666668</v>
      </c>
      <c r="R51" s="45">
        <f ca="1">_xll.DBRW($B$15,$I$27,$L$27,$L$28,$D51,$E51,$C51,$D$11,R$12,$R$27,$R$28)</f>
        <v>16.666666666666668</v>
      </c>
      <c r="S51" s="45">
        <f ca="1">_xll.DBRW($B$15,$I$27,$L$27,$L$28,$D51,$E51,$C51,$D$11,S$12,$R$27,$R$28)</f>
        <v>16.666666666666668</v>
      </c>
      <c r="T51" s="45">
        <f ca="1">_xll.DBRW($B$15,$I$27,$L$27,$L$28,$D51,$E51,$C51,$D$11,T$12,$R$27,$R$28)</f>
        <v>16.666666666666668</v>
      </c>
      <c r="U51" s="45">
        <f ca="1">_xll.DBRW($B$15,$I$27,$L$27,$L$28,$D51,$E51,$C51,$D$11,U$12,$R$27,$R$28)</f>
        <v>16.666666666666668</v>
      </c>
      <c r="V51" s="45">
        <f ca="1">_xll.DBRW($B$15,$I$27,$L$27,$L$28,$D51,$E51,$C51,$D$11,V$12,$R$27,$R$28)</f>
        <v>100.00000000000001</v>
      </c>
    </row>
    <row r="52" spans="1:22" customFormat="1" ht="12.75" x14ac:dyDescent="0.2">
      <c r="A52" s="21">
        <f ca="1">IF(OFFSET(C52,1,0)&lt;&gt;C52,"Bottom",IF(OFFSET(C52,-1,0)&lt;&gt;C52,"Top",_xll.ELLEV($B$9,$E52)))</f>
        <v>1</v>
      </c>
      <c r="B52" s="2" t="str">
        <f ca="1">_xll.DBR($D$3,$I$27,$L$27,$L$28,$E52,"Description")</f>
        <v/>
      </c>
      <c r="C52" s="72" t="s">
        <v>62</v>
      </c>
      <c r="D52" s="72" t="s">
        <v>55</v>
      </c>
      <c r="E52" s="2" t="s">
        <v>35</v>
      </c>
      <c r="F52" s="2"/>
      <c r="G52" s="7"/>
      <c r="H52" s="49" t="str">
        <f t="shared" ca="1" si="0"/>
        <v/>
      </c>
      <c r="I52" s="30" t="str">
        <f t="shared" ca="1" si="1"/>
        <v>Software</v>
      </c>
      <c r="J52" s="31">
        <f ca="1">_xll.DBRW($B$15,$I$27,$L$27,$L$28,$D52,$E52,$C52,$D$11,J$12,$R$27,$R$28)</f>
        <v>0</v>
      </c>
      <c r="K52" s="32">
        <f ca="1">_xll.DBRW($B$15,$I$27,$L$27,$L$28,$D52,$E52,$C52,$D$11,K$12,$R$27,$R$28)</f>
        <v>0</v>
      </c>
      <c r="L52" s="32">
        <f ca="1">_xll.DBRW($B$15,$I$27,$L$27,$L$28,$D52,$E52,$C52,$D$11,L$12,$R$27,$R$28)</f>
        <v>0</v>
      </c>
      <c r="M52" s="32">
        <f ca="1">_xll.DBRW($B$15,$I$27,$L$27,$L$28,$D52,$E52,$C52,$D$11,M$12,$R$27,$R$28)</f>
        <v>0</v>
      </c>
      <c r="N52" s="32">
        <f ca="1">_xll.DBRW($B$15,$I$27,$L$27,$L$28,$D52,$E52,$C52,$D$11,N$12,$R$27,$R$28)</f>
        <v>0</v>
      </c>
      <c r="O52" s="32">
        <f ca="1">_xll.DBRW($B$15,$I$27,$L$27,$L$28,$D52,$E52,$C52,$D$11,O$12,$R$27,$R$28)</f>
        <v>0</v>
      </c>
      <c r="P52" s="32">
        <f ca="1">_xll.DBRW($B$15,$I$27,$L$27,$L$28,$D52,$E52,$C52,$D$11,P$12,$R$27,$R$28)</f>
        <v>16.666666666666668</v>
      </c>
      <c r="Q52" s="32">
        <f ca="1">_xll.DBRW($B$15,$I$27,$L$27,$L$28,$D52,$E52,$C52,$D$11,Q$12,$R$27,$R$28)</f>
        <v>16.666666666666668</v>
      </c>
      <c r="R52" s="32">
        <f ca="1">_xll.DBRW($B$15,$I$27,$L$27,$L$28,$D52,$E52,$C52,$D$11,R$12,$R$27,$R$28)</f>
        <v>16.666666666666668</v>
      </c>
      <c r="S52" s="32">
        <f ca="1">_xll.DBRW($B$15,$I$27,$L$27,$L$28,$D52,$E52,$C52,$D$11,S$12,$R$27,$R$28)</f>
        <v>16.666666666666668</v>
      </c>
      <c r="T52" s="32">
        <f ca="1">_xll.DBRW($B$15,$I$27,$L$27,$L$28,$D52,$E52,$C52,$D$11,T$12,$R$27,$R$28)</f>
        <v>16.666666666666668</v>
      </c>
      <c r="U52" s="32">
        <f ca="1">_xll.DBRW($B$15,$I$27,$L$27,$L$28,$D52,$E52,$C52,$D$11,U$12,$R$27,$R$28)</f>
        <v>16.666666666666668</v>
      </c>
      <c r="V52" s="52">
        <f ca="1">_xll.DBRW($B$15,$I$27,$L$27,$L$28,$D52,$E52,$C52,$D$11,V$12,$R$27,$R$28)</f>
        <v>100.00000000000001</v>
      </c>
    </row>
    <row r="53" spans="1:22" customFormat="1" ht="12.75" x14ac:dyDescent="0.2">
      <c r="A53" s="21">
        <f ca="1">IF(OFFSET(C53,1,0)&lt;&gt;C53,"Bottom",IF(OFFSET(C53,-1,0)&lt;&gt;C53,"Top",_xll.ELLEV($B$9,$E53)))</f>
        <v>0</v>
      </c>
      <c r="B53" s="2" t="str">
        <f ca="1">_xll.DBR($D$3,$I$27,$L$27,$L$28,$E53,"Description")</f>
        <v>WIC-1VSU-T1</v>
      </c>
      <c r="C53" s="72" t="s">
        <v>62</v>
      </c>
      <c r="D53" s="2" t="s">
        <v>58</v>
      </c>
      <c r="E53" s="2" t="s">
        <v>66</v>
      </c>
      <c r="F53" s="2"/>
      <c r="G53" s="7"/>
      <c r="H53" s="49" t="str">
        <f t="shared" ca="1" si="0"/>
        <v/>
      </c>
      <c r="I53" s="44" t="str">
        <f t="shared" ca="1" si="1"/>
        <v>Other Electronic Equipment / WIC-1VSU-T1</v>
      </c>
      <c r="J53" s="45">
        <f ca="1">_xll.DBRW($B$15,$I$27,$L$27,$L$28,$D53,$E53,$C53,$D$11,J$12,$R$27,$R$28)</f>
        <v>0</v>
      </c>
      <c r="K53" s="45">
        <f ca="1">_xll.DBRW($B$15,$I$27,$L$27,$L$28,$D53,$E53,$C53,$D$11,K$12,$R$27,$R$28)</f>
        <v>0</v>
      </c>
      <c r="L53" s="45">
        <f ca="1">_xll.DBRW($B$15,$I$27,$L$27,$L$28,$D53,$E53,$C53,$D$11,L$12,$R$27,$R$28)</f>
        <v>0</v>
      </c>
      <c r="M53" s="45">
        <f ca="1">_xll.DBRW($B$15,$I$27,$L$27,$L$28,$D53,$E53,$C53,$D$11,M$12,$R$27,$R$28)</f>
        <v>0</v>
      </c>
      <c r="N53" s="45">
        <f ca="1">_xll.DBRW($B$15,$I$27,$L$27,$L$28,$D53,$E53,$C53,$D$11,N$12,$R$27,$R$28)</f>
        <v>16.666666666666668</v>
      </c>
      <c r="O53" s="45">
        <f ca="1">_xll.DBRW($B$15,$I$27,$L$27,$L$28,$D53,$E53,$C53,$D$11,O$12,$R$27,$R$28)</f>
        <v>16.666666666666668</v>
      </c>
      <c r="P53" s="45">
        <f ca="1">_xll.DBRW($B$15,$I$27,$L$27,$L$28,$D53,$E53,$C53,$D$11,P$12,$R$27,$R$28)</f>
        <v>16.666666666666668</v>
      </c>
      <c r="Q53" s="45">
        <f ca="1">_xll.DBRW($B$15,$I$27,$L$27,$L$28,$D53,$E53,$C53,$D$11,Q$12,$R$27,$R$28)</f>
        <v>16.666666666666668</v>
      </c>
      <c r="R53" s="45">
        <f ca="1">_xll.DBRW($B$15,$I$27,$L$27,$L$28,$D53,$E53,$C53,$D$11,R$12,$R$27,$R$28)</f>
        <v>16.666666666666668</v>
      </c>
      <c r="S53" s="45">
        <f ca="1">_xll.DBRW($B$15,$I$27,$L$27,$L$28,$D53,$E53,$C53,$D$11,S$12,$R$27,$R$28)</f>
        <v>16.666666666666668</v>
      </c>
      <c r="T53" s="45">
        <f ca="1">_xll.DBRW($B$15,$I$27,$L$27,$L$28,$D53,$E53,$C53,$D$11,T$12,$R$27,$R$28)</f>
        <v>16.666666666666668</v>
      </c>
      <c r="U53" s="45">
        <f ca="1">_xll.DBRW($B$15,$I$27,$L$27,$L$28,$D53,$E53,$C53,$D$11,U$12,$R$27,$R$28)</f>
        <v>16.666666666666668</v>
      </c>
      <c r="V53" s="45">
        <f ca="1">_xll.DBRW($B$15,$I$27,$L$27,$L$28,$D53,$E53,$C53,$D$11,V$12,$R$27,$R$28)</f>
        <v>133.33333333333334</v>
      </c>
    </row>
    <row r="54" spans="1:22" customFormat="1" ht="13.5" thickBot="1" x14ac:dyDescent="0.25">
      <c r="A54" s="24" t="str">
        <f ca="1">IF(OFFSET(C54,1,0)&lt;&gt;C54,"Bottom",IF(OFFSET(C54,-1,0)&lt;&gt;C54,"Top",_xll.ELLEV($B$9,$E54)))</f>
        <v>Bottom</v>
      </c>
      <c r="B54" s="2" t="str">
        <f ca="1">_xll.DBR($D$3,$I$27,$L$27,$L$28,$E54,"Description")</f>
        <v/>
      </c>
      <c r="C54" s="72" t="s">
        <v>62</v>
      </c>
      <c r="D54" s="72" t="s">
        <v>58</v>
      </c>
      <c r="E54" s="2" t="s">
        <v>35</v>
      </c>
      <c r="F54" s="2"/>
      <c r="G54" s="7"/>
      <c r="H54" s="54" t="str">
        <f t="shared" ca="1" si="0"/>
        <v/>
      </c>
      <c r="I54" s="55" t="str">
        <f t="shared" ca="1" si="1"/>
        <v>Other Electronic Equipment</v>
      </c>
      <c r="J54" s="56">
        <f ca="1">_xll.DBRW($B$15,$I$27,$L$27,$L$28,$D54,$E54,$C54,$D$11,J$12,$R$27,$R$28)</f>
        <v>0</v>
      </c>
      <c r="K54" s="57">
        <f ca="1">_xll.DBRW($B$15,$I$27,$L$27,$L$28,$D54,$E54,$C54,$D$11,K$12,$R$27,$R$28)</f>
        <v>0</v>
      </c>
      <c r="L54" s="57">
        <f ca="1">_xll.DBRW($B$15,$I$27,$L$27,$L$28,$D54,$E54,$C54,$D$11,L$12,$R$27,$R$28)</f>
        <v>0</v>
      </c>
      <c r="M54" s="57">
        <f ca="1">_xll.DBRW($B$15,$I$27,$L$27,$L$28,$D54,$E54,$C54,$D$11,M$12,$R$27,$R$28)</f>
        <v>0</v>
      </c>
      <c r="N54" s="57">
        <f ca="1">_xll.DBRW($B$15,$I$27,$L$27,$L$28,$D54,$E54,$C54,$D$11,N$12,$R$27,$R$28)</f>
        <v>16.666666666666668</v>
      </c>
      <c r="O54" s="57">
        <f ca="1">_xll.DBRW($B$15,$I$27,$L$27,$L$28,$D54,$E54,$C54,$D$11,O$12,$R$27,$R$28)</f>
        <v>16.666666666666668</v>
      </c>
      <c r="P54" s="57">
        <f ca="1">_xll.DBRW($B$15,$I$27,$L$27,$L$28,$D54,$E54,$C54,$D$11,P$12,$R$27,$R$28)</f>
        <v>16.666666666666668</v>
      </c>
      <c r="Q54" s="57">
        <f ca="1">_xll.DBRW($B$15,$I$27,$L$27,$L$28,$D54,$E54,$C54,$D$11,Q$12,$R$27,$R$28)</f>
        <v>16.666666666666668</v>
      </c>
      <c r="R54" s="57">
        <f ca="1">_xll.DBRW($B$15,$I$27,$L$27,$L$28,$D54,$E54,$C54,$D$11,R$12,$R$27,$R$28)</f>
        <v>16.666666666666668</v>
      </c>
      <c r="S54" s="57">
        <f ca="1">_xll.DBRW($B$15,$I$27,$L$27,$L$28,$D54,$E54,$C54,$D$11,S$12,$R$27,$R$28)</f>
        <v>16.666666666666668</v>
      </c>
      <c r="T54" s="57">
        <f ca="1">_xll.DBRW($B$15,$I$27,$L$27,$L$28,$D54,$E54,$C54,$D$11,T$12,$R$27,$R$28)</f>
        <v>16.666666666666668</v>
      </c>
      <c r="U54" s="57">
        <f ca="1">_xll.DBRW($B$15,$I$27,$L$27,$L$28,$D54,$E54,$C54,$D$11,U$12,$R$27,$R$28)</f>
        <v>16.666666666666668</v>
      </c>
      <c r="V54" s="58">
        <f ca="1">_xll.DBRW($B$15,$I$27,$L$27,$L$28,$D54,$E54,$C54,$D$11,V$12,$R$27,$R$28)</f>
        <v>133.33333333333334</v>
      </c>
    </row>
    <row r="55" spans="1:22" ht="8.25" customHeight="1" thickBot="1" x14ac:dyDescent="0.25"/>
    <row r="56" spans="1:22" ht="12.75" thickBot="1" x14ac:dyDescent="0.25">
      <c r="C56" s="5" t="s">
        <v>43</v>
      </c>
      <c r="D56" s="5" t="s">
        <v>42</v>
      </c>
      <c r="E56" s="5" t="s">
        <v>35</v>
      </c>
      <c r="H56" s="69" t="s">
        <v>44</v>
      </c>
      <c r="I56" s="69"/>
      <c r="J56" s="70">
        <f ca="1">_xll.DBRW($C$3,$I$27,$L$27,$L$28,$D56,$E56,$C56,$D$11,J$12,$R$27,$R$28)</f>
        <v>0</v>
      </c>
      <c r="K56" s="70">
        <f ca="1">_xll.DBRW($C$3,$I$27,$L$27,$L$28,$D56,$E56,$C56,$D$11,K$12,$R$27,$R$28)</f>
        <v>0</v>
      </c>
      <c r="L56" s="70">
        <f ca="1">_xll.DBRW($C$3,$I$27,$L$27,$L$28,$D56,$E56,$C56,$D$11,L$12,$R$27,$R$28)</f>
        <v>0</v>
      </c>
      <c r="M56" s="70">
        <f ca="1">_xll.DBRW($C$3,$I$27,$L$27,$L$28,$D56,$E56,$C56,$D$11,M$12,$R$27,$R$28)</f>
        <v>0</v>
      </c>
      <c r="N56" s="70">
        <f ca="1">_xll.DBRW($C$3,$I$27,$L$27,$L$28,$D56,$E56,$C56,$D$11,N$12,$R$27,$R$28)</f>
        <v>500.65833333333336</v>
      </c>
      <c r="O56" s="70">
        <f ca="1">_xll.DBRW($C$3,$I$27,$L$27,$L$28,$D56,$E56,$C56,$D$11,O$12,$R$27,$R$28)</f>
        <v>500.65833333333336</v>
      </c>
      <c r="P56" s="70">
        <f ca="1">_xll.DBRW($C$3,$I$27,$L$27,$L$28,$D56,$E56,$C56,$D$11,P$12,$R$27,$R$28)</f>
        <v>617.32500000000005</v>
      </c>
      <c r="Q56" s="70">
        <f ca="1">_xll.DBRW($C$3,$I$27,$L$27,$L$28,$D56,$E56,$C56,$D$11,Q$12,$R$27,$R$28)</f>
        <v>617.32500000000005</v>
      </c>
      <c r="R56" s="70">
        <f ca="1">_xll.DBRW($C$3,$I$27,$L$27,$L$28,$D56,$E56,$C56,$D$11,R$12,$R$27,$R$28)</f>
        <v>617.32500000000005</v>
      </c>
      <c r="S56" s="70">
        <f ca="1">_xll.DBRW($C$3,$I$27,$L$27,$L$28,$D56,$E56,$C56,$D$11,S$12,$R$27,$R$28)</f>
        <v>617.32500000000005</v>
      </c>
      <c r="T56" s="70">
        <f ca="1">_xll.DBRW($C$3,$I$27,$L$27,$L$28,$D56,$E56,$C56,$D$11,T$12,$R$27,$R$28)</f>
        <v>1867.325</v>
      </c>
      <c r="U56" s="70">
        <f ca="1">_xll.DBRW($C$3,$I$27,$L$27,$L$28,$D56,$E56,$C56,$D$11,U$12,$R$27,$R$28)</f>
        <v>1925.6583333333335</v>
      </c>
      <c r="V56" s="71">
        <f ca="1">_xll.DBRW($C$3,$I$27,$L$27,$L$28,$D56,$E56,$C56,$D$11,V$12,$R$27,$R$28)</f>
        <v>7263.5999999999995</v>
      </c>
    </row>
  </sheetData>
  <mergeCells count="4">
    <mergeCell ref="L27:O27"/>
    <mergeCell ref="L28:O28"/>
    <mergeCell ref="R27:U27"/>
    <mergeCell ref="R28:U28"/>
  </mergeCells>
  <dataValidations count="2">
    <dataValidation allowBlank="1" showInputMessage="1" showErrorMessage="1" sqref="D11:E11"/>
    <dataValidation allowBlank="1" showInputMessage="1" showErrorMessage="1" error="&lt;D$PICK&gt;" sqref="L27:L28 R27:R28 I27:I28"/>
  </dataValidations>
  <pageMargins left="0.25" right="0.32" top="0.57999999999999996" bottom="0.41" header="0.25" footer="0.26"/>
  <pageSetup scale="65" fitToHeight="0" orientation="landscape" r:id="rId1"/>
  <headerFooter alignWithMargins="0">
    <oddFooter>&amp;L&amp;F&amp;CPage &amp;P of &amp;N&amp;R&amp;D |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Report</vt:lpstr>
      <vt:lpstr>Report!Print_Area</vt:lpstr>
      <vt:lpstr>Report!Print_Titles</vt:lpstr>
      <vt:lpstr>Report!server</vt:lpstr>
      <vt:lpstr>Report!TM1RPTDATARNG03</vt:lpstr>
      <vt:lpstr>Report!TM1RPTFMTIDCOL</vt:lpstr>
      <vt:lpstr>Report!TM1RPTFMTRNG</vt:lpstr>
    </vt:vector>
  </TitlesOfParts>
  <Company>Revelwood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Bernatchez</dc:creator>
  <cp:lastModifiedBy>modeler2</cp:lastModifiedBy>
  <cp:lastPrinted>2013-11-13T02:40:11Z</cp:lastPrinted>
  <dcterms:created xsi:type="dcterms:W3CDTF">2003-05-06T19:10:05Z</dcterms:created>
  <dcterms:modified xsi:type="dcterms:W3CDTF">2017-08-06T11:19:18Z</dcterms:modified>
</cp:coreProperties>
</file>