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M1\IPA\IPA_App_Files\Reporting\"/>
    </mc:Choice>
  </mc:AlternateContent>
  <bookViews>
    <workbookView xWindow="465" yWindow="4620" windowWidth="11910" windowHeight="1260"/>
  </bookViews>
  <sheets>
    <sheet name="Report" sheetId="18" r:id="rId1"/>
  </sheets>
  <definedNames>
    <definedName name="_xlnm.Print_Area" localSheetId="0">Report!$G$40:$R$41</definedName>
    <definedName name="_xlnm.Print_Titles" localSheetId="0">Report!$35:$38</definedName>
    <definedName name="TM1REBUILDOPTION">1</definedName>
    <definedName name="TM1RPTDATARNGPLCMT2" localSheetId="0">Report!$40:$40</definedName>
    <definedName name="TM1RPTFMTIDCOL" localSheetId="0">Report!$A$17:$A$25</definedName>
    <definedName name="TM1RPTFMTRNG" localSheetId="0">Report!$G$17:$U$25</definedName>
  </definedNames>
  <calcPr calcId="15251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8" l="1"/>
  <c r="B6" i="18"/>
  <c r="B7" i="18"/>
  <c r="B10" i="18"/>
  <c r="B11" i="18"/>
  <c r="H29" i="18"/>
  <c r="J11" i="18"/>
  <c r="O11" i="18"/>
  <c r="E11" i="18"/>
  <c r="B12" i="18"/>
  <c r="C4" i="18"/>
  <c r="H30" i="18"/>
  <c r="I6" i="18"/>
  <c r="E6" i="18"/>
  <c r="H27" i="18"/>
  <c r="B15" i="18"/>
  <c r="L6" i="18"/>
  <c r="Q6" i="18"/>
  <c r="Q11" i="18"/>
  <c r="O6" i="18"/>
  <c r="N6" i="18"/>
  <c r="B14" i="18"/>
  <c r="G14" i="18"/>
  <c r="I11" i="18"/>
  <c r="N11" i="18"/>
  <c r="L11" i="18"/>
  <c r="J6" i="18"/>
  <c r="B8" i="18"/>
  <c r="H28" i="18"/>
  <c r="O27" i="18"/>
  <c r="G40" i="18"/>
  <c r="B9" i="18"/>
  <c r="H31" i="18"/>
  <c r="H40" i="18"/>
  <c r="E40" i="18"/>
  <c r="T40" i="18"/>
  <c r="Q40" i="18"/>
  <c r="O40" i="18"/>
  <c r="N40" i="18"/>
  <c r="L40" i="18"/>
  <c r="J40" i="18"/>
  <c r="I40" i="18"/>
  <c r="D40" i="18"/>
  <c r="T6" i="18"/>
  <c r="A40" i="18"/>
  <c r="T11" i="18"/>
  <c r="R40" i="18"/>
  <c r="P40" i="18"/>
  <c r="M40" i="18"/>
  <c r="K40" i="18"/>
  <c r="I35" i="18"/>
  <c r="O38" i="18"/>
  <c r="J38" i="18"/>
  <c r="T37" i="18"/>
  <c r="T38" i="18"/>
  <c r="Q38" i="18"/>
  <c r="L38" i="18"/>
  <c r="T14" i="18"/>
  <c r="N37" i="18"/>
  <c r="I37" i="18"/>
</calcChain>
</file>

<file path=xl/sharedStrings.xml><?xml version="1.0" encoding="utf-8"?>
<sst xmlns="http://schemas.openxmlformats.org/spreadsheetml/2006/main" count="63" uniqueCount="48">
  <si>
    <t>% Var</t>
  </si>
  <si>
    <t>SERVER:</t>
  </si>
  <si>
    <t>#</t>
  </si>
  <si>
    <t>Dimension</t>
  </si>
  <si>
    <t>Where Used</t>
  </si>
  <si>
    <t>Subset/Value</t>
  </si>
  <si>
    <t>COL</t>
  </si>
  <si>
    <t>SET</t>
  </si>
  <si>
    <t>Period:</t>
  </si>
  <si>
    <t>[Begin Format Range]</t>
  </si>
  <si>
    <t>[End Format Range]</t>
  </si>
  <si>
    <t xml:space="preserve">Level: </t>
  </si>
  <si>
    <t>Root</t>
  </si>
  <si>
    <t>Default</t>
  </si>
  <si>
    <t>Format</t>
  </si>
  <si>
    <t>Yes</t>
  </si>
  <si>
    <t xml:space="preserve">Allow Drill: </t>
  </si>
  <si>
    <t xml:space="preserve">Expand Above: </t>
  </si>
  <si>
    <t xml:space="preserve">Indententation: </t>
  </si>
  <si>
    <t>xxxxxxxxxx</t>
  </si>
  <si>
    <t>COLUM HEADINGS  &gt;&gt;&gt;&gt;&gt;</t>
  </si>
  <si>
    <t>PICK</t>
  </si>
  <si>
    <t>Base-Odd</t>
  </si>
  <si>
    <t>Base-Even</t>
  </si>
  <si>
    <t>Primary Cube:</t>
  </si>
  <si>
    <t xml:space="preserve">TM1 RPTVIEW: </t>
  </si>
  <si>
    <t>ROW (PICK)</t>
  </si>
  <si>
    <t>USD</t>
  </si>
  <si>
    <t xml:space="preserve">Company: </t>
  </si>
  <si>
    <t xml:space="preserve">Department: </t>
  </si>
  <si>
    <t>Other Cube Referneces</t>
  </si>
  <si>
    <t xml:space="preserve">Account Root: </t>
  </si>
  <si>
    <t>Account</t>
  </si>
  <si>
    <t>COL (PICK)</t>
  </si>
  <si>
    <t>Balance Post-Alloc</t>
  </si>
  <si>
    <t xml:space="preserve">Scenario: </t>
  </si>
  <si>
    <t>Variance Comment</t>
  </si>
  <si>
    <t>&gt; %</t>
  </si>
  <si>
    <t>&lt; %</t>
  </si>
  <si>
    <t>ptr01-aa:</t>
  </si>
  <si>
    <t>Prior Yr</t>
  </si>
  <si>
    <t xml:space="preserve">Suppress: </t>
  </si>
  <si>
    <t>xxxxxx</t>
  </si>
  <si>
    <t>Multiplier</t>
  </si>
  <si>
    <t>Department</t>
  </si>
  <si>
    <t>Comment drives VIEW</t>
  </si>
  <si>
    <t>VIEW DRIVERS</t>
  </si>
  <si>
    <t>P&amp;L Variance Commentary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</si>
</sst>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&quot;+ &quot;@"/>
    <numFmt numFmtId="166" formatCode="&quot;- &quot;@"/>
  </numFmts>
  <fonts count="16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0"/>
      <color theme="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rgb="FF00CC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0"/>
      <name val="Calibri"/>
      <family val="2"/>
    </font>
    <font>
      <b/>
      <u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/>
    <xf numFmtId="0" fontId="1" fillId="0" borderId="0"/>
  </cellStyleXfs>
  <cellXfs count="87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vertical="center"/>
    </xf>
    <xf numFmtId="9" fontId="0" fillId="0" borderId="0" xfId="2" applyNumberFormat="1" applyFont="1" applyAlignment="1">
      <alignment horizontal="center" vertical="center"/>
    </xf>
    <xf numFmtId="0" fontId="4" fillId="0" borderId="0" xfId="0" applyFont="1"/>
    <xf numFmtId="0" fontId="2" fillId="4" borderId="3" xfId="0" applyFont="1" applyFill="1" applyBorder="1" applyAlignment="1" applyProtection="1">
      <alignment horizontal="center" vertical="center"/>
      <protection locked="0" hidden="1"/>
    </xf>
    <xf numFmtId="0" fontId="0" fillId="0" borderId="7" xfId="0" applyBorder="1"/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4" fillId="0" borderId="0" xfId="0" applyFont="1" applyAlignment="1">
      <alignment horizontal="right" inden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4" fillId="0" borderId="0" xfId="0" applyFont="1" applyAlignment="1">
      <alignment horizontal="left"/>
    </xf>
    <xf numFmtId="0" fontId="0" fillId="0" borderId="0" xfId="0" applyFont="1"/>
    <xf numFmtId="0" fontId="7" fillId="5" borderId="7" xfId="0" applyFont="1" applyFill="1" applyBorder="1" applyAlignment="1"/>
    <xf numFmtId="164" fontId="0" fillId="4" borderId="0" xfId="1" applyNumberFormat="1" applyFont="1" applyFill="1" applyAlignment="1">
      <alignment vertical="center"/>
    </xf>
    <xf numFmtId="9" fontId="0" fillId="4" borderId="0" xfId="2" applyNumberFormat="1" applyFont="1" applyFill="1" applyAlignment="1">
      <alignment horizontal="center" vertical="center"/>
    </xf>
    <xf numFmtId="164" fontId="4" fillId="2" borderId="2" xfId="1" applyNumberFormat="1" applyFont="1" applyFill="1" applyBorder="1" applyAlignment="1">
      <alignment vertical="center"/>
    </xf>
    <xf numFmtId="0" fontId="0" fillId="0" borderId="0" xfId="0" applyBorder="1"/>
    <xf numFmtId="164" fontId="5" fillId="7" borderId="2" xfId="1" applyNumberFormat="1" applyFont="1" applyFill="1" applyBorder="1" applyAlignment="1">
      <alignment vertical="center"/>
    </xf>
    <xf numFmtId="0" fontId="7" fillId="5" borderId="0" xfId="0" applyFont="1" applyFill="1" applyBorder="1" applyAlignment="1">
      <alignment horizontal="right"/>
    </xf>
    <xf numFmtId="164" fontId="0" fillId="0" borderId="0" xfId="1" applyNumberFormat="1" applyFont="1" applyBorder="1" applyAlignment="1">
      <alignment vertical="center"/>
    </xf>
    <xf numFmtId="9" fontId="0" fillId="0" borderId="12" xfId="2" applyNumberFormat="1" applyFont="1" applyBorder="1" applyAlignment="1">
      <alignment horizontal="center" vertical="center"/>
    </xf>
    <xf numFmtId="9" fontId="0" fillId="4" borderId="12" xfId="2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0" borderId="14" xfId="0" applyBorder="1"/>
    <xf numFmtId="0" fontId="0" fillId="4" borderId="14" xfId="0" applyFill="1" applyBorder="1" applyAlignment="1">
      <alignment vertical="center"/>
    </xf>
    <xf numFmtId="164" fontId="0" fillId="4" borderId="0" xfId="1" applyNumberFormat="1" applyFont="1" applyFill="1" applyBorder="1" applyAlignment="1">
      <alignment vertical="center"/>
    </xf>
    <xf numFmtId="0" fontId="0" fillId="0" borderId="12" xfId="0" applyBorder="1"/>
    <xf numFmtId="0" fontId="8" fillId="0" borderId="0" xfId="0" applyFont="1"/>
    <xf numFmtId="0" fontId="9" fillId="0" borderId="0" xfId="0" applyFont="1" applyBorder="1" applyAlignment="1">
      <alignment horizontal="centerContinuous"/>
    </xf>
    <xf numFmtId="0" fontId="8" fillId="0" borderId="0" xfId="0" applyFont="1" applyAlignment="1">
      <alignment horizontal="centerContinuous"/>
    </xf>
    <xf numFmtId="0" fontId="9" fillId="3" borderId="4" xfId="0" applyFont="1" applyFill="1" applyBorder="1" applyAlignment="1">
      <alignment horizontal="centerContinuous"/>
    </xf>
    <xf numFmtId="0" fontId="8" fillId="3" borderId="4" xfId="0" applyFont="1" applyFill="1" applyBorder="1" applyAlignment="1">
      <alignment horizontal="centerContinuous"/>
    </xf>
    <xf numFmtId="0" fontId="10" fillId="0" borderId="0" xfId="0" applyFont="1"/>
    <xf numFmtId="0" fontId="10" fillId="3" borderId="0" xfId="0" applyFont="1" applyFill="1"/>
    <xf numFmtId="164" fontId="10" fillId="3" borderId="0" xfId="1" applyNumberFormat="1" applyFont="1" applyFill="1"/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0" xfId="0" applyFont="1" applyBorder="1"/>
    <xf numFmtId="49" fontId="10" fillId="0" borderId="13" xfId="0" applyNumberFormat="1" applyFont="1" applyBorder="1" applyAlignment="1">
      <alignment horizontal="left" vertical="center" indent="3"/>
    </xf>
    <xf numFmtId="164" fontId="10" fillId="0" borderId="0" xfId="1" applyNumberFormat="1" applyFont="1" applyAlignment="1">
      <alignment vertical="center"/>
    </xf>
    <xf numFmtId="9" fontId="10" fillId="0" borderId="0" xfId="2" applyNumberFormat="1" applyFont="1" applyAlignment="1">
      <alignment horizontal="center" vertical="center"/>
    </xf>
    <xf numFmtId="164" fontId="10" fillId="0" borderId="6" xfId="1" applyNumberFormat="1" applyFont="1" applyBorder="1" applyAlignment="1">
      <alignment vertical="center"/>
    </xf>
    <xf numFmtId="9" fontId="10" fillId="0" borderId="12" xfId="2" applyNumberFormat="1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2" fillId="6" borderId="11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left" wrapText="1"/>
    </xf>
    <xf numFmtId="0" fontId="2" fillId="6" borderId="4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10" fillId="0" borderId="9" xfId="0" applyFont="1" applyBorder="1"/>
    <xf numFmtId="164" fontId="10" fillId="0" borderId="0" xfId="1" applyNumberFormat="1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/>
    </xf>
    <xf numFmtId="9" fontId="12" fillId="6" borderId="7" xfId="2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9" fontId="13" fillId="6" borderId="7" xfId="2" applyFont="1" applyFill="1" applyBorder="1" applyAlignment="1">
      <alignment horizontal="center"/>
    </xf>
    <xf numFmtId="0" fontId="2" fillId="4" borderId="0" xfId="0" applyFont="1" applyFill="1" applyBorder="1" applyAlignment="1" applyProtection="1">
      <alignment horizontal="center" vertical="center"/>
      <protection locked="0" hidden="1"/>
    </xf>
    <xf numFmtId="9" fontId="5" fillId="7" borderId="2" xfId="2" applyNumberFormat="1" applyFont="1" applyFill="1" applyBorder="1" applyAlignment="1">
      <alignment horizontal="center" vertical="center"/>
    </xf>
    <xf numFmtId="9" fontId="4" fillId="2" borderId="2" xfId="2" applyNumberFormat="1" applyFont="1" applyFill="1" applyBorder="1" applyAlignment="1">
      <alignment horizontal="center" vertical="center"/>
    </xf>
    <xf numFmtId="9" fontId="5" fillId="7" borderId="8" xfId="2" applyNumberFormat="1" applyFont="1" applyFill="1" applyBorder="1" applyAlignment="1">
      <alignment horizontal="center" vertical="center"/>
    </xf>
    <xf numFmtId="9" fontId="4" fillId="2" borderId="8" xfId="2" applyNumberFormat="1" applyFont="1" applyFill="1" applyBorder="1" applyAlignment="1">
      <alignment horizontal="center" vertical="center"/>
    </xf>
    <xf numFmtId="9" fontId="0" fillId="0" borderId="12" xfId="0" applyNumberFormat="1" applyBorder="1"/>
    <xf numFmtId="9" fontId="0" fillId="0" borderId="0" xfId="0" applyNumberFormat="1"/>
    <xf numFmtId="0" fontId="9" fillId="0" borderId="0" xfId="0" applyFont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0" fillId="4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4" fillId="2" borderId="2" xfId="0" applyFont="1" applyFill="1" applyBorder="1" applyAlignment="1">
      <alignment vertical="center"/>
    </xf>
    <xf numFmtId="49" fontId="10" fillId="0" borderId="0" xfId="0" applyNumberFormat="1" applyFont="1" applyBorder="1" applyAlignment="1">
      <alignment horizontal="left" vertical="center" indent="3"/>
    </xf>
    <xf numFmtId="0" fontId="2" fillId="6" borderId="7" xfId="0" applyFont="1" applyFill="1" applyBorder="1" applyAlignment="1">
      <alignment horizontal="left"/>
    </xf>
    <xf numFmtId="0" fontId="0" fillId="3" borderId="14" xfId="0" applyFill="1" applyBorder="1" applyAlignment="1">
      <alignment vertical="center"/>
    </xf>
    <xf numFmtId="0" fontId="0" fillId="3" borderId="14" xfId="0" applyFill="1" applyBorder="1"/>
    <xf numFmtId="164" fontId="14" fillId="3" borderId="14" xfId="1" applyNumberFormat="1" applyFont="1" applyFill="1" applyBorder="1" applyAlignment="1">
      <alignment vertical="center"/>
    </xf>
    <xf numFmtId="0" fontId="15" fillId="0" borderId="0" xfId="0" applyFont="1" applyAlignment="1">
      <alignment horizontal="center"/>
    </xf>
    <xf numFmtId="166" fontId="14" fillId="3" borderId="14" xfId="1" applyNumberFormat="1" applyFont="1" applyFill="1" applyBorder="1" applyAlignment="1">
      <alignment vertical="center"/>
    </xf>
    <xf numFmtId="165" fontId="5" fillId="7" borderId="2" xfId="1" applyNumberFormat="1" applyFont="1" applyFill="1" applyBorder="1" applyAlignment="1">
      <alignment horizontal="left" vertical="center" indent="3"/>
    </xf>
  </cellXfs>
  <cellStyles count="5">
    <cellStyle name="Comma" xfId="1" builtinId="3"/>
    <cellStyle name="Normal" xfId="0" builtinId="0"/>
    <cellStyle name="Normal 2" xfId="3"/>
    <cellStyle name="Normal 3" xfId="4"/>
    <cellStyle name="Percent" xfId="2" builtinId="5"/>
  </cellStyles>
  <dxfs count="8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auto="1"/>
      </font>
      <fill>
        <patternFill>
          <bgColor theme="7" tint="0.79998168889431442"/>
        </patternFill>
      </fill>
      <border>
        <top style="thin">
          <color auto="1"/>
        </top>
        <vertical/>
        <horizontal/>
      </border>
    </dxf>
    <dxf>
      <font>
        <b/>
        <i val="0"/>
        <color auto="1"/>
      </font>
      <fill>
        <patternFill>
          <bgColor theme="7" tint="0.79998168889431442"/>
        </patternFill>
      </fill>
      <border>
        <top style="thin">
          <color auto="1"/>
        </top>
        <vertical/>
        <horizontal/>
      </border>
    </dxf>
    <dxf>
      <font>
        <b/>
        <i val="0"/>
        <color auto="1"/>
      </font>
      <fill>
        <patternFill>
          <bgColor theme="7" tint="0.79998168889431442"/>
        </patternFill>
      </fill>
      <border>
        <top style="thin">
          <color auto="1"/>
        </top>
        <vertical/>
        <horizontal/>
      </border>
    </dxf>
    <dxf>
      <font>
        <b/>
        <i val="0"/>
        <color auto="1"/>
      </font>
      <fill>
        <patternFill>
          <bgColor theme="7" tint="0.79998168889431442"/>
        </patternFill>
      </fill>
      <border>
        <top style="thin">
          <color auto="1"/>
        </top>
        <vertical/>
        <horizontal/>
      </border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U40"/>
  <sheetViews>
    <sheetView showGridLines="0" tabSelected="1" topLeftCell="F26" zoomScale="90" zoomScaleNormal="90" workbookViewId="0">
      <pane xSplit="3" ySplit="14" topLeftCell="I40" activePane="bottomRight" state="frozen"/>
      <selection activeCell="F26" sqref="F26"/>
      <selection pane="topRight" activeCell="I26" sqref="I26"/>
      <selection pane="bottomLeft" activeCell="F40" sqref="F40"/>
      <selection pane="bottomRight" activeCell="G40" sqref="G40"/>
    </sheetView>
  </sheetViews>
  <sheetFormatPr defaultRowHeight="12.75" outlineLevelRow="1" outlineLevelCol="1" x14ac:dyDescent="0.2"/>
  <cols>
    <col min="1" max="1" width="6.7109375" hidden="1" customWidth="1" outlineLevel="1"/>
    <col min="2" max="2" width="24.140625" hidden="1" customWidth="1" outlineLevel="1"/>
    <col min="3" max="3" width="10.7109375" hidden="1" customWidth="1" outlineLevel="1"/>
    <col min="4" max="4" width="17.140625" hidden="1" customWidth="1" outlineLevel="1"/>
    <col min="5" max="5" width="22" hidden="1" customWidth="1" outlineLevel="1"/>
    <col min="6" max="6" width="3.7109375" customWidth="1" collapsed="1"/>
    <col min="7" max="8" width="39.42578125" customWidth="1"/>
    <col min="9" max="9" width="12.7109375" style="1" customWidth="1"/>
    <col min="10" max="10" width="12.7109375" customWidth="1"/>
    <col min="11" max="11" width="10.7109375" customWidth="1"/>
    <col min="12" max="12" width="12.7109375" customWidth="1"/>
    <col min="13" max="13" width="10.7109375" customWidth="1"/>
    <col min="14" max="15" width="12.7109375" customWidth="1"/>
    <col min="16" max="16" width="10.7109375" customWidth="1"/>
    <col min="17" max="17" width="12.7109375" customWidth="1"/>
    <col min="18" max="18" width="10.7109375" customWidth="1"/>
    <col min="19" max="19" width="2.140625" customWidth="1"/>
    <col min="20" max="20" width="47.7109375" bestFit="1" customWidth="1"/>
  </cols>
  <sheetData>
    <row r="1" spans="1:21" hidden="1" outlineLevel="1" x14ac:dyDescent="0.2"/>
    <row r="2" spans="1:21" hidden="1" outlineLevel="1" x14ac:dyDescent="0.2">
      <c r="B2" s="10" t="s">
        <v>1</v>
      </c>
      <c r="C2" s="6" t="s">
        <v>39</v>
      </c>
    </row>
    <row r="3" spans="1:21" hidden="1" outlineLevel="1" x14ac:dyDescent="0.2">
      <c r="B3" s="16" t="s">
        <v>24</v>
      </c>
      <c r="C3" s="16" t="str">
        <f ca="1">C2&amp;"bpmFinance"</f>
        <v>ptr01-aa:bpmFinance</v>
      </c>
      <c r="D3" s="16"/>
      <c r="E3" s="16" t="s">
        <v>20</v>
      </c>
      <c r="F3" s="16"/>
      <c r="G3" s="16"/>
      <c r="H3" s="16"/>
      <c r="I3" s="16"/>
    </row>
    <row r="4" spans="1:21" hidden="1" outlineLevel="1" x14ac:dyDescent="0.2">
      <c r="B4" s="22" t="s">
        <v>25</v>
      </c>
      <c r="C4" s="8" t="str">
        <f ca="1">_xll.TM1RPTVIEW($C$3&amp;":PLCMT2", IF($O$28="Yes",1,0), _xll.TM1RPTTITLE($B$6,$E$6),_xll.TM1RPTTITLE($B$7,$H$27),_xll.TM1RPTTITLE($B$10,$D$10),_xll.TM1RPTTITLE($B$11,$E$11),_xll.TM1RPTTITLE($B$12,$E$12),TM1RPTFMTRNG,TM1RPTFMTIDCOL)</f>
        <v>ptr01-aa:bpmFinance:PLCMT2</v>
      </c>
      <c r="D4" s="11"/>
      <c r="I4"/>
    </row>
    <row r="5" spans="1:21" hidden="1" outlineLevel="1" x14ac:dyDescent="0.2">
      <c r="A5" s="7" t="s">
        <v>2</v>
      </c>
      <c r="B5" s="4" t="s">
        <v>3</v>
      </c>
      <c r="C5" s="7" t="s">
        <v>4</v>
      </c>
      <c r="D5" s="4" t="s">
        <v>5</v>
      </c>
      <c r="E5" s="84" t="s">
        <v>46</v>
      </c>
    </row>
    <row r="6" spans="1:21" hidden="1" outlineLevel="1" x14ac:dyDescent="0.2">
      <c r="A6" s="7">
        <v>1</v>
      </c>
      <c r="B6" s="6" t="str">
        <f ca="1">$C$2&amp;_xll.TABDIM($C$3,A6)</f>
        <v>ptr01-aa:bpmScenario</v>
      </c>
      <c r="C6" s="11" t="s">
        <v>6</v>
      </c>
      <c r="D6" s="8"/>
      <c r="E6" s="5" t="str">
        <f ca="1">$I$6</f>
        <v>Actuals</v>
      </c>
      <c r="G6" s="15"/>
      <c r="H6" s="15"/>
      <c r="I6" s="5" t="str">
        <f ca="1">_xll.ELCOMP($B$6,$H$30,1)</f>
        <v>Actuals</v>
      </c>
      <c r="J6" s="5" t="str">
        <f ca="1">$I$6</f>
        <v>Actuals</v>
      </c>
      <c r="K6" s="5"/>
      <c r="L6" s="5" t="str">
        <f ca="1">_xll.ELCOMP($B$6,$H$30,2)</f>
        <v>Final Budget</v>
      </c>
      <c r="M6" s="5"/>
      <c r="N6" s="5" t="str">
        <f ca="1">$I$6</f>
        <v>Actuals</v>
      </c>
      <c r="O6" s="5" t="str">
        <f ca="1">$I$6</f>
        <v>Actuals</v>
      </c>
      <c r="P6" s="5"/>
      <c r="Q6" s="5" t="str">
        <f ca="1">$L$6</f>
        <v>Final Budget</v>
      </c>
      <c r="R6" s="5"/>
      <c r="T6" s="5" t="str">
        <f ca="1">$N$6</f>
        <v>Actuals</v>
      </c>
      <c r="U6" s="15"/>
    </row>
    <row r="7" spans="1:21" hidden="1" outlineLevel="1" x14ac:dyDescent="0.2">
      <c r="A7" s="7">
        <v>2</v>
      </c>
      <c r="B7" s="6" t="str">
        <f ca="1">$C$2&amp;_xll.TABDIM($C$3,A7)</f>
        <v>ptr01-aa:bpmCompany</v>
      </c>
      <c r="C7" s="11" t="s">
        <v>21</v>
      </c>
      <c r="D7" s="8"/>
    </row>
    <row r="8" spans="1:21" hidden="1" outlineLevel="1" x14ac:dyDescent="0.2">
      <c r="A8" s="7">
        <v>3</v>
      </c>
      <c r="B8" s="6" t="str">
        <f ca="1">$C$2&amp;_xll.TABDIM($C$3,A8)</f>
        <v>ptr01-aa:bpmDepartment</v>
      </c>
      <c r="C8" s="11" t="s">
        <v>21</v>
      </c>
      <c r="D8" s="8"/>
    </row>
    <row r="9" spans="1:21" hidden="1" outlineLevel="1" x14ac:dyDescent="0.2">
      <c r="A9" s="7">
        <v>4</v>
      </c>
      <c r="B9" s="6" t="str">
        <f ca="1">$C$2&amp;_xll.TABDIM($C$3,A9)</f>
        <v>ptr01-aa:bpmAccount</v>
      </c>
      <c r="C9" s="11" t="s">
        <v>26</v>
      </c>
      <c r="D9" s="8"/>
      <c r="U9" s="15"/>
    </row>
    <row r="10" spans="1:21" hidden="1" outlineLevel="1" x14ac:dyDescent="0.2">
      <c r="A10" s="7">
        <v>5</v>
      </c>
      <c r="B10" s="6" t="str">
        <f ca="1">$C$2&amp;_xll.TABDIM($C$3,A10)</f>
        <v>ptr01-aa:bpmCurrency</v>
      </c>
      <c r="C10" s="11" t="s">
        <v>7</v>
      </c>
      <c r="D10" s="6" t="s">
        <v>27</v>
      </c>
    </row>
    <row r="11" spans="1:21" hidden="1" outlineLevel="1" x14ac:dyDescent="0.2">
      <c r="A11" s="7">
        <v>6</v>
      </c>
      <c r="B11" s="6" t="str">
        <f ca="1">$C$2&amp;_xll.TABDIM($C$3,A11)</f>
        <v>ptr01-aa:bpmPeriod</v>
      </c>
      <c r="C11" s="11" t="s">
        <v>33</v>
      </c>
      <c r="D11" s="6"/>
      <c r="E11" s="5" t="str">
        <f ca="1">$O$11</f>
        <v>Apr 2016 YTD</v>
      </c>
      <c r="I11" s="5" t="str">
        <f ca="1">LEFT($H$29,3)&amp;" "&amp;TEXT($G$14 - 1,"#")</f>
        <v>Apr 2015</v>
      </c>
      <c r="J11" s="5" t="str">
        <f ca="1">$H$29</f>
        <v>Apr 2016</v>
      </c>
      <c r="K11" s="5"/>
      <c r="L11" s="5" t="str">
        <f ca="1">$H$29</f>
        <v>Apr 2016</v>
      </c>
      <c r="M11" s="5"/>
      <c r="N11" s="5" t="str">
        <f ca="1">I11&amp;" YTD"</f>
        <v>Apr 2015 YTD</v>
      </c>
      <c r="O11" s="5" t="str">
        <f ca="1">J11&amp;" YTD"</f>
        <v>Apr 2016 YTD</v>
      </c>
      <c r="P11" s="5"/>
      <c r="Q11" s="5" t="str">
        <f ca="1">$O$11</f>
        <v>Apr 2016 YTD</v>
      </c>
      <c r="R11" s="5"/>
      <c r="T11" s="5" t="str">
        <f ca="1">$O$11</f>
        <v>Apr 2016 YTD</v>
      </c>
    </row>
    <row r="12" spans="1:21" hidden="1" outlineLevel="1" x14ac:dyDescent="0.2">
      <c r="A12" s="7">
        <v>7</v>
      </c>
      <c r="B12" s="6" t="str">
        <f ca="1">$C$2&amp;_xll.TABDIM($C$3,A12)</f>
        <v>ptr01-aa:bpmFinance_Msr</v>
      </c>
      <c r="C12" s="11" t="s">
        <v>7</v>
      </c>
      <c r="D12" s="6" t="s">
        <v>34</v>
      </c>
      <c r="E12" s="5" t="s">
        <v>36</v>
      </c>
      <c r="T12" s="5" t="s">
        <v>36</v>
      </c>
    </row>
    <row r="13" spans="1:21" hidden="1" outlineLevel="1" x14ac:dyDescent="0.2">
      <c r="B13" s="16" t="s">
        <v>30</v>
      </c>
      <c r="C13" s="16"/>
      <c r="D13" s="16"/>
      <c r="I13"/>
    </row>
    <row r="14" spans="1:21" hidden="1" outlineLevel="1" x14ac:dyDescent="0.2">
      <c r="B14" s="6" t="str">
        <f ca="1">$C$2&amp;"}ElementAttributes_bpmPeriod"</f>
        <v>ptr01-aa:}ElementAttributes_bpmPeriod</v>
      </c>
      <c r="C14" s="13"/>
      <c r="D14" s="9"/>
      <c r="G14" s="5" t="str">
        <f ca="1">_xll.DBR($B$14,$H$29,"Year")</f>
        <v>2016</v>
      </c>
      <c r="I14"/>
      <c r="T14" s="5" t="str">
        <f ca="1">_xll.DBR($B$14,$H$29,"Year")</f>
        <v>2016</v>
      </c>
    </row>
    <row r="15" spans="1:21" hidden="1" outlineLevel="1" x14ac:dyDescent="0.2">
      <c r="B15" s="6" t="str">
        <f ca="1">$C$2&amp;"}ElementAttributes_bpmAccount"</f>
        <v>ptr01-aa:}ElementAttributes_bpmAccount</v>
      </c>
      <c r="C15" s="13"/>
      <c r="D15" s="9"/>
      <c r="I15"/>
      <c r="T15" s="64"/>
    </row>
    <row r="16" spans="1:21" hidden="1" outlineLevel="1" x14ac:dyDescent="0.2">
      <c r="B16" s="20"/>
      <c r="C16" s="20"/>
      <c r="D16" s="20"/>
      <c r="I16"/>
    </row>
    <row r="17" spans="1:20" hidden="1" outlineLevel="1" x14ac:dyDescent="0.2">
      <c r="A17" s="14" t="s">
        <v>9</v>
      </c>
      <c r="I17"/>
    </row>
    <row r="18" spans="1:20" ht="15" hidden="1" outlineLevel="1" x14ac:dyDescent="0.2">
      <c r="A18" s="12" t="s">
        <v>12</v>
      </c>
      <c r="G18" s="83" t="s">
        <v>42</v>
      </c>
      <c r="H18" s="21"/>
      <c r="I18" s="21">
        <v>-99999999</v>
      </c>
      <c r="J18" s="21">
        <v>-99999999</v>
      </c>
      <c r="K18" s="65">
        <v>0.99</v>
      </c>
      <c r="L18" s="21">
        <v>-99999999</v>
      </c>
      <c r="M18" s="67">
        <v>0.99</v>
      </c>
      <c r="N18" s="21">
        <v>-99999999</v>
      </c>
      <c r="O18" s="21">
        <v>-99999999</v>
      </c>
      <c r="P18" s="65">
        <v>0.99</v>
      </c>
      <c r="Q18" s="21">
        <v>-99999999</v>
      </c>
      <c r="R18" s="67">
        <v>0.99</v>
      </c>
      <c r="T18" s="26" t="s">
        <v>19</v>
      </c>
    </row>
    <row r="19" spans="1:20" hidden="1" outlineLevel="1" x14ac:dyDescent="0.2">
      <c r="A19" s="12"/>
      <c r="G19" s="81"/>
      <c r="H19" s="77"/>
      <c r="I19" s="2"/>
      <c r="J19" s="2"/>
      <c r="K19" s="3"/>
      <c r="L19" s="2"/>
      <c r="M19" s="24"/>
      <c r="N19" s="23"/>
      <c r="O19" s="2"/>
      <c r="P19" s="3"/>
      <c r="Q19" s="2"/>
      <c r="R19" s="24"/>
      <c r="T19" s="27"/>
    </row>
    <row r="20" spans="1:20" ht="15" hidden="1" outlineLevel="1" x14ac:dyDescent="0.2">
      <c r="A20" s="12" t="s">
        <v>13</v>
      </c>
      <c r="G20" s="83" t="s">
        <v>42</v>
      </c>
      <c r="H20" s="78"/>
      <c r="I20" s="19">
        <v>-99999999</v>
      </c>
      <c r="J20" s="19">
        <v>-99999999</v>
      </c>
      <c r="K20" s="66">
        <v>0.99</v>
      </c>
      <c r="L20" s="19">
        <v>-99999999</v>
      </c>
      <c r="M20" s="68">
        <v>0.99</v>
      </c>
      <c r="N20" s="19">
        <v>-99999999</v>
      </c>
      <c r="O20" s="19">
        <v>-99999999</v>
      </c>
      <c r="P20" s="66">
        <v>0.99</v>
      </c>
      <c r="Q20" s="19">
        <v>-99999999</v>
      </c>
      <c r="R20" s="68">
        <v>0.99</v>
      </c>
      <c r="T20" s="28" t="s">
        <v>19</v>
      </c>
    </row>
    <row r="21" spans="1:20" hidden="1" outlineLevel="1" x14ac:dyDescent="0.2">
      <c r="G21" s="82"/>
      <c r="H21" s="20"/>
      <c r="I21"/>
      <c r="M21" s="69"/>
      <c r="P21" s="70"/>
      <c r="R21" s="32"/>
      <c r="T21" s="29"/>
    </row>
    <row r="22" spans="1:20" ht="15" hidden="1" outlineLevel="1" x14ac:dyDescent="0.2">
      <c r="A22" s="12" t="s">
        <v>22</v>
      </c>
      <c r="G22" s="83" t="s">
        <v>42</v>
      </c>
      <c r="H22" s="77"/>
      <c r="I22" s="2">
        <v>-99999999</v>
      </c>
      <c r="J22" s="2">
        <v>-99999999</v>
      </c>
      <c r="K22" s="3">
        <v>0.99</v>
      </c>
      <c r="L22" s="2">
        <v>-99999999</v>
      </c>
      <c r="M22" s="24">
        <v>0.99</v>
      </c>
      <c r="N22" s="23">
        <v>-99999999</v>
      </c>
      <c r="O22" s="2">
        <v>-99999999</v>
      </c>
      <c r="P22" s="3">
        <v>0.99</v>
      </c>
      <c r="Q22" s="2">
        <v>-99999999</v>
      </c>
      <c r="R22" s="24">
        <v>0.99</v>
      </c>
      <c r="T22" s="27" t="s">
        <v>19</v>
      </c>
    </row>
    <row r="23" spans="1:20" hidden="1" outlineLevel="1" x14ac:dyDescent="0.2">
      <c r="G23" s="82"/>
      <c r="H23" s="20"/>
      <c r="I23"/>
      <c r="M23" s="32"/>
      <c r="R23" s="32"/>
      <c r="T23" s="29"/>
    </row>
    <row r="24" spans="1:20" ht="15" hidden="1" outlineLevel="1" x14ac:dyDescent="0.2">
      <c r="A24" s="12" t="s">
        <v>23</v>
      </c>
      <c r="G24" s="83" t="s">
        <v>42</v>
      </c>
      <c r="H24" s="76"/>
      <c r="I24" s="17">
        <v>-99999999</v>
      </c>
      <c r="J24" s="17">
        <v>-99999999</v>
      </c>
      <c r="K24" s="18">
        <v>0.99</v>
      </c>
      <c r="L24" s="17">
        <v>-99999999</v>
      </c>
      <c r="M24" s="25">
        <v>0.99</v>
      </c>
      <c r="N24" s="31">
        <v>-99999999</v>
      </c>
      <c r="O24" s="17">
        <v>-99999999</v>
      </c>
      <c r="P24" s="18">
        <v>0.99</v>
      </c>
      <c r="Q24" s="17">
        <v>-99999999</v>
      </c>
      <c r="R24" s="25">
        <v>0.99</v>
      </c>
      <c r="T24" s="30" t="s">
        <v>19</v>
      </c>
    </row>
    <row r="25" spans="1:20" hidden="1" outlineLevel="1" x14ac:dyDescent="0.2">
      <c r="A25" s="14" t="s">
        <v>10</v>
      </c>
      <c r="I25"/>
    </row>
    <row r="26" spans="1:20" s="38" customFormat="1" collapsed="1" x14ac:dyDescent="0.2">
      <c r="I26" s="58"/>
    </row>
    <row r="27" spans="1:20" s="38" customFormat="1" x14ac:dyDescent="0.2">
      <c r="G27" s="59" t="s">
        <v>28</v>
      </c>
      <c r="H27" s="80" t="str">
        <f ca="1">_xll.SUBNM($B$7,"Default","Total Company","CodeName")</f>
        <v>Total Company</v>
      </c>
      <c r="I27"/>
      <c r="J27"/>
      <c r="L27" s="60" t="s">
        <v>37</v>
      </c>
      <c r="M27" s="61">
        <v>0.1</v>
      </c>
      <c r="N27" s="60" t="s">
        <v>11</v>
      </c>
      <c r="O27" s="62" t="str">
        <f ca="1">_xll.SUBNM($C$2&amp;"bpmPickLevel","",4)</f>
        <v>4</v>
      </c>
      <c r="Q27" s="60" t="s">
        <v>17</v>
      </c>
      <c r="R27" s="62" t="s">
        <v>15</v>
      </c>
      <c r="T27" s="59"/>
    </row>
    <row r="28" spans="1:20" s="38" customFormat="1" x14ac:dyDescent="0.2">
      <c r="G28" s="59" t="s">
        <v>29</v>
      </c>
      <c r="H28" s="80" t="str">
        <f ca="1">_xll.SUBNM($B$8,"Default","Total Departments","CodeName")</f>
        <v>Total Departments</v>
      </c>
      <c r="I28"/>
      <c r="J28"/>
      <c r="L28" s="60" t="s">
        <v>38</v>
      </c>
      <c r="M28" s="63">
        <v>-0.1</v>
      </c>
      <c r="N28" s="60" t="s">
        <v>41</v>
      </c>
      <c r="O28" s="62" t="s">
        <v>15</v>
      </c>
      <c r="Q28" s="60" t="s">
        <v>18</v>
      </c>
      <c r="R28" s="62">
        <v>1</v>
      </c>
      <c r="T28" s="59"/>
    </row>
    <row r="29" spans="1:20" s="38" customFormat="1" x14ac:dyDescent="0.2">
      <c r="G29" s="59" t="s">
        <v>8</v>
      </c>
      <c r="H29" s="80" t="str">
        <f ca="1">_xll.SUBNM($B$11,"","201604","PeriodName")</f>
        <v>Apr 2016</v>
      </c>
      <c r="I29"/>
      <c r="J29"/>
      <c r="N29" s="60" t="s">
        <v>16</v>
      </c>
      <c r="O29" s="62" t="s">
        <v>15</v>
      </c>
      <c r="T29" s="59"/>
    </row>
    <row r="30" spans="1:20" s="38" customFormat="1" x14ac:dyDescent="0.2">
      <c r="G30" s="59" t="s">
        <v>35</v>
      </c>
      <c r="H30" s="80" t="str">
        <f ca="1">_xll.SUBNM($B$6,"Variances","Act vs Final Budget")</f>
        <v>Act vs Final Budget</v>
      </c>
      <c r="I30"/>
      <c r="J30"/>
      <c r="T30" s="59"/>
    </row>
    <row r="31" spans="1:20" s="38" customFormat="1" hidden="1" outlineLevel="1" x14ac:dyDescent="0.2">
      <c r="G31" s="59" t="s">
        <v>31</v>
      </c>
      <c r="H31" s="80" t="str">
        <f ca="1">_xll.SUBNM($B$9,"Default","Net Income","CodeName")</f>
        <v>Net Income</v>
      </c>
      <c r="I31"/>
      <c r="J31"/>
      <c r="T31" s="59"/>
    </row>
    <row r="32" spans="1:20" s="38" customFormat="1" ht="8.25" customHeight="1" collapsed="1" thickBot="1" x14ac:dyDescent="0.25"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</row>
    <row r="33" spans="1:21" s="38" customFormat="1" ht="8.25" customHeight="1" thickTop="1" x14ac:dyDescent="0.2"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T33" s="43"/>
    </row>
    <row r="34" spans="1:21" s="33" customFormat="1" ht="18.75" x14ac:dyDescent="0.3">
      <c r="I34" s="71" t="s">
        <v>47</v>
      </c>
      <c r="J34" s="71"/>
      <c r="K34" s="71"/>
      <c r="L34" s="71"/>
      <c r="M34" s="71"/>
      <c r="N34" s="71"/>
      <c r="O34" s="71"/>
      <c r="P34" s="71"/>
      <c r="Q34" s="71"/>
      <c r="R34" s="71"/>
      <c r="S34" s="35"/>
      <c r="T34" s="34"/>
    </row>
    <row r="35" spans="1:21" s="33" customFormat="1" ht="18.75" x14ac:dyDescent="0.3">
      <c r="G35" s="36"/>
      <c r="H35" s="36"/>
      <c r="I35" s="72" t="str">
        <f ca="1">"Company: "&amp;H27&amp;" / Department: "&amp;H28</f>
        <v>Company: Total Company / Department: Total Departments</v>
      </c>
      <c r="J35" s="72"/>
      <c r="K35" s="72"/>
      <c r="L35" s="72"/>
      <c r="M35" s="72"/>
      <c r="N35" s="72"/>
      <c r="O35" s="72"/>
      <c r="P35" s="72"/>
      <c r="Q35" s="72"/>
      <c r="R35" s="72"/>
      <c r="S35" s="37"/>
      <c r="T35" s="36"/>
    </row>
    <row r="36" spans="1:21" s="38" customFormat="1" ht="10.5" customHeight="1" x14ac:dyDescent="0.2">
      <c r="G36" s="39"/>
      <c r="H36" s="39"/>
      <c r="I36" s="40"/>
      <c r="J36" s="39"/>
      <c r="K36" s="39"/>
      <c r="L36" s="39"/>
      <c r="M36" s="39"/>
      <c r="N36" s="39"/>
      <c r="O36" s="39"/>
      <c r="P36" s="39"/>
      <c r="Q36" s="39"/>
      <c r="R36" s="39"/>
      <c r="T36" s="39"/>
    </row>
    <row r="37" spans="1:21" s="38" customFormat="1" x14ac:dyDescent="0.2">
      <c r="G37" s="50"/>
      <c r="H37" s="50"/>
      <c r="I37" s="73" t="str">
        <f ca="1">$H$29</f>
        <v>Apr 2016</v>
      </c>
      <c r="J37" s="74"/>
      <c r="K37" s="74"/>
      <c r="L37" s="74"/>
      <c r="M37" s="75"/>
      <c r="N37" s="73" t="str">
        <f ca="1">"YTD (Jan " &amp; $G$14 &amp; " - " &amp; $H$29 &amp; ")"</f>
        <v>YTD (Jan 2016 - Apr 2016)</v>
      </c>
      <c r="O37" s="74"/>
      <c r="P37" s="74"/>
      <c r="Q37" s="74"/>
      <c r="R37" s="75"/>
      <c r="T37" s="51" t="str">
        <f ca="1">T11</f>
        <v>Apr 2016 YTD</v>
      </c>
    </row>
    <row r="38" spans="1:21" s="42" customFormat="1" ht="20.100000000000001" customHeight="1" x14ac:dyDescent="0.2">
      <c r="A38" s="41" t="s">
        <v>14</v>
      </c>
      <c r="D38" s="42" t="s">
        <v>43</v>
      </c>
      <c r="E38" s="42" t="s">
        <v>45</v>
      </c>
      <c r="G38" s="52" t="s">
        <v>44</v>
      </c>
      <c r="H38" s="52" t="s">
        <v>32</v>
      </c>
      <c r="I38" s="53" t="s">
        <v>40</v>
      </c>
      <c r="J38" s="54" t="str">
        <f ca="1">J6</f>
        <v>Actuals</v>
      </c>
      <c r="K38" s="54" t="s">
        <v>0</v>
      </c>
      <c r="L38" s="54" t="str">
        <f ca="1">L6</f>
        <v>Final Budget</v>
      </c>
      <c r="M38" s="55" t="s">
        <v>0</v>
      </c>
      <c r="N38" s="53" t="s">
        <v>40</v>
      </c>
      <c r="O38" s="54" t="str">
        <f ca="1">O6</f>
        <v>Actuals</v>
      </c>
      <c r="P38" s="54" t="s">
        <v>0</v>
      </c>
      <c r="Q38" s="56" t="str">
        <f ca="1">Q6</f>
        <v>Final Budget</v>
      </c>
      <c r="R38" s="56" t="s">
        <v>0</v>
      </c>
      <c r="T38" s="56" t="str">
        <f ca="1">T12</f>
        <v>Variance Comment</v>
      </c>
    </row>
    <row r="39" spans="1:21" s="43" customFormat="1" ht="7.5" customHeight="1" x14ac:dyDescent="0.2">
      <c r="G39" s="44"/>
      <c r="H39" s="79"/>
      <c r="I39" s="45"/>
      <c r="J39" s="45"/>
      <c r="K39" s="46"/>
      <c r="L39" s="45"/>
      <c r="M39" s="46"/>
      <c r="N39" s="47"/>
      <c r="O39" s="45"/>
      <c r="P39" s="46"/>
      <c r="Q39" s="45"/>
      <c r="R39" s="48"/>
      <c r="S39" s="38"/>
      <c r="T39" s="49"/>
    </row>
    <row r="40" spans="1:21" s="38" customFormat="1" ht="17.25" customHeight="1" x14ac:dyDescent="0.2">
      <c r="A40" s="12" t="str">
        <f ca="1">IF(_xll.TM1RPTELLEV($H$40,$H40)=0,"Root",IF(OR(_xll.ELLEV($B$9,$H40)=0,_xll.TM1RPTELLEV($H$40,$H40)+1&gt;=VALUE($O$27)),"Base"&amp;IF(MOD(ROW(A40),2)=0,"-Even","-Odd"),"Default"))</f>
        <v>Root</v>
      </c>
      <c r="B40"/>
      <c r="C40"/>
      <c r="D40" t="str">
        <f ca="1">_xll.DBR($B$15,$H40,D$38)</f>
        <v>-1</v>
      </c>
      <c r="E40" t="str">
        <f ca="1">_xll.DBRW($C$4,E$6,$H$27,$G40,$H40,$D$10,E$11,E$12)</f>
        <v>Have kept salaries steady YoY as we go through reorg.</v>
      </c>
      <c r="F40"/>
      <c r="G40" s="85" t="str">
        <f ca="1">_xll.TM1RPTROW($C$4,$B$8,,,"CodeName",0,"{Descendants( { [bpmDepartment].["&amp;$H$28&amp;"] },"&amp;$O$27&amp;",BEFORE )}",0, IF($O$29="Yes",1,0))</f>
        <v>Total Departments</v>
      </c>
      <c r="H40" s="86" t="str">
        <f ca="1">_xll.TM1RPTROW($C$4,$B$9,,,"CodeName", IF($R$27="Yes",1,0),"{Descendants( { [bpmAccount].["&amp;$H$31&amp;"] },"&amp;$O$27&amp;",BEFORE )}",$R$28, IF($O$29="Yes",1,0))</f>
        <v>Compensation</v>
      </c>
      <c r="I40" s="21">
        <f ca="1">_xll.DBRW($C$3,I$6,$H$27,$G40,$H40,$D$10,I$11,$D$12)</f>
        <v>4548028.2990596965</v>
      </c>
      <c r="J40" s="21">
        <f ca="1">_xll.DBRW($C$3,J$6,$H$27,$G40,$H40,$D$10,J$11,$D$12)</f>
        <v>4006066.606014546</v>
      </c>
      <c r="K40" s="65">
        <f ca="1">IF(I40=0,"",(J40/I40-1)*$D40)</f>
        <v>0.11916409868364297</v>
      </c>
      <c r="L40" s="21">
        <f ca="1">_xll.DBRW($C$3,L$6,$H$27,$G40,$H40,$D$10,L$11,$D$12)</f>
        <v>211228.990191663</v>
      </c>
      <c r="M40" s="67">
        <f ca="1">IF(L40=0,"",(J40/L40-1)*$D40)</f>
        <v>-17.965515114092806</v>
      </c>
      <c r="N40" s="21">
        <f ca="1">_xll.DBRW($C$3,N$6,$H$27,$G40,$H40,$D$10,N$11,$D$12)</f>
        <v>16996544.998208243</v>
      </c>
      <c r="O40" s="21">
        <f ca="1">_xll.DBRW($C$3,O$6,$H$27,$G40,$H40,$D$10,O$11,$D$12)</f>
        <v>15780609.737081781</v>
      </c>
      <c r="P40" s="65">
        <f ca="1">IF(N40=0,"",(O40/N40-1)*$D40)</f>
        <v>7.1540143085235597E-2</v>
      </c>
      <c r="Q40" s="21">
        <f ca="1">_xll.DBRW($C$3,Q$6,$H$27,$G40,$H40,$D$10,Q$11,$D$12)</f>
        <v>13758720.702541072</v>
      </c>
      <c r="R40" s="67">
        <f ca="1">IF(Q40=0,"",(O40/Q40-1)*$D40)</f>
        <v>-0.1469532726372802</v>
      </c>
      <c r="S40"/>
      <c r="T40" s="26" t="str">
        <f ca="1">E40</f>
        <v>Have kept salaries steady YoY as we go through reorg.</v>
      </c>
      <c r="U40"/>
    </row>
  </sheetData>
  <mergeCells count="4">
    <mergeCell ref="I34:R34"/>
    <mergeCell ref="I35:R35"/>
    <mergeCell ref="I37:M37"/>
    <mergeCell ref="N37:R37"/>
  </mergeCells>
  <conditionalFormatting sqref="K18:K24 P18:P24 R18:R24 M18:M24 K39 P39 R39 M39">
    <cfRule type="cellIs" dxfId="7" priority="833" operator="lessThanOrEqual">
      <formula>$M$28</formula>
    </cfRule>
    <cfRule type="cellIs" dxfId="6" priority="834" operator="greaterThanOrEqual">
      <formula>$M$27</formula>
    </cfRule>
  </conditionalFormatting>
  <conditionalFormatting sqref="G18 G40">
    <cfRule type="expression" dxfId="5" priority="26">
      <formula>$G18&lt;&gt;$G17</formula>
    </cfRule>
  </conditionalFormatting>
  <conditionalFormatting sqref="G20">
    <cfRule type="expression" dxfId="4" priority="25">
      <formula>$G20&lt;&gt;$G19</formula>
    </cfRule>
  </conditionalFormatting>
  <conditionalFormatting sqref="G22">
    <cfRule type="expression" dxfId="3" priority="23">
      <formula>$G22&lt;&gt;$G21</formula>
    </cfRule>
  </conditionalFormatting>
  <conditionalFormatting sqref="G24">
    <cfRule type="expression" dxfId="2" priority="22">
      <formula>$G24&lt;&gt;$G23</formula>
    </cfRule>
  </conditionalFormatting>
  <conditionalFormatting sqref="K40 P40 R40 M40">
    <cfRule type="cellIs" dxfId="1" priority="2" operator="lessThanOrEqual">
      <formula>$M$28</formula>
    </cfRule>
    <cfRule type="cellIs" dxfId="0" priority="3" operator="greaterThanOrEqual">
      <formula>$M$27</formula>
    </cfRule>
  </conditionalFormatting>
  <dataValidations disablePrompts="1" count="1">
    <dataValidation type="list" allowBlank="1" showInputMessage="1" showErrorMessage="1" sqref="O28:O29 R27">
      <formula1>"Yes,No"</formula1>
    </dataValidation>
  </dataValidations>
  <printOptions horizontalCentered="1"/>
  <pageMargins left="0.45" right="0.45" top="0.5" bottom="0.5" header="0.3" footer="0.3"/>
  <pageSetup scale="72" fitToHeight="0" orientation="landscape" r:id="rId1"/>
  <headerFooter>
    <oddHeader>&amp;R&amp;D | &amp;T</oddHead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C1CEB-14E3-4EEC-ACAF-E9026291D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Report</vt:lpstr>
      <vt:lpstr>Report!Print_Area</vt:lpstr>
      <vt:lpstr>Report!Print_Titles</vt:lpstr>
      <vt:lpstr>Report!TM1RPTDATARNGPLCMT2</vt:lpstr>
      <vt:lpstr>Report!TM1RPTFMTIDCOL</vt:lpstr>
      <vt:lpstr>Report!TM1RPTFMTRNG</vt:lpstr>
    </vt:vector>
  </TitlesOfParts>
  <Company>New York Blood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Kocabas, Ali</dc:creator>
  <cp:lastModifiedBy>Daniel Bernatchez</cp:lastModifiedBy>
  <cp:lastPrinted>2016-07-03T13:06:07Z</cp:lastPrinted>
  <dcterms:created xsi:type="dcterms:W3CDTF">2015-05-05T14:49:57Z</dcterms:created>
  <dcterms:modified xsi:type="dcterms:W3CDTF">2016-07-03T14:03:24Z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-1520887625</vt:i4>
  </property>
  <property fmtid="{D5CDD505-2E9C-101B-9397-08002B2CF9AE}" pid="3" name="_NewReviewCycle">
    <vt:lpwstr/>
  </property>
  <property fmtid="{D5CDD505-2E9C-101B-9397-08002B2CF9AE}" pid="4" name="_EmailSubject">
    <vt:lpwstr>Total Budget Plan</vt:lpwstr>
  </property>
  <property fmtid="{D5CDD505-2E9C-101B-9397-08002B2CF9AE}" pid="5" name="_AuthorEmail">
    <vt:lpwstr>AKocabas@NYBloodCenter.org</vt:lpwstr>
  </property>
  <property fmtid="{D5CDD505-2E9C-101B-9397-08002B2CF9AE}" pid="6" name="_AuthorEmailDisplayName">
    <vt:lpwstr>Kocabas, Ali</vt:lpwstr>
  </property>
  <property fmtid="{D5CDD505-2E9C-101B-9397-08002B2CF9AE}" pid="7" name="_ReviewingToolsShownOnce">
    <vt:lpwstr/>
  </property>
</Properties>
</file>