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105" windowWidth="11355" windowHeight="7425" tabRatio="311"/>
  </bookViews>
  <sheets>
    <sheet name="Report" sheetId="3" r:id="rId1"/>
  </sheets>
  <definedNames>
    <definedName name="_xlnm._FilterDatabase" localSheetId="0" hidden="1">Report!$F$33:$F$34</definedName>
    <definedName name="dynamo001" localSheetId="0" hidden="1">Report!$B$34</definedName>
    <definedName name="dynamo001.Filter" localSheetId="0" hidden="1">TRUE</definedName>
    <definedName name="dynamo001.Filter.Cube" localSheetId="0" hidden="1">CELL("address",Report!#REF!)</definedName>
    <definedName name="dynamo001.Filter.Dim1.Level" localSheetId="0" hidden="1">0</definedName>
    <definedName name="dynamo001.Filter.Dim1.Name" localSheetId="0" hidden="1">"bpmScenario"</definedName>
    <definedName name="dynamo001.Filter.Dim1.RootSubset" localSheetId="0" hidden="1">CELL("address",Report!$I$27)</definedName>
    <definedName name="dynamo001.Filter.Dim1.Type" localSheetId="0" hidden="1">"Branch"</definedName>
    <definedName name="dynamo001.Filter.Dim2.Level" localSheetId="0" hidden="1">0</definedName>
    <definedName name="dynamo001.Filter.Dim2.Name" localSheetId="0" hidden="1">"bpmCompany"</definedName>
    <definedName name="dynamo001.Filter.Dim2.RootSubset" localSheetId="0" hidden="1">CELL("address",Report!$N$27)</definedName>
    <definedName name="dynamo001.Filter.Dim2.Type" localSheetId="0" hidden="1">"Branch"</definedName>
    <definedName name="dynamo001.Filter.Dim3.Level" localSheetId="0" hidden="1">0</definedName>
    <definedName name="dynamo001.Filter.Dim3.Name" localSheetId="0" hidden="1">"bpmDepartment"</definedName>
    <definedName name="dynamo001.Filter.Dim3.RootSubset" localSheetId="0" hidden="1">CELL("address",Report!$N$28)</definedName>
    <definedName name="dynamo001.Filter.Dim3.Type" localSheetId="0" hidden="1">"Branch"</definedName>
    <definedName name="dynamo001.Filter.Dim4.Level" localSheetId="0" hidden="1">0</definedName>
    <definedName name="dynamo001.Filter.Dim4.Name" localSheetId="0" hidden="1">"bpmCurrency"</definedName>
    <definedName name="dynamo001.Filter.Dim4.RootSubset" localSheetId="0" hidden="1">CELL("address",Report!#REF!)</definedName>
    <definedName name="dynamo001.Filter.Dim4.Type" localSheetId="0" hidden="1">"Branch"</definedName>
    <definedName name="dynamo001.Filter.Dim5.Level" localSheetId="0" hidden="1">0</definedName>
    <definedName name="dynamo001.Filter.Dim5.Name" localSheetId="0" hidden="1">"bpmPeriod"</definedName>
    <definedName name="dynamo001.Filter.Dim5.RootSubset" localSheetId="0" hidden="1">CELL("address",Report!$I$28)</definedName>
    <definedName name="dynamo001.Filter.Dim5.Type" localSheetId="0" hidden="1">"Branch"</definedName>
    <definedName name="dynamo001.Filter.DimCount" localSheetId="0" hidden="1">5</definedName>
    <definedName name="dynamo001.Format.Dim2.Applied" localSheetId="0" hidden="1">TRUE</definedName>
    <definedName name="dynamo001.Format.Dim2.Setting1" localSheetId="0" hidden="1">"[Skipped Rows]~"&amp;CELL("address",Report!#REF!)&amp;":"&amp;CELL("address",Report!#REF!)&amp;"~NOSTYLE"</definedName>
    <definedName name="dynamo001.Format.Dim2.Setting2" localSheetId="0" hidden="1">"0~"&amp;CELL("address",Report!$G$19)&amp;":"&amp;CELL("address",Report!#REF!)&amp;"~NOSTYLE"</definedName>
    <definedName name="dynamo001.Format.Dim2.Setting3" localSheetId="0" hidden="1">"[Default]~"&amp;CELL("address",Report!$G$21)&amp;":"&amp;CELL("address",Report!#REF!)&amp;"~NOSTYLE"</definedName>
    <definedName name="dynamo001.Format.Dim2.Setting4" localSheetId="0" hidden="1">"Base~"&amp;CELL("address",Report!$G$23)&amp;":"&amp;CELL("address",Report!#REF!)&amp;"~NOSTYLE"</definedName>
    <definedName name="dynamo001.Format.Dim2.Type" localSheetId="0" hidden="1">"format"</definedName>
    <definedName name="dynamo001.Indent" localSheetId="0" hidden="1">TRUE</definedName>
    <definedName name="dynamo001.SkipRow" localSheetId="0" hidden="1">FALSE</definedName>
    <definedName name="dynamo001.SkipRowElem" localSheetId="0" hidden="1">TRUE</definedName>
    <definedName name="dynamo001.ZeroSuppress" localSheetId="0" hidden="1">FALSE</definedName>
    <definedName name="dynamo001INFO1" localSheetId="0" hidden="1">CELL("address",Report!$B$11)&amp;"~"&amp;CELL("address",Report!$B$34)&amp;"~"&amp;"S~"&amp;"zzCompCalReport~"&amp;"0~"&amp;"~"&amp;"F~F~F~F~F~"&amp;"~"&amp;"~"</definedName>
    <definedName name="dynamo001INFO1.ParentFirst" localSheetId="0" hidden="1">FALSE</definedName>
    <definedName name="dynamo001INFO2" localSheetId="0" hidden="1">CELL("address",Report!$B$8)&amp;"~"&amp;CELL("address",Report!$C$34)&amp;"~"&amp;"B~"&amp;"Total Employees~"&amp;"2~"&amp;"~"&amp;"F~F~F~F~F~"&amp;"~"&amp;"~"</definedName>
    <definedName name="dynamo001INFO2.ParentFirst" localSheetId="0" hidden="1">FALSE</definedName>
    <definedName name="dynamoPick001" localSheetId="0" hidden="1">Report!$N$28</definedName>
    <definedName name="dynamoPick001.AllowDrilling" localSheetId="0" hidden="1">FALSE</definedName>
    <definedName name="dynamoPick001.AllowEditor" localSheetId="0" hidden="1">FALSE</definedName>
    <definedName name="dynamoPick001.AllowPrinting" localSheetId="0" hidden="1">FALSE</definedName>
    <definedName name="dynamoPick001.CalcExcel" localSheetId="0" hidden="1">FALSE</definedName>
    <definedName name="dynamoPick001.CalcSheet" localSheetId="0" hidden="1">FALSE</definedName>
    <definedName name="dynamoPick001.DefaultEditor" localSheetId="0" hidden="1">TRUE</definedName>
    <definedName name="dynamoPick001.DynamoBook" localSheetId="0" hidden="1">FALSE</definedName>
    <definedName name="dynamoPick001.DynamoSheet" localSheetId="0" hidden="1">TRUE</definedName>
    <definedName name="dynamoPick001.RunMacro" localSheetId="0" hidden="1">FALSE</definedName>
    <definedName name="dynamoPick001INFO" localSheetId="0" hidden="1">CELL("address",Report!$B$7)&amp;"~"&amp;CELL("address",Report!$N$28)&amp;"~"&amp;"B~"&amp;"Total Departments~"&amp;"1~"&amp;"CodeName~"&amp;"T~F~F~F~F~"&amp;"~"&amp;"~"</definedName>
    <definedName name="dynamoPick002" localSheetId="0" hidden="1">Report!$N$27</definedName>
    <definedName name="dynamoPick002.AllowDrilling" localSheetId="0" hidden="1">FALSE</definedName>
    <definedName name="dynamoPick002.AllowEditor" localSheetId="0" hidden="1">FALSE</definedName>
    <definedName name="dynamoPick002.AllowPrinting" localSheetId="0" hidden="1">FALSE</definedName>
    <definedName name="dynamoPick002.CalcExcel" localSheetId="0" hidden="1">FALSE</definedName>
    <definedName name="dynamoPick002.CalcSheet" localSheetId="0" hidden="1">FALSE</definedName>
    <definedName name="dynamoPick002.DefaultEditor" localSheetId="0" hidden="1">TRUE</definedName>
    <definedName name="dynamoPick002.DynamoBook" localSheetId="0" hidden="1">FALSE</definedName>
    <definedName name="dynamoPick002.DynamoSheet" localSheetId="0" hidden="1">TRUE</definedName>
    <definedName name="dynamoPick002.RunMacro" localSheetId="0" hidden="1">FALSE</definedName>
    <definedName name="dynamoPick002INFO" localSheetId="0" hidden="1">CELL("address",Report!$B$6)&amp;"~"&amp;CELL("address",Report!$N$27)&amp;"~"&amp;"B~"&amp;"Total Company~"&amp;"1~"&amp;"~"&amp;"T~F~F~F~F~"&amp;"~"&amp;"~"</definedName>
    <definedName name="dynamoPick003" localSheetId="0" hidden="1">Report!$I$28</definedName>
    <definedName name="dynamoPick003.AllowDrilling" localSheetId="0" hidden="1">FALSE</definedName>
    <definedName name="dynamoPick003.AllowEditor" localSheetId="0" hidden="1">FALSE</definedName>
    <definedName name="dynamoPick003.AllowPrinting" localSheetId="0" hidden="1">FALSE</definedName>
    <definedName name="dynamoPick003.CalcExcel" localSheetId="0" hidden="1">FALSE</definedName>
    <definedName name="dynamoPick003.CalcSheet" localSheetId="0" hidden="1">FALSE</definedName>
    <definedName name="dynamoPick003.DefaultEditor" localSheetId="0" hidden="1">TRUE</definedName>
    <definedName name="dynamoPick003.DynamoBook" localSheetId="0" hidden="1">FALSE</definedName>
    <definedName name="dynamoPick003.DynamoSheet" localSheetId="0" hidden="1">TRUE</definedName>
    <definedName name="dynamoPick003.RunMacro" localSheetId="0" hidden="1">FALSE</definedName>
    <definedName name="dynamoPick003INFO" localSheetId="0" hidden="1">CELL("address",Report!$B$10)&amp;"~"&amp;CELL("address",Report!$I$28)&amp;"~"&amp;"S~"&amp;"All~"&amp;"0~"&amp;"~"&amp;"T~F~F~F~F~"&amp;"~"&amp;"~"</definedName>
    <definedName name="dynamoPick004" localSheetId="0" hidden="1">Report!#REF!</definedName>
    <definedName name="dynamoPick004.AllowDrilling" localSheetId="0" hidden="1">FALSE</definedName>
    <definedName name="dynamoPick004.AllowEditor" localSheetId="0" hidden="1">FALSE</definedName>
    <definedName name="dynamoPick004.AllowPrinting" localSheetId="0" hidden="1">FALSE</definedName>
    <definedName name="dynamoPick004.CalcExcel" localSheetId="0" hidden="1">FALSE</definedName>
    <definedName name="dynamoPick004.CalcSheet" localSheetId="0" hidden="1">FALSE</definedName>
    <definedName name="dynamoPick004.DefaultEditor" localSheetId="0" hidden="1">FALSE</definedName>
    <definedName name="dynamoPick004.DynamoBook" localSheetId="0" hidden="1">FALSE</definedName>
    <definedName name="dynamoPick004.DynamoSheet" localSheetId="0" hidden="1">TRUE</definedName>
    <definedName name="dynamoPick004.RunMacro" localSheetId="0" hidden="1">FALSE</definedName>
    <definedName name="dynamoPick004INFO" localSheetId="0" hidden="1">CELL("address",Report!$B$9)&amp;"~"&amp;CELL("address",Report!#REF!)&amp;"~"&amp;"B~"&amp;"Total Currency~"&amp;"1~"&amp;"~"&amp;"T~F~F~F~F~"&amp;"~"&amp;"~"</definedName>
    <definedName name="dynamoPick005" localSheetId="0" hidden="1">Report!$I$27</definedName>
    <definedName name="dynamoPick005.AllowDrilling" localSheetId="0" hidden="1">FALSE</definedName>
    <definedName name="dynamoPick005.AllowEditor" localSheetId="0" hidden="1">FALSE</definedName>
    <definedName name="dynamoPick005.AllowPrinting" localSheetId="0" hidden="1">FALSE</definedName>
    <definedName name="dynamoPick005.CalcExcel" localSheetId="0" hidden="1">FALSE</definedName>
    <definedName name="dynamoPick005.CalcSheet" localSheetId="0" hidden="1">FALSE</definedName>
    <definedName name="dynamoPick005.DefaultEditor" localSheetId="0" hidden="1">FALSE</definedName>
    <definedName name="dynamoPick005.DynamoBook" localSheetId="0" hidden="1">FALSE</definedName>
    <definedName name="dynamoPick005.DynamoSheet" localSheetId="0" hidden="1">TRUE</definedName>
    <definedName name="dynamoPick005.RunMacro" localSheetId="0" hidden="1">FALSE</definedName>
    <definedName name="dynamoPick005INFO" localSheetId="0" hidden="1">CELL("address",Report!$B$5)&amp;"~"&amp;CELL("address",Report!$I$27)&amp;"~"&amp;"B~"&amp;"Plan~"&amp;"0~"&amp;"~"&amp;"T~F~F~F~F~"&amp;"~"&amp;"~"</definedName>
    <definedName name="_xlnm.Print_Area" localSheetId="0">Report!$G$33:$U$34</definedName>
    <definedName name="_xlnm.Print_Titles" localSheetId="0">Report!$G:$H,Report!$26:$33</definedName>
    <definedName name="server" localSheetId="0">Report!$B$2</definedName>
    <definedName name="server">#REF!</definedName>
    <definedName name="TM1RPTDATARNG03" localSheetId="0">Report!$34:$51</definedName>
    <definedName name="TM1RPTFMTIDCOL" localSheetId="0">Report!$A$18:$A$26</definedName>
    <definedName name="TM1RPTFMTRNG" localSheetId="0">Report!$G$18:$U$26</definedName>
  </definedNames>
  <calcPr calcId="145621" calcMode="manual" concurrentCalc="0"/>
</workbook>
</file>

<file path=xl/calcChain.xml><?xml version="1.0" encoding="utf-8"?>
<calcChain xmlns="http://schemas.openxmlformats.org/spreadsheetml/2006/main">
  <c r="S27" i="3" l="1"/>
  <c r="C51" i="3"/>
  <c r="D3" i="3"/>
  <c r="I27" i="3"/>
  <c r="N27" i="3"/>
  <c r="N28" i="3"/>
  <c r="B51" i="3"/>
  <c r="B8" i="3"/>
  <c r="A51" i="3"/>
  <c r="C50" i="3"/>
  <c r="B50" i="3"/>
  <c r="H51" i="3"/>
  <c r="A50" i="3"/>
  <c r="C49" i="3"/>
  <c r="B49" i="3"/>
  <c r="H50" i="3"/>
  <c r="A49" i="3"/>
  <c r="C48" i="3"/>
  <c r="B48" i="3"/>
  <c r="H49" i="3"/>
  <c r="A48" i="3"/>
  <c r="C47" i="3"/>
  <c r="B47" i="3"/>
  <c r="H48" i="3"/>
  <c r="A47" i="3"/>
  <c r="C46" i="3"/>
  <c r="B46" i="3"/>
  <c r="H47" i="3"/>
  <c r="A46" i="3"/>
  <c r="C45" i="3"/>
  <c r="B45" i="3"/>
  <c r="H46" i="3"/>
  <c r="A45" i="3"/>
  <c r="C44" i="3"/>
  <c r="B44" i="3"/>
  <c r="H45" i="3"/>
  <c r="A44" i="3"/>
  <c r="C43" i="3"/>
  <c r="B43" i="3"/>
  <c r="H44" i="3"/>
  <c r="A43" i="3"/>
  <c r="C42" i="3"/>
  <c r="B42" i="3"/>
  <c r="H43" i="3"/>
  <c r="A42" i="3"/>
  <c r="C41" i="3"/>
  <c r="B41" i="3"/>
  <c r="H42" i="3"/>
  <c r="A41" i="3"/>
  <c r="C40" i="3"/>
  <c r="B40" i="3"/>
  <c r="H41" i="3"/>
  <c r="A40" i="3"/>
  <c r="C39" i="3"/>
  <c r="B39" i="3"/>
  <c r="H40" i="3"/>
  <c r="A39" i="3"/>
  <c r="C38" i="3"/>
  <c r="B38" i="3"/>
  <c r="H39" i="3"/>
  <c r="A38" i="3"/>
  <c r="C37" i="3"/>
  <c r="B37" i="3"/>
  <c r="H38" i="3"/>
  <c r="A37" i="3"/>
  <c r="C36" i="3"/>
  <c r="B36" i="3"/>
  <c r="H37" i="3"/>
  <c r="A36" i="3"/>
  <c r="C35" i="3"/>
  <c r="B35" i="3"/>
  <c r="H36" i="3"/>
  <c r="A35" i="3"/>
  <c r="C3" i="3"/>
  <c r="B5" i="3"/>
  <c r="B6" i="3"/>
  <c r="B7" i="3"/>
  <c r="B10" i="3"/>
  <c r="B15" i="3"/>
  <c r="I28" i="3"/>
  <c r="U33" i="3"/>
  <c r="U51" i="3"/>
  <c r="T33" i="3"/>
  <c r="T51" i="3"/>
  <c r="S33" i="3"/>
  <c r="S51" i="3"/>
  <c r="R33" i="3"/>
  <c r="R51" i="3"/>
  <c r="Q33" i="3"/>
  <c r="Q51" i="3"/>
  <c r="P33" i="3"/>
  <c r="P51" i="3"/>
  <c r="O33" i="3"/>
  <c r="O51" i="3"/>
  <c r="N33" i="3"/>
  <c r="N51" i="3"/>
  <c r="M33" i="3"/>
  <c r="M51" i="3"/>
  <c r="L33" i="3"/>
  <c r="L51" i="3"/>
  <c r="K33" i="3"/>
  <c r="K51" i="3"/>
  <c r="J33" i="3"/>
  <c r="J51" i="3"/>
  <c r="I33" i="3"/>
  <c r="I51" i="3"/>
  <c r="G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G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G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G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G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G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G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G44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G43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G42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G41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G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G39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G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G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G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C34" i="3"/>
  <c r="D34" i="3"/>
  <c r="A34" i="3"/>
  <c r="B34" i="3"/>
  <c r="H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B9" i="3"/>
  <c r="G34" i="3"/>
  <c r="U9" i="3"/>
  <c r="T9" i="3"/>
  <c r="S9" i="3"/>
  <c r="R9" i="3"/>
  <c r="Q9" i="3"/>
  <c r="P9" i="3"/>
  <c r="O9" i="3"/>
  <c r="N9" i="3"/>
  <c r="M9" i="3"/>
  <c r="L9" i="3"/>
  <c r="K9" i="3"/>
  <c r="J9" i="3"/>
  <c r="I9" i="3"/>
  <c r="B13" i="3"/>
  <c r="B12" i="3"/>
  <c r="B11" i="3"/>
</calcChain>
</file>

<file path=xl/sharedStrings.xml><?xml version="1.0" encoding="utf-8"?>
<sst xmlns="http://schemas.openxmlformats.org/spreadsheetml/2006/main" count="67" uniqueCount="51">
  <si>
    <t>SERVER:</t>
  </si>
  <si>
    <t>CUBE:</t>
  </si>
  <si>
    <t>Base</t>
  </si>
  <si>
    <t>Year</t>
  </si>
  <si>
    <t>Name</t>
  </si>
  <si>
    <t>Employee</t>
  </si>
  <si>
    <t>Measure</t>
  </si>
  <si>
    <t xml:space="preserve">Scenario </t>
  </si>
  <si>
    <t>`</t>
  </si>
  <si>
    <t>Company</t>
  </si>
  <si>
    <t>Default</t>
  </si>
  <si>
    <t>Department</t>
  </si>
  <si>
    <t>Dimensions:</t>
  </si>
  <si>
    <t>PICK</t>
  </si>
  <si>
    <t>Y</t>
  </si>
  <si>
    <t>Compensation Calendarized Results</t>
  </si>
  <si>
    <t>bpmStaff</t>
  </si>
  <si>
    <t>ROW</t>
  </si>
  <si>
    <t>COLUMN</t>
  </si>
  <si>
    <t>Subset/Value</t>
  </si>
  <si>
    <t>View</t>
  </si>
  <si>
    <t>[Begin Format Range]</t>
  </si>
  <si>
    <t>[End Format Range]</t>
  </si>
  <si>
    <t>{ TM1DRILLDOWNMEMBER( {[bpmStaff_Employee].[Total Employees]} ,ALL, Recursive) }</t>
  </si>
  <si>
    <t>MDX</t>
  </si>
  <si>
    <t>zzUsedInReport</t>
  </si>
  <si>
    <t>Root/Top</t>
  </si>
  <si>
    <t>0_Bottom</t>
  </si>
  <si>
    <t>1</t>
  </si>
  <si>
    <t>2</t>
  </si>
  <si>
    <t>0</t>
  </si>
  <si>
    <t>xxxxxxxxxxx</t>
  </si>
  <si>
    <t>Total Filled</t>
  </si>
  <si>
    <t>100246001</t>
  </si>
  <si>
    <t>100246002</t>
  </si>
  <si>
    <t>100246003</t>
  </si>
  <si>
    <t>100246004</t>
  </si>
  <si>
    <t>100246005</t>
  </si>
  <si>
    <t>100246006</t>
  </si>
  <si>
    <t>100246008</t>
  </si>
  <si>
    <t>100246007</t>
  </si>
  <si>
    <t>100246009</t>
  </si>
  <si>
    <t>100246010</t>
  </si>
  <si>
    <t>100246011</t>
  </si>
  <si>
    <t>100246012</t>
  </si>
  <si>
    <t>100246013</t>
  </si>
  <si>
    <t>Total Open</t>
  </si>
  <si>
    <t>O-002</t>
  </si>
  <si>
    <t>O-003</t>
  </si>
  <si>
    <t>PTR01-AC:</t>
  </si>
  <si>
    <t xml:space="preserve">Measure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</si>
</sst>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#;\(#,###\);\-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4" fillId="4" borderId="2" xfId="0" applyFont="1" applyFill="1" applyBorder="1" applyProtection="1">
      <protection locked="0" hidden="1"/>
    </xf>
    <xf numFmtId="0" fontId="4" fillId="0" borderId="0" xfId="0" applyFont="1" applyProtection="1">
      <protection locked="0" hidden="1"/>
    </xf>
    <xf numFmtId="165" fontId="4" fillId="0" borderId="0" xfId="0" applyNumberFormat="1" applyFont="1" applyProtection="1">
      <protection locked="0"/>
    </xf>
    <xf numFmtId="165" fontId="4" fillId="2" borderId="0" xfId="3" applyNumberFormat="1" applyFont="1" applyFill="1" applyBorder="1" applyProtection="1">
      <protection locked="0"/>
    </xf>
    <xf numFmtId="165" fontId="4" fillId="2" borderId="0" xfId="4" applyNumberFormat="1" applyFont="1" applyFill="1" applyProtection="1">
      <protection locked="0"/>
    </xf>
    <xf numFmtId="0" fontId="4" fillId="0" borderId="0" xfId="0" applyFont="1" applyProtection="1">
      <protection locked="0"/>
    </xf>
    <xf numFmtId="165" fontId="5" fillId="2" borderId="2" xfId="4" applyNumberFormat="1" applyFont="1" applyFill="1" applyBorder="1" applyAlignment="1" applyProtection="1">
      <alignment horizontal="right"/>
      <protection locked="0" hidden="1"/>
    </xf>
    <xf numFmtId="165" fontId="4" fillId="4" borderId="2" xfId="4" applyNumberFormat="1" applyFont="1" applyFill="1" applyBorder="1" applyProtection="1">
      <protection locked="0" hidden="1"/>
    </xf>
    <xf numFmtId="165" fontId="4" fillId="0" borderId="0" xfId="3" applyNumberFormat="1" applyFont="1" applyFill="1" applyBorder="1" applyProtection="1">
      <protection locked="0"/>
    </xf>
    <xf numFmtId="165" fontId="4" fillId="0" borderId="0" xfId="4" applyNumberFormat="1" applyFont="1" applyFill="1" applyProtection="1">
      <protection locked="0"/>
    </xf>
    <xf numFmtId="165" fontId="5" fillId="0" borderId="2" xfId="4" applyNumberFormat="1" applyFont="1" applyFill="1" applyBorder="1" applyAlignment="1" applyProtection="1">
      <alignment horizontal="right"/>
      <protection locked="0" hidden="1"/>
    </xf>
    <xf numFmtId="165" fontId="4" fillId="0" borderId="2" xfId="4" applyNumberFormat="1" applyFont="1" applyFill="1" applyBorder="1" applyProtection="1">
      <protection locked="0" hidden="1"/>
    </xf>
    <xf numFmtId="165" fontId="4" fillId="0" borderId="2" xfId="4" applyNumberFormat="1" applyFont="1" applyFill="1" applyBorder="1" applyProtection="1">
      <protection locked="0"/>
    </xf>
    <xf numFmtId="0" fontId="4" fillId="0" borderId="2" xfId="0" applyFont="1" applyBorder="1"/>
    <xf numFmtId="0" fontId="5" fillId="0" borderId="2" xfId="0" applyFont="1" applyBorder="1"/>
    <xf numFmtId="165" fontId="4" fillId="0" borderId="2" xfId="4" applyNumberFormat="1" applyFont="1" applyFill="1" applyBorder="1" applyProtection="1"/>
    <xf numFmtId="0" fontId="4" fillId="0" borderId="0" xfId="0" applyFont="1" applyBorder="1"/>
    <xf numFmtId="165" fontId="4" fillId="0" borderId="0" xfId="4" applyNumberFormat="1" applyFont="1" applyFill="1" applyBorder="1" applyProtection="1"/>
    <xf numFmtId="165" fontId="6" fillId="3" borderId="2" xfId="4" applyNumberFormat="1" applyFont="1" applyFill="1" applyBorder="1" applyAlignment="1" applyProtection="1">
      <alignment horizontal="center" wrapText="1"/>
      <protection locked="0"/>
    </xf>
    <xf numFmtId="0" fontId="4" fillId="0" borderId="0" xfId="0" applyFont="1" applyBorder="1" applyProtection="1">
      <protection locked="0"/>
    </xf>
    <xf numFmtId="165" fontId="4" fillId="0" borderId="0" xfId="4" quotePrefix="1" applyNumberFormat="1" applyFont="1" applyFill="1" applyBorder="1" applyAlignment="1" applyProtection="1">
      <alignment horizontal="center" wrapText="1"/>
      <protection locked="0"/>
    </xf>
    <xf numFmtId="165" fontId="4" fillId="0" borderId="0" xfId="4" applyNumberFormat="1" applyFont="1" applyFill="1" applyBorder="1" applyAlignment="1" applyProtection="1">
      <alignment horizontal="center" wrapText="1"/>
      <protection locked="0"/>
    </xf>
    <xf numFmtId="165" fontId="4" fillId="0" borderId="0" xfId="0" quotePrefix="1" applyNumberFormat="1" applyFont="1" applyProtection="1">
      <protection locked="0"/>
    </xf>
    <xf numFmtId="0" fontId="4" fillId="0" borderId="0" xfId="0" quotePrefix="1" applyFont="1" applyBorder="1" applyProtection="1">
      <protection locked="0"/>
    </xf>
    <xf numFmtId="166" fontId="5" fillId="0" borderId="6" xfId="1" applyNumberFormat="1" applyFont="1" applyFill="1" applyBorder="1" applyAlignment="1" applyProtection="1">
      <alignment horizontal="right"/>
      <protection locked="0"/>
    </xf>
    <xf numFmtId="166" fontId="5" fillId="0" borderId="14" xfId="1" applyNumberFormat="1" applyFont="1" applyFill="1" applyBorder="1" applyAlignment="1" applyProtection="1">
      <alignment horizontal="right"/>
      <protection locked="0"/>
    </xf>
    <xf numFmtId="0" fontId="4" fillId="0" borderId="0" xfId="0" quotePrefix="1" applyFont="1" applyBorder="1" applyAlignment="1" applyProtection="1">
      <alignment horizontal="left"/>
      <protection locked="0"/>
    </xf>
    <xf numFmtId="166" fontId="4" fillId="0" borderId="0" xfId="1" applyNumberFormat="1" applyFont="1" applyFill="1" applyBorder="1" applyAlignment="1" applyProtection="1">
      <alignment horizontal="right"/>
      <protection locked="0"/>
    </xf>
    <xf numFmtId="166" fontId="4" fillId="0" borderId="12" xfId="1" applyNumberFormat="1" applyFont="1" applyFill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left"/>
      <protection locked="0"/>
    </xf>
    <xf numFmtId="166" fontId="4" fillId="0" borderId="17" xfId="1" applyNumberFormat="1" applyFont="1" applyFill="1" applyBorder="1" applyAlignment="1" applyProtection="1">
      <alignment horizontal="right"/>
      <protection locked="0"/>
    </xf>
    <xf numFmtId="166" fontId="4" fillId="0" borderId="18" xfId="1" applyNumberFormat="1" applyFont="1" applyFill="1" applyBorder="1" applyAlignment="1" applyProtection="1">
      <alignment horizontal="right"/>
      <protection locked="0"/>
    </xf>
    <xf numFmtId="165" fontId="4" fillId="0" borderId="0" xfId="2" applyNumberFormat="1" applyFont="1" applyFill="1" applyBorder="1" applyAlignment="1" applyProtection="1">
      <alignment horizontal="right"/>
      <protection locked="0"/>
    </xf>
    <xf numFmtId="0" fontId="5" fillId="0" borderId="3" xfId="3" quotePrefix="1" applyNumberFormat="1" applyFont="1" applyFill="1" applyBorder="1" applyAlignment="1" applyProtection="1">
      <alignment horizontal="right" indent="1"/>
      <protection locked="0" hidden="1"/>
    </xf>
    <xf numFmtId="165" fontId="5" fillId="0" borderId="0" xfId="3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165" fontId="4" fillId="0" borderId="0" xfId="3" applyNumberFormat="1" applyFont="1" applyFill="1" applyBorder="1" applyAlignment="1" applyProtection="1">
      <alignment horizontal="center" vertical="center"/>
      <protection locked="0"/>
    </xf>
    <xf numFmtId="165" fontId="5" fillId="5" borderId="7" xfId="2" applyNumberFormat="1" applyFont="1" applyFill="1" applyBorder="1" applyAlignment="1" applyProtection="1">
      <alignment horizontal="left" vertical="top"/>
      <protection locked="0"/>
    </xf>
    <xf numFmtId="165" fontId="5" fillId="5" borderId="8" xfId="2" applyNumberFormat="1" applyFont="1" applyFill="1" applyBorder="1" applyAlignment="1" applyProtection="1">
      <alignment horizontal="left" vertical="top"/>
      <protection locked="0"/>
    </xf>
    <xf numFmtId="166" fontId="5" fillId="5" borderId="9" xfId="1" applyNumberFormat="1" applyFont="1" applyFill="1" applyBorder="1" applyAlignment="1" applyProtection="1">
      <alignment horizontal="right"/>
      <protection locked="0"/>
    </xf>
    <xf numFmtId="166" fontId="5" fillId="5" borderId="10" xfId="1" applyNumberFormat="1" applyFont="1" applyFill="1" applyBorder="1" applyAlignment="1" applyProtection="1">
      <alignment horizontal="right"/>
      <protection locked="0"/>
    </xf>
    <xf numFmtId="166" fontId="5" fillId="6" borderId="5" xfId="1" applyNumberFormat="1" applyFont="1" applyFill="1" applyBorder="1" applyAlignment="1" applyProtection="1">
      <alignment horizontal="right"/>
      <protection locked="0"/>
    </xf>
    <xf numFmtId="166" fontId="5" fillId="6" borderId="4" xfId="1" applyNumberFormat="1" applyFont="1" applyFill="1" applyBorder="1" applyAlignment="1" applyProtection="1">
      <alignment horizontal="right"/>
      <protection locked="0"/>
    </xf>
    <xf numFmtId="166" fontId="5" fillId="6" borderId="13" xfId="1" applyNumberFormat="1" applyFont="1" applyFill="1" applyBorder="1" applyAlignment="1" applyProtection="1">
      <alignment horizontal="right"/>
      <protection locked="0"/>
    </xf>
    <xf numFmtId="0" fontId="3" fillId="7" borderId="2" xfId="0" applyFont="1" applyFill="1" applyBorder="1" applyAlignment="1">
      <alignment horizontal="center"/>
    </xf>
    <xf numFmtId="165" fontId="4" fillId="0" borderId="0" xfId="4" quotePrefix="1" applyNumberFormat="1" applyFont="1" applyFill="1" applyBorder="1" applyProtection="1">
      <protection locked="0"/>
    </xf>
    <xf numFmtId="0" fontId="7" fillId="0" borderId="1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8" borderId="1" xfId="0" applyFont="1" applyFill="1" applyBorder="1"/>
    <xf numFmtId="165" fontId="5" fillId="0" borderId="1" xfId="2" applyNumberFormat="1" applyFont="1" applyFill="1" applyBorder="1" applyAlignment="1" applyProtection="1">
      <alignment horizontal="left" vertical="top"/>
      <protection locked="0"/>
    </xf>
    <xf numFmtId="166" fontId="5" fillId="0" borderId="1" xfId="1" applyNumberFormat="1" applyFont="1" applyFill="1" applyBorder="1" applyAlignment="1" applyProtection="1">
      <alignment horizontal="right"/>
      <protection locked="0"/>
    </xf>
    <xf numFmtId="166" fontId="5" fillId="0" borderId="15" xfId="1" applyNumberFormat="1" applyFont="1" applyFill="1" applyBorder="1" applyAlignment="1" applyProtection="1">
      <alignment horizontal="right"/>
      <protection locked="0"/>
    </xf>
    <xf numFmtId="165" fontId="5" fillId="0" borderId="20" xfId="2" applyNumberFormat="1" applyFont="1" applyFill="1" applyBorder="1" applyAlignment="1" applyProtection="1">
      <alignment horizontal="left" vertical="top"/>
      <protection locked="0"/>
    </xf>
    <xf numFmtId="165" fontId="5" fillId="0" borderId="22" xfId="2" applyNumberFormat="1" applyFont="1" applyFill="1" applyBorder="1" applyAlignment="1" applyProtection="1">
      <alignment horizontal="left" vertical="top"/>
      <protection locked="0"/>
    </xf>
    <xf numFmtId="165" fontId="5" fillId="0" borderId="23" xfId="2" applyNumberFormat="1" applyFont="1" applyFill="1" applyBorder="1" applyAlignment="1" applyProtection="1">
      <alignment horizontal="left" vertical="top"/>
      <protection locked="0"/>
    </xf>
    <xf numFmtId="165" fontId="5" fillId="6" borderId="24" xfId="2" applyNumberFormat="1" applyFont="1" applyFill="1" applyBorder="1" applyAlignment="1" applyProtection="1">
      <alignment horizontal="left" vertical="top"/>
      <protection locked="0"/>
    </xf>
    <xf numFmtId="165" fontId="5" fillId="0" borderId="25" xfId="2" applyNumberFormat="1" applyFont="1" applyFill="1" applyBorder="1" applyAlignment="1" applyProtection="1">
      <alignment horizontal="left" vertical="top"/>
      <protection locked="0"/>
    </xf>
    <xf numFmtId="165" fontId="4" fillId="0" borderId="11" xfId="2" applyNumberFormat="1" applyFont="1" applyFill="1" applyBorder="1" applyAlignment="1" applyProtection="1">
      <alignment horizontal="left" vertical="top"/>
      <protection locked="0"/>
    </xf>
    <xf numFmtId="165" fontId="4" fillId="0" borderId="16" xfId="2" applyNumberFormat="1" applyFont="1" applyFill="1" applyBorder="1" applyAlignment="1" applyProtection="1">
      <alignment horizontal="left" vertical="top"/>
      <protection locked="0"/>
    </xf>
    <xf numFmtId="0" fontId="5" fillId="7" borderId="2" xfId="3" quotePrefix="1" applyNumberFormat="1" applyFont="1" applyFill="1" applyBorder="1" applyAlignment="1" applyProtection="1">
      <alignment horizontal="left" indent="1"/>
      <protection locked="0" hidden="1"/>
    </xf>
    <xf numFmtId="0" fontId="5" fillId="7" borderId="5" xfId="3" quotePrefix="1" applyNumberFormat="1" applyFont="1" applyFill="1" applyBorder="1" applyAlignment="1" applyProtection="1">
      <alignment horizontal="left" indent="1"/>
      <protection locked="0" hidden="1"/>
    </xf>
    <xf numFmtId="0" fontId="5" fillId="7" borderId="4" xfId="3" quotePrefix="1" applyNumberFormat="1" applyFont="1" applyFill="1" applyBorder="1" applyAlignment="1" applyProtection="1">
      <alignment horizontal="left" indent="1"/>
      <protection locked="0" hidden="1"/>
    </xf>
    <xf numFmtId="0" fontId="5" fillId="7" borderId="21" xfId="3" quotePrefix="1" applyNumberFormat="1" applyFont="1" applyFill="1" applyBorder="1" applyAlignment="1" applyProtection="1">
      <alignment horizontal="left" indent="1"/>
      <protection locked="0" hidden="1"/>
    </xf>
  </cellXfs>
  <cellStyles count="5">
    <cellStyle name="Comma" xfId="1" builtinId="3"/>
    <cellStyle name="Comma_BottomUp" xfId="2"/>
    <cellStyle name="Comma_TopDown" xfId="3"/>
    <cellStyle name="Normal" xfId="0" builtinId="0"/>
    <cellStyle name="Normal_BottomUp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U52"/>
  <sheetViews>
    <sheetView showGridLines="0" tabSelected="1" topLeftCell="F26" zoomScaleNormal="100" workbookViewId="0">
      <selection activeCell="F26" sqref="F26"/>
    </sheetView>
  </sheetViews>
  <sheetFormatPr defaultColWidth="8.85546875" defaultRowHeight="12" outlineLevelRow="1" outlineLevelCol="1" x14ac:dyDescent="0.2"/>
  <cols>
    <col min="1" max="1" width="8.85546875" style="6" hidden="1" customWidth="1" outlineLevel="1"/>
    <col min="2" max="2" width="25.85546875" style="6" hidden="1" customWidth="1" outlineLevel="1"/>
    <col min="3" max="3" width="16.7109375" style="6" hidden="1" customWidth="1" outlineLevel="1"/>
    <col min="4" max="4" width="27.42578125" style="6" hidden="1" customWidth="1" outlineLevel="1"/>
    <col min="5" max="5" width="6.85546875" style="6" hidden="1" customWidth="1" outlineLevel="1"/>
    <col min="6" max="6" width="2.28515625" style="6" customWidth="1" collapsed="1"/>
    <col min="7" max="7" width="16.7109375" style="6" hidden="1" customWidth="1"/>
    <col min="8" max="8" width="26.7109375" style="6" customWidth="1"/>
    <col min="9" max="20" width="9.7109375" style="6" customWidth="1"/>
    <col min="21" max="21" width="10.7109375" style="6" customWidth="1"/>
    <col min="22" max="16384" width="8.85546875" style="6"/>
  </cols>
  <sheetData>
    <row r="1" spans="1:21" s="3" customFormat="1" ht="12.75" hidden="1" customHeight="1" outlineLevel="1" x14ac:dyDescent="0.2">
      <c r="A1" s="1" t="s">
        <v>14</v>
      </c>
      <c r="B1" s="2"/>
      <c r="F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s="3" customFormat="1" ht="12.75" hidden="1" customHeight="1" outlineLevel="1" x14ac:dyDescent="0.2">
      <c r="A2" s="7" t="s">
        <v>0</v>
      </c>
      <c r="B2" s="8" t="s">
        <v>49</v>
      </c>
      <c r="C2" s="5"/>
      <c r="F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3" customFormat="1" ht="12.75" hidden="1" customHeight="1" outlineLevel="1" x14ac:dyDescent="0.2">
      <c r="A3" s="11" t="s">
        <v>1</v>
      </c>
      <c r="B3" s="12" t="s">
        <v>16</v>
      </c>
      <c r="C3" s="13" t="str">
        <f>server&amp;$B$3</f>
        <v>PTR01-AC:bpmStaff</v>
      </c>
      <c r="D3" s="13" t="str">
        <f>server&amp;$B$3&amp;"_Emp_Info"</f>
        <v>PTR01-AC:bpmStaff_Emp_Info</v>
      </c>
      <c r="F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3" customFormat="1" ht="12.75" hidden="1" customHeight="1" outlineLevel="1" x14ac:dyDescent="0.2">
      <c r="A4" s="14"/>
      <c r="B4" s="15" t="s">
        <v>12</v>
      </c>
      <c r="C4" s="14"/>
      <c r="D4" s="15" t="s">
        <v>19</v>
      </c>
      <c r="F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3" customFormat="1" ht="12.75" hidden="1" customHeight="1" outlineLevel="1" x14ac:dyDescent="0.2">
      <c r="A5" s="14">
        <v>1</v>
      </c>
      <c r="B5" s="16" t="str">
        <f ca="1">server&amp;_xll.TABDIM(server&amp;$B$3,A5)</f>
        <v>PTR01-AC:bpmScenario</v>
      </c>
      <c r="C5" s="14" t="s">
        <v>13</v>
      </c>
      <c r="D5" s="16" t="s">
        <v>10</v>
      </c>
      <c r="F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s="3" customFormat="1" ht="12.75" hidden="1" customHeight="1" outlineLevel="1" x14ac:dyDescent="0.2">
      <c r="A6" s="14">
        <v>2</v>
      </c>
      <c r="B6" s="16" t="str">
        <f ca="1">server&amp;_xll.TABDIM(server&amp;$B$3,A6)</f>
        <v>PTR01-AC:bpmCompany</v>
      </c>
      <c r="C6" s="14" t="s">
        <v>13</v>
      </c>
      <c r="D6" s="16" t="s">
        <v>10</v>
      </c>
      <c r="F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s="3" customFormat="1" ht="12.75" hidden="1" customHeight="1" outlineLevel="1" x14ac:dyDescent="0.2">
      <c r="A7" s="14">
        <v>3</v>
      </c>
      <c r="B7" s="16" t="str">
        <f ca="1">server&amp;_xll.TABDIM(server&amp;$B$3,A7)</f>
        <v>PTR01-AC:bpmDepartment</v>
      </c>
      <c r="C7" s="14" t="s">
        <v>13</v>
      </c>
      <c r="D7" s="16" t="s">
        <v>10</v>
      </c>
      <c r="E7" s="10"/>
      <c r="F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s="3" customFormat="1" ht="12.75" hidden="1" customHeight="1" outlineLevel="1" x14ac:dyDescent="0.2">
      <c r="A8" s="14">
        <v>4</v>
      </c>
      <c r="B8" s="16" t="str">
        <f ca="1">server&amp;_xll.TABDIM(server&amp;$B$3,A8)</f>
        <v>PTR01-AC:bpmStaff_Employee</v>
      </c>
      <c r="C8" s="14" t="s">
        <v>17</v>
      </c>
      <c r="D8" s="16"/>
      <c r="E8" s="10"/>
      <c r="F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3" customFormat="1" ht="12.75" hidden="1" customHeight="1" outlineLevel="1" x14ac:dyDescent="0.2">
      <c r="A9" s="14">
        <v>5</v>
      </c>
      <c r="B9" s="16" t="str">
        <f ca="1">server&amp;_xll.TABDIM(server&amp;$B$3,A9)</f>
        <v>PTR01-AC:bpmPeriod</v>
      </c>
      <c r="C9" s="14" t="s">
        <v>18</v>
      </c>
      <c r="D9" s="16" t="s">
        <v>10</v>
      </c>
      <c r="E9" s="10"/>
      <c r="F9" s="9"/>
      <c r="G9" s="19" t="s">
        <v>6</v>
      </c>
      <c r="H9" s="19" t="s">
        <v>4</v>
      </c>
      <c r="I9" s="19" t="str">
        <f ca="1">"Jan "&amp;$I$28</f>
        <v>Jan 2016</v>
      </c>
      <c r="J9" s="19" t="str">
        <f ca="1">"Feb "&amp;$I$28</f>
        <v>Feb 2016</v>
      </c>
      <c r="K9" s="19" t="str">
        <f ca="1">"Mar "&amp;$I$28</f>
        <v>Mar 2016</v>
      </c>
      <c r="L9" s="19" t="str">
        <f ca="1">"Apr "&amp;$I$28</f>
        <v>Apr 2016</v>
      </c>
      <c r="M9" s="19" t="str">
        <f ca="1">"May "&amp;$I$28</f>
        <v>May 2016</v>
      </c>
      <c r="N9" s="19" t="str">
        <f ca="1">"Jun "&amp;$I$28</f>
        <v>Jun 2016</v>
      </c>
      <c r="O9" s="19" t="str">
        <f ca="1">"Jul "&amp;$I$28</f>
        <v>Jul 2016</v>
      </c>
      <c r="P9" s="19" t="str">
        <f ca="1">"Aug "&amp;$I$28</f>
        <v>Aug 2016</v>
      </c>
      <c r="Q9" s="19" t="str">
        <f ca="1">"Sep "&amp;$I$28</f>
        <v>Sep 2016</v>
      </c>
      <c r="R9" s="19" t="str">
        <f ca="1">"Oct "&amp;$I$28</f>
        <v>Oct 2016</v>
      </c>
      <c r="S9" s="19" t="str">
        <f ca="1">"Nov "&amp;$I$28</f>
        <v>Nov 2016</v>
      </c>
      <c r="T9" s="19" t="str">
        <f ca="1">"Dec "&amp;$I$28</f>
        <v>Dec 2016</v>
      </c>
      <c r="U9" s="19" t="str">
        <f ca="1">$I$28</f>
        <v>2016</v>
      </c>
    </row>
    <row r="10" spans="1:21" s="3" customFormat="1" ht="12.75" hidden="1" customHeight="1" outlineLevel="1" x14ac:dyDescent="0.2">
      <c r="A10" s="14">
        <v>6</v>
      </c>
      <c r="B10" s="16" t="str">
        <f ca="1">server&amp;_xll.TABDIM(server&amp;$B$3,A10)</f>
        <v>PTR01-AC:bpmStaff_Msr</v>
      </c>
      <c r="C10" s="14" t="s">
        <v>17</v>
      </c>
      <c r="D10" s="16" t="s">
        <v>25</v>
      </c>
      <c r="F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s="3" customFormat="1" ht="12.75" hidden="1" customHeight="1" outlineLevel="1" x14ac:dyDescent="0.2">
      <c r="A11" s="14">
        <v>7</v>
      </c>
      <c r="B11" s="16" t="str">
        <f ca="1">server&amp;_xll.TABDIM(server&amp;$B$3,A11)</f>
        <v>PTR01-AC:</v>
      </c>
      <c r="C11" s="14"/>
      <c r="D11" s="16"/>
      <c r="F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s="3" customFormat="1" ht="12.75" hidden="1" customHeight="1" outlineLevel="1" x14ac:dyDescent="0.2">
      <c r="A12" s="14">
        <v>8</v>
      </c>
      <c r="B12" s="16" t="str">
        <f ca="1">server&amp;_xll.TABDIM(server&amp;$B$3,A12)</f>
        <v>PTR01-AC:</v>
      </c>
      <c r="C12" s="14"/>
      <c r="D12" s="16"/>
      <c r="F12" s="9"/>
      <c r="I12" s="10"/>
      <c r="J12" s="10"/>
      <c r="K12" s="10"/>
      <c r="L12" s="10"/>
      <c r="M12" s="10"/>
      <c r="N12" s="10" t="s">
        <v>8</v>
      </c>
      <c r="O12" s="10"/>
      <c r="P12" s="10"/>
      <c r="Q12" s="10"/>
      <c r="R12" s="10"/>
      <c r="S12" s="10"/>
      <c r="T12" s="10"/>
      <c r="U12" s="10"/>
    </row>
    <row r="13" spans="1:21" s="3" customFormat="1" ht="12.75" hidden="1" customHeight="1" outlineLevel="1" x14ac:dyDescent="0.2">
      <c r="A13" s="14">
        <v>9</v>
      </c>
      <c r="B13" s="16" t="str">
        <f ca="1">server&amp;_xll.TABDIM(server&amp;$B$3,A13)</f>
        <v>PTR01-AC:</v>
      </c>
      <c r="C13" s="14"/>
      <c r="D13" s="16"/>
      <c r="E13" s="10"/>
      <c r="F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3" customFormat="1" ht="12.75" hidden="1" customHeight="1" outlineLevel="1" x14ac:dyDescent="0.2">
      <c r="A14" s="17"/>
      <c r="B14" s="18"/>
      <c r="C14" s="17"/>
      <c r="D14" s="18"/>
      <c r="E14" s="10"/>
      <c r="F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s="3" customFormat="1" ht="12.75" hidden="1" customHeight="1" outlineLevel="1" x14ac:dyDescent="0.2">
      <c r="A15" s="14" t="s">
        <v>20</v>
      </c>
      <c r="B15" s="16" t="str">
        <f ca="1">_xll.TM1RPTVIEW($C$3&amp;":03",1, _xll.TM1RPTTITLE($B$5,$I$27), _xll.TM1RPTTITLE($B$6,$N$27), _xll.TM1RPTTITLE($B$7,$N$28),_xll.TM1RPTTITLE($B$10,$S$27),TM1RPTFMTRNG,TM1RPTFMTIDCOL)</f>
        <v>PTR01-AC:bpmStaff:03</v>
      </c>
      <c r="C15" s="17"/>
      <c r="D15" s="18"/>
      <c r="E15" s="10"/>
      <c r="F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s="3" customFormat="1" ht="12.75" hidden="1" customHeight="1" outlineLevel="1" x14ac:dyDescent="0.2">
      <c r="A16" s="14" t="s">
        <v>24</v>
      </c>
      <c r="B16" s="16" t="s">
        <v>23</v>
      </c>
      <c r="C16" s="17"/>
      <c r="D16" s="18"/>
      <c r="E16" s="10"/>
      <c r="F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s="3" customFormat="1" ht="12.75" hidden="1" customHeight="1" outlineLevel="1" x14ac:dyDescent="0.2">
      <c r="C17" s="10"/>
      <c r="F17" s="9"/>
    </row>
    <row r="18" spans="1:21" s="3" customFormat="1" ht="12.75" hidden="1" customHeight="1" outlineLevel="1" thickBot="1" x14ac:dyDescent="0.2">
      <c r="A18" s="20" t="s">
        <v>21</v>
      </c>
      <c r="C18" s="10"/>
      <c r="F18" s="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2"/>
    </row>
    <row r="19" spans="1:21" s="3" customFormat="1" ht="12.75" hidden="1" customHeight="1" outlineLevel="1" thickTop="1" x14ac:dyDescent="0.2">
      <c r="A19" s="23" t="s">
        <v>29</v>
      </c>
      <c r="E19" s="3" t="s">
        <v>26</v>
      </c>
      <c r="F19" s="9"/>
      <c r="G19" s="38" t="s">
        <v>31</v>
      </c>
      <c r="H19" s="39" t="s">
        <v>2</v>
      </c>
      <c r="I19" s="40">
        <v>99999999</v>
      </c>
      <c r="J19" s="40">
        <v>99999999</v>
      </c>
      <c r="K19" s="40">
        <v>99999999</v>
      </c>
      <c r="L19" s="40">
        <v>99999999</v>
      </c>
      <c r="M19" s="40">
        <v>99999999</v>
      </c>
      <c r="N19" s="40">
        <v>99999999</v>
      </c>
      <c r="O19" s="40">
        <v>99999999</v>
      </c>
      <c r="P19" s="40">
        <v>99999999</v>
      </c>
      <c r="Q19" s="40">
        <v>99999999</v>
      </c>
      <c r="R19" s="40">
        <v>99999999</v>
      </c>
      <c r="S19" s="40">
        <v>99999999</v>
      </c>
      <c r="T19" s="40">
        <v>99999999</v>
      </c>
      <c r="U19" s="41">
        <v>99999999</v>
      </c>
    </row>
    <row r="20" spans="1:21" s="3" customFormat="1" ht="12.75" hidden="1" customHeight="1" outlineLevel="1" x14ac:dyDescent="0.2">
      <c r="F20" s="9"/>
      <c r="G20" s="53"/>
      <c r="H20" s="50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2"/>
    </row>
    <row r="21" spans="1:21" s="3" customFormat="1" ht="12.75" hidden="1" customHeight="1" outlineLevel="1" x14ac:dyDescent="0.2">
      <c r="A21" s="24" t="s">
        <v>28</v>
      </c>
      <c r="E21" s="3" t="s">
        <v>10</v>
      </c>
      <c r="F21" s="9"/>
      <c r="G21" s="54" t="s">
        <v>31</v>
      </c>
      <c r="H21" s="56" t="s">
        <v>2</v>
      </c>
      <c r="I21" s="42">
        <v>99999999</v>
      </c>
      <c r="J21" s="43">
        <v>99999999</v>
      </c>
      <c r="K21" s="43">
        <v>99999999</v>
      </c>
      <c r="L21" s="43">
        <v>99999999</v>
      </c>
      <c r="M21" s="43">
        <v>99999999</v>
      </c>
      <c r="N21" s="43">
        <v>99999999</v>
      </c>
      <c r="O21" s="43">
        <v>99999999</v>
      </c>
      <c r="P21" s="43">
        <v>99999999</v>
      </c>
      <c r="Q21" s="43">
        <v>99999999</v>
      </c>
      <c r="R21" s="43">
        <v>99999999</v>
      </c>
      <c r="S21" s="43">
        <v>99999999</v>
      </c>
      <c r="T21" s="43">
        <v>99999999</v>
      </c>
      <c r="U21" s="44">
        <v>99999999</v>
      </c>
    </row>
    <row r="22" spans="1:21" s="3" customFormat="1" ht="12.75" hidden="1" customHeight="1" outlineLevel="1" x14ac:dyDescent="0.2">
      <c r="A22" s="20"/>
      <c r="F22" s="9"/>
      <c r="G22" s="54"/>
      <c r="H22" s="57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6"/>
    </row>
    <row r="23" spans="1:21" s="3" customFormat="1" ht="12.75" hidden="1" customHeight="1" outlineLevel="1" x14ac:dyDescent="0.2">
      <c r="A23" s="27" t="s">
        <v>30</v>
      </c>
      <c r="E23" s="3" t="s">
        <v>2</v>
      </c>
      <c r="F23" s="9"/>
      <c r="G23" s="54" t="s">
        <v>31</v>
      </c>
      <c r="H23" s="58" t="s">
        <v>2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>
        <v>1</v>
      </c>
      <c r="O23" s="28">
        <v>1</v>
      </c>
      <c r="P23" s="28">
        <v>1</v>
      </c>
      <c r="Q23" s="28">
        <v>1</v>
      </c>
      <c r="R23" s="28">
        <v>1</v>
      </c>
      <c r="S23" s="28">
        <v>1</v>
      </c>
      <c r="T23" s="28">
        <v>1</v>
      </c>
      <c r="U23" s="29">
        <v>1</v>
      </c>
    </row>
    <row r="24" spans="1:21" s="3" customFormat="1" ht="12.75" hidden="1" customHeight="1" outlineLevel="1" x14ac:dyDescent="0.2">
      <c r="A24" s="30"/>
      <c r="F24" s="9"/>
      <c r="G24" s="54"/>
      <c r="H24" s="5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</row>
    <row r="25" spans="1:21" s="3" customFormat="1" ht="12.75" hidden="1" customHeight="1" outlineLevel="1" thickBot="1" x14ac:dyDescent="0.25">
      <c r="A25" s="30" t="s">
        <v>27</v>
      </c>
      <c r="E25" s="3" t="s">
        <v>2</v>
      </c>
      <c r="F25" s="9"/>
      <c r="G25" s="55" t="s">
        <v>31</v>
      </c>
      <c r="H25" s="59" t="s">
        <v>2</v>
      </c>
      <c r="I25" s="31">
        <v>1</v>
      </c>
      <c r="J25" s="31">
        <v>1</v>
      </c>
      <c r="K25" s="31">
        <v>1</v>
      </c>
      <c r="L25" s="31">
        <v>1</v>
      </c>
      <c r="M25" s="31">
        <v>1</v>
      </c>
      <c r="N25" s="31">
        <v>1</v>
      </c>
      <c r="O25" s="31">
        <v>1</v>
      </c>
      <c r="P25" s="31">
        <v>1</v>
      </c>
      <c r="Q25" s="31">
        <v>1</v>
      </c>
      <c r="R25" s="31">
        <v>1</v>
      </c>
      <c r="S25" s="31">
        <v>1</v>
      </c>
      <c r="T25" s="31">
        <v>1</v>
      </c>
      <c r="U25" s="32">
        <v>1</v>
      </c>
    </row>
    <row r="26" spans="1:21" s="3" customFormat="1" ht="13.5" customHeight="1" collapsed="1" x14ac:dyDescent="0.2">
      <c r="A26" s="20" t="s">
        <v>22</v>
      </c>
      <c r="C26"/>
      <c r="H26" s="9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s="3" customFormat="1" ht="12.75" x14ac:dyDescent="0.2">
      <c r="C27"/>
      <c r="F27" s="9"/>
      <c r="H27" s="34" t="s">
        <v>7</v>
      </c>
      <c r="I27" s="60" t="str">
        <f ca="1">_xll.SUBNM("PTR01-AC:bpmScenario","Default","Plan")</f>
        <v>Plan</v>
      </c>
      <c r="J27" s="60"/>
      <c r="K27"/>
      <c r="M27" s="34" t="s">
        <v>9</v>
      </c>
      <c r="N27" s="60" t="str">
        <f ca="1">_xll.SUBNM("PTR01-Ac:bpmCompany","Default","002 - Granny Smith (Oldies)","CodeName")</f>
        <v>002 - Granny Smith (Oldies)</v>
      </c>
      <c r="O27" s="60"/>
      <c r="P27" s="60"/>
      <c r="R27" s="34" t="s">
        <v>50</v>
      </c>
      <c r="S27" s="61" t="str">
        <f ca="1">_xll.SUBNM("PTR01-Ac:bpmStaff_Msr","zzUsedInReport",1)</f>
        <v>Gross Pay</v>
      </c>
      <c r="T27" s="62"/>
      <c r="U27" s="63"/>
    </row>
    <row r="28" spans="1:21" s="3" customFormat="1" ht="12.75" x14ac:dyDescent="0.2">
      <c r="C28"/>
      <c r="F28" s="9"/>
      <c r="H28" s="34" t="s">
        <v>3</v>
      </c>
      <c r="I28" s="60" t="str">
        <f ca="1">_xll.SUBNM("PTR01-Ac:bpmPeriod","Default",4,"PeriodName")</f>
        <v>2016</v>
      </c>
      <c r="J28" s="60"/>
      <c r="K28"/>
      <c r="M28" s="34" t="s">
        <v>11</v>
      </c>
      <c r="N28" s="60" t="str">
        <f ca="1">_xll.SUBNM("PTR01-Ac:bpmDepartment","","46","NameCode")</f>
        <v>Sales (46)</v>
      </c>
      <c r="O28" s="60"/>
      <c r="P28" s="60"/>
    </row>
    <row r="29" spans="1:21" s="3" customFormat="1" ht="8.25" customHeight="1" thickBot="1" x14ac:dyDescent="0.25">
      <c r="C29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</row>
    <row r="30" spans="1:21" s="3" customFormat="1" ht="8.25" customHeight="1" thickTop="1" x14ac:dyDescent="0.2">
      <c r="C30" s="46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21" s="3" customFormat="1" ht="18.75" x14ac:dyDescent="0.3">
      <c r="C31" s="46"/>
      <c r="H31" s="49" t="s">
        <v>15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</row>
    <row r="32" spans="1:21" s="3" customFormat="1" x14ac:dyDescent="0.2">
      <c r="C32" s="46"/>
      <c r="K32" s="35"/>
      <c r="L32" s="35"/>
      <c r="M32" s="9"/>
      <c r="N32" s="9"/>
      <c r="O32" s="9"/>
      <c r="P32" s="9"/>
      <c r="Q32" s="9"/>
      <c r="R32" s="9"/>
      <c r="S32" s="9"/>
      <c r="T32" s="9"/>
      <c r="U32" s="9"/>
    </row>
    <row r="33" spans="1:21" s="3" customFormat="1" ht="25.5" customHeight="1" thickBot="1" x14ac:dyDescent="0.25">
      <c r="F33" s="37"/>
      <c r="G33" s="45" t="s">
        <v>6</v>
      </c>
      <c r="H33" s="45" t="s">
        <v>5</v>
      </c>
      <c r="I33" s="45" t="str">
        <f ca="1">"Jan "&amp;$I$28</f>
        <v>Jan 2016</v>
      </c>
      <c r="J33" s="45" t="str">
        <f ca="1">"Feb "&amp;$I$28</f>
        <v>Feb 2016</v>
      </c>
      <c r="K33" s="45" t="str">
        <f ca="1">"Mar "&amp;$I$28</f>
        <v>Mar 2016</v>
      </c>
      <c r="L33" s="45" t="str">
        <f ca="1">"Apr "&amp;$I$28</f>
        <v>Apr 2016</v>
      </c>
      <c r="M33" s="45" t="str">
        <f ca="1">"May "&amp;$I$28</f>
        <v>May 2016</v>
      </c>
      <c r="N33" s="45" t="str">
        <f ca="1">"Jun "&amp;$I$28</f>
        <v>Jun 2016</v>
      </c>
      <c r="O33" s="45" t="str">
        <f ca="1">"Jul "&amp;$I$28</f>
        <v>Jul 2016</v>
      </c>
      <c r="P33" s="45" t="str">
        <f ca="1">"Aug "&amp;$I$28</f>
        <v>Aug 2016</v>
      </c>
      <c r="Q33" s="45" t="str">
        <f ca="1">"Sep "&amp;$I$28</f>
        <v>Sep 2016</v>
      </c>
      <c r="R33" s="45" t="str">
        <f ca="1">"Oct "&amp;$I$28</f>
        <v>Oct 2016</v>
      </c>
      <c r="S33" s="45" t="str">
        <f ca="1">"Nov "&amp;$I$28</f>
        <v>Nov 2016</v>
      </c>
      <c r="T33" s="45" t="str">
        <f ca="1">"Dec "&amp;$I$28</f>
        <v>Dec 2016</v>
      </c>
      <c r="U33" s="45" t="str">
        <f ca="1">$I$28</f>
        <v>2016</v>
      </c>
    </row>
    <row r="34" spans="1:21" s="36" customFormat="1" ht="12.75" thickTop="1" x14ac:dyDescent="0.2">
      <c r="A34" s="23" t="str">
        <f ca="1">_xll.ELLEV($B$8,$D34)&amp;IF(OFFSET(H34,1,0)="","_Bottom","")</f>
        <v>2</v>
      </c>
      <c r="B34" s="3" t="str">
        <f ca="1">_xll.DBR($D$3,$I$27,$N$27,$N$28,$D34,"Name")</f>
        <v/>
      </c>
      <c r="C34" s="3" t="str">
        <f t="shared" ref="C34:C51" ca="1" si="0">$S$27</f>
        <v>Gross Pay</v>
      </c>
      <c r="D34" s="3" t="str">
        <f ca="1">_xll.TM1RPTROW($B$15,$B$8,"Default",C34,"","1",$B$16,0,0)</f>
        <v>Total Employees</v>
      </c>
      <c r="E34" s="3"/>
      <c r="F34" s="9"/>
      <c r="G34" s="38" t="str">
        <f ca="1">IF(A34="2",$C34,"")</f>
        <v>Gross Pay</v>
      </c>
      <c r="H34" s="39" t="str">
        <f ca="1">IF($A34="0",D34&amp;"-"&amp;$B34,$D34)</f>
        <v>Total Employees</v>
      </c>
      <c r="I34" s="40">
        <f ca="1">_xll.DBRW($B$15,$I$27,$N$27,$N$28,$D34,I$33,$C34)</f>
        <v>101038.91666666666</v>
      </c>
      <c r="J34" s="40">
        <f ca="1">_xll.DBRW($B$15,$I$27,$N$27,$N$28,$D34,J$33,$C34)</f>
        <v>101038.91666666666</v>
      </c>
      <c r="K34" s="40">
        <f ca="1">_xll.DBRW($B$15,$I$27,$N$27,$N$28,$D34,K$33,$C34)</f>
        <v>101038.91666666666</v>
      </c>
      <c r="L34" s="40">
        <f ca="1">_xll.DBRW($B$15,$I$27,$N$27,$N$28,$D34,L$33,$C34)</f>
        <v>105622.24999999999</v>
      </c>
      <c r="M34" s="40">
        <f ca="1">_xll.DBRW($B$15,$I$27,$N$27,$N$28,$D34,M$33,$C34)</f>
        <v>90622.249999999971</v>
      </c>
      <c r="N34" s="40">
        <f ca="1">_xll.DBRW($B$15,$I$27,$N$27,$N$28,$D34,N$33,$C34)</f>
        <v>90622.249999999971</v>
      </c>
      <c r="O34" s="40">
        <f ca="1">_xll.DBRW($B$15,$I$27,$N$27,$N$28,$D34,O$33,$C34)</f>
        <v>103122.24999999997</v>
      </c>
      <c r="P34" s="40">
        <f ca="1">_xll.DBRW($B$15,$I$27,$N$27,$N$28,$D34,P$33,$C34)</f>
        <v>103122.24999999997</v>
      </c>
      <c r="Q34" s="40">
        <f ca="1">_xll.DBRW($B$15,$I$27,$N$27,$N$28,$D34,Q$33,$C34)</f>
        <v>103122.24999999997</v>
      </c>
      <c r="R34" s="40">
        <f ca="1">_xll.DBRW($B$15,$I$27,$N$27,$N$28,$D34,R$33,$C34)</f>
        <v>103122.24999999997</v>
      </c>
      <c r="S34" s="40">
        <f ca="1">_xll.DBRW($B$15,$I$27,$N$27,$N$28,$D34,S$33,$C34)</f>
        <v>103122.24999999997</v>
      </c>
      <c r="T34" s="40">
        <f ca="1">_xll.DBRW($B$15,$I$27,$N$27,$N$28,$D34,T$33,$C34)</f>
        <v>103122.24999999997</v>
      </c>
      <c r="U34" s="41">
        <f ca="1">_xll.DBRW($B$15,$I$27,$N$27,$N$28,$D34,U$33,$C34)</f>
        <v>1208717</v>
      </c>
    </row>
    <row r="35" spans="1:21" customFormat="1" ht="12.75" x14ac:dyDescent="0.2">
      <c r="A35" s="24" t="str">
        <f ca="1">_xll.ELLEV($B$8,$D35)&amp;IF(OFFSET(H35,1,0)="","_Bottom","")</f>
        <v>1</v>
      </c>
      <c r="B35" s="3" t="str">
        <f ca="1">_xll.DBR($D$3,$I$27,$N$27,$N$28,$D35,"Name")</f>
        <v>Total Filled</v>
      </c>
      <c r="C35" s="3" t="str">
        <f t="shared" ca="1" si="0"/>
        <v>Gross Pay</v>
      </c>
      <c r="D35" s="3" t="s">
        <v>32</v>
      </c>
      <c r="E35" s="3"/>
      <c r="F35" s="9"/>
      <c r="G35" s="54" t="str">
        <f t="shared" ref="G35:G51" ca="1" si="1">IF(A35="2",$C35,"")</f>
        <v/>
      </c>
      <c r="H35" s="56" t="str">
        <f t="shared" ref="H35:H51" ca="1" si="2">IF($A35="0",D35&amp;"-"&amp;$B35,$D35)</f>
        <v>Total Filled</v>
      </c>
      <c r="I35" s="42">
        <f ca="1">_xll.DBRW($B$15,$I$27,$N$27,$N$28,$D35,I$33,$C35)</f>
        <v>101038.91666666666</v>
      </c>
      <c r="J35" s="43">
        <f ca="1">_xll.DBRW($B$15,$I$27,$N$27,$N$28,$D35,J$33,$C35)</f>
        <v>101038.91666666666</v>
      </c>
      <c r="K35" s="43">
        <f ca="1">_xll.DBRW($B$15,$I$27,$N$27,$N$28,$D35,K$33,$C35)</f>
        <v>101038.91666666666</v>
      </c>
      <c r="L35" s="43">
        <f ca="1">_xll.DBRW($B$15,$I$27,$N$27,$N$28,$D35,L$33,$C35)</f>
        <v>101038.91666666666</v>
      </c>
      <c r="M35" s="43">
        <f ca="1">_xll.DBRW($B$15,$I$27,$N$27,$N$28,$D35,M$33,$C35)</f>
        <v>86038.916666666642</v>
      </c>
      <c r="N35" s="43">
        <f ca="1">_xll.DBRW($B$15,$I$27,$N$27,$N$28,$D35,N$33,$C35)</f>
        <v>86038.916666666642</v>
      </c>
      <c r="O35" s="43">
        <f ca="1">_xll.DBRW($B$15,$I$27,$N$27,$N$28,$D35,O$33,$C35)</f>
        <v>86038.916666666642</v>
      </c>
      <c r="P35" s="43">
        <f ca="1">_xll.DBRW($B$15,$I$27,$N$27,$N$28,$D35,P$33,$C35)</f>
        <v>86038.916666666642</v>
      </c>
      <c r="Q35" s="43">
        <f ca="1">_xll.DBRW($B$15,$I$27,$N$27,$N$28,$D35,Q$33,$C35)</f>
        <v>86038.916666666642</v>
      </c>
      <c r="R35" s="43">
        <f ca="1">_xll.DBRW($B$15,$I$27,$N$27,$N$28,$D35,R$33,$C35)</f>
        <v>86038.916666666642</v>
      </c>
      <c r="S35" s="43">
        <f ca="1">_xll.DBRW($B$15,$I$27,$N$27,$N$28,$D35,S$33,$C35)</f>
        <v>86038.916666666642</v>
      </c>
      <c r="T35" s="43">
        <f ca="1">_xll.DBRW($B$15,$I$27,$N$27,$N$28,$D35,T$33,$C35)</f>
        <v>86038.916666666642</v>
      </c>
      <c r="U35" s="44">
        <f ca="1">_xll.DBRW($B$15,$I$27,$N$27,$N$28,$D35,U$33,$C35)</f>
        <v>1092467</v>
      </c>
    </row>
    <row r="36" spans="1:21" customFormat="1" ht="12.75" x14ac:dyDescent="0.2">
      <c r="A36" s="27" t="str">
        <f ca="1">_xll.ELLEV($B$8,$D36)&amp;IF(OFFSET(H36,1,0)="","_Bottom","")</f>
        <v>0</v>
      </c>
      <c r="B36" s="3" t="str">
        <f ca="1">_xll.DBR($D$3,$I$27,$N$27,$N$28,$D36,"Name")</f>
        <v>Brando, Marlon</v>
      </c>
      <c r="C36" s="3" t="str">
        <f t="shared" ca="1" si="0"/>
        <v>Gross Pay</v>
      </c>
      <c r="D36" s="3" t="s">
        <v>33</v>
      </c>
      <c r="E36" s="3"/>
      <c r="F36" s="9"/>
      <c r="G36" s="54" t="str">
        <f t="shared" ca="1" si="1"/>
        <v/>
      </c>
      <c r="H36" s="58" t="str">
        <f t="shared" ca="1" si="2"/>
        <v>100246001-Brando, Marlon</v>
      </c>
      <c r="I36" s="28">
        <f ca="1">_xll.DBRW($B$15,$I$27,$N$27,$N$28,$D36,I$33,$C36)</f>
        <v>20833.333333333332</v>
      </c>
      <c r="J36" s="28">
        <f ca="1">_xll.DBRW($B$15,$I$27,$N$27,$N$28,$D36,J$33,$C36)</f>
        <v>20833.333333333332</v>
      </c>
      <c r="K36" s="28">
        <f ca="1">_xll.DBRW($B$15,$I$27,$N$27,$N$28,$D36,K$33,$C36)</f>
        <v>20833.333333333332</v>
      </c>
      <c r="L36" s="28">
        <f ca="1">_xll.DBRW($B$15,$I$27,$N$27,$N$28,$D36,L$33,$C36)</f>
        <v>20833.333333333332</v>
      </c>
      <c r="M36" s="28">
        <f ca="1">_xll.DBRW($B$15,$I$27,$N$27,$N$28,$D36,M$33,$C36)</f>
        <v>20833.333333333332</v>
      </c>
      <c r="N36" s="28">
        <f ca="1">_xll.DBRW($B$15,$I$27,$N$27,$N$28,$D36,N$33,$C36)</f>
        <v>20833.333333333332</v>
      </c>
      <c r="O36" s="28">
        <f ca="1">_xll.DBRW($B$15,$I$27,$N$27,$N$28,$D36,O$33,$C36)</f>
        <v>20833.333333333332</v>
      </c>
      <c r="P36" s="28">
        <f ca="1">_xll.DBRW($B$15,$I$27,$N$27,$N$28,$D36,P$33,$C36)</f>
        <v>20833.333333333332</v>
      </c>
      <c r="Q36" s="28">
        <f ca="1">_xll.DBRW($B$15,$I$27,$N$27,$N$28,$D36,Q$33,$C36)</f>
        <v>20833.333333333332</v>
      </c>
      <c r="R36" s="28">
        <f ca="1">_xll.DBRW($B$15,$I$27,$N$27,$N$28,$D36,R$33,$C36)</f>
        <v>20833.333333333332</v>
      </c>
      <c r="S36" s="28">
        <f ca="1">_xll.DBRW($B$15,$I$27,$N$27,$N$28,$D36,S$33,$C36)</f>
        <v>20833.333333333332</v>
      </c>
      <c r="T36" s="28">
        <f ca="1">_xll.DBRW($B$15,$I$27,$N$27,$N$28,$D36,T$33,$C36)</f>
        <v>20833.333333333332</v>
      </c>
      <c r="U36" s="29">
        <f ca="1">_xll.DBRW($B$15,$I$27,$N$27,$N$28,$D36,U$33,$C36)</f>
        <v>250000.00000000003</v>
      </c>
    </row>
    <row r="37" spans="1:21" customFormat="1" ht="12.75" x14ac:dyDescent="0.2">
      <c r="A37" s="27" t="str">
        <f ca="1">_xll.ELLEV($B$8,$D37)&amp;IF(OFFSET(H37,1,0)="","_Bottom","")</f>
        <v>0</v>
      </c>
      <c r="B37" s="3" t="str">
        <f ca="1">_xll.DBR($D$3,$I$27,$N$27,$N$28,$D37,"Name")</f>
        <v>Caan, James</v>
      </c>
      <c r="C37" s="3" t="str">
        <f t="shared" ca="1" si="0"/>
        <v>Gross Pay</v>
      </c>
      <c r="D37" s="3" t="s">
        <v>34</v>
      </c>
      <c r="E37" s="3"/>
      <c r="F37" s="9"/>
      <c r="G37" s="54" t="str">
        <f t="shared" ca="1" si="1"/>
        <v/>
      </c>
      <c r="H37" s="58" t="str">
        <f t="shared" ca="1" si="2"/>
        <v>100246002-Caan, James</v>
      </c>
      <c r="I37" s="28">
        <f ca="1">_xll.DBRW($B$15,$I$27,$N$27,$N$28,$D37,I$33,$C37)</f>
        <v>15000</v>
      </c>
      <c r="J37" s="28">
        <f ca="1">_xll.DBRW($B$15,$I$27,$N$27,$N$28,$D37,J$33,$C37)</f>
        <v>15000</v>
      </c>
      <c r="K37" s="28">
        <f ca="1">_xll.DBRW($B$15,$I$27,$N$27,$N$28,$D37,K$33,$C37)</f>
        <v>15000</v>
      </c>
      <c r="L37" s="28">
        <f ca="1">_xll.DBRW($B$15,$I$27,$N$27,$N$28,$D37,L$33,$C37)</f>
        <v>15000</v>
      </c>
      <c r="M37" s="28">
        <f ca="1">_xll.DBRW($B$15,$I$27,$N$27,$N$28,$D37,M$33,$C37)</f>
        <v>0</v>
      </c>
      <c r="N37" s="28">
        <f ca="1">_xll.DBRW($B$15,$I$27,$N$27,$N$28,$D37,N$33,$C37)</f>
        <v>0</v>
      </c>
      <c r="O37" s="28">
        <f ca="1">_xll.DBRW($B$15,$I$27,$N$27,$N$28,$D37,O$33,$C37)</f>
        <v>0</v>
      </c>
      <c r="P37" s="28">
        <f ca="1">_xll.DBRW($B$15,$I$27,$N$27,$N$28,$D37,P$33,$C37)</f>
        <v>0</v>
      </c>
      <c r="Q37" s="28">
        <f ca="1">_xll.DBRW($B$15,$I$27,$N$27,$N$28,$D37,Q$33,$C37)</f>
        <v>0</v>
      </c>
      <c r="R37" s="28">
        <f ca="1">_xll.DBRW($B$15,$I$27,$N$27,$N$28,$D37,R$33,$C37)</f>
        <v>0</v>
      </c>
      <c r="S37" s="28">
        <f ca="1">_xll.DBRW($B$15,$I$27,$N$27,$N$28,$D37,S$33,$C37)</f>
        <v>0</v>
      </c>
      <c r="T37" s="28">
        <f ca="1">_xll.DBRW($B$15,$I$27,$N$27,$N$28,$D37,T$33,$C37)</f>
        <v>0</v>
      </c>
      <c r="U37" s="29">
        <f ca="1">_xll.DBRW($B$15,$I$27,$N$27,$N$28,$D37,U$33,$C37)</f>
        <v>60000</v>
      </c>
    </row>
    <row r="38" spans="1:21" customFormat="1" ht="12.75" x14ac:dyDescent="0.2">
      <c r="A38" s="27" t="str">
        <f ca="1">_xll.ELLEV($B$8,$D38)&amp;IF(OFFSET(H38,1,0)="","_Bottom","")</f>
        <v>0</v>
      </c>
      <c r="B38" s="3" t="str">
        <f ca="1">_xll.DBR($D$3,$I$27,$N$27,$N$28,$D38,"Name")</f>
        <v>Coppola, Francis Ford</v>
      </c>
      <c r="C38" s="3" t="str">
        <f t="shared" ca="1" si="0"/>
        <v>Gross Pay</v>
      </c>
      <c r="D38" s="3" t="s">
        <v>35</v>
      </c>
      <c r="E38" s="3"/>
      <c r="F38" s="9"/>
      <c r="G38" s="54" t="str">
        <f t="shared" ca="1" si="1"/>
        <v/>
      </c>
      <c r="H38" s="58" t="str">
        <f t="shared" ca="1" si="2"/>
        <v>100246003-Coppola, Francis Ford</v>
      </c>
      <c r="I38" s="28">
        <f ca="1">_xll.DBRW($B$15,$I$27,$N$27,$N$28,$D38,I$33,$C38)</f>
        <v>12500</v>
      </c>
      <c r="J38" s="28">
        <f ca="1">_xll.DBRW($B$15,$I$27,$N$27,$N$28,$D38,J$33,$C38)</f>
        <v>12500</v>
      </c>
      <c r="K38" s="28">
        <f ca="1">_xll.DBRW($B$15,$I$27,$N$27,$N$28,$D38,K$33,$C38)</f>
        <v>12500</v>
      </c>
      <c r="L38" s="28">
        <f ca="1">_xll.DBRW($B$15,$I$27,$N$27,$N$28,$D38,L$33,$C38)</f>
        <v>12500</v>
      </c>
      <c r="M38" s="28">
        <f ca="1">_xll.DBRW($B$15,$I$27,$N$27,$N$28,$D38,M$33,$C38)</f>
        <v>12500</v>
      </c>
      <c r="N38" s="28">
        <f ca="1">_xll.DBRW($B$15,$I$27,$N$27,$N$28,$D38,N$33,$C38)</f>
        <v>12500</v>
      </c>
      <c r="O38" s="28">
        <f ca="1">_xll.DBRW($B$15,$I$27,$N$27,$N$28,$D38,O$33,$C38)</f>
        <v>12500</v>
      </c>
      <c r="P38" s="28">
        <f ca="1">_xll.DBRW($B$15,$I$27,$N$27,$N$28,$D38,P$33,$C38)</f>
        <v>12500</v>
      </c>
      <c r="Q38" s="28">
        <f ca="1">_xll.DBRW($B$15,$I$27,$N$27,$N$28,$D38,Q$33,$C38)</f>
        <v>12500</v>
      </c>
      <c r="R38" s="28">
        <f ca="1">_xll.DBRW($B$15,$I$27,$N$27,$N$28,$D38,R$33,$C38)</f>
        <v>12500</v>
      </c>
      <c r="S38" s="28">
        <f ca="1">_xll.DBRW($B$15,$I$27,$N$27,$N$28,$D38,S$33,$C38)</f>
        <v>12500</v>
      </c>
      <c r="T38" s="28">
        <f ca="1">_xll.DBRW($B$15,$I$27,$N$27,$N$28,$D38,T$33,$C38)</f>
        <v>12500</v>
      </c>
      <c r="U38" s="29">
        <f ca="1">_xll.DBRW($B$15,$I$27,$N$27,$N$28,$D38,U$33,$C38)</f>
        <v>150000</v>
      </c>
    </row>
    <row r="39" spans="1:21" customFormat="1" ht="12.75" x14ac:dyDescent="0.2">
      <c r="A39" s="27" t="str">
        <f ca="1">_xll.ELLEV($B$8,$D39)&amp;IF(OFFSET(H39,1,0)="","_Bottom","")</f>
        <v>0</v>
      </c>
      <c r="B39" s="3" t="str">
        <f ca="1">_xll.DBR($D$3,$I$27,$N$27,$N$28,$D39,"Name")</f>
        <v>Coppola, Sofia</v>
      </c>
      <c r="C39" s="3" t="str">
        <f t="shared" ca="1" si="0"/>
        <v>Gross Pay</v>
      </c>
      <c r="D39" s="3" t="s">
        <v>36</v>
      </c>
      <c r="E39" s="3"/>
      <c r="F39" s="9"/>
      <c r="G39" s="54" t="str">
        <f t="shared" ca="1" si="1"/>
        <v/>
      </c>
      <c r="H39" s="58" t="str">
        <f t="shared" ca="1" si="2"/>
        <v>100246004-Coppola, Sofia</v>
      </c>
      <c r="I39" s="28">
        <f ca="1">_xll.DBRW($B$15,$I$27,$N$27,$N$28,$D39,I$33,$C39)</f>
        <v>10000</v>
      </c>
      <c r="J39" s="28">
        <f ca="1">_xll.DBRW($B$15,$I$27,$N$27,$N$28,$D39,J$33,$C39)</f>
        <v>10000</v>
      </c>
      <c r="K39" s="28">
        <f ca="1">_xll.DBRW($B$15,$I$27,$N$27,$N$28,$D39,K$33,$C39)</f>
        <v>10000</v>
      </c>
      <c r="L39" s="28">
        <f ca="1">_xll.DBRW($B$15,$I$27,$N$27,$N$28,$D39,L$33,$C39)</f>
        <v>10000</v>
      </c>
      <c r="M39" s="28">
        <f ca="1">_xll.DBRW($B$15,$I$27,$N$27,$N$28,$D39,M$33,$C39)</f>
        <v>10000</v>
      </c>
      <c r="N39" s="28">
        <f ca="1">_xll.DBRW($B$15,$I$27,$N$27,$N$28,$D39,N$33,$C39)</f>
        <v>10000</v>
      </c>
      <c r="O39" s="28">
        <f ca="1">_xll.DBRW($B$15,$I$27,$N$27,$N$28,$D39,O$33,$C39)</f>
        <v>10000</v>
      </c>
      <c r="P39" s="28">
        <f ca="1">_xll.DBRW($B$15,$I$27,$N$27,$N$28,$D39,P$33,$C39)</f>
        <v>10000</v>
      </c>
      <c r="Q39" s="28">
        <f ca="1">_xll.DBRW($B$15,$I$27,$N$27,$N$28,$D39,Q$33,$C39)</f>
        <v>10000</v>
      </c>
      <c r="R39" s="28">
        <f ca="1">_xll.DBRW($B$15,$I$27,$N$27,$N$28,$D39,R$33,$C39)</f>
        <v>10000</v>
      </c>
      <c r="S39" s="28">
        <f ca="1">_xll.DBRW($B$15,$I$27,$N$27,$N$28,$D39,S$33,$C39)</f>
        <v>10000</v>
      </c>
      <c r="T39" s="28">
        <f ca="1">_xll.DBRW($B$15,$I$27,$N$27,$N$28,$D39,T$33,$C39)</f>
        <v>10000</v>
      </c>
      <c r="U39" s="29">
        <f ca="1">_xll.DBRW($B$15,$I$27,$N$27,$N$28,$D39,U$33,$C39)</f>
        <v>120000</v>
      </c>
    </row>
    <row r="40" spans="1:21" customFormat="1" ht="12.75" x14ac:dyDescent="0.2">
      <c r="A40" s="27" t="str">
        <f ca="1">_xll.ELLEV($B$8,$D40)&amp;IF(OFFSET(H40,1,0)="","_Bottom","")</f>
        <v>0</v>
      </c>
      <c r="B40" s="3" t="str">
        <f ca="1">_xll.DBR($D$3,$I$27,$N$27,$N$28,$D40,"Name")</f>
        <v>DeNiro, Robert</v>
      </c>
      <c r="C40" s="3" t="str">
        <f t="shared" ca="1" si="0"/>
        <v>Gross Pay</v>
      </c>
      <c r="D40" s="3" t="s">
        <v>37</v>
      </c>
      <c r="E40" s="3"/>
      <c r="F40" s="9"/>
      <c r="G40" s="54" t="str">
        <f t="shared" ca="1" si="1"/>
        <v/>
      </c>
      <c r="H40" s="58" t="str">
        <f t="shared" ca="1" si="2"/>
        <v>100246005-DeNiro, Robert</v>
      </c>
      <c r="I40" s="28">
        <f ca="1">_xll.DBRW($B$15,$I$27,$N$27,$N$28,$D40,I$33,$C40)</f>
        <v>4766.6666666666661</v>
      </c>
      <c r="J40" s="28">
        <f ca="1">_xll.DBRW($B$15,$I$27,$N$27,$N$28,$D40,J$33,$C40)</f>
        <v>4766.6666666666661</v>
      </c>
      <c r="K40" s="28">
        <f ca="1">_xll.DBRW($B$15,$I$27,$N$27,$N$28,$D40,K$33,$C40)</f>
        <v>4766.6666666666661</v>
      </c>
      <c r="L40" s="28">
        <f ca="1">_xll.DBRW($B$15,$I$27,$N$27,$N$28,$D40,L$33,$C40)</f>
        <v>4766.6666666666661</v>
      </c>
      <c r="M40" s="28">
        <f ca="1">_xll.DBRW($B$15,$I$27,$N$27,$N$28,$D40,M$33,$C40)</f>
        <v>4766.6666666666661</v>
      </c>
      <c r="N40" s="28">
        <f ca="1">_xll.DBRW($B$15,$I$27,$N$27,$N$28,$D40,N$33,$C40)</f>
        <v>4766.6666666666661</v>
      </c>
      <c r="O40" s="28">
        <f ca="1">_xll.DBRW($B$15,$I$27,$N$27,$N$28,$D40,O$33,$C40)</f>
        <v>4766.6666666666661</v>
      </c>
      <c r="P40" s="28">
        <f ca="1">_xll.DBRW($B$15,$I$27,$N$27,$N$28,$D40,P$33,$C40)</f>
        <v>4766.6666666666661</v>
      </c>
      <c r="Q40" s="28">
        <f ca="1">_xll.DBRW($B$15,$I$27,$N$27,$N$28,$D40,Q$33,$C40)</f>
        <v>4766.6666666666661</v>
      </c>
      <c r="R40" s="28">
        <f ca="1">_xll.DBRW($B$15,$I$27,$N$27,$N$28,$D40,R$33,$C40)</f>
        <v>4766.6666666666661</v>
      </c>
      <c r="S40" s="28">
        <f ca="1">_xll.DBRW($B$15,$I$27,$N$27,$N$28,$D40,S$33,$C40)</f>
        <v>4766.6666666666661</v>
      </c>
      <c r="T40" s="28">
        <f ca="1">_xll.DBRW($B$15,$I$27,$N$27,$N$28,$D40,T$33,$C40)</f>
        <v>4766.6666666666661</v>
      </c>
      <c r="U40" s="29">
        <f ca="1">_xll.DBRW($B$15,$I$27,$N$27,$N$28,$D40,U$33,$C40)</f>
        <v>57199.999999999978</v>
      </c>
    </row>
    <row r="41" spans="1:21" customFormat="1" ht="12.75" x14ac:dyDescent="0.2">
      <c r="A41" s="27" t="str">
        <f ca="1">_xll.ELLEV($B$8,$D41)&amp;IF(OFFSET(H41,1,0)="","_Bottom","")</f>
        <v>0</v>
      </c>
      <c r="B41" s="3" t="str">
        <f ca="1">_xll.DBR($D$3,$I$27,$N$27,$N$28,$D41,"Name")</f>
        <v>Duvall, Robert</v>
      </c>
      <c r="C41" s="3" t="str">
        <f t="shared" ca="1" si="0"/>
        <v>Gross Pay</v>
      </c>
      <c r="D41" s="3" t="s">
        <v>38</v>
      </c>
      <c r="E41" s="3"/>
      <c r="F41" s="9"/>
      <c r="G41" s="54" t="str">
        <f t="shared" ca="1" si="1"/>
        <v/>
      </c>
      <c r="H41" s="58" t="str">
        <f t="shared" ca="1" si="2"/>
        <v>100246006-Duvall, Robert</v>
      </c>
      <c r="I41" s="28">
        <f ca="1">_xll.DBRW($B$15,$I$27,$N$27,$N$28,$D41,I$33,$C41)</f>
        <v>5416.6666666666661</v>
      </c>
      <c r="J41" s="28">
        <f ca="1">_xll.DBRW($B$15,$I$27,$N$27,$N$28,$D41,J$33,$C41)</f>
        <v>5416.6666666666661</v>
      </c>
      <c r="K41" s="28">
        <f ca="1">_xll.DBRW($B$15,$I$27,$N$27,$N$28,$D41,K$33,$C41)</f>
        <v>5416.6666666666661</v>
      </c>
      <c r="L41" s="28">
        <f ca="1">_xll.DBRW($B$15,$I$27,$N$27,$N$28,$D41,L$33,$C41)</f>
        <v>5416.6666666666661</v>
      </c>
      <c r="M41" s="28">
        <f ca="1">_xll.DBRW($B$15,$I$27,$N$27,$N$28,$D41,M$33,$C41)</f>
        <v>5416.6666666666661</v>
      </c>
      <c r="N41" s="28">
        <f ca="1">_xll.DBRW($B$15,$I$27,$N$27,$N$28,$D41,N$33,$C41)</f>
        <v>5416.6666666666661</v>
      </c>
      <c r="O41" s="28">
        <f ca="1">_xll.DBRW($B$15,$I$27,$N$27,$N$28,$D41,O$33,$C41)</f>
        <v>5416.6666666666661</v>
      </c>
      <c r="P41" s="28">
        <f ca="1">_xll.DBRW($B$15,$I$27,$N$27,$N$28,$D41,P$33,$C41)</f>
        <v>5416.6666666666661</v>
      </c>
      <c r="Q41" s="28">
        <f ca="1">_xll.DBRW($B$15,$I$27,$N$27,$N$28,$D41,Q$33,$C41)</f>
        <v>5416.6666666666661</v>
      </c>
      <c r="R41" s="28">
        <f ca="1">_xll.DBRW($B$15,$I$27,$N$27,$N$28,$D41,R$33,$C41)</f>
        <v>5416.6666666666661</v>
      </c>
      <c r="S41" s="28">
        <f ca="1">_xll.DBRW($B$15,$I$27,$N$27,$N$28,$D41,S$33,$C41)</f>
        <v>5416.6666666666661</v>
      </c>
      <c r="T41" s="28">
        <f ca="1">_xll.DBRW($B$15,$I$27,$N$27,$N$28,$D41,T$33,$C41)</f>
        <v>5416.6666666666661</v>
      </c>
      <c r="U41" s="29">
        <f ca="1">_xll.DBRW($B$15,$I$27,$N$27,$N$28,$D41,U$33,$C41)</f>
        <v>64999.999999999978</v>
      </c>
    </row>
    <row r="42" spans="1:21" customFormat="1" ht="12.75" x14ac:dyDescent="0.2">
      <c r="A42" s="27" t="str">
        <f ca="1">_xll.ELLEV($B$8,$D42)&amp;IF(OFFSET(H42,1,0)="","_Bottom","")</f>
        <v>0</v>
      </c>
      <c r="B42" s="3" t="str">
        <f ca="1">_xll.DBR($D$3,$I$27,$N$27,$N$28,$D42,"Name")</f>
        <v>Hayden, Sterling</v>
      </c>
      <c r="C42" s="3" t="str">
        <f t="shared" ca="1" si="0"/>
        <v>Gross Pay</v>
      </c>
      <c r="D42" s="3" t="s">
        <v>39</v>
      </c>
      <c r="E42" s="3"/>
      <c r="F42" s="9"/>
      <c r="G42" s="54" t="str">
        <f t="shared" ca="1" si="1"/>
        <v/>
      </c>
      <c r="H42" s="58" t="str">
        <f t="shared" ca="1" si="2"/>
        <v>100246008-Hayden, Sterling</v>
      </c>
      <c r="I42" s="28">
        <f ca="1">_xll.DBRW($B$15,$I$27,$N$27,$N$28,$D42,I$33,$C42)</f>
        <v>1625</v>
      </c>
      <c r="J42" s="28">
        <f ca="1">_xll.DBRW($B$15,$I$27,$N$27,$N$28,$D42,J$33,$C42)</f>
        <v>1625</v>
      </c>
      <c r="K42" s="28">
        <f ca="1">_xll.DBRW($B$15,$I$27,$N$27,$N$28,$D42,K$33,$C42)</f>
        <v>1625</v>
      </c>
      <c r="L42" s="28">
        <f ca="1">_xll.DBRW($B$15,$I$27,$N$27,$N$28,$D42,L$33,$C42)</f>
        <v>1625</v>
      </c>
      <c r="M42" s="28">
        <f ca="1">_xll.DBRW($B$15,$I$27,$N$27,$N$28,$D42,M$33,$C42)</f>
        <v>1625</v>
      </c>
      <c r="N42" s="28">
        <f ca="1">_xll.DBRW($B$15,$I$27,$N$27,$N$28,$D42,N$33,$C42)</f>
        <v>1625</v>
      </c>
      <c r="O42" s="28">
        <f ca="1">_xll.DBRW($B$15,$I$27,$N$27,$N$28,$D42,O$33,$C42)</f>
        <v>1625</v>
      </c>
      <c r="P42" s="28">
        <f ca="1">_xll.DBRW($B$15,$I$27,$N$27,$N$28,$D42,P$33,$C42)</f>
        <v>1625</v>
      </c>
      <c r="Q42" s="28">
        <f ca="1">_xll.DBRW($B$15,$I$27,$N$27,$N$28,$D42,Q$33,$C42)</f>
        <v>1625</v>
      </c>
      <c r="R42" s="28">
        <f ca="1">_xll.DBRW($B$15,$I$27,$N$27,$N$28,$D42,R$33,$C42)</f>
        <v>1625</v>
      </c>
      <c r="S42" s="28">
        <f ca="1">_xll.DBRW($B$15,$I$27,$N$27,$N$28,$D42,S$33,$C42)</f>
        <v>1625</v>
      </c>
      <c r="T42" s="28">
        <f ca="1">_xll.DBRW($B$15,$I$27,$N$27,$N$28,$D42,T$33,$C42)</f>
        <v>1625</v>
      </c>
      <c r="U42" s="29">
        <f ca="1">_xll.DBRW($B$15,$I$27,$N$27,$N$28,$D42,U$33,$C42)</f>
        <v>19500</v>
      </c>
    </row>
    <row r="43" spans="1:21" customFormat="1" ht="12.75" x14ac:dyDescent="0.2">
      <c r="A43" s="27" t="str">
        <f ca="1">_xll.ELLEV($B$8,$D43)&amp;IF(OFFSET(H43,1,0)="","_Bottom","")</f>
        <v>0</v>
      </c>
      <c r="B43" s="3" t="str">
        <f ca="1">_xll.DBR($D$3,$I$27,$N$27,$N$28,$D43,"Name")</f>
        <v>Garcia, Andy</v>
      </c>
      <c r="C43" s="3" t="str">
        <f t="shared" ca="1" si="0"/>
        <v>Gross Pay</v>
      </c>
      <c r="D43" s="3" t="s">
        <v>40</v>
      </c>
      <c r="E43" s="3"/>
      <c r="F43" s="9"/>
      <c r="G43" s="54" t="str">
        <f t="shared" ca="1" si="1"/>
        <v/>
      </c>
      <c r="H43" s="58" t="str">
        <f t="shared" ca="1" si="2"/>
        <v>100246007-Garcia, Andy</v>
      </c>
      <c r="I43" s="28">
        <f ca="1">_xll.DBRW($B$15,$I$27,$N$27,$N$28,$D43,I$33,$C43)</f>
        <v>4166.6666666666661</v>
      </c>
      <c r="J43" s="28">
        <f ca="1">_xll.DBRW($B$15,$I$27,$N$27,$N$28,$D43,J$33,$C43)</f>
        <v>4166.6666666666661</v>
      </c>
      <c r="K43" s="28">
        <f ca="1">_xll.DBRW($B$15,$I$27,$N$27,$N$28,$D43,K$33,$C43)</f>
        <v>4166.6666666666661</v>
      </c>
      <c r="L43" s="28">
        <f ca="1">_xll.DBRW($B$15,$I$27,$N$27,$N$28,$D43,L$33,$C43)</f>
        <v>4166.6666666666661</v>
      </c>
      <c r="M43" s="28">
        <f ca="1">_xll.DBRW($B$15,$I$27,$N$27,$N$28,$D43,M$33,$C43)</f>
        <v>4166.6666666666661</v>
      </c>
      <c r="N43" s="28">
        <f ca="1">_xll.DBRW($B$15,$I$27,$N$27,$N$28,$D43,N$33,$C43)</f>
        <v>4166.6666666666661</v>
      </c>
      <c r="O43" s="28">
        <f ca="1">_xll.DBRW($B$15,$I$27,$N$27,$N$28,$D43,O$33,$C43)</f>
        <v>4166.6666666666661</v>
      </c>
      <c r="P43" s="28">
        <f ca="1">_xll.DBRW($B$15,$I$27,$N$27,$N$28,$D43,P$33,$C43)</f>
        <v>4166.6666666666661</v>
      </c>
      <c r="Q43" s="28">
        <f ca="1">_xll.DBRW($B$15,$I$27,$N$27,$N$28,$D43,Q$33,$C43)</f>
        <v>4166.6666666666661</v>
      </c>
      <c r="R43" s="28">
        <f ca="1">_xll.DBRW($B$15,$I$27,$N$27,$N$28,$D43,R$33,$C43)</f>
        <v>4166.6666666666661</v>
      </c>
      <c r="S43" s="28">
        <f ca="1">_xll.DBRW($B$15,$I$27,$N$27,$N$28,$D43,S$33,$C43)</f>
        <v>4166.6666666666661</v>
      </c>
      <c r="T43" s="28">
        <f ca="1">_xll.DBRW($B$15,$I$27,$N$27,$N$28,$D43,T$33,$C43)</f>
        <v>4166.6666666666661</v>
      </c>
      <c r="U43" s="29">
        <f ca="1">_xll.DBRW($B$15,$I$27,$N$27,$N$28,$D43,U$33,$C43)</f>
        <v>49999.999999999978</v>
      </c>
    </row>
    <row r="44" spans="1:21" customFormat="1" ht="12.75" x14ac:dyDescent="0.2">
      <c r="A44" s="27" t="str">
        <f ca="1">_xll.ELLEV($B$8,$D44)&amp;IF(OFFSET(H44,1,0)="","_Bottom","")</f>
        <v>0</v>
      </c>
      <c r="B44" s="3" t="str">
        <f ca="1">_xll.DBR($D$3,$I$27,$N$27,$N$28,$D44,"Name")</f>
        <v>Keaton, Diane</v>
      </c>
      <c r="C44" s="3" t="str">
        <f t="shared" ca="1" si="0"/>
        <v>Gross Pay</v>
      </c>
      <c r="D44" s="3" t="s">
        <v>41</v>
      </c>
      <c r="E44" s="3"/>
      <c r="F44" s="9"/>
      <c r="G44" s="54" t="str">
        <f t="shared" ca="1" si="1"/>
        <v/>
      </c>
      <c r="H44" s="58" t="str">
        <f t="shared" ca="1" si="2"/>
        <v>100246009-Keaton, Diane</v>
      </c>
      <c r="I44" s="28">
        <f ca="1">_xll.DBRW($B$15,$I$27,$N$27,$N$28,$D44,I$33,$C44)</f>
        <v>3750</v>
      </c>
      <c r="J44" s="28">
        <f ca="1">_xll.DBRW($B$15,$I$27,$N$27,$N$28,$D44,J$33,$C44)</f>
        <v>3750</v>
      </c>
      <c r="K44" s="28">
        <f ca="1">_xll.DBRW($B$15,$I$27,$N$27,$N$28,$D44,K$33,$C44)</f>
        <v>3750</v>
      </c>
      <c r="L44" s="28">
        <f ca="1">_xll.DBRW($B$15,$I$27,$N$27,$N$28,$D44,L$33,$C44)</f>
        <v>3750</v>
      </c>
      <c r="M44" s="28">
        <f ca="1">_xll.DBRW($B$15,$I$27,$N$27,$N$28,$D44,M$33,$C44)</f>
        <v>3750</v>
      </c>
      <c r="N44" s="28">
        <f ca="1">_xll.DBRW($B$15,$I$27,$N$27,$N$28,$D44,N$33,$C44)</f>
        <v>3750</v>
      </c>
      <c r="O44" s="28">
        <f ca="1">_xll.DBRW($B$15,$I$27,$N$27,$N$28,$D44,O$33,$C44)</f>
        <v>3750</v>
      </c>
      <c r="P44" s="28">
        <f ca="1">_xll.DBRW($B$15,$I$27,$N$27,$N$28,$D44,P$33,$C44)</f>
        <v>3750</v>
      </c>
      <c r="Q44" s="28">
        <f ca="1">_xll.DBRW($B$15,$I$27,$N$27,$N$28,$D44,Q$33,$C44)</f>
        <v>3750</v>
      </c>
      <c r="R44" s="28">
        <f ca="1">_xll.DBRW($B$15,$I$27,$N$27,$N$28,$D44,R$33,$C44)</f>
        <v>3750</v>
      </c>
      <c r="S44" s="28">
        <f ca="1">_xll.DBRW($B$15,$I$27,$N$27,$N$28,$D44,S$33,$C44)</f>
        <v>3750</v>
      </c>
      <c r="T44" s="28">
        <f ca="1">_xll.DBRW($B$15,$I$27,$N$27,$N$28,$D44,T$33,$C44)</f>
        <v>3750</v>
      </c>
      <c r="U44" s="29">
        <f ca="1">_xll.DBRW($B$15,$I$27,$N$27,$N$28,$D44,U$33,$C44)</f>
        <v>45000</v>
      </c>
    </row>
    <row r="45" spans="1:21" customFormat="1" ht="12.75" x14ac:dyDescent="0.2">
      <c r="A45" s="27" t="str">
        <f ca="1">_xll.ELLEV($B$8,$D45)&amp;IF(OFFSET(H45,1,0)="","_Bottom","")</f>
        <v>0</v>
      </c>
      <c r="B45" s="3" t="str">
        <f ca="1">_xll.DBR($D$3,$I$27,$N$27,$N$28,$D45,"Name")</f>
        <v>Pacino, Al</v>
      </c>
      <c r="C45" s="3" t="str">
        <f t="shared" ca="1" si="0"/>
        <v>Gross Pay</v>
      </c>
      <c r="D45" s="3" t="s">
        <v>42</v>
      </c>
      <c r="E45" s="3"/>
      <c r="F45" s="9"/>
      <c r="G45" s="54" t="str">
        <f t="shared" ca="1" si="1"/>
        <v/>
      </c>
      <c r="H45" s="58" t="str">
        <f t="shared" ca="1" si="2"/>
        <v>100246010-Pacino, Al</v>
      </c>
      <c r="I45" s="28">
        <f ca="1">_xll.DBRW($B$15,$I$27,$N$27,$N$28,$D45,I$33,$C45)</f>
        <v>10000</v>
      </c>
      <c r="J45" s="28">
        <f ca="1">_xll.DBRW($B$15,$I$27,$N$27,$N$28,$D45,J$33,$C45)</f>
        <v>10000</v>
      </c>
      <c r="K45" s="28">
        <f ca="1">_xll.DBRW($B$15,$I$27,$N$27,$N$28,$D45,K$33,$C45)</f>
        <v>10000</v>
      </c>
      <c r="L45" s="28">
        <f ca="1">_xll.DBRW($B$15,$I$27,$N$27,$N$28,$D45,L$33,$C45)</f>
        <v>10000</v>
      </c>
      <c r="M45" s="28">
        <f ca="1">_xll.DBRW($B$15,$I$27,$N$27,$N$28,$D45,M$33,$C45)</f>
        <v>10000</v>
      </c>
      <c r="N45" s="28">
        <f ca="1">_xll.DBRW($B$15,$I$27,$N$27,$N$28,$D45,N$33,$C45)</f>
        <v>10000</v>
      </c>
      <c r="O45" s="28">
        <f ca="1">_xll.DBRW($B$15,$I$27,$N$27,$N$28,$D45,O$33,$C45)</f>
        <v>10000</v>
      </c>
      <c r="P45" s="28">
        <f ca="1">_xll.DBRW($B$15,$I$27,$N$27,$N$28,$D45,P$33,$C45)</f>
        <v>10000</v>
      </c>
      <c r="Q45" s="28">
        <f ca="1">_xll.DBRW($B$15,$I$27,$N$27,$N$28,$D45,Q$33,$C45)</f>
        <v>10000</v>
      </c>
      <c r="R45" s="28">
        <f ca="1">_xll.DBRW($B$15,$I$27,$N$27,$N$28,$D45,R$33,$C45)</f>
        <v>10000</v>
      </c>
      <c r="S45" s="28">
        <f ca="1">_xll.DBRW($B$15,$I$27,$N$27,$N$28,$D45,S$33,$C45)</f>
        <v>10000</v>
      </c>
      <c r="T45" s="28">
        <f ca="1">_xll.DBRW($B$15,$I$27,$N$27,$N$28,$D45,T$33,$C45)</f>
        <v>10000</v>
      </c>
      <c r="U45" s="29">
        <f ca="1">_xll.DBRW($B$15,$I$27,$N$27,$N$28,$D45,U$33,$C45)</f>
        <v>120000</v>
      </c>
    </row>
    <row r="46" spans="1:21" customFormat="1" ht="12.75" x14ac:dyDescent="0.2">
      <c r="A46" s="27" t="str">
        <f ca="1">_xll.ELLEV($B$8,$D46)&amp;IF(OFFSET(H46,1,0)="","_Bottom","")</f>
        <v>0</v>
      </c>
      <c r="B46" s="3" t="str">
        <f ca="1">_xll.DBR($D$3,$I$27,$N$27,$N$28,$D46,"Name")</f>
        <v>Rocco, Alex</v>
      </c>
      <c r="C46" s="3" t="str">
        <f t="shared" ca="1" si="0"/>
        <v>Gross Pay</v>
      </c>
      <c r="D46" s="3" t="s">
        <v>43</v>
      </c>
      <c r="E46" s="3"/>
      <c r="F46" s="9"/>
      <c r="G46" s="54" t="str">
        <f t="shared" ca="1" si="1"/>
        <v/>
      </c>
      <c r="H46" s="58" t="str">
        <f t="shared" ca="1" si="2"/>
        <v>100246011-Rocco, Alex</v>
      </c>
      <c r="I46" s="28">
        <f ca="1">_xll.DBRW($B$15,$I$27,$N$27,$N$28,$D46,I$33,$C46)</f>
        <v>7500</v>
      </c>
      <c r="J46" s="28">
        <f ca="1">_xll.DBRW($B$15,$I$27,$N$27,$N$28,$D46,J$33,$C46)</f>
        <v>7500</v>
      </c>
      <c r="K46" s="28">
        <f ca="1">_xll.DBRW($B$15,$I$27,$N$27,$N$28,$D46,K$33,$C46)</f>
        <v>7500</v>
      </c>
      <c r="L46" s="28">
        <f ca="1">_xll.DBRW($B$15,$I$27,$N$27,$N$28,$D46,L$33,$C46)</f>
        <v>7500</v>
      </c>
      <c r="M46" s="28">
        <f ca="1">_xll.DBRW($B$15,$I$27,$N$27,$N$28,$D46,M$33,$C46)</f>
        <v>7500</v>
      </c>
      <c r="N46" s="28">
        <f ca="1">_xll.DBRW($B$15,$I$27,$N$27,$N$28,$D46,N$33,$C46)</f>
        <v>7500</v>
      </c>
      <c r="O46" s="28">
        <f ca="1">_xll.DBRW($B$15,$I$27,$N$27,$N$28,$D46,O$33,$C46)</f>
        <v>7500</v>
      </c>
      <c r="P46" s="28">
        <f ca="1">_xll.DBRW($B$15,$I$27,$N$27,$N$28,$D46,P$33,$C46)</f>
        <v>7500</v>
      </c>
      <c r="Q46" s="28">
        <f ca="1">_xll.DBRW($B$15,$I$27,$N$27,$N$28,$D46,Q$33,$C46)</f>
        <v>7500</v>
      </c>
      <c r="R46" s="28">
        <f ca="1">_xll.DBRW($B$15,$I$27,$N$27,$N$28,$D46,R$33,$C46)</f>
        <v>7500</v>
      </c>
      <c r="S46" s="28">
        <f ca="1">_xll.DBRW($B$15,$I$27,$N$27,$N$28,$D46,S$33,$C46)</f>
        <v>7500</v>
      </c>
      <c r="T46" s="28">
        <f ca="1">_xll.DBRW($B$15,$I$27,$N$27,$N$28,$D46,T$33,$C46)</f>
        <v>7500</v>
      </c>
      <c r="U46" s="29">
        <f ca="1">_xll.DBRW($B$15,$I$27,$N$27,$N$28,$D46,U$33,$C46)</f>
        <v>90000</v>
      </c>
    </row>
    <row r="47" spans="1:21" customFormat="1" ht="12.75" x14ac:dyDescent="0.2">
      <c r="A47" s="27" t="str">
        <f ca="1">_xll.ELLEV($B$8,$D47)&amp;IF(OFFSET(H47,1,0)="","_Bottom","")</f>
        <v>0</v>
      </c>
      <c r="B47" s="3" t="str">
        <f ca="1">_xll.DBR($D$3,$I$27,$N$27,$N$28,$D47,"Name")</f>
        <v>Shire, Talia</v>
      </c>
      <c r="C47" s="3" t="str">
        <f t="shared" ca="1" si="0"/>
        <v>Gross Pay</v>
      </c>
      <c r="D47" s="3" t="s">
        <v>44</v>
      </c>
      <c r="E47" s="3"/>
      <c r="F47" s="9"/>
      <c r="G47" s="54" t="str">
        <f t="shared" ca="1" si="1"/>
        <v/>
      </c>
      <c r="H47" s="58" t="str">
        <f t="shared" ca="1" si="2"/>
        <v>100246012-Shire, Talia</v>
      </c>
      <c r="I47" s="28">
        <f ca="1">_xll.DBRW($B$15,$I$27,$N$27,$N$28,$D47,I$33,$C47)</f>
        <v>1913.3333333333333</v>
      </c>
      <c r="J47" s="28">
        <f ca="1">_xll.DBRW($B$15,$I$27,$N$27,$N$28,$D47,J$33,$C47)</f>
        <v>1913.3333333333333</v>
      </c>
      <c r="K47" s="28">
        <f ca="1">_xll.DBRW($B$15,$I$27,$N$27,$N$28,$D47,K$33,$C47)</f>
        <v>1913.3333333333333</v>
      </c>
      <c r="L47" s="28">
        <f ca="1">_xll.DBRW($B$15,$I$27,$N$27,$N$28,$D47,L$33,$C47)</f>
        <v>1913.3333333333333</v>
      </c>
      <c r="M47" s="28">
        <f ca="1">_xll.DBRW($B$15,$I$27,$N$27,$N$28,$D47,M$33,$C47)</f>
        <v>1913.3333333333333</v>
      </c>
      <c r="N47" s="28">
        <f ca="1">_xll.DBRW($B$15,$I$27,$N$27,$N$28,$D47,N$33,$C47)</f>
        <v>1913.3333333333333</v>
      </c>
      <c r="O47" s="28">
        <f ca="1">_xll.DBRW($B$15,$I$27,$N$27,$N$28,$D47,O$33,$C47)</f>
        <v>1913.3333333333333</v>
      </c>
      <c r="P47" s="28">
        <f ca="1">_xll.DBRW($B$15,$I$27,$N$27,$N$28,$D47,P$33,$C47)</f>
        <v>1913.3333333333333</v>
      </c>
      <c r="Q47" s="28">
        <f ca="1">_xll.DBRW($B$15,$I$27,$N$27,$N$28,$D47,Q$33,$C47)</f>
        <v>1913.3333333333333</v>
      </c>
      <c r="R47" s="28">
        <f ca="1">_xll.DBRW($B$15,$I$27,$N$27,$N$28,$D47,R$33,$C47)</f>
        <v>1913.3333333333333</v>
      </c>
      <c r="S47" s="28">
        <f ca="1">_xll.DBRW($B$15,$I$27,$N$27,$N$28,$D47,S$33,$C47)</f>
        <v>1913.3333333333333</v>
      </c>
      <c r="T47" s="28">
        <f ca="1">_xll.DBRW($B$15,$I$27,$N$27,$N$28,$D47,T$33,$C47)</f>
        <v>1913.3333333333333</v>
      </c>
      <c r="U47" s="29">
        <f ca="1">_xll.DBRW($B$15,$I$27,$N$27,$N$28,$D47,U$33,$C47)</f>
        <v>22959.999999999996</v>
      </c>
    </row>
    <row r="48" spans="1:21" customFormat="1" ht="12.75" x14ac:dyDescent="0.2">
      <c r="A48" s="27" t="str">
        <f ca="1">_xll.ELLEV($B$8,$D48)&amp;IF(OFFSET(H48,1,0)="","_Bottom","")</f>
        <v>0</v>
      </c>
      <c r="B48" s="3" t="str">
        <f ca="1">_xll.DBR($D$3,$I$27,$N$27,$N$28,$D48,"Name")</f>
        <v>Vigoda, Abe</v>
      </c>
      <c r="C48" s="3" t="str">
        <f t="shared" ca="1" si="0"/>
        <v>Gross Pay</v>
      </c>
      <c r="D48" s="3" t="s">
        <v>45</v>
      </c>
      <c r="E48" s="3"/>
      <c r="F48" s="9"/>
      <c r="G48" s="54" t="str">
        <f t="shared" ca="1" si="1"/>
        <v/>
      </c>
      <c r="H48" s="58" t="str">
        <f t="shared" ca="1" si="2"/>
        <v>100246013-Vigoda, Abe</v>
      </c>
      <c r="I48" s="28">
        <f ca="1">_xll.DBRW($B$15,$I$27,$N$27,$N$28,$D48,I$33,$C48)</f>
        <v>3567.25</v>
      </c>
      <c r="J48" s="28">
        <f ca="1">_xll.DBRW($B$15,$I$27,$N$27,$N$28,$D48,J$33,$C48)</f>
        <v>3567.25</v>
      </c>
      <c r="K48" s="28">
        <f ca="1">_xll.DBRW($B$15,$I$27,$N$27,$N$28,$D48,K$33,$C48)</f>
        <v>3567.25</v>
      </c>
      <c r="L48" s="28">
        <f ca="1">_xll.DBRW($B$15,$I$27,$N$27,$N$28,$D48,L$33,$C48)</f>
        <v>3567.25</v>
      </c>
      <c r="M48" s="28">
        <f ca="1">_xll.DBRW($B$15,$I$27,$N$27,$N$28,$D48,M$33,$C48)</f>
        <v>3567.25</v>
      </c>
      <c r="N48" s="28">
        <f ca="1">_xll.DBRW($B$15,$I$27,$N$27,$N$28,$D48,N$33,$C48)</f>
        <v>3567.25</v>
      </c>
      <c r="O48" s="28">
        <f ca="1">_xll.DBRW($B$15,$I$27,$N$27,$N$28,$D48,O$33,$C48)</f>
        <v>3567.25</v>
      </c>
      <c r="P48" s="28">
        <f ca="1">_xll.DBRW($B$15,$I$27,$N$27,$N$28,$D48,P$33,$C48)</f>
        <v>3567.25</v>
      </c>
      <c r="Q48" s="28">
        <f ca="1">_xll.DBRW($B$15,$I$27,$N$27,$N$28,$D48,Q$33,$C48)</f>
        <v>3567.25</v>
      </c>
      <c r="R48" s="28">
        <f ca="1">_xll.DBRW($B$15,$I$27,$N$27,$N$28,$D48,R$33,$C48)</f>
        <v>3567.25</v>
      </c>
      <c r="S48" s="28">
        <f ca="1">_xll.DBRW($B$15,$I$27,$N$27,$N$28,$D48,S$33,$C48)</f>
        <v>3567.25</v>
      </c>
      <c r="T48" s="28">
        <f ca="1">_xll.DBRW($B$15,$I$27,$N$27,$N$28,$D48,T$33,$C48)</f>
        <v>3567.25</v>
      </c>
      <c r="U48" s="29">
        <f ca="1">_xll.DBRW($B$15,$I$27,$N$27,$N$28,$D48,U$33,$C48)</f>
        <v>42807</v>
      </c>
    </row>
    <row r="49" spans="1:21" customFormat="1" ht="12.75" x14ac:dyDescent="0.2">
      <c r="A49" s="24" t="str">
        <f ca="1">_xll.ELLEV($B$8,$D49)&amp;IF(OFFSET(H49,1,0)="","_Bottom","")</f>
        <v>1</v>
      </c>
      <c r="B49" s="3" t="str">
        <f ca="1">_xll.DBR($D$3,$I$27,$N$27,$N$28,$D49,"Name")</f>
        <v>Total Open</v>
      </c>
      <c r="C49" s="3" t="str">
        <f t="shared" ca="1" si="0"/>
        <v>Gross Pay</v>
      </c>
      <c r="D49" s="3" t="s">
        <v>46</v>
      </c>
      <c r="E49" s="3"/>
      <c r="F49" s="9"/>
      <c r="G49" s="54" t="str">
        <f t="shared" ca="1" si="1"/>
        <v/>
      </c>
      <c r="H49" s="56" t="str">
        <f t="shared" ca="1" si="2"/>
        <v>Total Open</v>
      </c>
      <c r="I49" s="42">
        <f ca="1">_xll.DBRW($B$15,$I$27,$N$27,$N$28,$D49,I$33,$C49)</f>
        <v>0</v>
      </c>
      <c r="J49" s="43">
        <f ca="1">_xll.DBRW($B$15,$I$27,$N$27,$N$28,$D49,J$33,$C49)</f>
        <v>0</v>
      </c>
      <c r="K49" s="43">
        <f ca="1">_xll.DBRW($B$15,$I$27,$N$27,$N$28,$D49,K$33,$C49)</f>
        <v>0</v>
      </c>
      <c r="L49" s="43">
        <f ca="1">_xll.DBRW($B$15,$I$27,$N$27,$N$28,$D49,L$33,$C49)</f>
        <v>4583.333333333333</v>
      </c>
      <c r="M49" s="43">
        <f ca="1">_xll.DBRW($B$15,$I$27,$N$27,$N$28,$D49,M$33,$C49)</f>
        <v>4583.333333333333</v>
      </c>
      <c r="N49" s="43">
        <f ca="1">_xll.DBRW($B$15,$I$27,$N$27,$N$28,$D49,N$33,$C49)</f>
        <v>4583.333333333333</v>
      </c>
      <c r="O49" s="43">
        <f ca="1">_xll.DBRW($B$15,$I$27,$N$27,$N$28,$D49,O$33,$C49)</f>
        <v>17083.333333333332</v>
      </c>
      <c r="P49" s="43">
        <f ca="1">_xll.DBRW($B$15,$I$27,$N$27,$N$28,$D49,P$33,$C49)</f>
        <v>17083.333333333332</v>
      </c>
      <c r="Q49" s="43">
        <f ca="1">_xll.DBRW($B$15,$I$27,$N$27,$N$28,$D49,Q$33,$C49)</f>
        <v>17083.333333333332</v>
      </c>
      <c r="R49" s="43">
        <f ca="1">_xll.DBRW($B$15,$I$27,$N$27,$N$28,$D49,R$33,$C49)</f>
        <v>17083.333333333332</v>
      </c>
      <c r="S49" s="43">
        <f ca="1">_xll.DBRW($B$15,$I$27,$N$27,$N$28,$D49,S$33,$C49)</f>
        <v>17083.333333333332</v>
      </c>
      <c r="T49" s="43">
        <f ca="1">_xll.DBRW($B$15,$I$27,$N$27,$N$28,$D49,T$33,$C49)</f>
        <v>17083.333333333332</v>
      </c>
      <c r="U49" s="44">
        <f ca="1">_xll.DBRW($B$15,$I$27,$N$27,$N$28,$D49,U$33,$C49)</f>
        <v>116250</v>
      </c>
    </row>
    <row r="50" spans="1:21" customFormat="1" ht="12.75" x14ac:dyDescent="0.2">
      <c r="A50" s="27" t="str">
        <f ca="1">_xll.ELLEV($B$8,$D50)&amp;IF(OFFSET(H50,1,0)="","_Bottom","")</f>
        <v>0</v>
      </c>
      <c r="B50" s="3" t="str">
        <f ca="1">_xll.DBR($D$3,$I$27,$N$27,$N$28,$D50,"Name")</f>
        <v>Sales Administrative Asst</v>
      </c>
      <c r="C50" s="3" t="str">
        <f t="shared" ca="1" si="0"/>
        <v>Gross Pay</v>
      </c>
      <c r="D50" s="3" t="s">
        <v>47</v>
      </c>
      <c r="E50" s="3"/>
      <c r="F50" s="9"/>
      <c r="G50" s="54" t="str">
        <f t="shared" ca="1" si="1"/>
        <v/>
      </c>
      <c r="H50" s="58" t="str">
        <f t="shared" ca="1" si="2"/>
        <v>O-002-Sales Administrative Asst</v>
      </c>
      <c r="I50" s="28">
        <f ca="1">_xll.DBRW($B$15,$I$27,$N$27,$N$28,$D50,I$33,$C50)</f>
        <v>0</v>
      </c>
      <c r="J50" s="28">
        <f ca="1">_xll.DBRW($B$15,$I$27,$N$27,$N$28,$D50,J$33,$C50)</f>
        <v>0</v>
      </c>
      <c r="K50" s="28">
        <f ca="1">_xll.DBRW($B$15,$I$27,$N$27,$N$28,$D50,K$33,$C50)</f>
        <v>0</v>
      </c>
      <c r="L50" s="28">
        <f ca="1">_xll.DBRW($B$15,$I$27,$N$27,$N$28,$D50,L$33,$C50)</f>
        <v>4583.333333333333</v>
      </c>
      <c r="M50" s="28">
        <f ca="1">_xll.DBRW($B$15,$I$27,$N$27,$N$28,$D50,M$33,$C50)</f>
        <v>4583.333333333333</v>
      </c>
      <c r="N50" s="28">
        <f ca="1">_xll.DBRW($B$15,$I$27,$N$27,$N$28,$D50,N$33,$C50)</f>
        <v>4583.333333333333</v>
      </c>
      <c r="O50" s="28">
        <f ca="1">_xll.DBRW($B$15,$I$27,$N$27,$N$28,$D50,O$33,$C50)</f>
        <v>4583.333333333333</v>
      </c>
      <c r="P50" s="28">
        <f ca="1">_xll.DBRW($B$15,$I$27,$N$27,$N$28,$D50,P$33,$C50)</f>
        <v>4583.333333333333</v>
      </c>
      <c r="Q50" s="28">
        <f ca="1">_xll.DBRW($B$15,$I$27,$N$27,$N$28,$D50,Q$33,$C50)</f>
        <v>4583.333333333333</v>
      </c>
      <c r="R50" s="28">
        <f ca="1">_xll.DBRW($B$15,$I$27,$N$27,$N$28,$D50,R$33,$C50)</f>
        <v>4583.333333333333</v>
      </c>
      <c r="S50" s="28">
        <f ca="1">_xll.DBRW($B$15,$I$27,$N$27,$N$28,$D50,S$33,$C50)</f>
        <v>4583.333333333333</v>
      </c>
      <c r="T50" s="28">
        <f ca="1">_xll.DBRW($B$15,$I$27,$N$27,$N$28,$D50,T$33,$C50)</f>
        <v>4583.333333333333</v>
      </c>
      <c r="U50" s="29">
        <f ca="1">_xll.DBRW($B$15,$I$27,$N$27,$N$28,$D50,U$33,$C50)</f>
        <v>41250</v>
      </c>
    </row>
    <row r="51" spans="1:21" customFormat="1" ht="13.5" thickBot="1" x14ac:dyDescent="0.25">
      <c r="A51" s="30" t="str">
        <f ca="1">_xll.ELLEV($B$8,$D51)&amp;IF(OFFSET(H51,1,0)="","_Bottom","")</f>
        <v>0_Bottom</v>
      </c>
      <c r="B51" s="3" t="str">
        <f ca="1">_xll.DBR($D$3,$I$27,$N$27,$N$28,$D51,"Name")</f>
        <v>Sales Rep - Major Accts</v>
      </c>
      <c r="C51" s="3" t="str">
        <f t="shared" ca="1" si="0"/>
        <v>Gross Pay</v>
      </c>
      <c r="D51" s="3" t="s">
        <v>48</v>
      </c>
      <c r="E51" s="3"/>
      <c r="F51" s="9"/>
      <c r="G51" s="55" t="str">
        <f t="shared" ca="1" si="1"/>
        <v/>
      </c>
      <c r="H51" s="59" t="str">
        <f t="shared" ca="1" si="2"/>
        <v>O-003</v>
      </c>
      <c r="I51" s="31">
        <f ca="1">_xll.DBRW($B$15,$I$27,$N$27,$N$28,$D51,I$33,$C51)</f>
        <v>0</v>
      </c>
      <c r="J51" s="31">
        <f ca="1">_xll.DBRW($B$15,$I$27,$N$27,$N$28,$D51,J$33,$C51)</f>
        <v>0</v>
      </c>
      <c r="K51" s="31">
        <f ca="1">_xll.DBRW($B$15,$I$27,$N$27,$N$28,$D51,K$33,$C51)</f>
        <v>0</v>
      </c>
      <c r="L51" s="31">
        <f ca="1">_xll.DBRW($B$15,$I$27,$N$27,$N$28,$D51,L$33,$C51)</f>
        <v>0</v>
      </c>
      <c r="M51" s="31">
        <f ca="1">_xll.DBRW($B$15,$I$27,$N$27,$N$28,$D51,M$33,$C51)</f>
        <v>0</v>
      </c>
      <c r="N51" s="31">
        <f ca="1">_xll.DBRW($B$15,$I$27,$N$27,$N$28,$D51,N$33,$C51)</f>
        <v>0</v>
      </c>
      <c r="O51" s="31">
        <f ca="1">_xll.DBRW($B$15,$I$27,$N$27,$N$28,$D51,O$33,$C51)</f>
        <v>12500</v>
      </c>
      <c r="P51" s="31">
        <f ca="1">_xll.DBRW($B$15,$I$27,$N$27,$N$28,$D51,P$33,$C51)</f>
        <v>12500</v>
      </c>
      <c r="Q51" s="31">
        <f ca="1">_xll.DBRW($B$15,$I$27,$N$27,$N$28,$D51,Q$33,$C51)</f>
        <v>12500</v>
      </c>
      <c r="R51" s="31">
        <f ca="1">_xll.DBRW($B$15,$I$27,$N$27,$N$28,$D51,R$33,$C51)</f>
        <v>12500</v>
      </c>
      <c r="S51" s="31">
        <f ca="1">_xll.DBRW($B$15,$I$27,$N$27,$N$28,$D51,S$33,$C51)</f>
        <v>12500</v>
      </c>
      <c r="T51" s="31">
        <f ca="1">_xll.DBRW($B$15,$I$27,$N$27,$N$28,$D51,T$33,$C51)</f>
        <v>12500</v>
      </c>
      <c r="U51" s="32">
        <f ca="1">_xll.DBRW($B$15,$I$27,$N$27,$N$28,$D51,U$33,$C51)</f>
        <v>75000</v>
      </c>
    </row>
    <row r="52" spans="1:21" ht="12.75" thickTop="1" x14ac:dyDescent="0.2"/>
  </sheetData>
  <mergeCells count="5">
    <mergeCell ref="N27:P27"/>
    <mergeCell ref="N28:P28"/>
    <mergeCell ref="S27:U27"/>
    <mergeCell ref="I28:J28"/>
    <mergeCell ref="I27:J27"/>
  </mergeCells>
  <dataValidations disablePrompts="1" count="2">
    <dataValidation allowBlank="1" showInputMessage="1" showErrorMessage="1" sqref="D11"/>
    <dataValidation allowBlank="1" showInputMessage="1" showErrorMessage="1" error="&lt;D$PICK&gt;" sqref="N27:N28 I27:I28 S27"/>
  </dataValidations>
  <pageMargins left="0.25" right="0.32" top="0.57999999999999996" bottom="0.41" header="0.25" footer="0.26"/>
  <pageSetup scale="65" fitToHeight="0" orientation="landscape" r:id="rId1"/>
  <headerFooter alignWithMargins="0">
    <oddFooter>&amp;L&amp;F&amp;CPage &amp;P of &amp;N&amp;R&amp;D |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Report</vt:lpstr>
      <vt:lpstr>Report!Print_Area</vt:lpstr>
      <vt:lpstr>Report!Print_Titles</vt:lpstr>
      <vt:lpstr>Report!server</vt:lpstr>
      <vt:lpstr>Report!TM1RPTDATARNG03</vt:lpstr>
      <vt:lpstr>Report!TM1RPTFMTIDCOL</vt:lpstr>
      <vt:lpstr>Report!TM1RPTFMTRNG</vt:lpstr>
    </vt:vector>
  </TitlesOfParts>
  <Company>Revelwood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Bernatchez</dc:creator>
  <cp:lastModifiedBy>modeler2</cp:lastModifiedBy>
  <cp:lastPrinted>2013-11-13T02:40:11Z</cp:lastPrinted>
  <dcterms:created xsi:type="dcterms:W3CDTF">2003-05-06T19:10:05Z</dcterms:created>
  <dcterms:modified xsi:type="dcterms:W3CDTF">2017-08-06T11:03:46Z</dcterms:modified>
</cp:coreProperties>
</file>