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650" yWindow="1125" windowWidth="14955" windowHeight="7680" tabRatio="169"/>
  </bookViews>
  <sheets>
    <sheet name="Report" sheetId="1" r:id="rId1"/>
  </sheets>
  <definedNames>
    <definedName name="calcDIMIX">Report!$C$13:$C$16</definedName>
    <definedName name="checkDIMIX">Report!#REF!</definedName>
    <definedName name="checkPICKS">Report!$H$13:$H$16</definedName>
    <definedName name="dynamoPick001" localSheetId="0" hidden="1">Report!$G$16</definedName>
    <definedName name="dynamoPick001.AllowDrilling" localSheetId="0" hidden="1">FALSE</definedName>
    <definedName name="dynamoPick001.AllowEditor" localSheetId="0" hidden="1">FALSE</definedName>
    <definedName name="dynamoPick001.AllowPrinting" localSheetId="0" hidden="1">FALSE</definedName>
    <definedName name="dynamoPick001.CalcExcel" localSheetId="0" hidden="1">FALSE</definedName>
    <definedName name="dynamoPick001.CalcSheet" localSheetId="0" hidden="1">FALSE</definedName>
    <definedName name="dynamoPick001.DefaultEditor" localSheetId="0" hidden="1">FALSE</definedName>
    <definedName name="dynamoPick001.DynamoBook" localSheetId="0" hidden="1">FALSE</definedName>
    <definedName name="dynamoPick001.DynamoSheet" localSheetId="0" hidden="1">FALSE</definedName>
    <definedName name="dynamoPick001.RunMacro" localSheetId="0" hidden="1">FALSE</definedName>
    <definedName name="dynamoPick001INFO" localSheetId="0" hidden="1">CELL("address",Report!$B$10)&amp;"~"&amp;CELL("address",Report!$G$16)&amp;"~"&amp;"S~"&amp;CELL("address",Report!$D$10)&amp;"~"&amp;"0~"&amp;"~"&amp;"T~F~F~F~F~"&amp;"~"&amp;"~"</definedName>
    <definedName name="dynamoPick002" localSheetId="0" hidden="1">Report!$G$13</definedName>
    <definedName name="dynamoPick002.AllowDrilling" localSheetId="0" hidden="1">FALSE</definedName>
    <definedName name="dynamoPick002.AllowEditor" localSheetId="0" hidden="1">FALSE</definedName>
    <definedName name="dynamoPick002.AllowPrinting" localSheetId="0" hidden="1">FALSE</definedName>
    <definedName name="dynamoPick002.CalcExcel" localSheetId="0" hidden="1">FALSE</definedName>
    <definedName name="dynamoPick002.CalcSheet" localSheetId="0" hidden="1">TRUE</definedName>
    <definedName name="dynamoPick002.DefaultEditor" localSheetId="0" hidden="1">FALSE</definedName>
    <definedName name="dynamoPick002.DynamoBook" localSheetId="0" hidden="1">FALSE</definedName>
    <definedName name="dynamoPick002.DynamoSheet" localSheetId="0" hidden="1">FALSE</definedName>
    <definedName name="dynamoPick002.RunMacro" localSheetId="0" hidden="1">FALSE</definedName>
    <definedName name="dynamoPick002INFO" localSheetId="0" hidden="1">CELL("address",Report!$B$5)&amp;"~"&amp;CELL("address",Report!$G$13)&amp;"~"&amp;"S~"&amp;CELL("address",Report!$D$5)&amp;"~"&amp;"0~"&amp;"~"&amp;"T~F~F~F~F~"&amp;"~"&amp;"~"</definedName>
    <definedName name="dynamoPick003" localSheetId="0" hidden="1">Report!$G$14</definedName>
    <definedName name="dynamoPick003.AllowDrilling" localSheetId="0" hidden="1">FALSE</definedName>
    <definedName name="dynamoPick003.AllowEditor" localSheetId="0" hidden="1">FALSE</definedName>
    <definedName name="dynamoPick003.AllowPrinting" localSheetId="0" hidden="1">FALSE</definedName>
    <definedName name="dynamoPick003.CalcExcel" localSheetId="0" hidden="1">FALSE</definedName>
    <definedName name="dynamoPick003.CalcSheet" localSheetId="0" hidden="1">TRUE</definedName>
    <definedName name="dynamoPick003.DefaultEditor" localSheetId="0" hidden="1">FALSE</definedName>
    <definedName name="dynamoPick003.DynamoBook" localSheetId="0" hidden="1">FALSE</definedName>
    <definedName name="dynamoPick003.DynamoSheet" localSheetId="0" hidden="1">FALSE</definedName>
    <definedName name="dynamoPick003.RunMacro" localSheetId="0" hidden="1">FALSE</definedName>
    <definedName name="dynamoPick003INFO" localSheetId="0" hidden="1">CELL("address",Report!$B$11)&amp;"~"&amp;CELL("address",Report!$G$14)&amp;"~"&amp;"B~"&amp;CELL("address",Report!$D$11)&amp;"~"&amp;"1~"&amp;"~"&amp;"F~T~F~F~F~"&amp;"~"&amp;"~"</definedName>
    <definedName name="dynamoPick004" localSheetId="0" hidden="1">Report!$M$14</definedName>
    <definedName name="dynamoPick004.AllowDrilling" localSheetId="0" hidden="1">TRUE</definedName>
    <definedName name="dynamoPick004.AllowEditor" localSheetId="0" hidden="1">FALSE</definedName>
    <definedName name="dynamoPick004.AllowPrinting" localSheetId="0" hidden="1">FALSE</definedName>
    <definedName name="dynamoPick004.CalcExcel" localSheetId="0" hidden="1">FALSE</definedName>
    <definedName name="dynamoPick004.CalcSheet" localSheetId="0" hidden="1">TRUE</definedName>
    <definedName name="dynamoPick004.DefaultEditor" localSheetId="0" hidden="1">FALSE</definedName>
    <definedName name="dynamoPick004.DynamoBook" localSheetId="0" hidden="1">FALSE</definedName>
    <definedName name="dynamoPick004.DynamoSheet" localSheetId="0" hidden="1">FALSE</definedName>
    <definedName name="dynamoPick004.RunMacro" localSheetId="0" hidden="1">FALSE</definedName>
    <definedName name="dynamoPick004INFO" localSheetId="0" hidden="1">CELL("address",Report!$B$7)&amp;"~"&amp;CELL("address",Report!$M$14)&amp;"~"&amp;"B~"&amp;CELL("address",Report!$D$7)&amp;"~"&amp;"2~"&amp;"NameCode~"&amp;"T~F~F~F~F~"&amp;"~"&amp;"~"</definedName>
    <definedName name="dynamoPick005" localSheetId="0" hidden="1">Report!$M$13</definedName>
    <definedName name="dynamoPick005.AllowDrilling" localSheetId="0" hidden="1">FALSE</definedName>
    <definedName name="dynamoPick005.AllowEditor" localSheetId="0" hidden="1">FALSE</definedName>
    <definedName name="dynamoPick005.AllowPrinting" localSheetId="0" hidden="1">FALSE</definedName>
    <definedName name="dynamoPick005.CalcExcel" localSheetId="0" hidden="1">FALSE</definedName>
    <definedName name="dynamoPick005.CalcSheet" localSheetId="0" hidden="1">TRUE</definedName>
    <definedName name="dynamoPick005.DefaultEditor" localSheetId="0" hidden="1">FALSE</definedName>
    <definedName name="dynamoPick005.DynamoBook" localSheetId="0" hidden="1">FALSE</definedName>
    <definedName name="dynamoPick005.DynamoSheet" localSheetId="0" hidden="1">FALSE</definedName>
    <definedName name="dynamoPick005.RunMacro" localSheetId="0" hidden="1">FALSE</definedName>
    <definedName name="dynamoPick005INFO" localSheetId="0" hidden="1">CELL("address",Report!$B$8)&amp;"~"&amp;CELL("address",Report!$M$13)&amp;"~"&amp;"B~"&amp;CELL("address",Report!$D$8)&amp;"~"&amp;"All levels~"&amp;"NameCode~"&amp;"T~F~F~F~F~"&amp;"~"&amp;"~"</definedName>
    <definedName name="dynamoPick006" localSheetId="0" hidden="1">Report!$G$15</definedName>
    <definedName name="dynamoPick006.AllowDrilling" localSheetId="0" hidden="1">FALSE</definedName>
    <definedName name="dynamoPick006.AllowEditor" localSheetId="0" hidden="1">FALSE</definedName>
    <definedName name="dynamoPick006.AllowPrinting" localSheetId="0" hidden="1">FALSE</definedName>
    <definedName name="dynamoPick006.CalcExcel" localSheetId="0" hidden="1">FALSE</definedName>
    <definedName name="dynamoPick006.CalcSheet" localSheetId="0" hidden="1">FALSE</definedName>
    <definedName name="dynamoPick006.DefaultEditor" localSheetId="0" hidden="1">FALSE</definedName>
    <definedName name="dynamoPick006.DynamoBook" localSheetId="0" hidden="1">FALSE</definedName>
    <definedName name="dynamoPick006.DynamoSheet" localSheetId="0" hidden="1">FALSE</definedName>
    <definedName name="dynamoPick006.RunMacro" localSheetId="0" hidden="1">FALSE</definedName>
    <definedName name="dynamoPick006INFO" localSheetId="0" hidden="1">CELL("address",Report!$B$9)&amp;"~"&amp;CELL("address",Report!$G$15)&amp;"~"&amp;"B~"&amp;CELL("address",Report!$D$9)&amp;"~"&amp;"999~"&amp;"~"&amp;"T~F~F~F~F~"&amp;"~"&amp;"~"</definedName>
    <definedName name="_xlnm.Print_Area" localSheetId="0">Report!$E$12:$S$45</definedName>
    <definedName name="Server">Report!$C$2</definedName>
  </definedNames>
  <calcPr calcId="145621" calcMode="manual" concurrentCalc="0"/>
</workbook>
</file>

<file path=xl/calcChain.xml><?xml version="1.0" encoding="utf-8"?>
<calcChain xmlns="http://schemas.openxmlformats.org/spreadsheetml/2006/main">
  <c r="C3" i="1" l="1"/>
  <c r="B8" i="1"/>
  <c r="M13" i="1"/>
  <c r="B5" i="1"/>
  <c r="G13" i="1"/>
  <c r="F20" i="1"/>
  <c r="B7" i="1"/>
  <c r="M14" i="1"/>
  <c r="B10" i="1"/>
  <c r="G14" i="1"/>
  <c r="S10" i="1"/>
  <c r="G15" i="1"/>
  <c r="G16" i="1"/>
  <c r="S30" i="1"/>
  <c r="R10" i="1"/>
  <c r="R30" i="1"/>
  <c r="Q10" i="1"/>
  <c r="Q30" i="1"/>
  <c r="P10" i="1"/>
  <c r="P30" i="1"/>
  <c r="O10" i="1"/>
  <c r="O30" i="1"/>
  <c r="N10" i="1"/>
  <c r="N30" i="1"/>
  <c r="M10" i="1"/>
  <c r="M30" i="1"/>
  <c r="L10" i="1"/>
  <c r="L30" i="1"/>
  <c r="K10" i="1"/>
  <c r="K30" i="1"/>
  <c r="J10" i="1"/>
  <c r="J30" i="1"/>
  <c r="I10" i="1"/>
  <c r="I30" i="1"/>
  <c r="H10" i="1"/>
  <c r="H30" i="1"/>
  <c r="S29" i="1"/>
  <c r="R29" i="1"/>
  <c r="Q29" i="1"/>
  <c r="P29" i="1"/>
  <c r="O29" i="1"/>
  <c r="N29" i="1"/>
  <c r="M29" i="1"/>
  <c r="L29" i="1"/>
  <c r="K29" i="1"/>
  <c r="J29" i="1"/>
  <c r="I29" i="1"/>
  <c r="H29" i="1"/>
  <c r="S28" i="1"/>
  <c r="R28" i="1"/>
  <c r="Q28" i="1"/>
  <c r="P28" i="1"/>
  <c r="O28" i="1"/>
  <c r="N28" i="1"/>
  <c r="M28" i="1"/>
  <c r="L28" i="1"/>
  <c r="K28" i="1"/>
  <c r="J28" i="1"/>
  <c r="I28" i="1"/>
  <c r="H28" i="1"/>
  <c r="S27" i="1"/>
  <c r="R27" i="1"/>
  <c r="Q27" i="1"/>
  <c r="P27" i="1"/>
  <c r="O27" i="1"/>
  <c r="N27" i="1"/>
  <c r="M27" i="1"/>
  <c r="L27" i="1"/>
  <c r="K27" i="1"/>
  <c r="J27" i="1"/>
  <c r="I27" i="1"/>
  <c r="H27" i="1"/>
  <c r="S26" i="1"/>
  <c r="R26" i="1"/>
  <c r="Q26" i="1"/>
  <c r="P26" i="1"/>
  <c r="O26" i="1"/>
  <c r="N26" i="1"/>
  <c r="M26" i="1"/>
  <c r="L26" i="1"/>
  <c r="K26" i="1"/>
  <c r="J26" i="1"/>
  <c r="I26" i="1"/>
  <c r="H26" i="1"/>
  <c r="S25" i="1"/>
  <c r="R25" i="1"/>
  <c r="Q25" i="1"/>
  <c r="P25" i="1"/>
  <c r="O25" i="1"/>
  <c r="N25" i="1"/>
  <c r="M25" i="1"/>
  <c r="L25" i="1"/>
  <c r="K25" i="1"/>
  <c r="J25" i="1"/>
  <c r="I25" i="1"/>
  <c r="H25" i="1"/>
  <c r="S24" i="1"/>
  <c r="R24" i="1"/>
  <c r="Q24" i="1"/>
  <c r="P24" i="1"/>
  <c r="O24" i="1"/>
  <c r="N24" i="1"/>
  <c r="M24" i="1"/>
  <c r="L24" i="1"/>
  <c r="K24" i="1"/>
  <c r="J24" i="1"/>
  <c r="I24" i="1"/>
  <c r="H24" i="1"/>
  <c r="G10" i="1"/>
  <c r="G30" i="1"/>
  <c r="G29" i="1"/>
  <c r="G28" i="1"/>
  <c r="G27" i="1"/>
  <c r="G26" i="1"/>
  <c r="G25" i="1"/>
  <c r="G24" i="1"/>
  <c r="F21" i="1"/>
  <c r="F30" i="1"/>
  <c r="B11" i="1"/>
  <c r="S23" i="1"/>
  <c r="R23" i="1"/>
  <c r="Q23" i="1"/>
  <c r="P23" i="1"/>
  <c r="O23" i="1"/>
  <c r="N23" i="1"/>
  <c r="M23" i="1"/>
  <c r="L23" i="1"/>
  <c r="K23" i="1"/>
  <c r="J23" i="1"/>
  <c r="I23" i="1"/>
  <c r="H23" i="1"/>
  <c r="B9" i="1"/>
  <c r="C23" i="1"/>
  <c r="F24" i="1"/>
  <c r="F25" i="1"/>
  <c r="B6" i="1"/>
  <c r="F29" i="1"/>
  <c r="F28" i="1"/>
  <c r="F27" i="1"/>
  <c r="F26" i="1"/>
</calcChain>
</file>

<file path=xl/sharedStrings.xml><?xml version="1.0" encoding="utf-8"?>
<sst xmlns="http://schemas.openxmlformats.org/spreadsheetml/2006/main" count="50" uniqueCount="47">
  <si>
    <t>Total Company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</si>
  <si>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</si>
  <si>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</si>
  <si>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</si>
  <si>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</si>
  <si>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</si>
  <si>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</si>
  <si>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</si>
  <si>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</si>
  <si>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</si>
  <si>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</si>
  <si>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</si>
  <si>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</si>
  <si>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</si>
  <si>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001 - McIntosh (Rock)</t>
  </si>
  <si>
    <t>002 - Granny Smith (Oldies)</t>
  </si>
  <si>
    <t>003 - Gold Delicious (Jazz)</t>
  </si>
  <si>
    <t>004 - Red Delicious (Hip Hop)</t>
  </si>
  <si>
    <t>005 - Fuji (New Wave)</t>
  </si>
  <si>
    <t>EDIT</t>
  </si>
  <si>
    <t>DIMENSION</t>
  </si>
  <si>
    <t>TOTAL COMPANY</t>
  </si>
  <si>
    <t>TOTAL DEPARTMENTS</t>
  </si>
  <si>
    <t>TOTAL CURRENCY</t>
  </si>
  <si>
    <t>DEFAULT</t>
  </si>
  <si>
    <t>DEFAULT/SUBSET</t>
  </si>
  <si>
    <t xml:space="preserve">Book:  </t>
  </si>
  <si>
    <t xml:space="preserve">Scenario:  </t>
  </si>
  <si>
    <t xml:space="preserve">Department:  </t>
  </si>
  <si>
    <t xml:space="preserve">Account:  </t>
  </si>
  <si>
    <t xml:space="preserve">Currency:  </t>
  </si>
  <si>
    <t xml:space="preserve">Year:  </t>
  </si>
  <si>
    <t>WHERE USED</t>
  </si>
  <si>
    <t>COL</t>
  </si>
  <si>
    <t>PICK</t>
  </si>
  <si>
    <t>Corporate</t>
  </si>
  <si>
    <t>SERVER:</t>
  </si>
  <si>
    <t>NET INCOME</t>
  </si>
  <si>
    <t>Primary Cube:</t>
  </si>
  <si>
    <t>COLUM HEADINGS  &gt;&gt;&gt;&gt;&gt;</t>
  </si>
  <si>
    <t>#</t>
  </si>
  <si>
    <t>Company</t>
  </si>
  <si>
    <t>ROWS</t>
  </si>
  <si>
    <t>SET</t>
  </si>
  <si>
    <t>Balance Post-Alloc</t>
  </si>
  <si>
    <t>x</t>
  </si>
  <si>
    <t>PTR01-Ac: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</si>
</sst>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#,###;\(#,###\);\-"/>
    <numFmt numFmtId="166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Verdana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indexed="21"/>
      <name val="Calibri"/>
      <family val="2"/>
      <scheme val="minor"/>
    </font>
    <font>
      <b/>
      <u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4" fillId="3" borderId="1" xfId="0" applyFont="1" applyFill="1" applyBorder="1" applyProtection="1"/>
    <xf numFmtId="165" fontId="5" fillId="2" borderId="1" xfId="3" applyNumberFormat="1" applyFont="1" applyFill="1" applyBorder="1" applyAlignment="1" applyProtection="1">
      <alignment horizontal="left"/>
    </xf>
    <xf numFmtId="0" fontId="5" fillId="0" borderId="0" xfId="0" applyFont="1" applyProtection="1"/>
    <xf numFmtId="0" fontId="4" fillId="0" borderId="0" xfId="0" applyFont="1" applyProtection="1"/>
    <xf numFmtId="0" fontId="6" fillId="0" borderId="0" xfId="0" applyFont="1" applyAlignment="1">
      <alignment horizontal="right" indent="1"/>
    </xf>
    <xf numFmtId="0" fontId="4" fillId="0" borderId="1" xfId="0" applyFont="1" applyBorder="1"/>
    <xf numFmtId="0" fontId="4" fillId="0" borderId="0" xfId="0" applyFont="1"/>
    <xf numFmtId="0" fontId="7" fillId="4" borderId="1" xfId="0" applyFont="1" applyFill="1" applyBorder="1" applyAlignment="1">
      <alignment horizontal="right"/>
    </xf>
    <xf numFmtId="0" fontId="5" fillId="5" borderId="1" xfId="0" applyFont="1" applyFill="1" applyBorder="1" applyAlignment="1"/>
    <xf numFmtId="0" fontId="7" fillId="4" borderId="1" xfId="0" applyFont="1" applyFill="1" applyBorder="1" applyAlignment="1"/>
    <xf numFmtId="0" fontId="5" fillId="0" borderId="0" xfId="0" applyFont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Protection="1"/>
    <xf numFmtId="165" fontId="4" fillId="0" borderId="1" xfId="3" applyNumberFormat="1" applyFont="1" applyFill="1" applyBorder="1" applyProtection="1"/>
    <xf numFmtId="0" fontId="8" fillId="0" borderId="0" xfId="0" applyFont="1" applyAlignment="1" applyProtection="1">
      <alignment vertical="center"/>
    </xf>
    <xf numFmtId="0" fontId="6" fillId="6" borderId="4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165" fontId="5" fillId="0" borderId="2" xfId="2" applyNumberFormat="1" applyFont="1" applyFill="1" applyBorder="1" applyAlignment="1" applyProtection="1">
      <alignment horizontal="right"/>
    </xf>
    <xf numFmtId="0" fontId="9" fillId="0" borderId="0" xfId="0" applyFont="1" applyProtection="1"/>
    <xf numFmtId="0" fontId="6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center" wrapText="1"/>
    </xf>
    <xf numFmtId="0" fontId="4" fillId="0" borderId="0" xfId="0" applyFont="1" applyBorder="1" applyProtection="1"/>
    <xf numFmtId="0" fontId="5" fillId="0" borderId="0" xfId="0" applyFont="1" applyBorder="1" applyProtection="1"/>
    <xf numFmtId="0" fontId="6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left"/>
    </xf>
    <xf numFmtId="165" fontId="4" fillId="0" borderId="0" xfId="3" applyNumberFormat="1" applyFont="1" applyFill="1" applyBorder="1" applyAlignment="1" applyProtection="1">
      <alignment horizontal="center"/>
    </xf>
    <xf numFmtId="0" fontId="11" fillId="0" borderId="7" xfId="0" applyFont="1" applyBorder="1"/>
    <xf numFmtId="165" fontId="6" fillId="6" borderId="4" xfId="0" applyNumberFormat="1" applyFont="1" applyFill="1" applyBorder="1" applyAlignment="1">
      <alignment horizontal="left"/>
    </xf>
    <xf numFmtId="0" fontId="12" fillId="0" borderId="0" xfId="0" applyFont="1"/>
    <xf numFmtId="0" fontId="6" fillId="6" borderId="8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/>
    </xf>
    <xf numFmtId="0" fontId="4" fillId="5" borderId="10" xfId="0" applyFont="1" applyFill="1" applyBorder="1" applyProtection="1"/>
    <xf numFmtId="166" fontId="4" fillId="0" borderId="10" xfId="1" applyNumberFormat="1" applyFont="1" applyBorder="1" applyProtection="1"/>
    <xf numFmtId="0" fontId="4" fillId="5" borderId="11" xfId="0" applyFont="1" applyFill="1" applyBorder="1" applyProtection="1"/>
    <xf numFmtId="166" fontId="4" fillId="0" borderId="11" xfId="1" applyNumberFormat="1" applyFont="1" applyBorder="1" applyProtection="1"/>
    <xf numFmtId="0" fontId="4" fillId="5" borderId="12" xfId="0" applyFont="1" applyFill="1" applyBorder="1" applyProtection="1"/>
    <xf numFmtId="166" fontId="4" fillId="0" borderId="12" xfId="1" applyNumberFormat="1" applyFont="1" applyBorder="1" applyProtection="1"/>
    <xf numFmtId="166" fontId="13" fillId="7" borderId="1" xfId="1" applyNumberFormat="1" applyFont="1" applyFill="1" applyBorder="1" applyAlignment="1">
      <alignment horizontal="left" vertical="center"/>
    </xf>
    <xf numFmtId="166" fontId="13" fillId="7" borderId="1" xfId="1" applyNumberFormat="1" applyFont="1" applyFill="1" applyBorder="1" applyAlignment="1">
      <alignment vertical="center"/>
    </xf>
    <xf numFmtId="0" fontId="10" fillId="5" borderId="8" xfId="0" applyFont="1" applyFill="1" applyBorder="1" applyAlignment="1">
      <alignment horizontal="center"/>
    </xf>
    <xf numFmtId="0" fontId="10" fillId="0" borderId="0" xfId="0" applyFont="1" applyBorder="1" applyAlignment="1" applyProtection="1">
      <alignment horizontal="center" vertical="center"/>
    </xf>
  </cellXfs>
  <cellStyles count="4">
    <cellStyle name="Comma" xfId="1" builtinId="3"/>
    <cellStyle name="Comma_TopDown" xfId="2"/>
    <cellStyle name="Normal" xfId="0" builtinId="0"/>
    <cellStyle name="Normal_BottomUp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87696953504948"/>
          <c:y val="7.2988314763215434E-2"/>
          <c:w val="0.77599579329965462"/>
          <c:h val="0.503420625900797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Report!$F$24:$F$29</c:f>
              <c:strCache>
                <c:ptCount val="6"/>
                <c:pt idx="0">
                  <c:v>Corporate</c:v>
                </c:pt>
                <c:pt idx="1">
                  <c:v>McIntosh (Rock)</c:v>
                </c:pt>
                <c:pt idx="2">
                  <c:v>Granny Smith (Oldies)</c:v>
                </c:pt>
                <c:pt idx="3">
                  <c:v>Gold Delicious (Jazz)</c:v>
                </c:pt>
                <c:pt idx="4">
                  <c:v>Red Delicious (Hip Hop)</c:v>
                </c:pt>
                <c:pt idx="5">
                  <c:v>Fuji (New Wave)</c:v>
                </c:pt>
              </c:strCache>
            </c:strRef>
          </c:cat>
          <c:val>
            <c:numRef>
              <c:f>Report!$G$24:$G$29</c:f>
              <c:numCache>
                <c:formatCode>_(* #,##0_);_(* \(#,##0\);_(* "-"??_);_(@_)</c:formatCode>
                <c:ptCount val="6"/>
                <c:pt idx="0">
                  <c:v>6319946.9981151074</c:v>
                </c:pt>
                <c:pt idx="1">
                  <c:v>23266148.507654116</c:v>
                </c:pt>
                <c:pt idx="2">
                  <c:v>19215950.105228417</c:v>
                </c:pt>
                <c:pt idx="3">
                  <c:v>14901994.18102558</c:v>
                </c:pt>
                <c:pt idx="4">
                  <c:v>12194550.44381281</c:v>
                </c:pt>
                <c:pt idx="5">
                  <c:v>8964386.0665997546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834240"/>
        <c:axId val="159749248"/>
      </c:barChart>
      <c:catAx>
        <c:axId val="5183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eaVert"/>
          <a:lstStyle/>
          <a:p>
            <a:pPr>
              <a:defRPr sz="800" b="0" i="0" u="none" strike="noStrike" spc="-100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59749248"/>
        <c:crosses val="autoZero"/>
        <c:auto val="0"/>
        <c:lblAlgn val="ctr"/>
        <c:lblOffset val="100"/>
        <c:noMultiLvlLbl val="0"/>
      </c:catAx>
      <c:valAx>
        <c:axId val="159749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518342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9388076490438705E-2"/>
          <c:y val="0.11665303798848856"/>
          <c:w val="0.56938923175143652"/>
          <c:h val="0.56407053852845157"/>
        </c:manualLayout>
      </c:layout>
      <c:pie3DChart>
        <c:varyColors val="1"/>
        <c:ser>
          <c:idx val="0"/>
          <c:order val="0"/>
          <c:explosion val="25"/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showLegendKey val="1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Report!$F$24:$F$29</c:f>
              <c:strCache>
                <c:ptCount val="6"/>
                <c:pt idx="0">
                  <c:v>Corporate</c:v>
                </c:pt>
                <c:pt idx="1">
                  <c:v>McIntosh (Rock)</c:v>
                </c:pt>
                <c:pt idx="2">
                  <c:v>Granny Smith (Oldies)</c:v>
                </c:pt>
                <c:pt idx="3">
                  <c:v>Gold Delicious (Jazz)</c:v>
                </c:pt>
                <c:pt idx="4">
                  <c:v>Red Delicious (Hip Hop)</c:v>
                </c:pt>
                <c:pt idx="5">
                  <c:v>Fuji (New Wave)</c:v>
                </c:pt>
              </c:strCache>
            </c:strRef>
          </c:cat>
          <c:val>
            <c:numRef>
              <c:f>Report!$G$24:$G$29</c:f>
              <c:numCache>
                <c:formatCode>_(* #,##0_);_(* \(#,##0\);_(* "-"??_);_(@_)</c:formatCode>
                <c:ptCount val="6"/>
                <c:pt idx="0">
                  <c:v>6319946.9981151074</c:v>
                </c:pt>
                <c:pt idx="1">
                  <c:v>23266148.507654116</c:v>
                </c:pt>
                <c:pt idx="2">
                  <c:v>19215950.105228417</c:v>
                </c:pt>
                <c:pt idx="3">
                  <c:v>14901994.18102558</c:v>
                </c:pt>
                <c:pt idx="4">
                  <c:v>12194550.44381281</c:v>
                </c:pt>
                <c:pt idx="5">
                  <c:v>8964386.0665997546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9852708411448561"/>
          <c:y val="0.18822554610121001"/>
          <c:w val="0.28623482064741906"/>
          <c:h val="0.62354845526814406"/>
        </c:manualLayout>
      </c:layout>
      <c:overlay val="0"/>
    </c:legend>
    <c:plotVisOnly val="1"/>
    <c:dispBlanksAs val="zero"/>
    <c:showDLblsOverMax val="0"/>
  </c:chart>
  <c:spPr>
    <a:ln>
      <a:noFill/>
    </a:ln>
  </c:spPr>
  <c:printSettings>
    <c:headerFooter alignWithMargins="0"/>
    <c:pageMargins b="1" l="0.75000000000000133" r="0.750000000000001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55033</xdr:colOff>
      <xdr:row>30</xdr:row>
      <xdr:rowOff>82551</xdr:rowOff>
    </xdr:from>
    <xdr:to>
      <xdr:col>11</xdr:col>
      <xdr:colOff>333375</xdr:colOff>
      <xdr:row>47</xdr:row>
      <xdr:rowOff>142874</xdr:rowOff>
    </xdr:to>
    <xdr:graphicFrame macro="">
      <xdr:nvGraphicFramePr>
        <xdr:cNvPr id="103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30</xdr:row>
      <xdr:rowOff>152399</xdr:rowOff>
    </xdr:from>
    <xdr:to>
      <xdr:col>19</xdr:col>
      <xdr:colOff>276225</xdr:colOff>
      <xdr:row>45</xdr:row>
      <xdr:rowOff>76200</xdr:rowOff>
    </xdr:to>
    <xdr:graphicFrame macro="">
      <xdr:nvGraphicFramePr>
        <xdr:cNvPr id="1067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30"/>
  <sheetViews>
    <sheetView showGridLines="0" tabSelected="1" topLeftCell="E12" zoomScaleNormal="100" workbookViewId="0">
      <pane ySplit="10" topLeftCell="A22" activePane="bottomLeft" state="frozen"/>
      <selection activeCell="E12" sqref="E12"/>
      <selection pane="bottomLeft" activeCell="V33" sqref="V33"/>
    </sheetView>
  </sheetViews>
  <sheetFormatPr defaultRowHeight="12" outlineLevelRow="1" outlineLevelCol="1" x14ac:dyDescent="0.2"/>
  <cols>
    <col min="1" max="1" width="2.28515625" style="4" hidden="1" customWidth="1" outlineLevel="1"/>
    <col min="2" max="2" width="31.42578125" style="4" hidden="1" customWidth="1" outlineLevel="1"/>
    <col min="3" max="3" width="21.5703125" style="4" hidden="1" customWidth="1" outlineLevel="1"/>
    <col min="4" max="4" width="23.5703125" style="4" hidden="1" customWidth="1" outlineLevel="1"/>
    <col min="5" max="5" width="2.28515625" style="4" customWidth="1" collapsed="1"/>
    <col min="6" max="6" width="20.7109375" style="4" customWidth="1"/>
    <col min="7" max="19" width="10.140625" style="4" customWidth="1"/>
    <col min="20" max="16384" width="9.140625" style="4"/>
  </cols>
  <sheetData>
    <row r="1" spans="1:24" hidden="1" outlineLevel="1" x14ac:dyDescent="0.2">
      <c r="A1" s="1"/>
      <c r="B1" s="2" t="s">
        <v>19</v>
      </c>
      <c r="C1" s="3"/>
      <c r="D1" s="3"/>
      <c r="X1" s="4" t="s">
        <v>45</v>
      </c>
    </row>
    <row r="2" spans="1:24" hidden="1" outlineLevel="1" x14ac:dyDescent="0.2">
      <c r="B2" s="5" t="s">
        <v>36</v>
      </c>
      <c r="C2" s="6" t="s">
        <v>46</v>
      </c>
      <c r="D2" s="7"/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24" ht="12.75" hidden="1" customHeight="1" outlineLevel="1" x14ac:dyDescent="0.2">
      <c r="B3" s="8" t="s">
        <v>38</v>
      </c>
      <c r="C3" s="9" t="str">
        <f>Server&amp;"bpmFinance"</f>
        <v>PTR01-Ac:bpmFinance</v>
      </c>
      <c r="F3" s="10" t="s">
        <v>39</v>
      </c>
      <c r="G3" s="10"/>
    </row>
    <row r="4" spans="1:24" ht="12.75" hidden="1" customHeight="1" outlineLevel="1" x14ac:dyDescent="0.2">
      <c r="A4" s="4" t="s">
        <v>40</v>
      </c>
      <c r="B4" s="11" t="s">
        <v>20</v>
      </c>
      <c r="C4" s="11" t="s">
        <v>32</v>
      </c>
      <c r="D4" s="11" t="s">
        <v>25</v>
      </c>
    </row>
    <row r="5" spans="1:24" ht="12.75" hidden="1" customHeight="1" outlineLevel="1" x14ac:dyDescent="0.2">
      <c r="A5" s="12">
        <v>1</v>
      </c>
      <c r="B5" s="13" t="str">
        <f ca="1">Server&amp;_xll.TABDIM($C$3,$A5)</f>
        <v>PTR01-Ac:bpmScenario</v>
      </c>
      <c r="C5" s="12" t="s">
        <v>34</v>
      </c>
      <c r="D5" s="14" t="s">
        <v>24</v>
      </c>
    </row>
    <row r="6" spans="1:24" ht="12.75" hidden="1" customHeight="1" outlineLevel="1" x14ac:dyDescent="0.2">
      <c r="A6" s="12">
        <v>2</v>
      </c>
      <c r="B6" s="13" t="str">
        <f ca="1">Server&amp;_xll.TABDIM($C$3,$A6)</f>
        <v>PTR01-Ac:bpmCompany</v>
      </c>
      <c r="C6" s="12" t="s">
        <v>42</v>
      </c>
      <c r="D6" s="14" t="s">
        <v>21</v>
      </c>
    </row>
    <row r="7" spans="1:24" ht="12.75" hidden="1" customHeight="1" outlineLevel="1" x14ac:dyDescent="0.2">
      <c r="A7" s="12">
        <v>3</v>
      </c>
      <c r="B7" s="13" t="str">
        <f ca="1">Server&amp;_xll.TABDIM($C$3,$A7)</f>
        <v>PTR01-Ac:bpmDepartment</v>
      </c>
      <c r="C7" s="12" t="s">
        <v>34</v>
      </c>
      <c r="D7" s="14" t="s">
        <v>22</v>
      </c>
    </row>
    <row r="8" spans="1:24" ht="12.75" hidden="1" customHeight="1" outlineLevel="1" x14ac:dyDescent="0.2">
      <c r="A8" s="12">
        <v>4</v>
      </c>
      <c r="B8" s="13" t="str">
        <f ca="1">Server&amp;_xll.TABDIM($C$3,$A8)</f>
        <v>PTR01-Ac:bpmAccount</v>
      </c>
      <c r="C8" s="12" t="s">
        <v>34</v>
      </c>
      <c r="D8" s="14" t="s">
        <v>37</v>
      </c>
    </row>
    <row r="9" spans="1:24" ht="12.75" hidden="1" customHeight="1" outlineLevel="1" x14ac:dyDescent="0.2">
      <c r="A9" s="12">
        <v>5</v>
      </c>
      <c r="B9" s="13" t="str">
        <f ca="1">Server&amp;_xll.TABDIM($C$3,$A9)</f>
        <v>PTR01-Ac:bpmCurrency</v>
      </c>
      <c r="C9" s="12" t="s">
        <v>43</v>
      </c>
      <c r="D9" s="13" t="s">
        <v>23</v>
      </c>
    </row>
    <row r="10" spans="1:24" ht="12.75" hidden="1" customHeight="1" outlineLevel="1" x14ac:dyDescent="0.2">
      <c r="A10" s="12">
        <v>6</v>
      </c>
      <c r="B10" s="13" t="str">
        <f ca="1">Server&amp;_xll.TABDIM($C$3,$A10)</f>
        <v>PTR01-Ac:bpmPeriod</v>
      </c>
      <c r="C10" s="12" t="s">
        <v>33</v>
      </c>
      <c r="D10" s="14"/>
      <c r="G10" s="4" t="str">
        <f ca="1">$G$14</f>
        <v>2016</v>
      </c>
      <c r="H10" s="4" t="str">
        <f ca="1">H$2&amp;" "&amp;$G$14</f>
        <v>Jan 2016</v>
      </c>
      <c r="I10" s="4" t="str">
        <f ca="1">I$2&amp;" "&amp;$G$14</f>
        <v>Feb 2016</v>
      </c>
      <c r="J10" s="4" t="str">
        <f ca="1">J$2&amp;" "&amp;$G$14</f>
        <v>Mar 2016</v>
      </c>
      <c r="K10" s="4" t="str">
        <f ca="1">K$2&amp;" "&amp;$G$14</f>
        <v>Apr 2016</v>
      </c>
      <c r="L10" s="4" t="str">
        <f ca="1">L$2&amp;" "&amp;$G$14</f>
        <v>May 2016</v>
      </c>
      <c r="M10" s="4" t="str">
        <f ca="1">M$2&amp;" "&amp;$G$14</f>
        <v>Jun 2016</v>
      </c>
      <c r="N10" s="4" t="str">
        <f ca="1">N$2&amp;" "&amp;$G$14</f>
        <v>Jul 2016</v>
      </c>
      <c r="O10" s="4" t="str">
        <f ca="1">O$2&amp;" "&amp;$G$14</f>
        <v>Aug 2016</v>
      </c>
      <c r="P10" s="4" t="str">
        <f ca="1">P$2&amp;" "&amp;$G$14</f>
        <v>Sep 2016</v>
      </c>
      <c r="Q10" s="4" t="str">
        <f ca="1">Q$2&amp;" "&amp;$G$14</f>
        <v>Oct 2016</v>
      </c>
      <c r="R10" s="4" t="str">
        <f ca="1">R$2&amp;" "&amp;$G$14</f>
        <v>Nov 2016</v>
      </c>
      <c r="S10" s="4" t="str">
        <f ca="1">S$2&amp;" "&amp;$G$14</f>
        <v>Dec 2016</v>
      </c>
    </row>
    <row r="11" spans="1:24" ht="12.75" hidden="1" customHeight="1" outlineLevel="1" x14ac:dyDescent="0.2">
      <c r="A11" s="12">
        <v>7</v>
      </c>
      <c r="B11" s="13" t="str">
        <f ca="1">Server&amp;_xll.TABDIM($C$3,$A11)</f>
        <v>PTR01-Ac:bpmFinance_Msr</v>
      </c>
      <c r="C11" s="12" t="s">
        <v>34</v>
      </c>
      <c r="D11" s="14" t="s">
        <v>44</v>
      </c>
      <c r="G11" s="15"/>
    </row>
    <row r="12" spans="1:24" collapsed="1" x14ac:dyDescent="0.2">
      <c r="B12" s="29"/>
      <c r="C12" s="29"/>
      <c r="G12" s="15"/>
    </row>
    <row r="13" spans="1:24" collapsed="1" x14ac:dyDescent="0.2">
      <c r="B13" s="29"/>
      <c r="C13" s="29"/>
      <c r="F13" s="5" t="s">
        <v>27</v>
      </c>
      <c r="G13" s="16" t="str">
        <f ca="1">_xll.SUBNM($B$5,"MainList",2)</f>
        <v>Plan</v>
      </c>
      <c r="H13" s="31"/>
      <c r="I13" s="17"/>
      <c r="J13" s="5"/>
      <c r="L13" s="5" t="s">
        <v>29</v>
      </c>
      <c r="M13" s="16" t="str">
        <f ca="1">_xll.SUBNM($B$8,"Default",6)</f>
        <v>Operating Expenses</v>
      </c>
      <c r="N13" s="31"/>
      <c r="O13" s="17"/>
      <c r="P13" s="5"/>
    </row>
    <row r="14" spans="1:24" x14ac:dyDescent="0.2">
      <c r="B14" s="29"/>
      <c r="C14" s="29"/>
      <c r="F14" s="5" t="s">
        <v>31</v>
      </c>
      <c r="G14" s="24" t="str">
        <f ca="1">_xll.SUBNM($B$10,"Default",4,"PeriodName")</f>
        <v>2016</v>
      </c>
      <c r="H14" s="30"/>
      <c r="I14" s="25"/>
      <c r="J14" s="5"/>
      <c r="L14" s="5" t="s">
        <v>28</v>
      </c>
      <c r="M14" s="16" t="str">
        <f ca="1">_xll.SUBNM($B$7,"Default",1,"CodeName")</f>
        <v>Total Departments</v>
      </c>
      <c r="N14" s="31"/>
      <c r="O14" s="17"/>
    </row>
    <row r="15" spans="1:24" hidden="1" outlineLevel="1" x14ac:dyDescent="0.2">
      <c r="B15" s="29"/>
      <c r="C15" s="29"/>
      <c r="F15" s="18" t="s">
        <v>30</v>
      </c>
      <c r="G15" s="24" t="str">
        <f>D9</f>
        <v>TOTAL CURRENCY</v>
      </c>
      <c r="H15" s="25"/>
    </row>
    <row r="16" spans="1:24" ht="12.75" hidden="1" customHeight="1" outlineLevel="1" x14ac:dyDescent="0.2">
      <c r="B16" s="29"/>
      <c r="C16" s="29"/>
      <c r="F16" s="18" t="s">
        <v>26</v>
      </c>
      <c r="G16" s="28" t="str">
        <f>D11</f>
        <v>Balance Post-Alloc</v>
      </c>
      <c r="H16" s="17"/>
    </row>
    <row r="17" spans="2:20" ht="12.75" hidden="1" customHeight="1" outlineLevel="1" x14ac:dyDescent="0.2">
      <c r="B17" s="22"/>
      <c r="C17" s="26"/>
      <c r="F17" s="29"/>
      <c r="G17" s="29"/>
      <c r="H17" s="29"/>
      <c r="I17" s="29"/>
    </row>
    <row r="18" spans="2:20" ht="8.25" customHeight="1" collapsed="1" thickBot="1" x14ac:dyDescent="0.25">
      <c r="B18" s="22"/>
      <c r="C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2:20" ht="8.25" customHeight="1" thickTop="1" x14ac:dyDescent="0.2">
      <c r="B19" s="22"/>
      <c r="C19" s="26"/>
      <c r="F19"/>
      <c r="G19"/>
      <c r="H19"/>
      <c r="I19"/>
    </row>
    <row r="20" spans="2:20" ht="18.75" x14ac:dyDescent="0.2">
      <c r="B20" s="22"/>
      <c r="C20" s="26"/>
      <c r="F20" s="41" t="str">
        <f ca="1">M13&amp;" By Company for: "&amp;$G$13</f>
        <v>Operating Expenses By Company for: Plan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</row>
    <row r="21" spans="2:20" ht="18.75" x14ac:dyDescent="0.3">
      <c r="B21" s="22"/>
      <c r="C21" s="26"/>
      <c r="F21" s="40" t="str">
        <f ca="1">"Department: "&amp;$M$14&amp;" / Account: "&amp;M13</f>
        <v>Department: Total Departments / Account: Operating Expenses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2:20" ht="12.75" customHeight="1" x14ac:dyDescent="0.2">
      <c r="B22" s="22"/>
      <c r="C22" s="26"/>
      <c r="F22"/>
      <c r="G22"/>
      <c r="H22"/>
      <c r="I22"/>
    </row>
    <row r="23" spans="2:20" x14ac:dyDescent="0.2">
      <c r="C23" s="19" t="str">
        <f>Server&amp;"bpmCompany"</f>
        <v>PTR01-Ac:bpmCompany</v>
      </c>
      <c r="D23" s="19"/>
      <c r="F23" s="20" t="s">
        <v>41</v>
      </c>
      <c r="G23" s="21" t="s">
        <v>13</v>
      </c>
      <c r="H23" s="21" t="str">
        <f ca="1">H10</f>
        <v>Jan 2016</v>
      </c>
      <c r="I23" s="21" t="str">
        <f t="shared" ref="I23:S23" ca="1" si="0">I10</f>
        <v>Feb 2016</v>
      </c>
      <c r="J23" s="21" t="str">
        <f t="shared" ca="1" si="0"/>
        <v>Mar 2016</v>
      </c>
      <c r="K23" s="21" t="str">
        <f t="shared" ca="1" si="0"/>
        <v>Apr 2016</v>
      </c>
      <c r="L23" s="21" t="str">
        <f t="shared" ca="1" si="0"/>
        <v>May 2016</v>
      </c>
      <c r="M23" s="21" t="str">
        <f t="shared" ca="1" si="0"/>
        <v>Jun 2016</v>
      </c>
      <c r="N23" s="21" t="str">
        <f t="shared" ca="1" si="0"/>
        <v>Jul 2016</v>
      </c>
      <c r="O23" s="21" t="str">
        <f t="shared" ca="1" si="0"/>
        <v>Aug 2016</v>
      </c>
      <c r="P23" s="21" t="str">
        <f t="shared" ca="1" si="0"/>
        <v>Sep 2016</v>
      </c>
      <c r="Q23" s="21" t="str">
        <f t="shared" ca="1" si="0"/>
        <v>Oct 2016</v>
      </c>
      <c r="R23" s="21" t="str">
        <f t="shared" ca="1" si="0"/>
        <v>Nov 2016</v>
      </c>
      <c r="S23" s="21" t="str">
        <f t="shared" ca="1" si="0"/>
        <v>Dec 2016</v>
      </c>
      <c r="T23" s="22"/>
    </row>
    <row r="24" spans="2:20" x14ac:dyDescent="0.2">
      <c r="C24" s="22" t="s">
        <v>35</v>
      </c>
      <c r="D24" s="22"/>
      <c r="F24" s="32" t="str">
        <f ca="1">_xll.DBRA($C$23,C24,"Name")</f>
        <v>Corporate</v>
      </c>
      <c r="G24" s="33">
        <f ca="1">_xll.DBRW($C$3,$G$13,$C24,$M$14,$M$13,$G$15,G$10,$G$16)</f>
        <v>6319946.9981151074</v>
      </c>
      <c r="H24" s="33">
        <f ca="1">_xll.DBRW($C$3,$G$13,$C24,$M$14,$M$13,$G$15,H$10,$G$16)</f>
        <v>519425.58293928776</v>
      </c>
      <c r="I24" s="33">
        <f ca="1">_xll.DBRW($C$3,$G$13,$C24,$M$14,$M$13,$G$15,I$10,$G$16)</f>
        <v>517984.05712348997</v>
      </c>
      <c r="J24" s="33">
        <f ca="1">_xll.DBRW($C$3,$G$13,$C24,$M$14,$M$13,$G$15,J$10,$G$16)</f>
        <v>555637.81928534666</v>
      </c>
      <c r="K24" s="33">
        <f ca="1">_xll.DBRW($C$3,$G$13,$C24,$M$14,$M$13,$G$15,K$10,$G$16)</f>
        <v>522875.94104766945</v>
      </c>
      <c r="L24" s="33">
        <f ca="1">_xll.DBRW($C$3,$G$13,$C24,$M$14,$M$13,$G$15,L$10,$G$16)</f>
        <v>521500.98067592579</v>
      </c>
      <c r="M24" s="33">
        <f ca="1">_xll.DBRW($C$3,$G$13,$C24,$M$14,$M$13,$G$15,M$10,$G$16)</f>
        <v>551902.52349877486</v>
      </c>
      <c r="N24" s="33">
        <f ca="1">_xll.DBRW($C$3,$G$13,$C24,$M$14,$M$13,$G$15,N$10,$G$16)</f>
        <v>513449.67311795417</v>
      </c>
      <c r="O24" s="33">
        <f ca="1">_xll.DBRW($C$3,$G$13,$C24,$M$14,$M$13,$G$15,O$10,$G$16)</f>
        <v>513078.97239934845</v>
      </c>
      <c r="P24" s="33">
        <f ca="1">_xll.DBRW($C$3,$G$13,$C24,$M$14,$M$13,$G$15,P$10,$G$16)</f>
        <v>551438.52887828986</v>
      </c>
      <c r="Q24" s="33">
        <f ca="1">_xll.DBRW($C$3,$G$13,$C24,$M$14,$M$13,$G$15,Q$10,$G$16)</f>
        <v>513849.51477096655</v>
      </c>
      <c r="R24" s="33">
        <f ca="1">_xll.DBRW($C$3,$G$13,$C24,$M$14,$M$13,$G$15,R$10,$G$16)</f>
        <v>500603.62442222179</v>
      </c>
      <c r="S24" s="33">
        <f ca="1">_xll.DBRW($C$3,$G$13,$C24,$M$14,$M$13,$G$15,S$10,$G$16)</f>
        <v>538199.7799558331</v>
      </c>
    </row>
    <row r="25" spans="2:20" x14ac:dyDescent="0.2">
      <c r="C25" s="22" t="s">
        <v>14</v>
      </c>
      <c r="D25" s="22"/>
      <c r="F25" s="34" t="str">
        <f ca="1">_xll.DBRA($C$23,C25,"Name")</f>
        <v>McIntosh (Rock)</v>
      </c>
      <c r="G25" s="35">
        <f ca="1">_xll.DBRW($C$3,$G$13,$C25,$M$14,$M$13,$G$15,G$10,$G$16)</f>
        <v>23266148.507654116</v>
      </c>
      <c r="H25" s="35">
        <f ca="1">_xll.DBRW($C$3,$G$13,$C25,$M$14,$M$13,$G$15,H$10,$G$16)</f>
        <v>2459631.2306318153</v>
      </c>
      <c r="I25" s="35">
        <f ca="1">_xll.DBRW($C$3,$G$13,$C25,$M$14,$M$13,$G$15,I$10,$G$16)</f>
        <v>2477643.6187694059</v>
      </c>
      <c r="J25" s="35">
        <f ca="1">_xll.DBRW($C$3,$G$13,$C25,$M$14,$M$13,$G$15,J$10,$G$16)</f>
        <v>2472651.8764566337</v>
      </c>
      <c r="K25" s="35">
        <f ca="1">_xll.DBRW($C$3,$G$13,$C25,$M$14,$M$13,$G$15,K$10,$G$16)</f>
        <v>2515274.3797346014</v>
      </c>
      <c r="L25" s="35">
        <f ca="1">_xll.DBRW($C$3,$G$13,$C25,$M$14,$M$13,$G$15,L$10,$G$16)</f>
        <v>1650071.0924643241</v>
      </c>
      <c r="M25" s="35">
        <f ca="1">_xll.DBRW($C$3,$G$13,$C25,$M$14,$M$13,$G$15,M$10,$G$16)</f>
        <v>1739534.7405134102</v>
      </c>
      <c r="N25" s="35">
        <f ca="1">_xll.DBRW($C$3,$G$13,$C25,$M$14,$M$13,$G$15,N$10,$G$16)</f>
        <v>1610605.0443746191</v>
      </c>
      <c r="O25" s="35">
        <f ca="1">_xll.DBRW($C$3,$G$13,$C25,$M$14,$M$13,$G$15,O$10,$G$16)</f>
        <v>1624287.5962894291</v>
      </c>
      <c r="P25" s="35">
        <f ca="1">_xll.DBRW($C$3,$G$13,$C25,$M$14,$M$13,$G$15,P$10,$G$16)</f>
        <v>1619795.3924423661</v>
      </c>
      <c r="Q25" s="35">
        <f ca="1">_xll.DBRW($C$3,$G$13,$C25,$M$14,$M$13,$G$15,Q$10,$G$16)</f>
        <v>1653235.3830571773</v>
      </c>
      <c r="R25" s="35">
        <f ca="1">_xll.DBRW($C$3,$G$13,$C25,$M$14,$M$13,$G$15,R$10,$G$16)</f>
        <v>1769879.4304696312</v>
      </c>
      <c r="S25" s="35">
        <f ca="1">_xll.DBRW($C$3,$G$13,$C25,$M$14,$M$13,$G$15,S$10,$G$16)</f>
        <v>1673538.7224506994</v>
      </c>
    </row>
    <row r="26" spans="2:20" x14ac:dyDescent="0.2">
      <c r="C26" s="22" t="s">
        <v>15</v>
      </c>
      <c r="D26" s="22"/>
      <c r="F26" s="34" t="str">
        <f ca="1">_xll.DBRA($C$23,C26,"Name")</f>
        <v>Granny Smith (Oldies)</v>
      </c>
      <c r="G26" s="35">
        <f ca="1">_xll.DBRW($C$3,$G$13,$C26,$M$14,$M$13,$G$15,G$10,$G$16)</f>
        <v>19215950.105228417</v>
      </c>
      <c r="H26" s="35">
        <f ca="1">_xll.DBRW($C$3,$G$13,$C26,$M$14,$M$13,$G$15,H$10,$G$16)</f>
        <v>1853691.2239860275</v>
      </c>
      <c r="I26" s="35">
        <f ca="1">_xll.DBRW($C$3,$G$13,$C26,$M$14,$M$13,$G$15,I$10,$G$16)</f>
        <v>2372942.5566274421</v>
      </c>
      <c r="J26" s="35">
        <f ca="1">_xll.DBRW($C$3,$G$13,$C26,$M$14,$M$13,$G$15,J$10,$G$16)</f>
        <v>1908370.9039105009</v>
      </c>
      <c r="K26" s="35">
        <f ca="1">_xll.DBRW($C$3,$G$13,$C26,$M$14,$M$13,$G$15,K$10,$G$16)</f>
        <v>1890475.0528967031</v>
      </c>
      <c r="L26" s="35">
        <f ca="1">_xll.DBRW($C$3,$G$13,$C26,$M$14,$M$13,$G$15,L$10,$G$16)</f>
        <v>1548175.0097173089</v>
      </c>
      <c r="M26" s="35">
        <f ca="1">_xll.DBRW($C$3,$G$13,$C26,$M$14,$M$13,$G$15,M$10,$G$16)</f>
        <v>1341459.7129568248</v>
      </c>
      <c r="N26" s="35">
        <f ca="1">_xll.DBRW($C$3,$G$13,$C26,$M$14,$M$13,$G$15,N$10,$G$16)</f>
        <v>1353158.3075264585</v>
      </c>
      <c r="O26" s="35">
        <f ca="1">_xll.DBRW($C$3,$G$13,$C26,$M$14,$M$13,$G$15,O$10,$G$16)</f>
        <v>1689657.3296233963</v>
      </c>
      <c r="P26" s="35">
        <f ca="1">_xll.DBRW($C$3,$G$13,$C26,$M$14,$M$13,$G$15,P$10,$G$16)</f>
        <v>1341594.7997021908</v>
      </c>
      <c r="Q26" s="35">
        <f ca="1">_xll.DBRW($C$3,$G$13,$C26,$M$14,$M$13,$G$15,Q$10,$G$16)</f>
        <v>1300221.2027611542</v>
      </c>
      <c r="R26" s="35">
        <f ca="1">_xll.DBRW($C$3,$G$13,$C26,$M$14,$M$13,$G$15,R$10,$G$16)</f>
        <v>1331990.36146232</v>
      </c>
      <c r="S26" s="35">
        <f ca="1">_xll.DBRW($C$3,$G$13,$C26,$M$14,$M$13,$G$15,S$10,$G$16)</f>
        <v>1284213.644058092</v>
      </c>
    </row>
    <row r="27" spans="2:20" x14ac:dyDescent="0.2">
      <c r="C27" s="22" t="s">
        <v>16</v>
      </c>
      <c r="D27" s="22"/>
      <c r="F27" s="34" t="str">
        <f ca="1">_xll.DBRA($C$23,C27,"Name")</f>
        <v>Gold Delicious (Jazz)</v>
      </c>
      <c r="G27" s="35">
        <f ca="1">_xll.DBRW($C$3,$G$13,$C27,$M$14,$M$13,$G$15,G$10,$G$16)</f>
        <v>14901994.18102558</v>
      </c>
      <c r="H27" s="35">
        <f ca="1">_xll.DBRW($C$3,$G$13,$C27,$M$14,$M$13,$G$15,H$10,$G$16)</f>
        <v>1705881.5965998285</v>
      </c>
      <c r="I27" s="35">
        <f ca="1">_xll.DBRW($C$3,$G$13,$C27,$M$14,$M$13,$G$15,I$10,$G$16)</f>
        <v>1811146.8477814028</v>
      </c>
      <c r="J27" s="35">
        <f ca="1">_xll.DBRW($C$3,$G$13,$C27,$M$14,$M$13,$G$15,J$10,$G$16)</f>
        <v>1717589.6796405353</v>
      </c>
      <c r="K27" s="35">
        <f ca="1">_xll.DBRW($C$3,$G$13,$C27,$M$14,$M$13,$G$15,K$10,$G$16)</f>
        <v>1733571.9376543239</v>
      </c>
      <c r="L27" s="35">
        <f ca="1">_xll.DBRW($C$3,$G$13,$C27,$M$14,$M$13,$G$15,L$10,$G$16)</f>
        <v>1028992.761085877</v>
      </c>
      <c r="M27" s="35">
        <f ca="1">_xll.DBRW($C$3,$G$13,$C27,$M$14,$M$13,$G$15,M$10,$G$16)</f>
        <v>988437.39908760122</v>
      </c>
      <c r="N27" s="35">
        <f ca="1">_xll.DBRW($C$3,$G$13,$C27,$M$14,$M$13,$G$15,N$10,$G$16)</f>
        <v>961399.7615463658</v>
      </c>
      <c r="O27" s="35">
        <f ca="1">_xll.DBRW($C$3,$G$13,$C27,$M$14,$M$13,$G$15,O$10,$G$16)</f>
        <v>1044294.952096351</v>
      </c>
      <c r="P27" s="35">
        <f ca="1">_xll.DBRW($C$3,$G$13,$C27,$M$14,$M$13,$G$15,P$10,$G$16)</f>
        <v>967915.47865910956</v>
      </c>
      <c r="Q27" s="35">
        <f ca="1">_xll.DBRW($C$3,$G$13,$C27,$M$14,$M$13,$G$15,Q$10,$G$16)</f>
        <v>979385.41335922212</v>
      </c>
      <c r="R27" s="35">
        <f ca="1">_xll.DBRW($C$3,$G$13,$C27,$M$14,$M$13,$G$15,R$10,$G$16)</f>
        <v>963828.73843243904</v>
      </c>
      <c r="S27" s="35">
        <f ca="1">_xll.DBRW($C$3,$G$13,$C27,$M$14,$M$13,$G$15,S$10,$G$16)</f>
        <v>999549.61508252413</v>
      </c>
    </row>
    <row r="28" spans="2:20" x14ac:dyDescent="0.2">
      <c r="C28" s="22" t="s">
        <v>17</v>
      </c>
      <c r="D28" s="22"/>
      <c r="F28" s="34" t="str">
        <f ca="1">_xll.DBRA($C$23,C28,"Name")</f>
        <v>Red Delicious (Hip Hop)</v>
      </c>
      <c r="G28" s="35">
        <f ca="1">_xll.DBRW($C$3,$G$13,$C28,$M$14,$M$13,$G$15,G$10,$G$16)</f>
        <v>12194550.44381281</v>
      </c>
      <c r="H28" s="35">
        <f ca="1">_xll.DBRW($C$3,$G$13,$C28,$M$14,$M$13,$G$15,H$10,$G$16)</f>
        <v>1510094.3649815489</v>
      </c>
      <c r="I28" s="35">
        <f ca="1">_xll.DBRW($C$3,$G$13,$C28,$M$14,$M$13,$G$15,I$10,$G$16)</f>
        <v>1439652.1660868318</v>
      </c>
      <c r="J28" s="35">
        <f ca="1">_xll.DBRW($C$3,$G$13,$C28,$M$14,$M$13,$G$15,J$10,$G$16)</f>
        <v>1452944.9936377523</v>
      </c>
      <c r="K28" s="35">
        <f ca="1">_xll.DBRW($C$3,$G$13,$C28,$M$14,$M$13,$G$15,K$10,$G$16)</f>
        <v>1406152.6392492617</v>
      </c>
      <c r="L28" s="35">
        <f ca="1">_xll.DBRW($C$3,$G$13,$C28,$M$14,$M$13,$G$15,L$10,$G$16)</f>
        <v>784812.71548481565</v>
      </c>
      <c r="M28" s="35">
        <f ca="1">_xll.DBRW($C$3,$G$13,$C28,$M$14,$M$13,$G$15,M$10,$G$16)</f>
        <v>847112.07353230205</v>
      </c>
      <c r="N28" s="35">
        <f ca="1">_xll.DBRW($C$3,$G$13,$C28,$M$14,$M$13,$G$15,N$10,$G$16)</f>
        <v>834795.90239601326</v>
      </c>
      <c r="O28" s="35">
        <f ca="1">_xll.DBRW($C$3,$G$13,$C28,$M$14,$M$13,$G$15,O$10,$G$16)</f>
        <v>777674.7622264832</v>
      </c>
      <c r="P28" s="35">
        <f ca="1">_xll.DBRW($C$3,$G$13,$C28,$M$14,$M$13,$G$15,P$10,$G$16)</f>
        <v>786852.64577143709</v>
      </c>
      <c r="Q28" s="35">
        <f ca="1">_xll.DBRW($C$3,$G$13,$C28,$M$14,$M$13,$G$15,Q$10,$G$16)</f>
        <v>747916.59225339559</v>
      </c>
      <c r="R28" s="35">
        <f ca="1">_xll.DBRW($C$3,$G$13,$C28,$M$14,$M$13,$G$15,R$10,$G$16)</f>
        <v>809974.649679731</v>
      </c>
      <c r="S28" s="35">
        <f ca="1">_xll.DBRW($C$3,$G$13,$C28,$M$14,$M$13,$G$15,S$10,$G$16)</f>
        <v>796566.9385132388</v>
      </c>
    </row>
    <row r="29" spans="2:20" x14ac:dyDescent="0.2">
      <c r="C29" s="22" t="s">
        <v>18</v>
      </c>
      <c r="D29" s="22"/>
      <c r="F29" s="36" t="str">
        <f ca="1">_xll.DBRA($C$23,C29,"Name")</f>
        <v>Fuji (New Wave)</v>
      </c>
      <c r="G29" s="37">
        <f ca="1">_xll.DBRW($C$3,$G$13,$C29,$M$14,$M$13,$G$15,G$10,$G$16)</f>
        <v>8964386.0665997546</v>
      </c>
      <c r="H29" s="37">
        <f ca="1">_xll.DBRW($C$3,$G$13,$C29,$M$14,$M$13,$G$15,H$10,$G$16)</f>
        <v>1151659.7457109089</v>
      </c>
      <c r="I29" s="37">
        <f ca="1">_xll.DBRW($C$3,$G$13,$C29,$M$14,$M$13,$G$15,I$10,$G$16)</f>
        <v>1187887.522021509</v>
      </c>
      <c r="J29" s="37">
        <f ca="1">_xll.DBRW($C$3,$G$13,$C29,$M$14,$M$13,$G$15,J$10,$G$16)</f>
        <v>1172081.0605402091</v>
      </c>
      <c r="K29" s="37">
        <f ca="1">_xll.DBRW($C$3,$G$13,$C29,$M$14,$M$13,$G$15,K$10,$G$16)</f>
        <v>1179437.3836669044</v>
      </c>
      <c r="L29" s="37">
        <f ca="1">_xll.DBRW($C$3,$G$13,$C29,$M$14,$M$13,$G$15,L$10,$G$16)</f>
        <v>569898.1907185379</v>
      </c>
      <c r="M29" s="37">
        <f ca="1">_xll.DBRW($C$3,$G$13,$C29,$M$14,$M$13,$G$15,M$10,$G$16)</f>
        <v>532607.22784761351</v>
      </c>
      <c r="N29" s="37">
        <f ca="1">_xll.DBRW($C$3,$G$13,$C29,$M$14,$M$13,$G$15,N$10,$G$16)</f>
        <v>517216.51047464664</v>
      </c>
      <c r="O29" s="37">
        <f ca="1">_xll.DBRW($C$3,$G$13,$C29,$M$14,$M$13,$G$15,O$10,$G$16)</f>
        <v>545642.63393153611</v>
      </c>
      <c r="P29" s="37">
        <f ca="1">_xll.DBRW($C$3,$G$13,$C29,$M$14,$M$13,$G$15,P$10,$G$16)</f>
        <v>514352.96989635983</v>
      </c>
      <c r="Q29" s="37">
        <f ca="1">_xll.DBRW($C$3,$G$13,$C29,$M$14,$M$13,$G$15,Q$10,$G$16)</f>
        <v>537199.81181972218</v>
      </c>
      <c r="R29" s="37">
        <f ca="1">_xll.DBRW($C$3,$G$13,$C29,$M$14,$M$13,$G$15,R$10,$G$16)</f>
        <v>564330.54047779809</v>
      </c>
      <c r="S29" s="37">
        <f ca="1">_xll.DBRW($C$3,$G$13,$C29,$M$14,$M$13,$G$15,S$10,$G$16)</f>
        <v>492072.46949400753</v>
      </c>
    </row>
    <row r="30" spans="2:20" s="3" customFormat="1" x14ac:dyDescent="0.2">
      <c r="C30" s="23" t="s">
        <v>0</v>
      </c>
      <c r="D30" s="23"/>
      <c r="F30" s="38" t="str">
        <f>C30</f>
        <v>Total Company</v>
      </c>
      <c r="G30" s="39">
        <f ca="1">_xll.DBRW($C$3,$G$13,$C30,$M$14,$M$13,$G$15,G$10,$G$16)</f>
        <v>84862976.3024358</v>
      </c>
      <c r="H30" s="39">
        <f ca="1">_xll.DBRW($C$3,$G$13,$C30,$M$14,$M$13,$G$15,H$10,$G$16)</f>
        <v>9200383.7448494174</v>
      </c>
      <c r="I30" s="39">
        <f ca="1">_xll.DBRW($C$3,$G$13,$C30,$M$14,$M$13,$G$15,I$10,$G$16)</f>
        <v>9807256.7684100829</v>
      </c>
      <c r="J30" s="39">
        <f ca="1">_xll.DBRW($C$3,$G$13,$C30,$M$14,$M$13,$G$15,J$10,$G$16)</f>
        <v>9279276.3334709778</v>
      </c>
      <c r="K30" s="39">
        <f ca="1">_xll.DBRW($C$3,$G$13,$C30,$M$14,$M$13,$G$15,K$10,$G$16)</f>
        <v>9247787.3342494629</v>
      </c>
      <c r="L30" s="39">
        <f ca="1">_xll.DBRW($C$3,$G$13,$C30,$M$14,$M$13,$G$15,L$10,$G$16)</f>
        <v>6103450.7501467895</v>
      </c>
      <c r="M30" s="39">
        <f ca="1">_xll.DBRW($C$3,$G$13,$C30,$M$14,$M$13,$G$15,M$10,$G$16)</f>
        <v>6001053.6774365259</v>
      </c>
      <c r="N30" s="39">
        <f ca="1">_xll.DBRW($C$3,$G$13,$C30,$M$14,$M$13,$G$15,N$10,$G$16)</f>
        <v>5790625.1994360574</v>
      </c>
      <c r="O30" s="39">
        <f ca="1">_xll.DBRW($C$3,$G$13,$C30,$M$14,$M$13,$G$15,O$10,$G$16)</f>
        <v>6194636.2465665434</v>
      </c>
      <c r="P30" s="39">
        <f ca="1">_xll.DBRW($C$3,$G$13,$C30,$M$14,$M$13,$G$15,P$10,$G$16)</f>
        <v>5781949.8153497539</v>
      </c>
      <c r="Q30" s="39">
        <f ca="1">_xll.DBRW($C$3,$G$13,$C30,$M$14,$M$13,$G$15,Q$10,$G$16)</f>
        <v>5731807.9180216379</v>
      </c>
      <c r="R30" s="39">
        <f ca="1">_xll.DBRW($C$3,$G$13,$C30,$M$14,$M$13,$G$15,R$10,$G$16)</f>
        <v>5940607.3449441409</v>
      </c>
      <c r="S30" s="39">
        <f ca="1">_xll.DBRW($C$3,$G$13,$C30,$M$14,$M$13,$G$15,S$10,$G$16)</f>
        <v>5784141.1695543947</v>
      </c>
    </row>
  </sheetData>
  <mergeCells count="2">
    <mergeCell ref="F21:S21"/>
    <mergeCell ref="F20:S20"/>
  </mergeCells>
  <phoneticPr fontId="3" type="noConversion"/>
  <dataValidations count="1">
    <dataValidation allowBlank="1" showInputMessage="1" showErrorMessage="1" error="&lt;D$PICK&gt;" sqref="G14 M13:M14 G13 G15:G16"/>
  </dataValidations>
  <printOptions horizontalCentered="1"/>
  <pageMargins left="0.75" right="0.75" top="1" bottom="1" header="0.5" footer="0.5"/>
  <pageSetup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Report</vt:lpstr>
      <vt:lpstr>calcDIMIX</vt:lpstr>
      <vt:lpstr>checkPICKS</vt:lpstr>
      <vt:lpstr>Report!Print_Area</vt:lpstr>
      <vt:lpstr>Server</vt:lpstr>
    </vt:vector>
  </TitlesOfParts>
  <Company>Revelwood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Lazarow</dc:creator>
  <cp:lastModifiedBy>modeler2</cp:lastModifiedBy>
  <cp:lastPrinted>2016-06-30T11:54:23Z</cp:lastPrinted>
  <dcterms:created xsi:type="dcterms:W3CDTF">2003-11-17T18:28:09Z</dcterms:created>
  <dcterms:modified xsi:type="dcterms:W3CDTF">2017-07-26T12:13:52Z</dcterms:modified>
</cp:coreProperties>
</file>