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5DB23785-E815-47F2-8162-692F36CBC7C1}" xr6:coauthVersionLast="47" xr6:coauthVersionMax="47" xr10:uidLastSave="{00000000-0000-0000-0000-000000000000}"/>
  <bookViews>
    <workbookView xWindow="390" yWindow="390"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1" l="1"/>
  <c r="E27" i="11"/>
  <c r="E26" i="11"/>
  <c r="E25" i="11"/>
  <c r="E28" i="11" s="1"/>
  <c r="E8" i="11" s="1"/>
  <c r="E24" i="11"/>
  <c r="E23" i="11"/>
  <c r="E22" i="11"/>
  <c r="E21" i="11"/>
  <c r="E20" i="11"/>
  <c r="E19" i="11"/>
  <c r="E18" i="11"/>
  <c r="E7" i="11"/>
  <c r="E9" i="11" l="1"/>
  <c r="E10" i="11" s="1"/>
  <c r="E11" i="11"/>
  <c r="D21" i="1" l="1"/>
  <c r="H8" i="1"/>
  <c r="D15" i="1"/>
  <c r="F32" i="1"/>
  <c r="F31" i="1"/>
  <c r="F30" i="1"/>
  <c r="F29" i="1"/>
  <c r="F28" i="1"/>
  <c r="E5" i="9"/>
  <c r="E4" i="9"/>
  <c r="B3" i="11"/>
  <c r="B2" i="11"/>
  <c r="B2" i="1"/>
  <c r="B19" i="11"/>
  <c r="B20" i="11" s="1"/>
  <c r="B21" i="11" s="1"/>
  <c r="B22" i="11" s="1"/>
  <c r="B23" i="11" s="1"/>
  <c r="B24" i="11" s="1"/>
  <c r="B25" i="11" s="1"/>
  <c r="B26" i="11" s="1"/>
  <c r="B27" i="11" s="1"/>
  <c r="D27" i="1" l="1"/>
  <c r="D20" i="1" l="1"/>
  <c r="D23" i="1" s="1"/>
  <c r="D34" i="1"/>
  <c r="D28" i="1" l="1"/>
  <c r="H28" i="1" s="1"/>
  <c r="D33" i="1"/>
  <c r="D29" i="1"/>
  <c r="H29" i="1" s="1"/>
  <c r="D32" i="1"/>
  <c r="H32" i="1" s="1"/>
  <c r="D31" i="1"/>
  <c r="H31" i="1" s="1"/>
  <c r="D30" i="1"/>
  <c r="H30" i="1" s="1"/>
  <c r="H33" i="1" l="1"/>
  <c r="J29" i="1"/>
  <c r="J31" i="1"/>
  <c r="J32" i="1"/>
  <c r="J28" i="1"/>
  <c r="J30" i="1"/>
  <c r="J33" i="1" l="1"/>
  <c r="C27" i="1" l="1"/>
  <c r="H36" i="1" l="1"/>
  <c r="D35" i="1" l="1"/>
  <c r="C35" i="1" s="1"/>
  <c r="C36" i="1" s="1"/>
  <c r="D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shapeId="0" xr:uid="{00000000-0006-0000-0000-000003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4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5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6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7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8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9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A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B000000}">
      <text>
        <r>
          <rPr>
            <b/>
            <sz val="9"/>
            <color indexed="81"/>
            <rFont val="Tahoma"/>
            <family val="2"/>
          </rPr>
          <t>Wall Street Prep:</t>
        </r>
        <r>
          <rPr>
            <sz val="9"/>
            <color indexed="81"/>
            <rFont val="Tahoma"/>
            <family val="2"/>
          </rPr>
          <t xml:space="preserve">
Originally $1.38b high yield bond, matures 2021 increased to $1.625b.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List>
</comments>
</file>

<file path=xl/sharedStrings.xml><?xml version="1.0" encoding="utf-8"?>
<sst xmlns="http://schemas.openxmlformats.org/spreadsheetml/2006/main" count="78" uniqueCount="75">
  <si>
    <t>$ mm except per share</t>
  </si>
  <si>
    <t>Company name</t>
  </si>
  <si>
    <t>Circuit breaker:</t>
  </si>
  <si>
    <t>Diluted shares outstanding</t>
  </si>
  <si>
    <t>Revolver</t>
  </si>
  <si>
    <t>Cash</t>
  </si>
  <si>
    <t>Total proceeds ($mm)</t>
  </si>
  <si>
    <t>Total shares repurchased (mm)</t>
  </si>
  <si>
    <t>Net dilutive options</t>
  </si>
  <si>
    <t xml:space="preserve">Dilutive impact of shares from other securities </t>
  </si>
  <si>
    <t>Net diluted shares outstanding</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</si>
  <si>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</si>
  <si>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</si>
  <si>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</si>
  <si>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</si>
  <si>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</si>
  <si>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</si>
  <si>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</si>
  <si>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</si>
  <si>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</si>
  <si>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</si>
  <si>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</si>
  <si>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</si>
  <si>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</si>
  <si>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</si>
  <si>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</si>
  <si>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</si>
  <si>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</si>
  <si>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</si>
  <si>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</si>
  <si>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</si>
  <si>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</si>
  <si>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</si>
  <si>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</si>
  <si>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</si>
  <si>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</si>
  <si>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</si>
  <si>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</si>
  <si>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</si>
  <si>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</si>
  <si>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</si>
  <si>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</si>
  <si>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EBITDA turns</t>
  </si>
  <si>
    <t>$ investment</t>
  </si>
  <si>
    <t>Total Sources</t>
  </si>
  <si>
    <t>SOURCES OF FUNDS</t>
  </si>
  <si>
    <t>USES OF FUNDS</t>
  </si>
  <si>
    <t>Mgmt rollover</t>
  </si>
  <si>
    <t>BMC</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</si>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</sst>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3">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0%_);\(0.0%\);@_)"/>
    <numFmt numFmtId="167" formatCode="0.0%"/>
    <numFmt numFmtId="168" formatCode="#,##0.000_);\(#,##0.000\)"/>
    <numFmt numFmtId="169" formatCode="0%_);\(0%\);@_)"/>
    <numFmt numFmtId="170" formatCode="#,##0.00_);\(#,##0\)"/>
    <numFmt numFmtId="171" formatCode="#,##0.0%_);\(#,##0.0%\)"/>
    <numFmt numFmtId="172" formatCode="0.0\ \x"/>
    <numFmt numFmtId="173" formatCode="#,##0.00\ ;\(#,##0.00\)"/>
    <numFmt numFmtId="174" formatCode="&quot;$&quot;#,##0.00\ ;\(&quot;$&quot;#,##0.00\)"/>
    <numFmt numFmtId="175" formatCode="0.0%_);\(0.0%\)"/>
    <numFmt numFmtId="176" formatCode="0.000\ \x&quot;rate&quot;"/>
    <numFmt numFmtId="177" formatCode="#,##0.000_);[Red]\(#,##0.000\)"/>
    <numFmt numFmtId="178" formatCode="0.00_);\(0.00\);0.00"/>
    <numFmt numFmtId="179" formatCode="\C&quot;$&quot;#,##0.00_);[Red]\(&quot;$&quot;#,##0.00\)"/>
    <numFmt numFmtId="180" formatCode="#,##0%_);\(#,##0.0%\)"/>
    <numFmt numFmtId="181" formatCode="_(* #,##0.00000000_);_(* \(#,##0.00000000\);_(* &quot;-&quot;?_);_(@_)"/>
    <numFmt numFmtId="182" formatCode="mmm\-d\-yyyy"/>
    <numFmt numFmtId="183" formatCode="mmm\-yyyy"/>
    <numFmt numFmtId="184" formatCode="yyyy"/>
    <numFmt numFmtId="185" formatCode="0.00\x&quot;rate&quot;"/>
    <numFmt numFmtId="186" formatCode="0.0&quot;  &quot;"/>
    <numFmt numFmtId="187" formatCode="&quot;$&quot;#,##0.0\ ;[Red]\(&quot;$&quot;#,##0\)"/>
    <numFmt numFmtId="188" formatCode="_(&quot;$&quot;* #,##0.00_);_(&quot;$&quot;* \(#,##0.00\);_(&quot;$&quot;* &quot;-&quot;?_);_(@_)"/>
    <numFmt numFmtId="189" formatCode="&quot;$&quot;#,##0.000_);[Red]\(&quot;$&quot;#,##0.000\)"/>
    <numFmt numFmtId="190" formatCode="&quot;$&quot;#,##0.00&quot;A&quot;;[Red]\(&quot;$&quot;#,##0.00\)&quot;A&quot;"/>
    <numFmt numFmtId="191" formatCode="#,##0.0\ ;[Red]\(&quot;$&quot;#,##0\)"/>
    <numFmt numFmtId="192" formatCode="&quot;$&quot;#,##0.00&quot;E&quot;;[Red]\(&quot;$&quot;#,##0.00\)&quot;E&quot;"/>
    <numFmt numFmtId="193" formatCode="_([$€-2]* #,##0.00_);_([$€-2]* \(#,##0.00\);_([$€-2]* &quot;-&quot;??_)"/>
    <numFmt numFmtId="194" formatCode="#,##0.00;\(#,##0.00\)"/>
    <numFmt numFmtId="195" formatCode=".%\,\(0.0%%;\t"/>
    <numFmt numFmtId="196" formatCode="#,##0.0_);[Red]\(#,##0.0\)"/>
    <numFmt numFmtId="197" formatCode="0.0%_);[Red]\(0.0%\)"/>
    <numFmt numFmtId="198" formatCode="0.00_);\(0.00\);0.00_)"/>
    <numFmt numFmtId="199" formatCode="#,##0\x"/>
    <numFmt numFmtId="200" formatCode="&quot;TKR&quot;\ 0"/>
    <numFmt numFmtId="201" formatCode=".%\,\(0.%%;\t"/>
    <numFmt numFmtId="202" formatCode="&quot;$&quot;#,###.0\ \ "/>
    <numFmt numFmtId="203" formatCode="#,##0.00\x_);[Red]\(#,##0.00\x\)"/>
    <numFmt numFmtId="204" formatCode="#,##0.0_);\(#,##0.0\)"/>
    <numFmt numFmtId="205" formatCode="#,##0.00\x_);[Red]\(#,##0.00\x\);&quot;--  &quot;"/>
    <numFmt numFmtId="206" formatCode="_(* #,##0.0_);_(* \(#,##0.0\);_(* &quot;-&quot;??_);_(@_)"/>
    <numFmt numFmtId="207" formatCode="0.0\x_);[Red]\(0.0\x\)"/>
    <numFmt numFmtId="208" formatCode="0.0\ "/>
    <numFmt numFmtId="209" formatCode="&quot;$&quot;#,##0.0;\(&quot;$&quot;#,##0.00\)"/>
    <numFmt numFmtId="210" formatCode="#,##0.00%_);\(#,##0.00%\)"/>
    <numFmt numFmtId="211" formatCode="0.00\%;\-0.00\%;0.00\%"/>
    <numFmt numFmtId="212" formatCode="0.0%\ ;\(0.0%\)"/>
    <numFmt numFmtId="213" formatCode="_(&quot;$&quot;* #,##0_);_(&quot;$&quot;* \(#,##0\);_(&quot;$&quot;* &quot;-&quot;??_);_(@_)"/>
    <numFmt numFmtId="214" formatCode="&quot;$&quot;0.00\ "/>
    <numFmt numFmtId="215" formatCode="0.0\ \ \ \ \ "/>
    <numFmt numFmtId="216" formatCode="0.00\x;\-0.00\x;0.00\x"/>
    <numFmt numFmtId="217" formatCode="&quot;$&quot;#,##0.000_);\(&quot;$&quot;#,##0.000\)"/>
    <numFmt numFmtId="218" formatCode="#,##0.0_);\(#,##0.0\);_(* &quot;-&quot;_)"/>
    <numFmt numFmtId="219" formatCode="_(&quot;$&quot;* #,##0.00_);_(&quot;$&quot;* \(#,##0.00\);_(* &quot;-&quot;_);_(@_)"/>
    <numFmt numFmtId="220" formatCode="0.00%_);[Red]\(0.00%\)"/>
    <numFmt numFmtId="221" formatCode="#,##0.0\x_);\(#,##0.0\x\)"/>
    <numFmt numFmtId="222" formatCode="#,##0.00\x_);\(#,##0.00\x\)"/>
    <numFmt numFmtId="223" formatCode="###0&quot;E&quot;_)"/>
    <numFmt numFmtId="224" formatCode="0.0\x_);\(0.0\x\);@_)"/>
    <numFmt numFmtId="225" formatCode="0.00\x__"/>
    <numFmt numFmtId="226" formatCode="&quot;Approach&quot;\ 0"/>
    <numFmt numFmtId="227" formatCode="0\ &quot;yrs&quot;"/>
    <numFmt numFmtId="228" formatCode="&quot;Tranche&quot;\ 0"/>
    <numFmt numFmtId="229" formatCode="_([$$-409]* #,##0.00_);_([$$-409]* \(#,##0.00\);_([$$-409]* &quot;-&quot;??_);_(@_)"/>
    <numFmt numFmtId="230" formatCode="0.0"/>
    <numFmt numFmtId="231" formatCode="0.0\x_)"/>
  </numFmts>
  <fonts count="81">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b/>
      <sz val="11"/>
      <name val="Calibri"/>
      <family val="2"/>
      <scheme val="minor"/>
    </font>
    <font>
      <sz val="11"/>
      <color rgb="FF00B050"/>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7">
    <xf numFmtId="0" fontId="0" fillId="0" borderId="0"/>
    <xf numFmtId="0" fontId="10" fillId="0" borderId="0"/>
    <xf numFmtId="170" fontId="10" fillId="0" borderId="0">
      <alignment horizontal="right"/>
    </xf>
    <xf numFmtId="171" fontId="10" fillId="2" borderId="0"/>
    <xf numFmtId="172" fontId="10" fillId="2" borderId="0"/>
    <xf numFmtId="171" fontId="10" fillId="2" borderId="0"/>
    <xf numFmtId="173" fontId="10" fillId="2" borderId="0"/>
    <xf numFmtId="174" fontId="10" fillId="2" borderId="0">
      <alignment horizontal="right"/>
    </xf>
    <xf numFmtId="175" fontId="11" fillId="0" borderId="0" applyFont="0" applyFill="0" applyBorder="0" applyAlignment="0" applyProtection="0"/>
    <xf numFmtId="0" fontId="12" fillId="0" borderId="0" applyNumberFormat="0" applyFont="0" applyFill="0" applyBorder="0" applyAlignment="0" applyProtection="0"/>
    <xf numFmtId="176"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77"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77" fontId="17" fillId="0" borderId="0" applyFont="0" applyFill="0" applyBorder="0" applyAlignment="0" applyProtection="0">
      <protection locked="0"/>
    </xf>
    <xf numFmtId="177"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78"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79" fontId="13" fillId="0" borderId="0" applyFill="0" applyBorder="0" applyProtection="0">
      <alignment horizontal="right"/>
    </xf>
    <xf numFmtId="180" fontId="10" fillId="2" borderId="8">
      <alignment horizontal="right"/>
    </xf>
    <xf numFmtId="181" fontId="10" fillId="2" borderId="8">
      <alignment horizontal="right"/>
    </xf>
    <xf numFmtId="180" fontId="10" fillId="2" borderId="8">
      <alignment horizontal="right"/>
    </xf>
    <xf numFmtId="15" fontId="27" fillId="0" borderId="0" applyFill="0" applyBorder="0" applyAlignment="0"/>
    <xf numFmtId="182" fontId="25" fillId="24" borderId="0" applyFont="0" applyFill="0" applyBorder="0" applyAlignment="0" applyProtection="0"/>
    <xf numFmtId="183" fontId="27" fillId="0" borderId="7"/>
    <xf numFmtId="14" fontId="28" fillId="0" borderId="0" applyFont="0" applyFill="0" applyBorder="0" applyAlignment="0" applyProtection="0">
      <alignment horizontal="center"/>
    </xf>
    <xf numFmtId="184" fontId="28" fillId="0" borderId="0" applyFont="0" applyFill="0" applyBorder="0" applyAlignment="0" applyProtection="0">
      <alignment horizontal="center"/>
    </xf>
    <xf numFmtId="185"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86" fontId="10" fillId="25" borderId="0"/>
    <xf numFmtId="187" fontId="10" fillId="0" borderId="0"/>
    <xf numFmtId="188" fontId="10" fillId="25" borderId="0"/>
    <xf numFmtId="189" fontId="10" fillId="25" borderId="0"/>
    <xf numFmtId="190" fontId="18" fillId="0" borderId="0" applyFont="0" applyFill="0" applyBorder="0" applyProtection="0">
      <alignment horizontal="left"/>
      <protection locked="0"/>
    </xf>
    <xf numFmtId="191" fontId="10" fillId="0" borderId="0"/>
    <xf numFmtId="192" fontId="18" fillId="0" borderId="0" applyFont="0" applyFill="0" applyBorder="0" applyProtection="0">
      <alignment horizontal="left"/>
      <protection locked="0"/>
    </xf>
    <xf numFmtId="193" fontId="12" fillId="0" borderId="0" applyFont="0" applyFill="0" applyBorder="0" applyAlignment="0" applyProtection="0"/>
    <xf numFmtId="0" fontId="29" fillId="0" borderId="0" applyNumberFormat="0" applyFill="0" applyBorder="0" applyAlignment="0" applyProtection="0"/>
    <xf numFmtId="175" fontId="10" fillId="0" borderId="9"/>
    <xf numFmtId="194" fontId="10" fillId="2" borderId="8">
      <alignment horizontal="right"/>
    </xf>
    <xf numFmtId="195" fontId="10" fillId="2" borderId="8">
      <alignment horizontal="right"/>
    </xf>
    <xf numFmtId="194" fontId="10" fillId="2" borderId="8">
      <alignment horizontal="right"/>
    </xf>
    <xf numFmtId="196" fontId="17" fillId="0" borderId="0" applyFill="0" applyBorder="0" applyAlignment="0" applyProtection="0">
      <protection locked="0"/>
    </xf>
    <xf numFmtId="0" fontId="30" fillId="5" borderId="0" applyNumberFormat="0" applyBorder="0" applyAlignment="0" applyProtection="0"/>
    <xf numFmtId="197" fontId="31" fillId="0" borderId="0" applyFill="0" applyBorder="0" applyAlignment="0" applyProtection="0"/>
    <xf numFmtId="175" fontId="32" fillId="0" borderId="0" applyAlignment="0">
      <alignment horizontal="left"/>
      <protection locked="0"/>
    </xf>
    <xf numFmtId="196"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196" fontId="36" fillId="0" borderId="0" applyNumberFormat="0" applyFill="0" applyBorder="0" applyAlignment="0" applyProtection="0"/>
    <xf numFmtId="0" fontId="37" fillId="0" borderId="0"/>
    <xf numFmtId="177"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198"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67" fontId="17" fillId="0" borderId="0" applyFont="0" applyFill="0" applyBorder="0" applyAlignment="0" applyProtection="0">
      <alignment horizontal="right"/>
    </xf>
    <xf numFmtId="199" fontId="10" fillId="0" borderId="0">
      <alignment horizontal="right"/>
    </xf>
    <xf numFmtId="200" fontId="10" fillId="25" borderId="0">
      <alignment horizontal="right"/>
    </xf>
    <xf numFmtId="201" fontId="10" fillId="0" borderId="0">
      <alignment horizontal="right"/>
    </xf>
    <xf numFmtId="199" fontId="10" fillId="0" borderId="0">
      <alignment horizontal="right"/>
    </xf>
    <xf numFmtId="175" fontId="42" fillId="0" borderId="0" applyFill="0" applyBorder="0" applyAlignment="0" applyProtection="0">
      <alignment horizontal="right"/>
    </xf>
    <xf numFmtId="175" fontId="42" fillId="0" borderId="0" applyFill="0" applyBorder="0" applyAlignment="0" applyProtection="0"/>
    <xf numFmtId="202" fontId="10" fillId="2" borderId="8">
      <alignment horizontal="right"/>
    </xf>
    <xf numFmtId="203"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4" fontId="12" fillId="0" borderId="0" applyFont="0" applyFill="0" applyBorder="0" applyAlignment="0" applyProtection="0"/>
    <xf numFmtId="39" fontId="12" fillId="0" borderId="0" applyFont="0" applyFill="0" applyBorder="0" applyAlignment="0" applyProtection="0"/>
    <xf numFmtId="168"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5"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06"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07"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08" fontId="10" fillId="25" borderId="0"/>
    <xf numFmtId="9" fontId="17" fillId="0" borderId="0" applyFont="0" applyFill="0" applyBorder="0" applyAlignment="0" applyProtection="0">
      <alignment horizontal="right"/>
    </xf>
    <xf numFmtId="209" fontId="10" fillId="0" borderId="0"/>
    <xf numFmtId="0" fontId="12" fillId="0" borderId="0" applyFont="0" applyFill="0" applyBorder="0" applyAlignment="0"/>
    <xf numFmtId="171" fontId="12" fillId="0" borderId="0" applyFont="0" applyFill="0" applyBorder="0" applyAlignment="0" applyProtection="0"/>
    <xf numFmtId="210" fontId="12" fillId="0" borderId="0" applyFont="0" applyFill="0" applyBorder="0" applyAlignment="0" applyProtection="0"/>
    <xf numFmtId="211" fontId="12" fillId="0" borderId="0" applyFill="0" applyBorder="0">
      <alignment horizontal="right"/>
      <protection locked="0"/>
    </xf>
    <xf numFmtId="197" fontId="17" fillId="0" borderId="0" applyFont="0" applyFill="0" applyBorder="0" applyAlignment="0" applyProtection="0"/>
    <xf numFmtId="8" fontId="17" fillId="0" borderId="0" applyFont="0" applyFill="0" applyBorder="0" applyAlignment="0" applyProtection="0"/>
    <xf numFmtId="177" fontId="17" fillId="0" borderId="0" applyFont="0" applyFill="0" applyBorder="0" applyAlignment="0" applyProtection="0">
      <protection locked="0"/>
    </xf>
    <xf numFmtId="196" fontId="17" fillId="0" borderId="0" applyFill="0" applyBorder="0" applyAlignment="0" applyProtection="0"/>
    <xf numFmtId="38" fontId="17" fillId="0" borderId="0" applyFont="0" applyFill="0" applyBorder="0" applyAlignment="0" applyProtection="0"/>
    <xf numFmtId="173" fontId="10" fillId="2" borderId="18">
      <alignment horizontal="right"/>
    </xf>
    <xf numFmtId="212" fontId="46" fillId="2" borderId="0"/>
    <xf numFmtId="213" fontId="10" fillId="2" borderId="0"/>
    <xf numFmtId="0" fontId="47" fillId="0" borderId="0">
      <alignment horizontal="center"/>
    </xf>
    <xf numFmtId="0" fontId="10" fillId="0" borderId="7">
      <alignment horizontal="centerContinuous"/>
    </xf>
    <xf numFmtId="214" fontId="10" fillId="2" borderId="0">
      <alignment horizontal="right"/>
    </xf>
    <xf numFmtId="215" fontId="10" fillId="2" borderId="8">
      <alignment horizontal="right"/>
    </xf>
    <xf numFmtId="216" fontId="12" fillId="0" borderId="0">
      <alignment horizontal="right"/>
      <protection locked="0"/>
    </xf>
    <xf numFmtId="196"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77" fontId="17" fillId="0" borderId="0" applyFill="0" applyBorder="0" applyAlignment="0" applyProtection="0">
      <protection locked="0"/>
    </xf>
    <xf numFmtId="217"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18" fontId="55" fillId="0" borderId="0" applyFill="0" applyBorder="0" applyProtection="0">
      <alignment horizontal="right" wrapText="1"/>
    </xf>
    <xf numFmtId="219" fontId="55" fillId="0" borderId="0" applyFill="0" applyBorder="0" applyProtection="0">
      <alignment horizontal="right"/>
    </xf>
    <xf numFmtId="4" fontId="25" fillId="0" borderId="0" applyFill="0" applyBorder="0" applyProtection="0">
      <alignment horizontal="right"/>
    </xf>
    <xf numFmtId="189" fontId="56" fillId="0" borderId="0" applyFill="0" applyBorder="0" applyAlignment="0" applyProtection="0"/>
    <xf numFmtId="220" fontId="57" fillId="0" borderId="0" applyFill="0" applyBorder="0" applyAlignment="0" applyProtection="0">
      <alignment horizontal="left"/>
      <protection locked="0"/>
    </xf>
    <xf numFmtId="220" fontId="57" fillId="0" borderId="0" applyFill="0" applyBorder="0" applyAlignment="0" applyProtection="0"/>
    <xf numFmtId="220" fontId="58" fillId="0" borderId="0" applyFill="0" applyBorder="0" applyAlignment="0" applyProtection="0">
      <alignment horizontal="left"/>
      <protection locked="0"/>
    </xf>
    <xf numFmtId="220" fontId="58" fillId="0" borderId="0" applyFill="0" applyBorder="0" applyAlignment="0" applyProtection="0">
      <protection locked="0"/>
    </xf>
    <xf numFmtId="196" fontId="17" fillId="0" borderId="0" applyFill="0" applyBorder="0" applyAlignment="0" applyProtection="0">
      <protection locked="0"/>
    </xf>
    <xf numFmtId="196" fontId="56" fillId="0" borderId="0" applyFill="0" applyBorder="0" applyAlignment="0" applyProtection="0"/>
    <xf numFmtId="49" fontId="59" fillId="0" borderId="0"/>
    <xf numFmtId="221" fontId="12" fillId="0" borderId="0" applyFont="0" applyFill="0" applyBorder="0" applyAlignment="0" applyProtection="0"/>
    <xf numFmtId="222"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196"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3" fontId="26" fillId="0" borderId="0" applyFont="0" applyFill="0" applyBorder="0" applyAlignment="0" applyProtection="0"/>
    <xf numFmtId="217" fontId="18" fillId="0" borderId="0" applyNumberFormat="0" applyFill="0" applyBorder="0" applyAlignment="0" applyProtection="0"/>
  </cellStyleXfs>
  <cellXfs count="74">
    <xf numFmtId="0" fontId="0" fillId="0" borderId="0" xfId="0"/>
    <xf numFmtId="0" fontId="2" fillId="0" borderId="1" xfId="0" applyFont="1" applyBorder="1"/>
    <xf numFmtId="14" fontId="3"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xf numFmtId="165" fontId="5" fillId="0" borderId="0" xfId="0" applyNumberFormat="1" applyFont="1" applyAlignment="1">
      <alignment horizontal="right"/>
    </xf>
    <xf numFmtId="0" fontId="0" fillId="0" borderId="1" xfId="0" applyBorder="1"/>
    <xf numFmtId="0" fontId="67" fillId="0" borderId="0" xfId="0" applyFont="1"/>
    <xf numFmtId="14" fontId="68" fillId="0" borderId="0" xfId="0" applyNumberFormat="1" applyFont="1"/>
    <xf numFmtId="0" fontId="1" fillId="0" borderId="2" xfId="0" applyFont="1" applyBorder="1"/>
    <xf numFmtId="0" fontId="0" fillId="0" borderId="2" xfId="0" applyBorder="1"/>
    <xf numFmtId="0" fontId="1" fillId="0" borderId="0" xfId="0" applyFont="1"/>
    <xf numFmtId="0" fontId="0" fillId="0" borderId="0" xfId="0" applyAlignment="1">
      <alignment horizontal="left" indent="1"/>
    </xf>
    <xf numFmtId="0" fontId="1" fillId="0" borderId="0" xfId="0" applyFont="1" applyAlignment="1">
      <alignment horizontal="left"/>
    </xf>
    <xf numFmtId="0" fontId="68" fillId="0" borderId="0" xfId="0" applyFont="1"/>
    <xf numFmtId="0" fontId="68" fillId="0" borderId="0" xfId="0" applyFont="1" applyAlignment="1">
      <alignment horizontal="left" indent="1"/>
    </xf>
    <xf numFmtId="14" fontId="0" fillId="0" borderId="0" xfId="0" applyNumberFormat="1"/>
    <xf numFmtId="0" fontId="0" fillId="0" borderId="3" xfId="0" applyBorder="1"/>
    <xf numFmtId="0" fontId="72" fillId="0" borderId="3" xfId="0" applyFont="1" applyBorder="1"/>
    <xf numFmtId="165" fontId="0" fillId="0" borderId="2" xfId="0" applyNumberFormat="1" applyBorder="1"/>
    <xf numFmtId="204" fontId="0" fillId="0" borderId="0" xfId="0" applyNumberFormat="1"/>
    <xf numFmtId="0" fontId="4" fillId="0" borderId="0" xfId="0" applyFont="1" applyAlignment="1">
      <alignment horizontal="left" indent="1"/>
    </xf>
    <xf numFmtId="0" fontId="1" fillId="0" borderId="2" xfId="0" applyFont="1" applyBorder="1" applyAlignment="1">
      <alignment horizontal="left"/>
    </xf>
    <xf numFmtId="0" fontId="6" fillId="0" borderId="2" xfId="0" applyFont="1" applyBorder="1"/>
    <xf numFmtId="0" fontId="70" fillId="0" borderId="0" xfId="0" applyFont="1" applyAlignment="1">
      <alignment horizontal="left" indent="1"/>
    </xf>
    <xf numFmtId="0" fontId="3" fillId="0" borderId="0" xfId="0" applyFont="1" applyAlignment="1">
      <alignment horizontal="left" indent="1"/>
    </xf>
    <xf numFmtId="0" fontId="73" fillId="0" borderId="0" xfId="0" applyFont="1"/>
    <xf numFmtId="204" fontId="1" fillId="0" borderId="0" xfId="0" applyNumberFormat="1" applyFont="1"/>
    <xf numFmtId="166" fontId="5" fillId="0" borderId="0" xfId="0" applyNumberFormat="1" applyFont="1"/>
    <xf numFmtId="164" fontId="7" fillId="0" borderId="0" xfId="0" applyNumberFormat="1" applyFont="1"/>
    <xf numFmtId="204" fontId="0" fillId="0" borderId="2" xfId="0" applyNumberFormat="1" applyBorder="1"/>
    <xf numFmtId="169" fontId="0" fillId="0" borderId="0" xfId="0" applyNumberFormat="1"/>
    <xf numFmtId="169" fontId="4" fillId="0" borderId="0" xfId="0" applyNumberFormat="1" applyFont="1" applyAlignment="1">
      <alignment horizontal="right"/>
    </xf>
    <xf numFmtId="226" fontId="1" fillId="0" borderId="0" xfId="0" applyNumberFormat="1" applyFont="1"/>
    <xf numFmtId="226" fontId="1" fillId="0" borderId="0" xfId="0" applyNumberFormat="1" applyFont="1" applyAlignment="1">
      <alignment horizontal="right"/>
    </xf>
    <xf numFmtId="0" fontId="75" fillId="0" borderId="0" xfId="0" applyFont="1" applyAlignment="1">
      <alignment horizontal="right"/>
    </xf>
    <xf numFmtId="204" fontId="4" fillId="0" borderId="0" xfId="0" applyNumberFormat="1" applyFont="1" applyAlignment="1">
      <alignment horizontal="right"/>
    </xf>
    <xf numFmtId="0" fontId="73" fillId="0" borderId="0" xfId="0" applyFont="1" applyAlignment="1">
      <alignment horizontal="right"/>
    </xf>
    <xf numFmtId="228" fontId="0" fillId="0" borderId="0" xfId="0" applyNumberFormat="1" applyAlignment="1">
      <alignment horizontal="left"/>
    </xf>
    <xf numFmtId="14" fontId="68" fillId="0" borderId="0" xfId="0" applyNumberFormat="1" applyFont="1" applyAlignment="1">
      <alignment horizontal="left"/>
    </xf>
    <xf numFmtId="0" fontId="71" fillId="0" borderId="0" xfId="0" applyFont="1" applyAlignment="1">
      <alignment horizontal="left" indent="1"/>
    </xf>
    <xf numFmtId="227" fontId="5" fillId="0" borderId="0" xfId="0" applyNumberFormat="1" applyFont="1"/>
    <xf numFmtId="225" fontId="77" fillId="0" borderId="0" xfId="186" applyNumberFormat="1" applyFont="1" applyBorder="1" applyAlignment="1" applyProtection="1">
      <alignment horizontal="center"/>
    </xf>
    <xf numFmtId="225" fontId="69" fillId="0" borderId="0" xfId="186" applyNumberFormat="1" applyFont="1" applyBorder="1" applyAlignment="1" applyProtection="1">
      <alignment horizontal="center"/>
    </xf>
    <xf numFmtId="225" fontId="74" fillId="0" borderId="0" xfId="186" applyNumberFormat="1" applyFont="1" applyBorder="1" applyAlignment="1" applyProtection="1">
      <alignment horizontal="center"/>
      <protection locked="0"/>
    </xf>
    <xf numFmtId="225" fontId="74" fillId="0" borderId="0" xfId="186" applyNumberFormat="1" applyFont="1" applyFill="1" applyBorder="1" applyAlignment="1" applyProtection="1">
      <alignment horizontal="center"/>
      <protection locked="0"/>
    </xf>
    <xf numFmtId="225" fontId="78" fillId="0" borderId="0" xfId="186" applyNumberFormat="1" applyFont="1" applyBorder="1" applyAlignment="1" applyProtection="1">
      <alignment horizontal="center"/>
    </xf>
    <xf numFmtId="204" fontId="4" fillId="0" borderId="2" xfId="0" applyNumberFormat="1" applyFont="1" applyBorder="1" applyAlignment="1">
      <alignment horizontal="right"/>
    </xf>
    <xf numFmtId="0" fontId="1" fillId="0" borderId="0" xfId="0" applyFont="1" applyAlignment="1">
      <alignment horizontal="left" indent="2"/>
    </xf>
    <xf numFmtId="167" fontId="5" fillId="0" borderId="0" xfId="0" applyNumberFormat="1" applyFont="1"/>
    <xf numFmtId="226" fontId="7" fillId="31" borderId="21" xfId="0" applyNumberFormat="1" applyFont="1" applyFill="1" applyBorder="1" applyAlignment="1">
      <alignment horizontal="center"/>
    </xf>
    <xf numFmtId="224" fontId="75" fillId="0" borderId="0" xfId="0" applyNumberFormat="1" applyFont="1" applyAlignment="1">
      <alignment horizontal="center"/>
    </xf>
    <xf numFmtId="37" fontId="0" fillId="0" borderId="0" xfId="0" applyNumberFormat="1"/>
    <xf numFmtId="0" fontId="5" fillId="0" borderId="0" xfId="0" applyFont="1"/>
    <xf numFmtId="14" fontId="5" fillId="0" borderId="0" xfId="0" applyNumberFormat="1" applyFont="1"/>
    <xf numFmtId="37" fontId="5" fillId="0" borderId="0" xfId="0" applyNumberFormat="1" applyFont="1"/>
    <xf numFmtId="39" fontId="7" fillId="0" borderId="0" xfId="0" applyNumberFormat="1" applyFont="1" applyAlignment="1">
      <alignment horizontal="right"/>
    </xf>
    <xf numFmtId="39" fontId="79" fillId="0" borderId="0" xfId="0" applyNumberFormat="1" applyFont="1" applyAlignment="1">
      <alignment horizontal="right"/>
    </xf>
    <xf numFmtId="229" fontId="5" fillId="0" borderId="0" xfId="0" applyNumberFormat="1" applyFont="1"/>
    <xf numFmtId="231" fontId="0" fillId="0" borderId="0" xfId="0" applyNumberFormat="1"/>
    <xf numFmtId="231" fontId="5" fillId="0" borderId="0" xfId="0" applyNumberFormat="1" applyFont="1"/>
    <xf numFmtId="166" fontId="68" fillId="0" borderId="0" xfId="0" applyNumberFormat="1" applyFont="1"/>
    <xf numFmtId="204" fontId="0" fillId="0" borderId="22" xfId="0" applyNumberFormat="1" applyBorder="1"/>
    <xf numFmtId="231" fontId="0" fillId="0" borderId="23" xfId="0" applyNumberFormat="1" applyBorder="1"/>
    <xf numFmtId="204" fontId="1" fillId="0" borderId="23" xfId="0" applyNumberFormat="1" applyFont="1" applyBorder="1"/>
    <xf numFmtId="0" fontId="0" fillId="0" borderId="23" xfId="0" applyBorder="1"/>
    <xf numFmtId="37" fontId="0" fillId="0" borderId="23" xfId="0" applyNumberFormat="1" applyBorder="1"/>
    <xf numFmtId="39" fontId="79" fillId="0" borderId="23" xfId="0" applyNumberFormat="1" applyFont="1" applyBorder="1" applyAlignment="1">
      <alignment horizontal="right"/>
    </xf>
    <xf numFmtId="166" fontId="68" fillId="0" borderId="24" xfId="0" applyNumberFormat="1" applyFont="1" applyBorder="1"/>
    <xf numFmtId="204" fontId="5" fillId="0" borderId="0" xfId="0" applyNumberFormat="1" applyFont="1"/>
    <xf numFmtId="230" fontId="80" fillId="0" borderId="23" xfId="0" applyNumberFormat="1" applyFont="1" applyBorder="1"/>
    <xf numFmtId="230" fontId="80" fillId="0" borderId="0" xfId="0" applyNumberFormat="1" applyFont="1"/>
    <xf numFmtId="37" fontId="1" fillId="0" borderId="23" xfId="0" applyNumberFormat="1" applyFont="1" applyBorder="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36"/>
  <sheetViews>
    <sheetView tabSelected="1" zoomScaleNormal="100" workbookViewId="0">
      <selection activeCell="H14" sqref="H14"/>
    </sheetView>
  </sheetViews>
  <sheetFormatPr defaultRowHeight="15"/>
  <cols>
    <col min="1" max="1" width="1.7109375" customWidth="1"/>
    <col min="2" max="2" width="34.7109375" customWidth="1"/>
    <col min="3" max="10" width="15.7109375" customWidth="1"/>
    <col min="11" max="12" width="12.85546875" customWidth="1"/>
  </cols>
  <sheetData>
    <row r="1" spans="2:10" ht="15.75" thickBot="1"/>
    <row r="2" spans="2:10" ht="27" thickBot="1">
      <c r="B2" s="1" t="str">
        <f>"Leveraged Buyout Model for "&amp;D6</f>
        <v>Leveraged Buyout Model for BMC</v>
      </c>
      <c r="C2" s="7"/>
      <c r="D2" s="7"/>
      <c r="E2" s="7"/>
      <c r="F2" s="7"/>
      <c r="G2" s="7"/>
      <c r="H2" s="7"/>
      <c r="I2" s="7"/>
      <c r="J2" s="7"/>
    </row>
    <row r="3" spans="2:10">
      <c r="B3" s="2" t="s">
        <v>0</v>
      </c>
      <c r="C3" s="8"/>
    </row>
    <row r="4" spans="2:10">
      <c r="B4" s="9"/>
      <c r="D4" s="8"/>
    </row>
    <row r="5" spans="2:10">
      <c r="B5" s="10" t="s">
        <v>40</v>
      </c>
      <c r="C5" s="11"/>
      <c r="D5" s="11"/>
      <c r="F5" s="24" t="s">
        <v>41</v>
      </c>
      <c r="G5" s="11"/>
      <c r="H5" s="11"/>
      <c r="I5" s="11"/>
      <c r="J5" s="11"/>
    </row>
    <row r="6" spans="2:10">
      <c r="B6" s="22" t="s">
        <v>1</v>
      </c>
      <c r="D6" s="3" t="s">
        <v>48</v>
      </c>
    </row>
    <row r="7" spans="2:10">
      <c r="B7" s="22" t="s">
        <v>38</v>
      </c>
      <c r="D7" s="3" t="s">
        <v>48</v>
      </c>
      <c r="F7" s="15" t="s">
        <v>56</v>
      </c>
      <c r="H7" s="51">
        <v>2</v>
      </c>
      <c r="I7" s="34">
        <v>1</v>
      </c>
      <c r="J7" s="35">
        <v>2</v>
      </c>
    </row>
    <row r="8" spans="2:10">
      <c r="B8" s="22" t="s">
        <v>39</v>
      </c>
      <c r="D8" s="54">
        <v>45.42</v>
      </c>
      <c r="H8" s="52" t="str">
        <f>CHOOSE(H7,I8,J8)</f>
        <v>Explicit offer/share</v>
      </c>
      <c r="I8" s="36" t="s">
        <v>58</v>
      </c>
      <c r="J8" s="36" t="s">
        <v>59</v>
      </c>
    </row>
    <row r="9" spans="2:10">
      <c r="B9" s="22" t="s">
        <v>55</v>
      </c>
      <c r="D9" s="55">
        <v>41400</v>
      </c>
    </row>
    <row r="10" spans="2:10">
      <c r="B10" s="22" t="s">
        <v>2</v>
      </c>
      <c r="D10" s="6"/>
      <c r="F10" s="5" t="s">
        <v>23</v>
      </c>
      <c r="H10" s="63"/>
      <c r="I10" s="21"/>
      <c r="J10" s="21"/>
    </row>
    <row r="11" spans="2:10">
      <c r="F11" s="5" t="s">
        <v>35</v>
      </c>
      <c r="H11" s="64"/>
      <c r="I11" s="61">
        <v>8</v>
      </c>
      <c r="J11" s="60"/>
    </row>
    <row r="12" spans="2:10">
      <c r="B12" s="10" t="s">
        <v>67</v>
      </c>
      <c r="C12" s="11"/>
      <c r="D12" s="10"/>
      <c r="F12" s="4" t="s">
        <v>11</v>
      </c>
      <c r="H12" s="65"/>
      <c r="I12" s="28"/>
      <c r="J12" s="28"/>
    </row>
    <row r="13" spans="2:10">
      <c r="B13" s="22" t="s">
        <v>65</v>
      </c>
      <c r="D13" s="56">
        <v>880</v>
      </c>
      <c r="H13" s="66"/>
    </row>
    <row r="14" spans="2:10">
      <c r="B14" s="22" t="s">
        <v>73</v>
      </c>
      <c r="D14" s="56">
        <v>-1306</v>
      </c>
      <c r="F14" s="22" t="s">
        <v>54</v>
      </c>
      <c r="H14" s="73"/>
      <c r="I14" s="53"/>
      <c r="J14" s="53"/>
    </row>
    <row r="15" spans="2:10">
      <c r="B15" s="22" t="s">
        <v>5</v>
      </c>
      <c r="D15" s="56">
        <f>1379.2+131.2+71.5</f>
        <v>1581.9</v>
      </c>
      <c r="E15" s="53"/>
      <c r="F15" s="22" t="s">
        <v>52</v>
      </c>
      <c r="H15" s="67"/>
      <c r="I15" s="53"/>
      <c r="J15" s="53"/>
    </row>
    <row r="16" spans="2:10">
      <c r="B16" s="13" t="s">
        <v>66</v>
      </c>
      <c r="H16" s="66"/>
    </row>
    <row r="17" spans="2:18">
      <c r="B17" s="22" t="s">
        <v>57</v>
      </c>
      <c r="F17" s="4" t="s">
        <v>24</v>
      </c>
      <c r="H17" s="65"/>
      <c r="I17" s="28"/>
      <c r="J17" s="28"/>
    </row>
    <row r="18" spans="2:18">
      <c r="F18" t="s">
        <v>3</v>
      </c>
      <c r="H18" s="71"/>
      <c r="I18" s="72"/>
      <c r="J18" s="72"/>
      <c r="L18" s="33"/>
    </row>
    <row r="19" spans="2:18">
      <c r="B19" s="24" t="s">
        <v>46</v>
      </c>
      <c r="C19" s="11"/>
      <c r="D19" s="11"/>
      <c r="H19" s="66"/>
      <c r="L19" s="33"/>
    </row>
    <row r="20" spans="2:18">
      <c r="B20" s="13" t="s">
        <v>25</v>
      </c>
      <c r="D20" s="21">
        <f>H17</f>
        <v>0</v>
      </c>
      <c r="F20" s="4" t="s">
        <v>36</v>
      </c>
      <c r="H20" s="68"/>
      <c r="I20" s="58"/>
      <c r="J20" s="57">
        <v>46.25</v>
      </c>
      <c r="L20" s="33"/>
    </row>
    <row r="21" spans="2:18">
      <c r="B21" s="13" t="s">
        <v>27</v>
      </c>
      <c r="D21" s="53">
        <f>-D14</f>
        <v>1306</v>
      </c>
      <c r="F21" s="26" t="s">
        <v>37</v>
      </c>
      <c r="H21" s="69"/>
      <c r="I21" s="62"/>
      <c r="J21" s="62"/>
      <c r="L21" s="33"/>
    </row>
    <row r="22" spans="2:18">
      <c r="B22" s="13" t="s">
        <v>72</v>
      </c>
      <c r="H22" t="s">
        <v>74</v>
      </c>
      <c r="K22" s="33"/>
      <c r="L22" s="33"/>
    </row>
    <row r="23" spans="2:18">
      <c r="B23" s="12" t="s">
        <v>29</v>
      </c>
      <c r="D23" s="21">
        <f>SUM(D20:D22)</f>
        <v>1306</v>
      </c>
      <c r="K23" s="33"/>
      <c r="L23" s="33"/>
    </row>
    <row r="24" spans="2:18">
      <c r="H24" s="26"/>
      <c r="J24" s="32"/>
      <c r="K24" s="33"/>
      <c r="L24" s="33"/>
    </row>
    <row r="25" spans="2:18">
      <c r="B25" s="24" t="s">
        <v>45</v>
      </c>
      <c r="C25" s="11"/>
      <c r="D25" s="11"/>
      <c r="F25" s="10" t="s">
        <v>68</v>
      </c>
      <c r="G25" s="11"/>
      <c r="H25" s="11"/>
      <c r="I25" s="11"/>
      <c r="J25" s="11"/>
    </row>
    <row r="26" spans="2:18" ht="16.5">
      <c r="C26" s="27" t="s">
        <v>42</v>
      </c>
      <c r="D26" s="27" t="s">
        <v>43</v>
      </c>
      <c r="G26" s="38" t="s">
        <v>62</v>
      </c>
      <c r="H26" s="38" t="s">
        <v>70</v>
      </c>
      <c r="I26" s="38" t="s">
        <v>61</v>
      </c>
      <c r="J26" s="38" t="s">
        <v>63</v>
      </c>
    </row>
    <row r="27" spans="2:18">
      <c r="B27" s="22" t="s">
        <v>26</v>
      </c>
      <c r="C27" s="43">
        <f>D27/$D$13</f>
        <v>1.7976136363636364</v>
      </c>
      <c r="D27" s="21">
        <f>MAX(0,D15-D16)</f>
        <v>1581.9</v>
      </c>
      <c r="F27" s="15" t="s">
        <v>60</v>
      </c>
    </row>
    <row r="28" spans="2:18">
      <c r="B28" s="22" t="s">
        <v>4</v>
      </c>
      <c r="C28" s="44">
        <v>0</v>
      </c>
      <c r="D28" s="21">
        <f t="shared" ref="D28:D34" si="0">$D$13*C28</f>
        <v>0</v>
      </c>
      <c r="F28" s="13" t="str">
        <f>B28</f>
        <v>Revolver</v>
      </c>
      <c r="G28" s="29">
        <v>0.01</v>
      </c>
      <c r="H28" s="21">
        <f>D28*G28</f>
        <v>0</v>
      </c>
      <c r="I28" s="42">
        <v>5</v>
      </c>
      <c r="J28" s="37">
        <f>IFERROR(G28*D28/I28, "NM")</f>
        <v>0</v>
      </c>
    </row>
    <row r="29" spans="2:18">
      <c r="B29" s="13" t="s">
        <v>30</v>
      </c>
      <c r="C29" s="45">
        <v>3.27</v>
      </c>
      <c r="D29" s="21">
        <f t="shared" si="0"/>
        <v>2877.6</v>
      </c>
      <c r="F29" s="13" t="str">
        <f>B29</f>
        <v>Term Loan A</v>
      </c>
      <c r="G29" s="29">
        <v>1.4999999999999999E-2</v>
      </c>
      <c r="H29" s="21">
        <f>D29*G29</f>
        <v>43.163999999999994</v>
      </c>
      <c r="I29" s="42">
        <v>7</v>
      </c>
      <c r="J29" s="37">
        <f>IFERROR(G29*D29/I29, "NM")</f>
        <v>6.1662857142857135</v>
      </c>
    </row>
    <row r="30" spans="2:18">
      <c r="B30" s="13" t="s">
        <v>31</v>
      </c>
      <c r="C30" s="45">
        <v>0.76</v>
      </c>
      <c r="D30" s="21">
        <f t="shared" si="0"/>
        <v>668.8</v>
      </c>
      <c r="F30" s="13" t="str">
        <f>B30</f>
        <v>Term Loan B</v>
      </c>
      <c r="G30" s="29">
        <v>1.4999999999999999E-2</v>
      </c>
      <c r="H30" s="21">
        <f>D30*G30</f>
        <v>10.031999999999998</v>
      </c>
      <c r="I30" s="42">
        <v>7</v>
      </c>
      <c r="J30" s="37">
        <f>IFERROR(G30*D30/I30, "NM")</f>
        <v>1.4331428571428568</v>
      </c>
      <c r="P30" s="12"/>
      <c r="R30" s="28"/>
    </row>
    <row r="31" spans="2:18">
      <c r="B31" s="13" t="s">
        <v>32</v>
      </c>
      <c r="C31" s="45">
        <v>1.85</v>
      </c>
      <c r="D31" s="21">
        <f t="shared" si="0"/>
        <v>1628</v>
      </c>
      <c r="F31" s="13" t="str">
        <f>B31</f>
        <v>Senior Note</v>
      </c>
      <c r="G31" s="29">
        <v>0.01</v>
      </c>
      <c r="H31" s="21">
        <f>D31*G31</f>
        <v>16.28</v>
      </c>
      <c r="I31" s="42">
        <v>8</v>
      </c>
      <c r="J31" s="37">
        <f>IFERROR(G31*D31/I31, "NM")</f>
        <v>2.0350000000000001</v>
      </c>
      <c r="P31" s="12"/>
      <c r="R31" s="28"/>
    </row>
    <row r="32" spans="2:18">
      <c r="B32" s="13" t="s">
        <v>33</v>
      </c>
      <c r="C32" s="45">
        <v>0</v>
      </c>
      <c r="D32" s="21">
        <f t="shared" si="0"/>
        <v>0</v>
      </c>
      <c r="F32" s="13" t="str">
        <f>B32</f>
        <v>Sub Note</v>
      </c>
      <c r="G32" s="29">
        <v>0</v>
      </c>
      <c r="H32" s="31">
        <f>D32*G32</f>
        <v>0</v>
      </c>
      <c r="I32" s="42">
        <v>0</v>
      </c>
      <c r="J32" s="48" t="str">
        <f>IFERROR(G32*D32/I32, "NM")</f>
        <v>NM</v>
      </c>
      <c r="P32" s="12"/>
      <c r="R32" s="28"/>
    </row>
    <row r="33" spans="2:18">
      <c r="B33" s="13" t="s">
        <v>34</v>
      </c>
      <c r="C33" s="45">
        <v>0</v>
      </c>
      <c r="D33" s="21">
        <f t="shared" si="0"/>
        <v>0</v>
      </c>
      <c r="F33" s="49" t="s">
        <v>60</v>
      </c>
      <c r="H33" s="28">
        <f>SUM(H28:H32)</f>
        <v>69.475999999999999</v>
      </c>
      <c r="I33" s="16"/>
      <c r="J33" s="21">
        <f>SUM(J28:J32)</f>
        <v>9.63442857142857</v>
      </c>
      <c r="P33" s="12"/>
      <c r="R33" s="28"/>
    </row>
    <row r="34" spans="2:18">
      <c r="B34" s="13" t="s">
        <v>47</v>
      </c>
      <c r="C34" s="46">
        <v>0</v>
      </c>
      <c r="D34" s="21">
        <f t="shared" si="0"/>
        <v>0</v>
      </c>
      <c r="H34" s="28"/>
      <c r="P34" s="12"/>
      <c r="R34" s="28"/>
    </row>
    <row r="35" spans="2:18" ht="16.5">
      <c r="B35" s="13" t="s">
        <v>28</v>
      </c>
      <c r="C35" s="43">
        <f>D35/$D$13</f>
        <v>-6.1935227272727271</v>
      </c>
      <c r="D35" s="31">
        <f>D23-SUM(D27:D34)</f>
        <v>-5450.3</v>
      </c>
      <c r="F35" s="13"/>
      <c r="G35" s="38" t="s">
        <v>69</v>
      </c>
      <c r="H35" s="38" t="s">
        <v>70</v>
      </c>
      <c r="P35" s="12"/>
      <c r="R35" s="28"/>
    </row>
    <row r="36" spans="2:18">
      <c r="B36" s="14" t="s">
        <v>44</v>
      </c>
      <c r="C36" s="47">
        <f>SUM(C27:C35)</f>
        <v>1.4840909090909093</v>
      </c>
      <c r="D36" s="28">
        <f>SUM(D27:D35)</f>
        <v>1306</v>
      </c>
      <c r="F36" s="49" t="s">
        <v>71</v>
      </c>
      <c r="G36" s="50">
        <v>0.02</v>
      </c>
      <c r="H36" s="28">
        <f>G36*H17</f>
        <v>0</v>
      </c>
    </row>
  </sheetData>
  <dataValidations disablePrompts="1" count="4">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H7" xr:uid="{00000000-0002-0000-0000-000001000000}">
      <formula1>$I$7:$J$7</formula1>
    </dataValidation>
    <dataValidation allowBlank="1" showInputMessage="1" showErrorMessage="1" promptTitle="Input transaction fee assumption" prompt="Includes legal, accounting and advisory related fees.  Input as a % of the offer value." sqref="G36" xr:uid="{00000000-0002-0000-0000-000002000000}"/>
    <dataValidation type="list" allowBlank="1" showInputMessage="1" showErrorMessage="1" sqref="D10" xr:uid="{E1779F1B-1AD6-436A-91EC-895B1E673F2F}">
      <formula1>"ON,OFF"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
  <sheetViews>
    <sheetView zoomScaleNormal="100" workbookViewId="0">
      <selection activeCell="N17" sqref="N17"/>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7"/>
      <c r="D2" s="7"/>
      <c r="E2" s="7"/>
    </row>
    <row r="3" spans="2:5">
      <c r="B3" s="40" t="str">
        <f>LBO!B3</f>
        <v>$ mm except per share</v>
      </c>
    </row>
    <row r="4" spans="2:5">
      <c r="B4" s="13"/>
    </row>
    <row r="5" spans="2:5">
      <c r="B5" s="13" t="s">
        <v>49</v>
      </c>
      <c r="E5" s="30">
        <v>46.25</v>
      </c>
    </row>
    <row r="6" spans="2:5">
      <c r="B6" s="41"/>
    </row>
    <row r="7" spans="2:5">
      <c r="B7" s="22" t="s">
        <v>53</v>
      </c>
      <c r="E7" s="70">
        <f>143973000/1000000</f>
        <v>143.97300000000001</v>
      </c>
    </row>
    <row r="8" spans="2:5">
      <c r="B8" s="13" t="s">
        <v>13</v>
      </c>
      <c r="E8" s="21">
        <f>E28</f>
        <v>10.7</v>
      </c>
    </row>
    <row r="9" spans="2:5">
      <c r="B9" s="13" t="s">
        <v>6</v>
      </c>
      <c r="E9" s="21">
        <f>SUMPRODUCT(D18:D27,E18:E27)</f>
        <v>411.70000000000005</v>
      </c>
    </row>
    <row r="10" spans="2:5">
      <c r="B10" s="13" t="s">
        <v>7</v>
      </c>
      <c r="E10" s="21">
        <f>E9/E5</f>
        <v>8.9016216216216222</v>
      </c>
    </row>
    <row r="11" spans="2:5">
      <c r="B11" s="13" t="s">
        <v>8</v>
      </c>
      <c r="E11" s="21">
        <f>E8-E10</f>
        <v>1.7983783783783771</v>
      </c>
    </row>
    <row r="12" spans="2:5">
      <c r="B12" s="13" t="s">
        <v>9</v>
      </c>
      <c r="E12" s="70">
        <v>0</v>
      </c>
    </row>
    <row r="13" spans="2:5">
      <c r="B13" s="13"/>
    </row>
    <row r="14" spans="2:5">
      <c r="B14" s="14" t="s">
        <v>10</v>
      </c>
      <c r="D14" s="21"/>
      <c r="E14" s="21">
        <f>E7+E11+E12</f>
        <v>145.77137837837839</v>
      </c>
    </row>
    <row r="15" spans="2:5">
      <c r="B15" s="14"/>
      <c r="D15" s="21"/>
    </row>
    <row r="16" spans="2:5">
      <c r="B16" s="23" t="s">
        <v>64</v>
      </c>
      <c r="C16" s="11"/>
      <c r="D16" s="31"/>
      <c r="E16" s="20"/>
    </row>
    <row r="17" spans="2:5">
      <c r="C17" s="25" t="s">
        <v>50</v>
      </c>
      <c r="D17" s="25" t="s">
        <v>12</v>
      </c>
      <c r="E17" s="25" t="s">
        <v>51</v>
      </c>
    </row>
    <row r="18" spans="2:5">
      <c r="B18" s="39">
        <v>1</v>
      </c>
      <c r="C18" s="54">
        <v>0.2</v>
      </c>
      <c r="D18" s="59">
        <v>15</v>
      </c>
      <c r="E18">
        <f>IF(D18&lt;$E$5,C18,0)</f>
        <v>0.2</v>
      </c>
    </row>
    <row r="19" spans="2:5">
      <c r="B19" s="39">
        <f>B18+1</f>
        <v>2</v>
      </c>
      <c r="C19" s="54">
        <v>0.7</v>
      </c>
      <c r="D19" s="59">
        <v>18</v>
      </c>
      <c r="E19">
        <f t="shared" ref="E19:E27" si="0">IF(D19&lt;$E$5,C19,0)</f>
        <v>0.7</v>
      </c>
    </row>
    <row r="20" spans="2:5">
      <c r="B20" s="39">
        <f t="shared" ref="B20:B24" si="1">B19+1</f>
        <v>3</v>
      </c>
      <c r="C20" s="54">
        <v>0.1</v>
      </c>
      <c r="D20" s="59">
        <v>22</v>
      </c>
      <c r="E20">
        <f t="shared" si="0"/>
        <v>0.1</v>
      </c>
    </row>
    <row r="21" spans="2:5">
      <c r="B21" s="39">
        <f t="shared" si="1"/>
        <v>4</v>
      </c>
      <c r="C21" s="54">
        <v>0.3</v>
      </c>
      <c r="D21" s="59">
        <v>28</v>
      </c>
      <c r="E21">
        <f t="shared" si="0"/>
        <v>0.3</v>
      </c>
    </row>
    <row r="22" spans="2:5">
      <c r="B22" s="39">
        <f t="shared" si="1"/>
        <v>5</v>
      </c>
      <c r="C22" s="54">
        <v>0.3</v>
      </c>
      <c r="D22" s="59">
        <v>32</v>
      </c>
      <c r="E22">
        <f t="shared" si="0"/>
        <v>0.3</v>
      </c>
    </row>
    <row r="23" spans="2:5">
      <c r="B23" s="39">
        <f t="shared" si="1"/>
        <v>6</v>
      </c>
      <c r="C23" s="54">
        <v>0.4</v>
      </c>
      <c r="D23" s="59">
        <v>36</v>
      </c>
      <c r="E23">
        <f t="shared" si="0"/>
        <v>0.4</v>
      </c>
    </row>
    <row r="24" spans="2:5">
      <c r="B24" s="39">
        <f t="shared" si="1"/>
        <v>7</v>
      </c>
      <c r="C24" s="54">
        <v>1.3</v>
      </c>
      <c r="D24" s="59">
        <v>39</v>
      </c>
      <c r="E24">
        <f t="shared" si="0"/>
        <v>1.3</v>
      </c>
    </row>
    <row r="25" spans="2:5">
      <c r="B25" s="39">
        <f t="shared" ref="B25:B26" si="2">B24+1</f>
        <v>8</v>
      </c>
      <c r="C25" s="54">
        <v>7.4</v>
      </c>
      <c r="D25" s="59">
        <v>42</v>
      </c>
      <c r="E25">
        <f t="shared" si="0"/>
        <v>7.4</v>
      </c>
    </row>
    <row r="26" spans="2:5">
      <c r="B26" s="39">
        <f t="shared" si="2"/>
        <v>9</v>
      </c>
      <c r="E26">
        <f t="shared" si="0"/>
        <v>0</v>
      </c>
    </row>
    <row r="27" spans="2:5">
      <c r="B27" s="39">
        <f t="shared" ref="B27" si="3">B26+1</f>
        <v>10</v>
      </c>
      <c r="E27" s="11">
        <f t="shared" si="0"/>
        <v>0</v>
      </c>
    </row>
    <row r="28" spans="2:5">
      <c r="E28" s="12">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68"/>
  <sheetViews>
    <sheetView zoomScaleNormal="100" workbookViewId="0">
      <selection activeCell="G9" sqref="G9"/>
    </sheetView>
  </sheetViews>
  <sheetFormatPr defaultRowHeight="15"/>
  <cols>
    <col min="1" max="1" width="19.42578125" bestFit="1" customWidth="1"/>
    <col min="2" max="5" width="9.28515625" bestFit="1" customWidth="1"/>
    <col min="6" max="6" width="10.85546875" bestFit="1" customWidth="1"/>
    <col min="9" max="9" width="9.28515625" bestFit="1" customWidth="1"/>
  </cols>
  <sheetData>
    <row r="2" spans="1:6" ht="18" thickBot="1">
      <c r="A2" s="19" t="s">
        <v>16</v>
      </c>
      <c r="B2" s="18"/>
      <c r="C2" s="18"/>
      <c r="D2" s="18"/>
      <c r="E2" s="18"/>
      <c r="F2" s="18"/>
    </row>
    <row r="4" spans="1:6">
      <c r="A4" t="s">
        <v>17</v>
      </c>
      <c r="E4" s="12">
        <f>MAX(E8:E268)</f>
        <v>46.33</v>
      </c>
    </row>
    <row r="5" spans="1:6">
      <c r="A5" t="s">
        <v>18</v>
      </c>
      <c r="E5" s="12">
        <f>MIN(E8:E268)</f>
        <v>37.51</v>
      </c>
    </row>
    <row r="7" spans="1:6">
      <c r="A7" t="s">
        <v>19</v>
      </c>
      <c r="B7" t="s">
        <v>20</v>
      </c>
      <c r="C7" t="s">
        <v>14</v>
      </c>
      <c r="D7" t="s">
        <v>15</v>
      </c>
      <c r="E7" s="12" t="s">
        <v>21</v>
      </c>
      <c r="F7" t="s">
        <v>22</v>
      </c>
    </row>
    <row r="8" spans="1:6">
      <c r="A8" s="17">
        <v>41400</v>
      </c>
      <c r="B8">
        <v>45.5</v>
      </c>
      <c r="C8">
        <v>45.71</v>
      </c>
      <c r="D8">
        <v>45.07</v>
      </c>
      <c r="E8" s="12">
        <v>45.42</v>
      </c>
      <c r="F8" s="53">
        <v>34229100</v>
      </c>
    </row>
    <row r="9" spans="1:6">
      <c r="A9" s="17">
        <v>41397</v>
      </c>
      <c r="B9">
        <v>45.67</v>
      </c>
      <c r="C9">
        <v>45.77</v>
      </c>
      <c r="D9">
        <v>45.35</v>
      </c>
      <c r="E9" s="12">
        <v>45.42</v>
      </c>
      <c r="F9" s="53">
        <v>2058200</v>
      </c>
    </row>
    <row r="10" spans="1:6">
      <c r="A10" s="17">
        <v>41396</v>
      </c>
      <c r="B10">
        <v>45.45</v>
      </c>
      <c r="C10">
        <v>45.49</v>
      </c>
      <c r="D10">
        <v>44.97</v>
      </c>
      <c r="E10" s="12">
        <v>45.24</v>
      </c>
      <c r="F10" s="53">
        <v>3022300</v>
      </c>
    </row>
    <row r="11" spans="1:6">
      <c r="A11" s="17">
        <v>41395</v>
      </c>
      <c r="B11">
        <v>45.84</v>
      </c>
      <c r="C11">
        <v>45.96</v>
      </c>
      <c r="D11">
        <v>45.25</v>
      </c>
      <c r="E11" s="12">
        <v>45.39</v>
      </c>
      <c r="F11" s="53">
        <v>2306800</v>
      </c>
    </row>
    <row r="12" spans="1:6">
      <c r="A12" s="17">
        <v>41394</v>
      </c>
      <c r="B12">
        <v>45.34</v>
      </c>
      <c r="C12">
        <v>45.52</v>
      </c>
      <c r="D12">
        <v>45.17</v>
      </c>
      <c r="E12" s="12">
        <v>45.48</v>
      </c>
      <c r="F12" s="53">
        <v>2096700</v>
      </c>
    </row>
    <row r="13" spans="1:6">
      <c r="A13" s="17">
        <v>41393</v>
      </c>
      <c r="B13">
        <v>45.5</v>
      </c>
      <c r="C13">
        <v>45.7</v>
      </c>
      <c r="D13">
        <v>45.28</v>
      </c>
      <c r="E13" s="12">
        <v>45.43</v>
      </c>
      <c r="F13" s="53">
        <v>2294400</v>
      </c>
    </row>
    <row r="14" spans="1:6">
      <c r="A14" s="17">
        <v>41390</v>
      </c>
      <c r="B14">
        <v>45.68</v>
      </c>
      <c r="C14">
        <v>45.86</v>
      </c>
      <c r="D14">
        <v>45.53</v>
      </c>
      <c r="E14" s="12">
        <v>45.6</v>
      </c>
      <c r="F14" s="53">
        <v>1694700</v>
      </c>
    </row>
    <row r="15" spans="1:6">
      <c r="A15" s="17">
        <v>41389</v>
      </c>
      <c r="B15">
        <v>45.07</v>
      </c>
      <c r="C15">
        <v>45.83</v>
      </c>
      <c r="D15">
        <v>44.87</v>
      </c>
      <c r="E15" s="12">
        <v>45.69</v>
      </c>
      <c r="F15" s="53">
        <v>2360900</v>
      </c>
    </row>
    <row r="16" spans="1:6">
      <c r="A16" s="17">
        <v>41388</v>
      </c>
      <c r="B16">
        <v>45</v>
      </c>
      <c r="C16">
        <v>45.62</v>
      </c>
      <c r="D16">
        <v>44.22</v>
      </c>
      <c r="E16" s="12">
        <v>44.9</v>
      </c>
      <c r="F16" s="53">
        <v>6814000</v>
      </c>
    </row>
    <row r="17" spans="1:6">
      <c r="A17" s="17">
        <v>41387</v>
      </c>
      <c r="B17">
        <v>44.05</v>
      </c>
      <c r="C17">
        <v>44.29</v>
      </c>
      <c r="D17">
        <v>43.66</v>
      </c>
      <c r="E17" s="12">
        <v>44.13</v>
      </c>
      <c r="F17" s="53">
        <v>2856300</v>
      </c>
    </row>
    <row r="18" spans="1:6">
      <c r="A18" s="17">
        <v>41386</v>
      </c>
      <c r="B18">
        <v>44.08</v>
      </c>
      <c r="C18">
        <v>44.09</v>
      </c>
      <c r="D18">
        <v>43.41</v>
      </c>
      <c r="E18" s="12">
        <v>43.88</v>
      </c>
      <c r="F18" s="53">
        <v>1078900</v>
      </c>
    </row>
    <row r="19" spans="1:6">
      <c r="A19" s="17">
        <v>41383</v>
      </c>
      <c r="B19">
        <v>43.56</v>
      </c>
      <c r="C19">
        <v>44.08</v>
      </c>
      <c r="D19">
        <v>43.3</v>
      </c>
      <c r="E19" s="12">
        <v>43.86</v>
      </c>
      <c r="F19" s="53">
        <v>1367800</v>
      </c>
    </row>
    <row r="20" spans="1:6">
      <c r="A20" s="17">
        <v>41382</v>
      </c>
      <c r="B20">
        <v>44.21</v>
      </c>
      <c r="C20">
        <v>44.25</v>
      </c>
      <c r="D20">
        <v>43.44</v>
      </c>
      <c r="E20" s="12">
        <v>43.75</v>
      </c>
      <c r="F20" s="53">
        <v>1451300</v>
      </c>
    </row>
    <row r="21" spans="1:6">
      <c r="A21" s="17">
        <v>41381</v>
      </c>
      <c r="B21">
        <v>44.51</v>
      </c>
      <c r="C21">
        <v>44.68</v>
      </c>
      <c r="D21">
        <v>43.54</v>
      </c>
      <c r="E21" s="12">
        <v>44.03</v>
      </c>
      <c r="F21" s="53">
        <v>2156400</v>
      </c>
    </row>
    <row r="22" spans="1:6">
      <c r="A22" s="17">
        <v>41380</v>
      </c>
      <c r="B22">
        <v>44.59</v>
      </c>
      <c r="C22">
        <v>45.03</v>
      </c>
      <c r="D22">
        <v>44.5</v>
      </c>
      <c r="E22" s="12">
        <v>44.88</v>
      </c>
      <c r="F22" s="53">
        <v>1223400</v>
      </c>
    </row>
    <row r="23" spans="1:6">
      <c r="A23" s="17">
        <v>41379</v>
      </c>
      <c r="B23">
        <v>44.9</v>
      </c>
      <c r="C23">
        <v>45</v>
      </c>
      <c r="D23">
        <v>44.32</v>
      </c>
      <c r="E23" s="12">
        <v>44.32</v>
      </c>
      <c r="F23" s="53">
        <v>1273900</v>
      </c>
    </row>
    <row r="24" spans="1:6">
      <c r="A24" s="17">
        <v>41376</v>
      </c>
      <c r="B24">
        <v>45.02</v>
      </c>
      <c r="C24">
        <v>45.02</v>
      </c>
      <c r="D24">
        <v>44.65</v>
      </c>
      <c r="E24" s="12">
        <v>44.93</v>
      </c>
      <c r="F24" s="53">
        <v>1566600</v>
      </c>
    </row>
    <row r="25" spans="1:6">
      <c r="A25" s="17">
        <v>41375</v>
      </c>
      <c r="B25">
        <v>44.72</v>
      </c>
      <c r="C25">
        <v>45.65</v>
      </c>
      <c r="D25">
        <v>44.53</v>
      </c>
      <c r="E25" s="12">
        <v>45.02</v>
      </c>
      <c r="F25" s="53">
        <v>4248900</v>
      </c>
    </row>
    <row r="26" spans="1:6">
      <c r="A26" s="17">
        <v>41374</v>
      </c>
      <c r="B26">
        <v>44.45</v>
      </c>
      <c r="C26">
        <v>44.93</v>
      </c>
      <c r="D26">
        <v>44.37</v>
      </c>
      <c r="E26" s="12">
        <v>44.75</v>
      </c>
      <c r="F26" s="53">
        <v>2023200</v>
      </c>
    </row>
    <row r="27" spans="1:6">
      <c r="A27" s="17">
        <v>41373</v>
      </c>
      <c r="B27">
        <v>44.5</v>
      </c>
      <c r="C27">
        <v>44.62</v>
      </c>
      <c r="D27">
        <v>43.98</v>
      </c>
      <c r="E27" s="12">
        <v>44.34</v>
      </c>
      <c r="F27" s="53">
        <v>1952800</v>
      </c>
    </row>
    <row r="28" spans="1:6">
      <c r="A28" s="17">
        <v>41372</v>
      </c>
      <c r="B28">
        <v>45.05</v>
      </c>
      <c r="C28">
        <v>45.1</v>
      </c>
      <c r="D28">
        <v>44.42</v>
      </c>
      <c r="E28" s="12">
        <v>44.45</v>
      </c>
      <c r="F28" s="53">
        <v>1625500</v>
      </c>
    </row>
    <row r="29" spans="1:6">
      <c r="A29" s="17">
        <v>41369</v>
      </c>
      <c r="B29">
        <v>44.55</v>
      </c>
      <c r="C29">
        <v>45.28</v>
      </c>
      <c r="D29">
        <v>44.03</v>
      </c>
      <c r="E29" s="12">
        <v>45.11</v>
      </c>
      <c r="F29" s="53">
        <v>1635700</v>
      </c>
    </row>
    <row r="30" spans="1:6">
      <c r="A30" s="17">
        <v>41368</v>
      </c>
      <c r="B30">
        <v>45.42</v>
      </c>
      <c r="C30">
        <v>45.59</v>
      </c>
      <c r="D30">
        <v>44.93</v>
      </c>
      <c r="E30" s="12">
        <v>45.14</v>
      </c>
      <c r="F30" s="53">
        <v>1004100</v>
      </c>
    </row>
    <row r="31" spans="1:6">
      <c r="A31" s="17">
        <v>41367</v>
      </c>
      <c r="B31">
        <v>46.09</v>
      </c>
      <c r="C31">
        <v>46.3</v>
      </c>
      <c r="D31">
        <v>45.07</v>
      </c>
      <c r="E31" s="12">
        <v>45.44</v>
      </c>
      <c r="F31" s="53">
        <v>1471300</v>
      </c>
    </row>
    <row r="32" spans="1:6">
      <c r="A32" s="17">
        <v>41366</v>
      </c>
      <c r="B32">
        <v>46.19</v>
      </c>
      <c r="C32">
        <v>46.49</v>
      </c>
      <c r="D32">
        <v>46.03</v>
      </c>
      <c r="E32" s="12">
        <v>46.06</v>
      </c>
      <c r="F32" s="53">
        <v>1169600</v>
      </c>
    </row>
    <row r="33" spans="1:6">
      <c r="A33" s="17">
        <v>41365</v>
      </c>
      <c r="B33">
        <v>46.29</v>
      </c>
      <c r="C33">
        <v>46.5</v>
      </c>
      <c r="D33">
        <v>45.87</v>
      </c>
      <c r="E33" s="12">
        <v>46.02</v>
      </c>
      <c r="F33" s="53">
        <v>1124600</v>
      </c>
    </row>
    <row r="34" spans="1:6">
      <c r="A34" s="17">
        <v>41362</v>
      </c>
      <c r="B34">
        <v>46.33</v>
      </c>
      <c r="C34">
        <v>46.33</v>
      </c>
      <c r="D34">
        <v>46.33</v>
      </c>
      <c r="E34" s="12">
        <v>46.33</v>
      </c>
      <c r="F34" s="53">
        <v>0</v>
      </c>
    </row>
    <row r="35" spans="1:6">
      <c r="A35" s="17">
        <v>41361</v>
      </c>
      <c r="B35">
        <v>45.61</v>
      </c>
      <c r="C35">
        <v>46.48</v>
      </c>
      <c r="D35">
        <v>45.61</v>
      </c>
      <c r="E35" s="12">
        <v>46.33</v>
      </c>
      <c r="F35" s="53">
        <v>1145800</v>
      </c>
    </row>
    <row r="36" spans="1:6">
      <c r="A36" s="17">
        <v>41360</v>
      </c>
      <c r="B36">
        <v>45.63</v>
      </c>
      <c r="C36">
        <v>45.92</v>
      </c>
      <c r="D36">
        <v>45.25</v>
      </c>
      <c r="E36" s="12">
        <v>45.73</v>
      </c>
      <c r="F36" s="53">
        <v>1127000</v>
      </c>
    </row>
    <row r="37" spans="1:6">
      <c r="A37" s="17">
        <v>41359</v>
      </c>
      <c r="B37">
        <v>45.86</v>
      </c>
      <c r="C37">
        <v>46.18</v>
      </c>
      <c r="D37">
        <v>45.66</v>
      </c>
      <c r="E37" s="12">
        <v>45.78</v>
      </c>
      <c r="F37" s="53">
        <v>1283100</v>
      </c>
    </row>
    <row r="38" spans="1:6">
      <c r="A38" s="17">
        <v>41358</v>
      </c>
      <c r="B38">
        <v>45.95</v>
      </c>
      <c r="C38">
        <v>46.05</v>
      </c>
      <c r="D38">
        <v>45.49</v>
      </c>
      <c r="E38" s="12">
        <v>45.7</v>
      </c>
      <c r="F38" s="53">
        <v>1757200</v>
      </c>
    </row>
    <row r="39" spans="1:6">
      <c r="A39" s="17">
        <v>41355</v>
      </c>
      <c r="B39">
        <v>45.49</v>
      </c>
      <c r="C39">
        <v>45.93</v>
      </c>
      <c r="D39">
        <v>45.39</v>
      </c>
      <c r="E39" s="12">
        <v>45.74</v>
      </c>
      <c r="F39" s="53">
        <v>2110000</v>
      </c>
    </row>
    <row r="40" spans="1:6">
      <c r="A40" s="17">
        <v>41354</v>
      </c>
      <c r="B40">
        <v>43.61</v>
      </c>
      <c r="C40">
        <v>47.98</v>
      </c>
      <c r="D40">
        <v>43.5</v>
      </c>
      <c r="E40" s="12">
        <v>45.48</v>
      </c>
      <c r="F40" s="53">
        <v>6592300</v>
      </c>
    </row>
    <row r="41" spans="1:6">
      <c r="A41" s="17">
        <v>41353</v>
      </c>
      <c r="B41">
        <v>44.03</v>
      </c>
      <c r="C41">
        <v>44.45</v>
      </c>
      <c r="D41">
        <v>43.83</v>
      </c>
      <c r="E41" s="12">
        <v>43.99</v>
      </c>
      <c r="F41" s="53">
        <v>914200</v>
      </c>
    </row>
    <row r="42" spans="1:6">
      <c r="A42" s="17">
        <v>41352</v>
      </c>
      <c r="B42">
        <v>44.09</v>
      </c>
      <c r="C42">
        <v>44.16</v>
      </c>
      <c r="D42">
        <v>43.4</v>
      </c>
      <c r="E42" s="12">
        <v>43.68</v>
      </c>
      <c r="F42" s="53">
        <v>1214500</v>
      </c>
    </row>
    <row r="43" spans="1:6">
      <c r="A43" s="17">
        <v>41351</v>
      </c>
      <c r="B43">
        <v>43.65</v>
      </c>
      <c r="C43">
        <v>44.4</v>
      </c>
      <c r="D43">
        <v>43.56</v>
      </c>
      <c r="E43" s="12">
        <v>43.98</v>
      </c>
      <c r="F43" s="53">
        <v>1173700</v>
      </c>
    </row>
    <row r="44" spans="1:6">
      <c r="A44" s="17">
        <v>41348</v>
      </c>
      <c r="B44">
        <v>44.12</v>
      </c>
      <c r="C44">
        <v>44.69</v>
      </c>
      <c r="D44">
        <v>44.09</v>
      </c>
      <c r="E44" s="12">
        <v>44.12</v>
      </c>
      <c r="F44" s="53">
        <v>2730000</v>
      </c>
    </row>
    <row r="45" spans="1:6">
      <c r="A45" s="17">
        <v>41347</v>
      </c>
      <c r="B45">
        <v>43.88</v>
      </c>
      <c r="C45">
        <v>44.5</v>
      </c>
      <c r="D45">
        <v>43.83</v>
      </c>
      <c r="E45" s="12">
        <v>44.29</v>
      </c>
      <c r="F45" s="53">
        <v>2030500</v>
      </c>
    </row>
    <row r="46" spans="1:6">
      <c r="A46" s="17">
        <v>41346</v>
      </c>
      <c r="B46">
        <v>43.72</v>
      </c>
      <c r="C46">
        <v>44.12</v>
      </c>
      <c r="D46">
        <v>43.62</v>
      </c>
      <c r="E46" s="12">
        <v>43.66</v>
      </c>
      <c r="F46" s="53">
        <v>1725200</v>
      </c>
    </row>
    <row r="47" spans="1:6">
      <c r="A47" s="17">
        <v>41345</v>
      </c>
      <c r="B47">
        <v>43</v>
      </c>
      <c r="C47">
        <v>43.77</v>
      </c>
      <c r="D47">
        <v>43</v>
      </c>
      <c r="E47" s="12">
        <v>43.72</v>
      </c>
      <c r="F47" s="53">
        <v>1969000</v>
      </c>
    </row>
    <row r="48" spans="1:6">
      <c r="A48" s="17">
        <v>41344</v>
      </c>
      <c r="B48">
        <v>42.88</v>
      </c>
      <c r="C48">
        <v>43.48</v>
      </c>
      <c r="D48">
        <v>42.81</v>
      </c>
      <c r="E48" s="12">
        <v>43.4</v>
      </c>
      <c r="F48" s="53">
        <v>1858400</v>
      </c>
    </row>
    <row r="49" spans="1:6">
      <c r="A49" s="17">
        <v>41341</v>
      </c>
      <c r="B49">
        <v>42.46</v>
      </c>
      <c r="C49">
        <v>43.13</v>
      </c>
      <c r="D49">
        <v>42.35</v>
      </c>
      <c r="E49" s="12">
        <v>42.91</v>
      </c>
      <c r="F49" s="53">
        <v>1595900</v>
      </c>
    </row>
    <row r="50" spans="1:6">
      <c r="A50" s="17">
        <v>41340</v>
      </c>
      <c r="B50">
        <v>42.2</v>
      </c>
      <c r="C50">
        <v>42.55</v>
      </c>
      <c r="D50">
        <v>42.18</v>
      </c>
      <c r="E50" s="12">
        <v>42.33</v>
      </c>
      <c r="F50" s="53">
        <v>844600</v>
      </c>
    </row>
    <row r="51" spans="1:6">
      <c r="A51" s="17">
        <v>41339</v>
      </c>
      <c r="B51">
        <v>42.34</v>
      </c>
      <c r="C51">
        <v>42.63</v>
      </c>
      <c r="D51">
        <v>42.18</v>
      </c>
      <c r="E51" s="12">
        <v>42.22</v>
      </c>
      <c r="F51" s="53">
        <v>1318300</v>
      </c>
    </row>
    <row r="52" spans="1:6">
      <c r="A52" s="17">
        <v>41338</v>
      </c>
      <c r="B52">
        <v>41.41</v>
      </c>
      <c r="C52">
        <v>42.77</v>
      </c>
      <c r="D52">
        <v>41.37</v>
      </c>
      <c r="E52" s="12">
        <v>42.32</v>
      </c>
      <c r="F52" s="53">
        <v>2841500</v>
      </c>
    </row>
    <row r="53" spans="1:6">
      <c r="A53" s="17">
        <v>41337</v>
      </c>
      <c r="B53">
        <v>40.35</v>
      </c>
      <c r="C53">
        <v>40.880000000000003</v>
      </c>
      <c r="D53">
        <v>40.35</v>
      </c>
      <c r="E53" s="12">
        <v>40.799999999999997</v>
      </c>
      <c r="F53" s="53">
        <v>1428200</v>
      </c>
    </row>
    <row r="54" spans="1:6">
      <c r="A54" s="17">
        <v>41334</v>
      </c>
      <c r="B54">
        <v>39.83</v>
      </c>
      <c r="C54">
        <v>40.69</v>
      </c>
      <c r="D54">
        <v>39.46</v>
      </c>
      <c r="E54" s="12">
        <v>40.43</v>
      </c>
      <c r="F54" s="53">
        <v>1672500</v>
      </c>
    </row>
    <row r="55" spans="1:6">
      <c r="A55" s="17">
        <v>41333</v>
      </c>
      <c r="B55">
        <v>40.17</v>
      </c>
      <c r="C55">
        <v>40.619999999999997</v>
      </c>
      <c r="D55">
        <v>40.049999999999997</v>
      </c>
      <c r="E55" s="12">
        <v>40.11</v>
      </c>
      <c r="F55" s="53">
        <v>2814900</v>
      </c>
    </row>
    <row r="56" spans="1:6">
      <c r="A56" s="17">
        <v>41332</v>
      </c>
      <c r="B56">
        <v>40.01</v>
      </c>
      <c r="C56">
        <v>40.53</v>
      </c>
      <c r="D56">
        <v>39.880000000000003</v>
      </c>
      <c r="E56" s="12">
        <v>40.06</v>
      </c>
      <c r="F56" s="53">
        <v>1715200</v>
      </c>
    </row>
    <row r="57" spans="1:6">
      <c r="A57" s="17">
        <v>41331</v>
      </c>
      <c r="B57">
        <v>40.200000000000003</v>
      </c>
      <c r="C57">
        <v>40.270000000000003</v>
      </c>
      <c r="D57">
        <v>39.549999999999997</v>
      </c>
      <c r="E57" s="12">
        <v>40.03</v>
      </c>
      <c r="F57" s="53">
        <v>1904600</v>
      </c>
    </row>
    <row r="58" spans="1:6">
      <c r="A58" s="17">
        <v>41330</v>
      </c>
      <c r="B58">
        <v>40.61</v>
      </c>
      <c r="C58">
        <v>40.9</v>
      </c>
      <c r="D58">
        <v>40.06</v>
      </c>
      <c r="E58" s="12">
        <v>40.1</v>
      </c>
      <c r="F58" s="53">
        <v>1926800</v>
      </c>
    </row>
    <row r="59" spans="1:6">
      <c r="A59" s="17">
        <v>41327</v>
      </c>
      <c r="B59">
        <v>40.619999999999997</v>
      </c>
      <c r="C59">
        <v>40.74</v>
      </c>
      <c r="D59">
        <v>40.4</v>
      </c>
      <c r="E59" s="12">
        <v>40.54</v>
      </c>
      <c r="F59" s="53">
        <v>1363200</v>
      </c>
    </row>
    <row r="60" spans="1:6">
      <c r="A60" s="17">
        <v>41326</v>
      </c>
      <c r="B60">
        <v>41.09</v>
      </c>
      <c r="C60">
        <v>41.2</v>
      </c>
      <c r="D60">
        <v>40.15</v>
      </c>
      <c r="E60" s="12">
        <v>40.46</v>
      </c>
      <c r="F60" s="53">
        <v>1580100</v>
      </c>
    </row>
    <row r="61" spans="1:6">
      <c r="A61" s="17">
        <v>41325</v>
      </c>
      <c r="B61">
        <v>41.62</v>
      </c>
      <c r="C61">
        <v>42.13</v>
      </c>
      <c r="D61">
        <v>41.1</v>
      </c>
      <c r="E61" s="12">
        <v>41.11</v>
      </c>
      <c r="F61" s="53">
        <v>1591200</v>
      </c>
    </row>
    <row r="62" spans="1:6">
      <c r="A62" s="17">
        <v>41324</v>
      </c>
      <c r="B62">
        <v>41.42</v>
      </c>
      <c r="C62">
        <v>41.79</v>
      </c>
      <c r="D62">
        <v>41.2</v>
      </c>
      <c r="E62" s="12">
        <v>41.59</v>
      </c>
      <c r="F62" s="53">
        <v>1148200</v>
      </c>
    </row>
    <row r="63" spans="1:6">
      <c r="A63" s="17">
        <v>41323</v>
      </c>
      <c r="B63">
        <v>41.37</v>
      </c>
      <c r="C63">
        <v>41.37</v>
      </c>
      <c r="D63">
        <v>41.37</v>
      </c>
      <c r="E63" s="12">
        <v>41.37</v>
      </c>
      <c r="F63" s="53">
        <v>0</v>
      </c>
    </row>
    <row r="64" spans="1:6">
      <c r="A64" s="17">
        <v>41320</v>
      </c>
      <c r="B64">
        <v>41.29</v>
      </c>
      <c r="C64">
        <v>41.82</v>
      </c>
      <c r="D64">
        <v>41.27</v>
      </c>
      <c r="E64" s="12">
        <v>41.37</v>
      </c>
      <c r="F64" s="53">
        <v>1437300</v>
      </c>
    </row>
    <row r="65" spans="1:6">
      <c r="A65" s="17">
        <v>41319</v>
      </c>
      <c r="B65">
        <v>41</v>
      </c>
      <c r="C65">
        <v>41.57</v>
      </c>
      <c r="D65">
        <v>40.92</v>
      </c>
      <c r="E65" s="12">
        <v>41.46</v>
      </c>
      <c r="F65" s="53">
        <v>1182500</v>
      </c>
    </row>
    <row r="66" spans="1:6">
      <c r="A66" s="17">
        <v>41318</v>
      </c>
      <c r="B66">
        <v>41.28</v>
      </c>
      <c r="C66">
        <v>41.43</v>
      </c>
      <c r="D66">
        <v>40.97</v>
      </c>
      <c r="E66" s="12">
        <v>41.09</v>
      </c>
      <c r="F66" s="53">
        <v>1813600</v>
      </c>
    </row>
    <row r="67" spans="1:6">
      <c r="A67" s="17">
        <v>41317</v>
      </c>
      <c r="B67">
        <v>41.4</v>
      </c>
      <c r="C67">
        <v>41.59</v>
      </c>
      <c r="D67">
        <v>41.17</v>
      </c>
      <c r="E67" s="12">
        <v>41.24</v>
      </c>
      <c r="F67" s="53">
        <v>1378100</v>
      </c>
    </row>
    <row r="68" spans="1:6">
      <c r="A68" s="17">
        <v>41316</v>
      </c>
      <c r="B68">
        <v>41.8</v>
      </c>
      <c r="C68">
        <v>41.86</v>
      </c>
      <c r="D68">
        <v>40.94</v>
      </c>
      <c r="E68" s="12">
        <v>41.4</v>
      </c>
      <c r="F68" s="53">
        <v>2472600</v>
      </c>
    </row>
    <row r="69" spans="1:6">
      <c r="A69" s="17">
        <v>41313</v>
      </c>
      <c r="B69">
        <v>42</v>
      </c>
      <c r="C69">
        <v>42.46</v>
      </c>
      <c r="D69">
        <v>41.56</v>
      </c>
      <c r="E69" s="12">
        <v>41.86</v>
      </c>
      <c r="F69" s="53">
        <v>1231600</v>
      </c>
    </row>
    <row r="70" spans="1:6">
      <c r="A70" s="17">
        <v>41312</v>
      </c>
      <c r="B70">
        <v>41.6</v>
      </c>
      <c r="C70">
        <v>41.98</v>
      </c>
      <c r="D70">
        <v>41.49</v>
      </c>
      <c r="E70" s="12">
        <v>41.95</v>
      </c>
      <c r="F70" s="53">
        <v>1919200</v>
      </c>
    </row>
    <row r="71" spans="1:6">
      <c r="A71" s="17">
        <v>41311</v>
      </c>
      <c r="B71">
        <v>41.91</v>
      </c>
      <c r="C71">
        <v>42.17</v>
      </c>
      <c r="D71">
        <v>41.6</v>
      </c>
      <c r="E71" s="12">
        <v>41.85</v>
      </c>
      <c r="F71" s="53">
        <v>2420600</v>
      </c>
    </row>
    <row r="72" spans="1:6">
      <c r="A72" s="17">
        <v>41310</v>
      </c>
      <c r="B72">
        <v>41.84</v>
      </c>
      <c r="C72">
        <v>42.25</v>
      </c>
      <c r="D72">
        <v>41.59</v>
      </c>
      <c r="E72" s="12">
        <v>42.1</v>
      </c>
      <c r="F72" s="53">
        <v>1671600</v>
      </c>
    </row>
    <row r="73" spans="1:6">
      <c r="A73" s="17">
        <v>41309</v>
      </c>
      <c r="B73">
        <v>41.81</v>
      </c>
      <c r="C73">
        <v>42.21</v>
      </c>
      <c r="D73">
        <v>41.55</v>
      </c>
      <c r="E73" s="12">
        <v>41.56</v>
      </c>
      <c r="F73" s="53">
        <v>1851700</v>
      </c>
    </row>
    <row r="74" spans="1:6">
      <c r="A74" s="17">
        <v>41306</v>
      </c>
      <c r="B74">
        <v>41.97</v>
      </c>
      <c r="C74">
        <v>42.44</v>
      </c>
      <c r="D74">
        <v>41.63</v>
      </c>
      <c r="E74" s="12">
        <v>42.17</v>
      </c>
      <c r="F74" s="53">
        <v>1643200</v>
      </c>
    </row>
    <row r="75" spans="1:6">
      <c r="A75" s="17">
        <v>41305</v>
      </c>
      <c r="B75">
        <v>41.34</v>
      </c>
      <c r="C75">
        <v>41.95</v>
      </c>
      <c r="D75">
        <v>41.34</v>
      </c>
      <c r="E75" s="12">
        <v>41.55</v>
      </c>
      <c r="F75" s="53">
        <v>1523700</v>
      </c>
    </row>
    <row r="76" spans="1:6">
      <c r="A76" s="17">
        <v>41304</v>
      </c>
      <c r="B76">
        <v>41.65</v>
      </c>
      <c r="C76">
        <v>41.85</v>
      </c>
      <c r="D76">
        <v>41.22</v>
      </c>
      <c r="E76" s="12">
        <v>41.47</v>
      </c>
      <c r="F76" s="53">
        <v>2894600</v>
      </c>
    </row>
    <row r="77" spans="1:6">
      <c r="A77" s="17">
        <v>41303</v>
      </c>
      <c r="B77">
        <v>40</v>
      </c>
      <c r="C77">
        <v>41.71</v>
      </c>
      <c r="D77">
        <v>40</v>
      </c>
      <c r="E77" s="12">
        <v>41.71</v>
      </c>
      <c r="F77" s="53">
        <v>4776700</v>
      </c>
    </row>
    <row r="78" spans="1:6">
      <c r="A78" s="17">
        <v>41302</v>
      </c>
      <c r="B78">
        <v>44.8</v>
      </c>
      <c r="C78">
        <v>44.99</v>
      </c>
      <c r="D78">
        <v>44.42</v>
      </c>
      <c r="E78" s="12">
        <v>44.48</v>
      </c>
      <c r="F78" s="53">
        <v>1739200</v>
      </c>
    </row>
    <row r="79" spans="1:6">
      <c r="A79" s="17">
        <v>41299</v>
      </c>
      <c r="B79">
        <v>44.25</v>
      </c>
      <c r="C79">
        <v>44.82</v>
      </c>
      <c r="D79">
        <v>44.1</v>
      </c>
      <c r="E79" s="12">
        <v>44.5</v>
      </c>
      <c r="F79" s="53">
        <v>1062100</v>
      </c>
    </row>
    <row r="80" spans="1:6">
      <c r="A80" s="17">
        <v>41298</v>
      </c>
      <c r="B80">
        <v>43.86</v>
      </c>
      <c r="C80">
        <v>44.53</v>
      </c>
      <c r="D80">
        <v>43.85</v>
      </c>
      <c r="E80" s="12">
        <v>44.05</v>
      </c>
      <c r="F80" s="53">
        <v>993700</v>
      </c>
    </row>
    <row r="81" spans="1:6">
      <c r="A81" s="17">
        <v>41297</v>
      </c>
      <c r="B81">
        <v>43.73</v>
      </c>
      <c r="C81">
        <v>44.22</v>
      </c>
      <c r="D81">
        <v>43.54</v>
      </c>
      <c r="E81" s="12">
        <v>43.91</v>
      </c>
      <c r="F81" s="53">
        <v>1443000</v>
      </c>
    </row>
    <row r="82" spans="1:6">
      <c r="A82" s="17">
        <v>41296</v>
      </c>
      <c r="B82">
        <v>43.7</v>
      </c>
      <c r="C82">
        <v>43.83</v>
      </c>
      <c r="D82">
        <v>43.22</v>
      </c>
      <c r="E82" s="12">
        <v>43.36</v>
      </c>
      <c r="F82" s="53">
        <v>1117200</v>
      </c>
    </row>
    <row r="83" spans="1:6">
      <c r="A83" s="17">
        <v>41295</v>
      </c>
      <c r="B83">
        <v>43.81</v>
      </c>
      <c r="C83">
        <v>43.81</v>
      </c>
      <c r="D83">
        <v>43.81</v>
      </c>
      <c r="E83" s="12">
        <v>43.81</v>
      </c>
      <c r="F83" s="53">
        <v>0</v>
      </c>
    </row>
    <row r="84" spans="1:6">
      <c r="A84" s="17">
        <v>41292</v>
      </c>
      <c r="B84">
        <v>42.87</v>
      </c>
      <c r="C84">
        <v>43.82</v>
      </c>
      <c r="D84">
        <v>42.87</v>
      </c>
      <c r="E84" s="12">
        <v>43.81</v>
      </c>
      <c r="F84" s="53">
        <v>2141600</v>
      </c>
    </row>
    <row r="85" spans="1:6">
      <c r="A85" s="17">
        <v>41291</v>
      </c>
      <c r="B85">
        <v>42.82</v>
      </c>
      <c r="C85">
        <v>42.95</v>
      </c>
      <c r="D85">
        <v>42.65</v>
      </c>
      <c r="E85" s="12">
        <v>42.76</v>
      </c>
      <c r="F85" s="53">
        <v>995600</v>
      </c>
    </row>
    <row r="86" spans="1:6">
      <c r="A86" s="17">
        <v>41290</v>
      </c>
      <c r="B86">
        <v>42.61</v>
      </c>
      <c r="C86">
        <v>42.83</v>
      </c>
      <c r="D86">
        <v>42.17</v>
      </c>
      <c r="E86" s="12">
        <v>42.62</v>
      </c>
      <c r="F86" s="53">
        <v>1140500</v>
      </c>
    </row>
    <row r="87" spans="1:6">
      <c r="A87" s="17">
        <v>41289</v>
      </c>
      <c r="B87">
        <v>42.25</v>
      </c>
      <c r="C87">
        <v>42.82</v>
      </c>
      <c r="D87">
        <v>42.2</v>
      </c>
      <c r="E87" s="12">
        <v>42.65</v>
      </c>
      <c r="F87" s="53">
        <v>1545100</v>
      </c>
    </row>
    <row r="88" spans="1:6">
      <c r="A88" s="17">
        <v>41288</v>
      </c>
      <c r="B88">
        <v>42.49</v>
      </c>
      <c r="C88">
        <v>42.86</v>
      </c>
      <c r="D88">
        <v>42.28</v>
      </c>
      <c r="E88" s="12">
        <v>42.64</v>
      </c>
      <c r="F88" s="53">
        <v>957400</v>
      </c>
    </row>
    <row r="89" spans="1:6">
      <c r="A89" s="17">
        <v>41285</v>
      </c>
      <c r="B89">
        <v>42.25</v>
      </c>
      <c r="C89">
        <v>42.76</v>
      </c>
      <c r="D89">
        <v>42.13</v>
      </c>
      <c r="E89" s="12">
        <v>42.68</v>
      </c>
      <c r="F89" s="53">
        <v>1276800</v>
      </c>
    </row>
    <row r="90" spans="1:6">
      <c r="A90" s="17">
        <v>41284</v>
      </c>
      <c r="B90">
        <v>42.02</v>
      </c>
      <c r="C90">
        <v>42.41</v>
      </c>
      <c r="D90">
        <v>41.88</v>
      </c>
      <c r="E90" s="12">
        <v>42.23</v>
      </c>
      <c r="F90" s="53">
        <v>1810400</v>
      </c>
    </row>
    <row r="91" spans="1:6">
      <c r="A91" s="17">
        <v>41283</v>
      </c>
      <c r="B91">
        <v>41.05</v>
      </c>
      <c r="C91">
        <v>41.95</v>
      </c>
      <c r="D91">
        <v>41.01</v>
      </c>
      <c r="E91" s="12">
        <v>41.82</v>
      </c>
      <c r="F91" s="53">
        <v>1743400</v>
      </c>
    </row>
    <row r="92" spans="1:6">
      <c r="A92" s="17">
        <v>41282</v>
      </c>
      <c r="B92">
        <v>40.24</v>
      </c>
      <c r="C92">
        <v>41.08</v>
      </c>
      <c r="D92">
        <v>40.17</v>
      </c>
      <c r="E92" s="12">
        <v>40.92</v>
      </c>
      <c r="F92" s="53">
        <v>1186000</v>
      </c>
    </row>
    <row r="93" spans="1:6">
      <c r="A93" s="17">
        <v>41281</v>
      </c>
      <c r="B93">
        <v>40.700000000000003</v>
      </c>
      <c r="C93">
        <v>40.9</v>
      </c>
      <c r="D93">
        <v>40.28</v>
      </c>
      <c r="E93" s="12">
        <v>40.42</v>
      </c>
      <c r="F93" s="53">
        <v>916100</v>
      </c>
    </row>
    <row r="94" spans="1:6">
      <c r="A94" s="17">
        <v>41278</v>
      </c>
      <c r="B94">
        <v>40.92</v>
      </c>
      <c r="C94">
        <v>41.17</v>
      </c>
      <c r="D94">
        <v>40.72</v>
      </c>
      <c r="E94" s="12">
        <v>40.93</v>
      </c>
      <c r="F94" s="53">
        <v>818000</v>
      </c>
    </row>
    <row r="95" spans="1:6">
      <c r="A95" s="17">
        <v>41277</v>
      </c>
      <c r="B95">
        <v>41.04</v>
      </c>
      <c r="C95">
        <v>41.23</v>
      </c>
      <c r="D95">
        <v>40.68</v>
      </c>
      <c r="E95" s="12">
        <v>40.76</v>
      </c>
      <c r="F95" s="53">
        <v>976000</v>
      </c>
    </row>
    <row r="96" spans="1:6">
      <c r="A96" s="17">
        <v>41276</v>
      </c>
      <c r="B96">
        <v>40.28</v>
      </c>
      <c r="C96">
        <v>41.09</v>
      </c>
      <c r="D96">
        <v>40.21</v>
      </c>
      <c r="E96" s="12">
        <v>41.09</v>
      </c>
      <c r="F96" s="53">
        <v>2498700</v>
      </c>
    </row>
    <row r="97" spans="1:6">
      <c r="A97" s="17">
        <v>41275</v>
      </c>
      <c r="B97">
        <v>39.619999999999997</v>
      </c>
      <c r="C97">
        <v>39.619999999999997</v>
      </c>
      <c r="D97">
        <v>39.619999999999997</v>
      </c>
      <c r="E97" s="12">
        <v>39.619999999999997</v>
      </c>
      <c r="F97" s="53">
        <v>0</v>
      </c>
    </row>
    <row r="98" spans="1:6">
      <c r="A98" s="17">
        <v>41274</v>
      </c>
      <c r="B98">
        <v>39.56</v>
      </c>
      <c r="C98">
        <v>39.75</v>
      </c>
      <c r="D98">
        <v>39.31</v>
      </c>
      <c r="E98" s="12">
        <v>39.619999999999997</v>
      </c>
      <c r="F98" s="53">
        <v>1433100</v>
      </c>
    </row>
    <row r="99" spans="1:6">
      <c r="A99" s="17">
        <v>41271</v>
      </c>
      <c r="B99">
        <v>39.72</v>
      </c>
      <c r="C99">
        <v>39.880000000000003</v>
      </c>
      <c r="D99">
        <v>39.450000000000003</v>
      </c>
      <c r="E99" s="12">
        <v>39.56</v>
      </c>
      <c r="F99" s="53">
        <v>799400</v>
      </c>
    </row>
    <row r="100" spans="1:6">
      <c r="A100" s="17">
        <v>41270</v>
      </c>
      <c r="B100">
        <v>40.35</v>
      </c>
      <c r="C100">
        <v>40.39</v>
      </c>
      <c r="D100">
        <v>39.409999999999997</v>
      </c>
      <c r="E100" s="12">
        <v>39.880000000000003</v>
      </c>
      <c r="F100" s="53">
        <v>1381500</v>
      </c>
    </row>
    <row r="101" spans="1:6">
      <c r="A101" s="17">
        <v>41269</v>
      </c>
      <c r="B101">
        <v>40.74</v>
      </c>
      <c r="C101">
        <v>40.97</v>
      </c>
      <c r="D101">
        <v>40.29</v>
      </c>
      <c r="E101" s="12">
        <v>40.39</v>
      </c>
      <c r="F101" s="53">
        <v>982900</v>
      </c>
    </row>
    <row r="102" spans="1:6">
      <c r="A102" s="17">
        <v>41268</v>
      </c>
      <c r="B102">
        <v>40.869999999999997</v>
      </c>
      <c r="C102">
        <v>40.869999999999997</v>
      </c>
      <c r="D102">
        <v>40.869999999999997</v>
      </c>
      <c r="E102" s="12">
        <v>40.869999999999997</v>
      </c>
      <c r="F102" s="53">
        <v>0</v>
      </c>
    </row>
    <row r="103" spans="1:6">
      <c r="A103" s="17">
        <v>41267</v>
      </c>
      <c r="B103">
        <v>40.83</v>
      </c>
      <c r="C103">
        <v>41.04</v>
      </c>
      <c r="D103">
        <v>40.450000000000003</v>
      </c>
      <c r="E103" s="12">
        <v>40.869999999999997</v>
      </c>
      <c r="F103" s="53">
        <v>446900</v>
      </c>
    </row>
    <row r="104" spans="1:6">
      <c r="A104" s="17">
        <v>41264</v>
      </c>
      <c r="B104">
        <v>40.86</v>
      </c>
      <c r="C104">
        <v>41.1</v>
      </c>
      <c r="D104">
        <v>40.29</v>
      </c>
      <c r="E104" s="12">
        <v>40.71</v>
      </c>
      <c r="F104" s="53">
        <v>2968100</v>
      </c>
    </row>
    <row r="105" spans="1:6">
      <c r="A105" s="17">
        <v>41263</v>
      </c>
      <c r="B105">
        <v>41.98</v>
      </c>
      <c r="C105">
        <v>42.04</v>
      </c>
      <c r="D105">
        <v>41.79</v>
      </c>
      <c r="E105" s="12">
        <v>41.94</v>
      </c>
      <c r="F105" s="53">
        <v>1632100</v>
      </c>
    </row>
    <row r="106" spans="1:6">
      <c r="A106" s="17">
        <v>41262</v>
      </c>
      <c r="B106">
        <v>41.79</v>
      </c>
      <c r="C106">
        <v>42.3</v>
      </c>
      <c r="D106">
        <v>41.69</v>
      </c>
      <c r="E106" s="12">
        <v>41.91</v>
      </c>
      <c r="F106" s="53">
        <v>2858900</v>
      </c>
    </row>
    <row r="107" spans="1:6">
      <c r="A107" s="17">
        <v>41261</v>
      </c>
      <c r="B107">
        <v>41.11</v>
      </c>
      <c r="C107">
        <v>41.69</v>
      </c>
      <c r="D107">
        <v>40.82</v>
      </c>
      <c r="E107" s="12">
        <v>41.67</v>
      </c>
      <c r="F107" s="53">
        <v>2153400</v>
      </c>
    </row>
    <row r="108" spans="1:6">
      <c r="A108" s="17">
        <v>41260</v>
      </c>
      <c r="B108">
        <v>40.159999999999997</v>
      </c>
      <c r="C108">
        <v>41.1</v>
      </c>
      <c r="D108">
        <v>39.99</v>
      </c>
      <c r="E108" s="12">
        <v>41.08</v>
      </c>
      <c r="F108" s="53">
        <v>2233600</v>
      </c>
    </row>
    <row r="109" spans="1:6">
      <c r="A109" s="17">
        <v>41257</v>
      </c>
      <c r="B109">
        <v>39.729999999999997</v>
      </c>
      <c r="C109">
        <v>40.32</v>
      </c>
      <c r="D109">
        <v>39.61</v>
      </c>
      <c r="E109" s="12">
        <v>40.18</v>
      </c>
      <c r="F109" s="53">
        <v>995400</v>
      </c>
    </row>
    <row r="110" spans="1:6">
      <c r="A110" s="17">
        <v>41256</v>
      </c>
      <c r="B110">
        <v>40.68</v>
      </c>
      <c r="C110">
        <v>40.98</v>
      </c>
      <c r="D110">
        <v>39.799999999999997</v>
      </c>
      <c r="E110" s="12">
        <v>39.89</v>
      </c>
      <c r="F110" s="53">
        <v>1573100</v>
      </c>
    </row>
    <row r="111" spans="1:6">
      <c r="A111" s="17">
        <v>41255</v>
      </c>
      <c r="B111">
        <v>41.59</v>
      </c>
      <c r="C111">
        <v>41.6</v>
      </c>
      <c r="D111">
        <v>40.67</v>
      </c>
      <c r="E111" s="12">
        <v>40.799999999999997</v>
      </c>
      <c r="F111" s="53">
        <v>2112200</v>
      </c>
    </row>
    <row r="112" spans="1:6">
      <c r="A112" s="17">
        <v>41254</v>
      </c>
      <c r="B112">
        <v>41.3</v>
      </c>
      <c r="C112">
        <v>41.59</v>
      </c>
      <c r="D112">
        <v>40.950000000000003</v>
      </c>
      <c r="E112" s="12">
        <v>41.53</v>
      </c>
      <c r="F112" s="53">
        <v>1884300</v>
      </c>
    </row>
    <row r="113" spans="1:6">
      <c r="A113" s="17">
        <v>41253</v>
      </c>
      <c r="B113">
        <v>40.51</v>
      </c>
      <c r="C113">
        <v>41.42</v>
      </c>
      <c r="D113">
        <v>40.51</v>
      </c>
      <c r="E113" s="12">
        <v>41.42</v>
      </c>
      <c r="F113" s="53">
        <v>1126200</v>
      </c>
    </row>
    <row r="114" spans="1:6">
      <c r="A114" s="17">
        <v>41250</v>
      </c>
      <c r="B114">
        <v>41.01</v>
      </c>
      <c r="C114">
        <v>41.05</v>
      </c>
      <c r="D114">
        <v>40.69</v>
      </c>
      <c r="E114" s="12">
        <v>40.81</v>
      </c>
      <c r="F114" s="53">
        <v>1099200</v>
      </c>
    </row>
    <row r="115" spans="1:6">
      <c r="A115" s="17">
        <v>41249</v>
      </c>
      <c r="B115">
        <v>40.22</v>
      </c>
      <c r="C115">
        <v>40.74</v>
      </c>
      <c r="D115">
        <v>40.03</v>
      </c>
      <c r="E115" s="12">
        <v>40.729999999999997</v>
      </c>
      <c r="F115" s="53">
        <v>732200</v>
      </c>
    </row>
    <row r="116" spans="1:6">
      <c r="A116" s="17">
        <v>41248</v>
      </c>
      <c r="B116">
        <v>40.28</v>
      </c>
      <c r="C116">
        <v>40.380000000000003</v>
      </c>
      <c r="D116">
        <v>39.869999999999997</v>
      </c>
      <c r="E116" s="12">
        <v>40.200000000000003</v>
      </c>
      <c r="F116" s="53">
        <v>1217500</v>
      </c>
    </row>
    <row r="117" spans="1:6">
      <c r="A117" s="17">
        <v>41247</v>
      </c>
      <c r="B117">
        <v>40.6</v>
      </c>
      <c r="C117">
        <v>40.74</v>
      </c>
      <c r="D117">
        <v>40.22</v>
      </c>
      <c r="E117" s="12">
        <v>40.42</v>
      </c>
      <c r="F117" s="53">
        <v>937400</v>
      </c>
    </row>
    <row r="118" spans="1:6">
      <c r="A118" s="17">
        <v>41246</v>
      </c>
      <c r="B118">
        <v>41.08</v>
      </c>
      <c r="C118">
        <v>41.1</v>
      </c>
      <c r="D118">
        <v>40.54</v>
      </c>
      <c r="E118" s="12">
        <v>40.54</v>
      </c>
      <c r="F118" s="53">
        <v>861200</v>
      </c>
    </row>
    <row r="119" spans="1:6">
      <c r="A119" s="17">
        <v>41243</v>
      </c>
      <c r="B119">
        <v>40.950000000000003</v>
      </c>
      <c r="C119">
        <v>41.03</v>
      </c>
      <c r="D119">
        <v>40.72</v>
      </c>
      <c r="E119" s="12">
        <v>40.96</v>
      </c>
      <c r="F119" s="53">
        <v>1196900</v>
      </c>
    </row>
    <row r="120" spans="1:6">
      <c r="A120" s="17">
        <v>41242</v>
      </c>
      <c r="B120">
        <v>41</v>
      </c>
      <c r="C120">
        <v>41.08</v>
      </c>
      <c r="D120">
        <v>40.630000000000003</v>
      </c>
      <c r="E120" s="12">
        <v>40.880000000000003</v>
      </c>
      <c r="F120" s="53">
        <v>1101900</v>
      </c>
    </row>
    <row r="121" spans="1:6">
      <c r="A121" s="17">
        <v>41241</v>
      </c>
      <c r="B121">
        <v>40.340000000000003</v>
      </c>
      <c r="C121">
        <v>40.98</v>
      </c>
      <c r="D121">
        <v>39.93</v>
      </c>
      <c r="E121" s="12">
        <v>40.950000000000003</v>
      </c>
      <c r="F121" s="53">
        <v>1041000</v>
      </c>
    </row>
    <row r="122" spans="1:6">
      <c r="A122" s="17">
        <v>41240</v>
      </c>
      <c r="B122">
        <v>40.19</v>
      </c>
      <c r="C122">
        <v>41.36</v>
      </c>
      <c r="D122">
        <v>40.020000000000003</v>
      </c>
      <c r="E122" s="12">
        <v>40.619999999999997</v>
      </c>
      <c r="F122" s="53">
        <v>1894700</v>
      </c>
    </row>
    <row r="123" spans="1:6">
      <c r="A123" s="17">
        <v>41239</v>
      </c>
      <c r="B123">
        <v>40.090000000000003</v>
      </c>
      <c r="C123">
        <v>40.299999999999997</v>
      </c>
      <c r="D123">
        <v>39.79</v>
      </c>
      <c r="E123" s="12">
        <v>40.26</v>
      </c>
      <c r="F123" s="53">
        <v>1097800</v>
      </c>
    </row>
    <row r="124" spans="1:6">
      <c r="A124" s="17">
        <v>41236</v>
      </c>
      <c r="B124">
        <v>39.840000000000003</v>
      </c>
      <c r="C124">
        <v>40.26</v>
      </c>
      <c r="D124">
        <v>39.64</v>
      </c>
      <c r="E124" s="12">
        <v>40.19</v>
      </c>
      <c r="F124" s="53">
        <v>318800</v>
      </c>
    </row>
    <row r="125" spans="1:6">
      <c r="A125" s="17">
        <v>41235</v>
      </c>
      <c r="B125">
        <v>39.68</v>
      </c>
      <c r="C125">
        <v>39.68</v>
      </c>
      <c r="D125">
        <v>39.68</v>
      </c>
      <c r="E125" s="12">
        <v>39.68</v>
      </c>
      <c r="F125" s="53">
        <v>0</v>
      </c>
    </row>
    <row r="126" spans="1:6">
      <c r="A126" s="17">
        <v>41234</v>
      </c>
      <c r="B126">
        <v>39.53</v>
      </c>
      <c r="C126">
        <v>39.880000000000003</v>
      </c>
      <c r="D126">
        <v>39.479999999999997</v>
      </c>
      <c r="E126" s="12">
        <v>39.68</v>
      </c>
      <c r="F126" s="53">
        <v>536800</v>
      </c>
    </row>
    <row r="127" spans="1:6">
      <c r="A127" s="17">
        <v>41233</v>
      </c>
      <c r="B127">
        <v>39.58</v>
      </c>
      <c r="C127">
        <v>39.71</v>
      </c>
      <c r="D127">
        <v>39.33</v>
      </c>
      <c r="E127" s="12">
        <v>39.56</v>
      </c>
      <c r="F127" s="53">
        <v>1292700</v>
      </c>
    </row>
    <row r="128" spans="1:6">
      <c r="A128" s="17">
        <v>41232</v>
      </c>
      <c r="B128">
        <v>39.29</v>
      </c>
      <c r="C128">
        <v>39.659999999999997</v>
      </c>
      <c r="D128">
        <v>39.03</v>
      </c>
      <c r="E128" s="12">
        <v>39.590000000000003</v>
      </c>
      <c r="F128" s="53">
        <v>1018900</v>
      </c>
    </row>
    <row r="129" spans="1:6">
      <c r="A129" s="17">
        <v>41229</v>
      </c>
      <c r="B129">
        <v>38.89</v>
      </c>
      <c r="C129">
        <v>38.99</v>
      </c>
      <c r="D129">
        <v>38.04</v>
      </c>
      <c r="E129" s="12">
        <v>38.729999999999997</v>
      </c>
      <c r="F129" s="53">
        <v>1214600</v>
      </c>
    </row>
    <row r="130" spans="1:6">
      <c r="A130" s="17">
        <v>41228</v>
      </c>
      <c r="B130">
        <v>39.33</v>
      </c>
      <c r="C130">
        <v>39.47</v>
      </c>
      <c r="D130">
        <v>38.61</v>
      </c>
      <c r="E130" s="12">
        <v>39.01</v>
      </c>
      <c r="F130" s="53">
        <v>971800</v>
      </c>
    </row>
    <row r="131" spans="1:6">
      <c r="A131" s="17">
        <v>41227</v>
      </c>
      <c r="B131">
        <v>39.9</v>
      </c>
      <c r="C131">
        <v>40</v>
      </c>
      <c r="D131">
        <v>39.049999999999997</v>
      </c>
      <c r="E131" s="12">
        <v>39.26</v>
      </c>
      <c r="F131" s="53">
        <v>1222000</v>
      </c>
    </row>
    <row r="132" spans="1:6">
      <c r="A132" s="17">
        <v>41226</v>
      </c>
      <c r="B132">
        <v>39.92</v>
      </c>
      <c r="C132">
        <v>39.99</v>
      </c>
      <c r="D132">
        <v>39.54</v>
      </c>
      <c r="E132" s="12">
        <v>39.74</v>
      </c>
      <c r="F132" s="53">
        <v>805800</v>
      </c>
    </row>
    <row r="133" spans="1:6">
      <c r="A133" s="17">
        <v>41225</v>
      </c>
      <c r="B133">
        <v>40.299999999999997</v>
      </c>
      <c r="C133">
        <v>40.32</v>
      </c>
      <c r="D133">
        <v>39.729999999999997</v>
      </c>
      <c r="E133" s="12">
        <v>40.119999999999997</v>
      </c>
      <c r="F133" s="53">
        <v>642000</v>
      </c>
    </row>
    <row r="134" spans="1:6">
      <c r="A134" s="17">
        <v>41222</v>
      </c>
      <c r="B134">
        <v>39.82</v>
      </c>
      <c r="C134">
        <v>40.590000000000003</v>
      </c>
      <c r="D134">
        <v>39.82</v>
      </c>
      <c r="E134" s="12">
        <v>40.24</v>
      </c>
      <c r="F134" s="53">
        <v>972900</v>
      </c>
    </row>
    <row r="135" spans="1:6">
      <c r="A135" s="17">
        <v>41221</v>
      </c>
      <c r="B135">
        <v>40.94</v>
      </c>
      <c r="C135">
        <v>41.05</v>
      </c>
      <c r="D135">
        <v>39.96</v>
      </c>
      <c r="E135" s="12">
        <v>39.979999999999997</v>
      </c>
      <c r="F135" s="53">
        <v>1022600</v>
      </c>
    </row>
    <row r="136" spans="1:6">
      <c r="A136" s="17">
        <v>41220</v>
      </c>
      <c r="B136">
        <v>41.25</v>
      </c>
      <c r="C136">
        <v>41.34</v>
      </c>
      <c r="D136">
        <v>40.96</v>
      </c>
      <c r="E136" s="12">
        <v>41.08</v>
      </c>
      <c r="F136" s="53">
        <v>1507400</v>
      </c>
    </row>
    <row r="137" spans="1:6">
      <c r="A137" s="17">
        <v>41219</v>
      </c>
      <c r="B137">
        <v>41.21</v>
      </c>
      <c r="C137">
        <v>41.86</v>
      </c>
      <c r="D137">
        <v>41.19</v>
      </c>
      <c r="E137" s="12">
        <v>41.55</v>
      </c>
      <c r="F137" s="53">
        <v>2564300</v>
      </c>
    </row>
    <row r="138" spans="1:6">
      <c r="A138" s="17">
        <v>41218</v>
      </c>
      <c r="B138">
        <v>40.700000000000003</v>
      </c>
      <c r="C138">
        <v>41.16</v>
      </c>
      <c r="D138">
        <v>40.67</v>
      </c>
      <c r="E138" s="12">
        <v>41.06</v>
      </c>
      <c r="F138" s="53">
        <v>1298300</v>
      </c>
    </row>
    <row r="139" spans="1:6">
      <c r="A139" s="17">
        <v>41215</v>
      </c>
      <c r="B139">
        <v>41.11</v>
      </c>
      <c r="C139">
        <v>41.34</v>
      </c>
      <c r="D139">
        <v>40.97</v>
      </c>
      <c r="E139" s="12">
        <v>41.04</v>
      </c>
      <c r="F139" s="53">
        <v>1719300</v>
      </c>
    </row>
    <row r="140" spans="1:6">
      <c r="A140" s="17">
        <v>41214</v>
      </c>
      <c r="B140">
        <v>41.5</v>
      </c>
      <c r="C140">
        <v>41.72</v>
      </c>
      <c r="D140">
        <v>40.5</v>
      </c>
      <c r="E140" s="12">
        <v>40.98</v>
      </c>
      <c r="F140" s="53">
        <v>3891600</v>
      </c>
    </row>
    <row r="141" spans="1:6">
      <c r="A141" s="17">
        <v>41213</v>
      </c>
      <c r="B141">
        <v>41.02</v>
      </c>
      <c r="C141">
        <v>41.74</v>
      </c>
      <c r="D141">
        <v>40.49</v>
      </c>
      <c r="E141" s="12">
        <v>40.700000000000003</v>
      </c>
      <c r="F141" s="53">
        <v>1588900</v>
      </c>
    </row>
    <row r="142" spans="1:6">
      <c r="A142" s="17">
        <v>41212</v>
      </c>
      <c r="B142">
        <v>40.98</v>
      </c>
      <c r="C142">
        <v>40.98</v>
      </c>
      <c r="D142">
        <v>40.98</v>
      </c>
      <c r="E142" s="12">
        <v>40.98</v>
      </c>
      <c r="F142" s="53">
        <v>0</v>
      </c>
    </row>
    <row r="143" spans="1:6">
      <c r="A143" s="17">
        <v>41211</v>
      </c>
      <c r="B143">
        <v>40.98</v>
      </c>
      <c r="C143">
        <v>40.98</v>
      </c>
      <c r="D143">
        <v>40.98</v>
      </c>
      <c r="E143" s="12">
        <v>40.98</v>
      </c>
      <c r="F143" s="53">
        <v>0</v>
      </c>
    </row>
    <row r="144" spans="1:6">
      <c r="A144" s="17">
        <v>41208</v>
      </c>
      <c r="B144">
        <v>41.02</v>
      </c>
      <c r="C144">
        <v>41.58</v>
      </c>
      <c r="D144">
        <v>40.71</v>
      </c>
      <c r="E144" s="12">
        <v>40.98</v>
      </c>
      <c r="F144" s="53">
        <v>884200</v>
      </c>
    </row>
    <row r="145" spans="1:6">
      <c r="A145" s="17">
        <v>41207</v>
      </c>
      <c r="B145">
        <v>41.54</v>
      </c>
      <c r="C145">
        <v>41.74</v>
      </c>
      <c r="D145">
        <v>41.16</v>
      </c>
      <c r="E145" s="12">
        <v>41.47</v>
      </c>
      <c r="F145" s="53">
        <v>647800</v>
      </c>
    </row>
    <row r="146" spans="1:6">
      <c r="A146" s="17">
        <v>41206</v>
      </c>
      <c r="B146">
        <v>41.5</v>
      </c>
      <c r="C146">
        <v>41.76</v>
      </c>
      <c r="D146">
        <v>41.03</v>
      </c>
      <c r="E146" s="12">
        <v>41.38</v>
      </c>
      <c r="F146" s="53">
        <v>1233600</v>
      </c>
    </row>
    <row r="147" spans="1:6">
      <c r="A147" s="17">
        <v>41205</v>
      </c>
      <c r="B147">
        <v>40.770000000000003</v>
      </c>
      <c r="C147">
        <v>41.63</v>
      </c>
      <c r="D147">
        <v>40.35</v>
      </c>
      <c r="E147" s="12">
        <v>41.53</v>
      </c>
      <c r="F147" s="53">
        <v>1707300</v>
      </c>
    </row>
    <row r="148" spans="1:6">
      <c r="A148" s="17">
        <v>41204</v>
      </c>
      <c r="B148">
        <v>41.89</v>
      </c>
      <c r="C148">
        <v>41.89</v>
      </c>
      <c r="D148">
        <v>40.49</v>
      </c>
      <c r="E148" s="12">
        <v>41.02</v>
      </c>
      <c r="F148" s="53">
        <v>2081800</v>
      </c>
    </row>
    <row r="149" spans="1:6">
      <c r="A149" s="17">
        <v>41201</v>
      </c>
      <c r="B149">
        <v>41.12</v>
      </c>
      <c r="C149">
        <v>41.27</v>
      </c>
      <c r="D149">
        <v>40.24</v>
      </c>
      <c r="E149" s="12">
        <v>40.340000000000003</v>
      </c>
      <c r="F149" s="53">
        <v>1029700</v>
      </c>
    </row>
    <row r="150" spans="1:6">
      <c r="A150" s="17">
        <v>41200</v>
      </c>
      <c r="B150">
        <v>41.19</v>
      </c>
      <c r="C150">
        <v>41.46</v>
      </c>
      <c r="D150">
        <v>40.89</v>
      </c>
      <c r="E150" s="12">
        <v>41.1</v>
      </c>
      <c r="F150" s="53">
        <v>1115600</v>
      </c>
    </row>
    <row r="151" spans="1:6">
      <c r="A151" s="17">
        <v>41199</v>
      </c>
      <c r="B151">
        <v>41.59</v>
      </c>
      <c r="C151">
        <v>41.74</v>
      </c>
      <c r="D151">
        <v>41.05</v>
      </c>
      <c r="E151" s="12">
        <v>41.13</v>
      </c>
      <c r="F151" s="53">
        <v>1319000</v>
      </c>
    </row>
    <row r="152" spans="1:6">
      <c r="A152" s="17">
        <v>41198</v>
      </c>
      <c r="B152">
        <v>41.44</v>
      </c>
      <c r="C152">
        <v>42.17</v>
      </c>
      <c r="D152">
        <v>41.23</v>
      </c>
      <c r="E152" s="12">
        <v>42.02</v>
      </c>
      <c r="F152" s="53">
        <v>1311300</v>
      </c>
    </row>
    <row r="153" spans="1:6">
      <c r="A153" s="17">
        <v>41197</v>
      </c>
      <c r="B153">
        <v>42</v>
      </c>
      <c r="C153">
        <v>42.2</v>
      </c>
      <c r="D153">
        <v>41.14</v>
      </c>
      <c r="E153" s="12">
        <v>41.49</v>
      </c>
      <c r="F153" s="53">
        <v>1611200</v>
      </c>
    </row>
    <row r="154" spans="1:6">
      <c r="A154" s="17">
        <v>41194</v>
      </c>
      <c r="B154">
        <v>42.51</v>
      </c>
      <c r="C154">
        <v>42.78</v>
      </c>
      <c r="D154">
        <v>42.31</v>
      </c>
      <c r="E154" s="12">
        <v>42.55</v>
      </c>
      <c r="F154" s="53">
        <v>837300</v>
      </c>
    </row>
    <row r="155" spans="1:6">
      <c r="A155" s="17">
        <v>41193</v>
      </c>
      <c r="B155">
        <v>42.15</v>
      </c>
      <c r="C155">
        <v>42.52</v>
      </c>
      <c r="D155">
        <v>41.94</v>
      </c>
      <c r="E155" s="12">
        <v>42.43</v>
      </c>
      <c r="F155" s="53">
        <v>1319100</v>
      </c>
    </row>
    <row r="156" spans="1:6">
      <c r="A156" s="17">
        <v>41192</v>
      </c>
      <c r="B156">
        <v>42.46</v>
      </c>
      <c r="C156">
        <v>42.58</v>
      </c>
      <c r="D156">
        <v>41.91</v>
      </c>
      <c r="E156" s="12">
        <v>41.96</v>
      </c>
      <c r="F156" s="53">
        <v>1936500</v>
      </c>
    </row>
    <row r="157" spans="1:6">
      <c r="A157" s="17">
        <v>41191</v>
      </c>
      <c r="B157">
        <v>43.17</v>
      </c>
      <c r="C157">
        <v>43.24</v>
      </c>
      <c r="D157">
        <v>42.22</v>
      </c>
      <c r="E157" s="12">
        <v>42.45</v>
      </c>
      <c r="F157" s="53">
        <v>1101300</v>
      </c>
    </row>
    <row r="158" spans="1:6">
      <c r="A158" s="17">
        <v>41190</v>
      </c>
      <c r="B158">
        <v>43.19</v>
      </c>
      <c r="C158">
        <v>43.54</v>
      </c>
      <c r="D158">
        <v>43.05</v>
      </c>
      <c r="E158" s="12">
        <v>43.28</v>
      </c>
      <c r="F158" s="53">
        <v>712200</v>
      </c>
    </row>
    <row r="159" spans="1:6">
      <c r="A159" s="17">
        <v>41187</v>
      </c>
      <c r="B159">
        <v>43.67</v>
      </c>
      <c r="C159">
        <v>43.79</v>
      </c>
      <c r="D159">
        <v>43.2</v>
      </c>
      <c r="E159" s="12">
        <v>43.34</v>
      </c>
      <c r="F159" s="53">
        <v>1280300</v>
      </c>
    </row>
    <row r="160" spans="1:6">
      <c r="A160" s="17">
        <v>41186</v>
      </c>
      <c r="B160">
        <v>43.41</v>
      </c>
      <c r="C160">
        <v>43.62</v>
      </c>
      <c r="D160">
        <v>42.9</v>
      </c>
      <c r="E160" s="12">
        <v>43.39</v>
      </c>
      <c r="F160" s="53">
        <v>1049700</v>
      </c>
    </row>
    <row r="161" spans="1:6">
      <c r="A161" s="17">
        <v>41185</v>
      </c>
      <c r="B161">
        <v>43.45</v>
      </c>
      <c r="C161">
        <v>43.81</v>
      </c>
      <c r="D161">
        <v>42.97</v>
      </c>
      <c r="E161" s="12">
        <v>43.34</v>
      </c>
      <c r="F161" s="53">
        <v>1345100</v>
      </c>
    </row>
    <row r="162" spans="1:6">
      <c r="A162" s="17">
        <v>41184</v>
      </c>
      <c r="B162">
        <v>43</v>
      </c>
      <c r="C162">
        <v>44.06</v>
      </c>
      <c r="D162">
        <v>42.95</v>
      </c>
      <c r="E162" s="12">
        <v>43.48</v>
      </c>
      <c r="F162" s="53">
        <v>2710800</v>
      </c>
    </row>
    <row r="163" spans="1:6">
      <c r="A163" s="17">
        <v>41183</v>
      </c>
      <c r="B163">
        <v>41.88</v>
      </c>
      <c r="C163">
        <v>45</v>
      </c>
      <c r="D163">
        <v>41.22</v>
      </c>
      <c r="E163" s="12">
        <v>42.85</v>
      </c>
      <c r="F163" s="53">
        <v>6330500</v>
      </c>
    </row>
    <row r="164" spans="1:6">
      <c r="A164" s="17">
        <v>41180</v>
      </c>
      <c r="B164">
        <v>41.43</v>
      </c>
      <c r="C164">
        <v>41.75</v>
      </c>
      <c r="D164">
        <v>41.18</v>
      </c>
      <c r="E164" s="12">
        <v>41.49</v>
      </c>
      <c r="F164" s="53">
        <v>751200</v>
      </c>
    </row>
    <row r="165" spans="1:6">
      <c r="A165" s="17">
        <v>41179</v>
      </c>
      <c r="B165">
        <v>41.53</v>
      </c>
      <c r="C165">
        <v>41.86</v>
      </c>
      <c r="D165">
        <v>41.1</v>
      </c>
      <c r="E165" s="12">
        <v>41.67</v>
      </c>
      <c r="F165" s="53">
        <v>1022700</v>
      </c>
    </row>
    <row r="166" spans="1:6">
      <c r="A166" s="17">
        <v>41178</v>
      </c>
      <c r="B166">
        <v>41.91</v>
      </c>
      <c r="C166">
        <v>41.92</v>
      </c>
      <c r="D166">
        <v>41.26</v>
      </c>
      <c r="E166" s="12">
        <v>41.33</v>
      </c>
      <c r="F166" s="53">
        <v>1287500</v>
      </c>
    </row>
    <row r="167" spans="1:6">
      <c r="A167" s="17">
        <v>41177</v>
      </c>
      <c r="B167">
        <v>42.73</v>
      </c>
      <c r="C167">
        <v>42.87</v>
      </c>
      <c r="D167">
        <v>41.78</v>
      </c>
      <c r="E167" s="12">
        <v>41.85</v>
      </c>
      <c r="F167" s="53">
        <v>1204400</v>
      </c>
    </row>
    <row r="168" spans="1:6">
      <c r="A168" s="17">
        <v>41176</v>
      </c>
      <c r="B168">
        <v>42.51</v>
      </c>
      <c r="C168">
        <v>42.99</v>
      </c>
      <c r="D168">
        <v>42.38</v>
      </c>
      <c r="E168" s="12">
        <v>42.68</v>
      </c>
      <c r="F168" s="53">
        <v>862200</v>
      </c>
    </row>
    <row r="169" spans="1:6">
      <c r="A169" s="17">
        <v>41173</v>
      </c>
      <c r="B169">
        <v>42.83</v>
      </c>
      <c r="C169">
        <v>43.09</v>
      </c>
      <c r="D169">
        <v>42.51</v>
      </c>
      <c r="E169" s="12">
        <v>42.79</v>
      </c>
      <c r="F169" s="53">
        <v>3561100</v>
      </c>
    </row>
    <row r="170" spans="1:6">
      <c r="A170" s="17">
        <v>41172</v>
      </c>
      <c r="B170">
        <v>42.71</v>
      </c>
      <c r="C170">
        <v>43</v>
      </c>
      <c r="D170">
        <v>42.65</v>
      </c>
      <c r="E170" s="12">
        <v>42.83</v>
      </c>
      <c r="F170" s="53">
        <v>671700</v>
      </c>
    </row>
    <row r="171" spans="1:6">
      <c r="A171" s="17">
        <v>41171</v>
      </c>
      <c r="B171">
        <v>43</v>
      </c>
      <c r="C171">
        <v>43.48</v>
      </c>
      <c r="D171">
        <v>42.85</v>
      </c>
      <c r="E171" s="12">
        <v>42.94</v>
      </c>
      <c r="F171" s="53">
        <v>737300</v>
      </c>
    </row>
    <row r="172" spans="1:6">
      <c r="A172" s="17">
        <v>41170</v>
      </c>
      <c r="B172">
        <v>43.6</v>
      </c>
      <c r="C172">
        <v>44.2</v>
      </c>
      <c r="D172">
        <v>42.99</v>
      </c>
      <c r="E172" s="12">
        <v>43.09</v>
      </c>
      <c r="F172" s="53">
        <v>1080200</v>
      </c>
    </row>
    <row r="173" spans="1:6">
      <c r="A173" s="17">
        <v>41169</v>
      </c>
      <c r="B173">
        <v>43.2</v>
      </c>
      <c r="C173">
        <v>43.25</v>
      </c>
      <c r="D173">
        <v>42.71</v>
      </c>
      <c r="E173" s="12">
        <v>42.99</v>
      </c>
      <c r="F173" s="53">
        <v>769600</v>
      </c>
    </row>
    <row r="174" spans="1:6">
      <c r="A174" s="17">
        <v>41166</v>
      </c>
      <c r="B174">
        <v>42.95</v>
      </c>
      <c r="C174">
        <v>43.42</v>
      </c>
      <c r="D174">
        <v>42.76</v>
      </c>
      <c r="E174" s="12">
        <v>43.09</v>
      </c>
      <c r="F174" s="53">
        <v>920600</v>
      </c>
    </row>
    <row r="175" spans="1:6">
      <c r="A175" s="17">
        <v>41165</v>
      </c>
      <c r="B175">
        <v>42.7</v>
      </c>
      <c r="C175">
        <v>43.24</v>
      </c>
      <c r="D175">
        <v>42.37</v>
      </c>
      <c r="E175" s="12">
        <v>42.96</v>
      </c>
      <c r="F175" s="53">
        <v>785600</v>
      </c>
    </row>
    <row r="176" spans="1:6">
      <c r="A176" s="17">
        <v>41164</v>
      </c>
      <c r="B176">
        <v>42.81</v>
      </c>
      <c r="C176">
        <v>42.95</v>
      </c>
      <c r="D176">
        <v>42.49</v>
      </c>
      <c r="E176" s="12">
        <v>42.67</v>
      </c>
      <c r="F176" s="53">
        <v>769900</v>
      </c>
    </row>
    <row r="177" spans="1:6">
      <c r="A177" s="17">
        <v>41163</v>
      </c>
      <c r="B177">
        <v>42.59</v>
      </c>
      <c r="C177">
        <v>43</v>
      </c>
      <c r="D177">
        <v>42.07</v>
      </c>
      <c r="E177" s="12">
        <v>42.76</v>
      </c>
      <c r="F177" s="53">
        <v>896400</v>
      </c>
    </row>
    <row r="178" spans="1:6">
      <c r="A178" s="17">
        <v>41162</v>
      </c>
      <c r="B178">
        <v>43.08</v>
      </c>
      <c r="C178">
        <v>43.16</v>
      </c>
      <c r="D178">
        <v>42.52</v>
      </c>
      <c r="E178" s="12">
        <v>42.7</v>
      </c>
      <c r="F178" s="53">
        <v>1323600</v>
      </c>
    </row>
    <row r="179" spans="1:6">
      <c r="A179" s="17">
        <v>41159</v>
      </c>
      <c r="B179">
        <v>43.34</v>
      </c>
      <c r="C179">
        <v>43.48</v>
      </c>
      <c r="D179">
        <v>43.11</v>
      </c>
      <c r="E179" s="12">
        <v>43.33</v>
      </c>
      <c r="F179" s="53">
        <v>856800</v>
      </c>
    </row>
    <row r="180" spans="1:6">
      <c r="A180" s="17">
        <v>41158</v>
      </c>
      <c r="B180">
        <v>42.36</v>
      </c>
      <c r="C180">
        <v>43.61</v>
      </c>
      <c r="D180">
        <v>42.29</v>
      </c>
      <c r="E180" s="12">
        <v>43.49</v>
      </c>
      <c r="F180" s="53">
        <v>1710200</v>
      </c>
    </row>
    <row r="181" spans="1:6">
      <c r="A181" s="17">
        <v>41157</v>
      </c>
      <c r="B181">
        <v>41.86</v>
      </c>
      <c r="C181">
        <v>42.24</v>
      </c>
      <c r="D181">
        <v>41.74</v>
      </c>
      <c r="E181" s="12">
        <v>42.18</v>
      </c>
      <c r="F181" s="53">
        <v>1323100</v>
      </c>
    </row>
    <row r="182" spans="1:6">
      <c r="A182" s="17">
        <v>41156</v>
      </c>
      <c r="B182">
        <v>41.43</v>
      </c>
      <c r="C182">
        <v>42.13</v>
      </c>
      <c r="D182">
        <v>41.31</v>
      </c>
      <c r="E182" s="12">
        <v>42</v>
      </c>
      <c r="F182" s="53">
        <v>1093100</v>
      </c>
    </row>
    <row r="183" spans="1:6">
      <c r="A183" s="17">
        <v>41155</v>
      </c>
      <c r="B183">
        <v>41.4</v>
      </c>
      <c r="C183">
        <v>41.4</v>
      </c>
      <c r="D183">
        <v>41.4</v>
      </c>
      <c r="E183" s="12">
        <v>41.4</v>
      </c>
      <c r="F183" s="53">
        <v>0</v>
      </c>
    </row>
    <row r="184" spans="1:6">
      <c r="A184" s="17">
        <v>41152</v>
      </c>
      <c r="B184">
        <v>41.46</v>
      </c>
      <c r="C184">
        <v>41.82</v>
      </c>
      <c r="D184">
        <v>41.07</v>
      </c>
      <c r="E184" s="12">
        <v>41.4</v>
      </c>
      <c r="F184" s="53">
        <v>1066600</v>
      </c>
    </row>
    <row r="185" spans="1:6">
      <c r="A185" s="17">
        <v>41151</v>
      </c>
      <c r="B185">
        <v>41.57</v>
      </c>
      <c r="C185">
        <v>41.6</v>
      </c>
      <c r="D185">
        <v>40.98</v>
      </c>
      <c r="E185" s="12">
        <v>41.09</v>
      </c>
      <c r="F185" s="53">
        <v>780100</v>
      </c>
    </row>
    <row r="186" spans="1:6">
      <c r="A186" s="17">
        <v>41150</v>
      </c>
      <c r="B186">
        <v>41.54</v>
      </c>
      <c r="C186">
        <v>41.82</v>
      </c>
      <c r="D186">
        <v>41.44</v>
      </c>
      <c r="E186" s="12">
        <v>41.75</v>
      </c>
      <c r="F186" s="53">
        <v>815200</v>
      </c>
    </row>
    <row r="187" spans="1:6">
      <c r="A187" s="17">
        <v>41149</v>
      </c>
      <c r="B187">
        <v>41.58</v>
      </c>
      <c r="C187">
        <v>41.94</v>
      </c>
      <c r="D187">
        <v>41.36</v>
      </c>
      <c r="E187" s="12">
        <v>41.68</v>
      </c>
      <c r="F187" s="53">
        <v>980000</v>
      </c>
    </row>
    <row r="188" spans="1:6">
      <c r="A188" s="17">
        <v>41148</v>
      </c>
      <c r="B188">
        <v>42.2</v>
      </c>
      <c r="C188">
        <v>42.22</v>
      </c>
      <c r="D188">
        <v>41.48</v>
      </c>
      <c r="E188" s="12">
        <v>41.54</v>
      </c>
      <c r="F188" s="53">
        <v>1056700</v>
      </c>
    </row>
    <row r="189" spans="1:6">
      <c r="A189" s="17">
        <v>41145</v>
      </c>
      <c r="B189">
        <v>41.86</v>
      </c>
      <c r="C189">
        <v>42.51</v>
      </c>
      <c r="D189">
        <v>41.81</v>
      </c>
      <c r="E189" s="12">
        <v>42.14</v>
      </c>
      <c r="F189" s="53">
        <v>1097900</v>
      </c>
    </row>
    <row r="190" spans="1:6">
      <c r="A190" s="17">
        <v>41144</v>
      </c>
      <c r="B190">
        <v>41.99</v>
      </c>
      <c r="C190">
        <v>42.35</v>
      </c>
      <c r="D190">
        <v>41.82</v>
      </c>
      <c r="E190" s="12">
        <v>42.04</v>
      </c>
      <c r="F190" s="53">
        <v>909300</v>
      </c>
    </row>
    <row r="191" spans="1:6">
      <c r="A191" s="17">
        <v>41143</v>
      </c>
      <c r="B191">
        <v>42.27</v>
      </c>
      <c r="C191">
        <v>42.42</v>
      </c>
      <c r="D191">
        <v>42.05</v>
      </c>
      <c r="E191" s="12">
        <v>42.17</v>
      </c>
      <c r="F191" s="53">
        <v>1272600</v>
      </c>
    </row>
    <row r="192" spans="1:6">
      <c r="A192" s="17">
        <v>41142</v>
      </c>
      <c r="B192">
        <v>42.26</v>
      </c>
      <c r="C192">
        <v>42.59</v>
      </c>
      <c r="D192">
        <v>42.14</v>
      </c>
      <c r="E192" s="12">
        <v>42.28</v>
      </c>
      <c r="F192" s="53">
        <v>1156900</v>
      </c>
    </row>
    <row r="193" spans="1:6">
      <c r="A193" s="17">
        <v>41141</v>
      </c>
      <c r="B193">
        <v>42.8</v>
      </c>
      <c r="C193">
        <v>42.8</v>
      </c>
      <c r="D193">
        <v>42.15</v>
      </c>
      <c r="E193" s="12">
        <v>42.24</v>
      </c>
      <c r="F193" s="53">
        <v>1209100</v>
      </c>
    </row>
    <row r="194" spans="1:6">
      <c r="A194" s="17">
        <v>41138</v>
      </c>
      <c r="B194">
        <v>42.48</v>
      </c>
      <c r="C194">
        <v>42.8</v>
      </c>
      <c r="D194">
        <v>41.89</v>
      </c>
      <c r="E194" s="12">
        <v>42.66</v>
      </c>
      <c r="F194" s="53">
        <v>1534100</v>
      </c>
    </row>
    <row r="195" spans="1:6">
      <c r="A195" s="17">
        <v>41137</v>
      </c>
      <c r="B195">
        <v>41.5</v>
      </c>
      <c r="C195">
        <v>42.43</v>
      </c>
      <c r="D195">
        <v>41.43</v>
      </c>
      <c r="E195" s="12">
        <v>42.4</v>
      </c>
      <c r="F195" s="53">
        <v>1482700</v>
      </c>
    </row>
    <row r="196" spans="1:6">
      <c r="A196" s="17">
        <v>41136</v>
      </c>
      <c r="B196">
        <v>40.99</v>
      </c>
      <c r="C196">
        <v>41.51</v>
      </c>
      <c r="D196">
        <v>40.85</v>
      </c>
      <c r="E196" s="12">
        <v>41.4</v>
      </c>
      <c r="F196" s="53">
        <v>609600</v>
      </c>
    </row>
    <row r="197" spans="1:6">
      <c r="A197" s="17">
        <v>41135</v>
      </c>
      <c r="B197">
        <v>41.11</v>
      </c>
      <c r="C197">
        <v>41.65</v>
      </c>
      <c r="D197">
        <v>40.94</v>
      </c>
      <c r="E197" s="12">
        <v>41.05</v>
      </c>
      <c r="F197" s="53">
        <v>1387400</v>
      </c>
    </row>
    <row r="198" spans="1:6">
      <c r="A198" s="17">
        <v>41134</v>
      </c>
      <c r="B198">
        <v>41.13</v>
      </c>
      <c r="C198">
        <v>41.33</v>
      </c>
      <c r="D198">
        <v>40.9</v>
      </c>
      <c r="E198" s="12">
        <v>41.01</v>
      </c>
      <c r="F198" s="53">
        <v>1147800</v>
      </c>
    </row>
    <row r="199" spans="1:6">
      <c r="A199" s="17">
        <v>41131</v>
      </c>
      <c r="B199">
        <v>40.93</v>
      </c>
      <c r="C199">
        <v>41.29</v>
      </c>
      <c r="D199">
        <v>40.9</v>
      </c>
      <c r="E199" s="12">
        <v>41.25</v>
      </c>
      <c r="F199" s="53">
        <v>843700</v>
      </c>
    </row>
    <row r="200" spans="1:6">
      <c r="A200" s="17">
        <v>41130</v>
      </c>
      <c r="B200">
        <v>40.71</v>
      </c>
      <c r="C200">
        <v>41.4</v>
      </c>
      <c r="D200">
        <v>40.68</v>
      </c>
      <c r="E200" s="12">
        <v>41</v>
      </c>
      <c r="F200" s="53">
        <v>1527000</v>
      </c>
    </row>
    <row r="201" spans="1:6">
      <c r="A201" s="17">
        <v>41129</v>
      </c>
      <c r="B201">
        <v>40.590000000000003</v>
      </c>
      <c r="C201">
        <v>41.23</v>
      </c>
      <c r="D201">
        <v>40.5</v>
      </c>
      <c r="E201" s="12">
        <v>40.93</v>
      </c>
      <c r="F201" s="53">
        <v>2104600</v>
      </c>
    </row>
    <row r="202" spans="1:6">
      <c r="A202" s="17">
        <v>41128</v>
      </c>
      <c r="B202">
        <v>40.340000000000003</v>
      </c>
      <c r="C202">
        <v>41.07</v>
      </c>
      <c r="D202">
        <v>40.32</v>
      </c>
      <c r="E202" s="12">
        <v>40.76</v>
      </c>
      <c r="F202" s="53">
        <v>2185300</v>
      </c>
    </row>
    <row r="203" spans="1:6">
      <c r="A203" s="17">
        <v>41127</v>
      </c>
      <c r="B203">
        <v>39.35</v>
      </c>
      <c r="C203">
        <v>40.72</v>
      </c>
      <c r="D203">
        <v>39.25</v>
      </c>
      <c r="E203" s="12">
        <v>40.340000000000003</v>
      </c>
      <c r="F203" s="53">
        <v>2203300</v>
      </c>
    </row>
    <row r="204" spans="1:6">
      <c r="A204" s="17">
        <v>41124</v>
      </c>
      <c r="B204">
        <v>38.26</v>
      </c>
      <c r="C204">
        <v>39.36</v>
      </c>
      <c r="D204">
        <v>38.08</v>
      </c>
      <c r="E204" s="12">
        <v>39.130000000000003</v>
      </c>
      <c r="F204" s="53">
        <v>2363800</v>
      </c>
    </row>
    <row r="205" spans="1:6">
      <c r="A205" s="17">
        <v>41123</v>
      </c>
      <c r="B205">
        <v>36.869999999999997</v>
      </c>
      <c r="C205">
        <v>37.86</v>
      </c>
      <c r="D205">
        <v>36.61</v>
      </c>
      <c r="E205" s="12">
        <v>37.81</v>
      </c>
      <c r="F205" s="53">
        <v>1965800</v>
      </c>
    </row>
    <row r="206" spans="1:6">
      <c r="A206" s="17">
        <v>41122</v>
      </c>
      <c r="B206">
        <v>36.92</v>
      </c>
      <c r="C206">
        <v>37.96</v>
      </c>
      <c r="D206">
        <v>35.479999999999997</v>
      </c>
      <c r="E206" s="12">
        <v>37.51</v>
      </c>
      <c r="F206" s="53">
        <v>4906500</v>
      </c>
    </row>
    <row r="207" spans="1:6">
      <c r="A207" s="17">
        <v>41121</v>
      </c>
      <c r="B207">
        <v>39.770000000000003</v>
      </c>
      <c r="C207">
        <v>39.99</v>
      </c>
      <c r="D207">
        <v>39.17</v>
      </c>
      <c r="E207" s="12">
        <v>39.6</v>
      </c>
      <c r="F207" s="53">
        <v>2479700</v>
      </c>
    </row>
    <row r="208" spans="1:6">
      <c r="A208" s="17">
        <v>41120</v>
      </c>
      <c r="B208">
        <v>39.93</v>
      </c>
      <c r="C208">
        <v>40.479999999999997</v>
      </c>
      <c r="D208">
        <v>39.29</v>
      </c>
      <c r="E208" s="12">
        <v>39.520000000000003</v>
      </c>
      <c r="F208" s="53">
        <v>1893200</v>
      </c>
    </row>
    <row r="209" spans="1:6">
      <c r="A209" s="17">
        <v>41117</v>
      </c>
      <c r="B209">
        <v>40</v>
      </c>
      <c r="C209">
        <v>40.11</v>
      </c>
      <c r="D209">
        <v>39.18</v>
      </c>
      <c r="E209" s="12">
        <v>39.76</v>
      </c>
      <c r="F209" s="53">
        <v>1922400</v>
      </c>
    </row>
    <row r="210" spans="1:6">
      <c r="A210" s="17">
        <v>41116</v>
      </c>
      <c r="B210">
        <v>39.840000000000003</v>
      </c>
      <c r="C210">
        <v>40.42</v>
      </c>
      <c r="D210">
        <v>39.4</v>
      </c>
      <c r="E210" s="12">
        <v>39.92</v>
      </c>
      <c r="F210" s="53">
        <v>1069200</v>
      </c>
    </row>
    <row r="211" spans="1:6">
      <c r="A211" s="17">
        <v>41115</v>
      </c>
      <c r="B211">
        <v>38.71</v>
      </c>
      <c r="C211">
        <v>39.43</v>
      </c>
      <c r="D211">
        <v>38.58</v>
      </c>
      <c r="E211" s="12">
        <v>39.130000000000003</v>
      </c>
      <c r="F211" s="53">
        <v>1218100</v>
      </c>
    </row>
    <row r="212" spans="1:6">
      <c r="A212" s="17">
        <v>41114</v>
      </c>
      <c r="B212">
        <v>39.31</v>
      </c>
      <c r="C212">
        <v>39.44</v>
      </c>
      <c r="D212">
        <v>38.520000000000003</v>
      </c>
      <c r="E212" s="12">
        <v>38.75</v>
      </c>
      <c r="F212" s="53">
        <v>1632900</v>
      </c>
    </row>
    <row r="213" spans="1:6">
      <c r="A213" s="17">
        <v>41113</v>
      </c>
      <c r="B213">
        <v>39.64</v>
      </c>
      <c r="C213">
        <v>39.72</v>
      </c>
      <c r="D213">
        <v>38.56</v>
      </c>
      <c r="E213" s="12">
        <v>39.299999999999997</v>
      </c>
      <c r="F213" s="53">
        <v>1595300</v>
      </c>
    </row>
    <row r="214" spans="1:6">
      <c r="A214" s="17">
        <v>41110</v>
      </c>
      <c r="B214">
        <v>40.880000000000003</v>
      </c>
      <c r="C214">
        <v>40.880000000000003</v>
      </c>
      <c r="D214">
        <v>40.229999999999997</v>
      </c>
      <c r="E214" s="12">
        <v>40.42</v>
      </c>
      <c r="F214" s="53">
        <v>1012800</v>
      </c>
    </row>
    <row r="215" spans="1:6">
      <c r="A215" s="17">
        <v>41109</v>
      </c>
      <c r="B215">
        <v>40.659999999999997</v>
      </c>
      <c r="C215">
        <v>41.27</v>
      </c>
      <c r="D215">
        <v>40.54</v>
      </c>
      <c r="E215" s="12">
        <v>40.83</v>
      </c>
      <c r="F215" s="53">
        <v>1302100</v>
      </c>
    </row>
    <row r="216" spans="1:6">
      <c r="A216" s="17">
        <v>41108</v>
      </c>
      <c r="B216">
        <v>39.17</v>
      </c>
      <c r="C216">
        <v>40.94</v>
      </c>
      <c r="D216">
        <v>39.090000000000003</v>
      </c>
      <c r="E216" s="12">
        <v>40.6</v>
      </c>
      <c r="F216" s="53">
        <v>1112200</v>
      </c>
    </row>
    <row r="217" spans="1:6">
      <c r="A217" s="17">
        <v>41107</v>
      </c>
      <c r="B217">
        <v>39.47</v>
      </c>
      <c r="C217">
        <v>39.619999999999997</v>
      </c>
      <c r="D217">
        <v>38.85</v>
      </c>
      <c r="E217" s="12">
        <v>39.51</v>
      </c>
      <c r="F217" s="53">
        <v>717200</v>
      </c>
    </row>
    <row r="218" spans="1:6">
      <c r="A218" s="17">
        <v>41106</v>
      </c>
      <c r="B218">
        <v>39.29</v>
      </c>
      <c r="C218">
        <v>39.479999999999997</v>
      </c>
      <c r="D218">
        <v>38.86</v>
      </c>
      <c r="E218" s="12">
        <v>39.32</v>
      </c>
      <c r="F218" s="53">
        <v>1218100</v>
      </c>
    </row>
    <row r="219" spans="1:6">
      <c r="A219" s="17">
        <v>41103</v>
      </c>
      <c r="B219">
        <v>39.020000000000003</v>
      </c>
      <c r="C219">
        <v>39.61</v>
      </c>
      <c r="D219">
        <v>38.94</v>
      </c>
      <c r="E219" s="12">
        <v>39.53</v>
      </c>
      <c r="F219" s="53">
        <v>1245300</v>
      </c>
    </row>
    <row r="220" spans="1:6">
      <c r="A220" s="17">
        <v>41102</v>
      </c>
      <c r="B220">
        <v>39.15</v>
      </c>
      <c r="C220">
        <v>39.33</v>
      </c>
      <c r="D220">
        <v>38.76</v>
      </c>
      <c r="E220" s="12">
        <v>39.07</v>
      </c>
      <c r="F220" s="53">
        <v>1199600</v>
      </c>
    </row>
    <row r="221" spans="1:6">
      <c r="A221" s="17">
        <v>41101</v>
      </c>
      <c r="B221">
        <v>39.64</v>
      </c>
      <c r="C221">
        <v>40.1</v>
      </c>
      <c r="D221">
        <v>39.21</v>
      </c>
      <c r="E221" s="12">
        <v>39.450000000000003</v>
      </c>
      <c r="F221" s="53">
        <v>1108700</v>
      </c>
    </row>
    <row r="222" spans="1:6">
      <c r="A222" s="17">
        <v>41100</v>
      </c>
      <c r="B222">
        <v>40.340000000000003</v>
      </c>
      <c r="C222">
        <v>40.6</v>
      </c>
      <c r="D222">
        <v>39.44</v>
      </c>
      <c r="E222" s="12">
        <v>39.64</v>
      </c>
      <c r="F222" s="53">
        <v>1340900</v>
      </c>
    </row>
    <row r="223" spans="1:6">
      <c r="A223" s="17">
        <v>41099</v>
      </c>
      <c r="B223">
        <v>40.47</v>
      </c>
      <c r="C223">
        <v>40.61</v>
      </c>
      <c r="D223">
        <v>39.82</v>
      </c>
      <c r="E223" s="12">
        <v>40.18</v>
      </c>
      <c r="F223" s="53">
        <v>1689500</v>
      </c>
    </row>
    <row r="224" spans="1:6">
      <c r="A224" s="17">
        <v>41096</v>
      </c>
      <c r="B224">
        <v>41.92</v>
      </c>
      <c r="C224">
        <v>42.12</v>
      </c>
      <c r="D224">
        <v>40.33</v>
      </c>
      <c r="E224" s="12">
        <v>40.67</v>
      </c>
      <c r="F224" s="53">
        <v>2169000</v>
      </c>
    </row>
    <row r="225" spans="1:6">
      <c r="A225" s="17">
        <v>41095</v>
      </c>
      <c r="B225">
        <v>42.38</v>
      </c>
      <c r="C225">
        <v>42.8</v>
      </c>
      <c r="D225">
        <v>41.97</v>
      </c>
      <c r="E225" s="12">
        <v>42.18</v>
      </c>
      <c r="F225" s="53">
        <v>1235000</v>
      </c>
    </row>
    <row r="226" spans="1:6">
      <c r="A226" s="17">
        <v>41094</v>
      </c>
      <c r="B226">
        <v>42.29</v>
      </c>
      <c r="C226">
        <v>42.29</v>
      </c>
      <c r="D226">
        <v>42.29</v>
      </c>
      <c r="E226" s="12">
        <v>42.29</v>
      </c>
      <c r="F226" s="53">
        <v>0</v>
      </c>
    </row>
    <row r="227" spans="1:6">
      <c r="A227" s="17">
        <v>41093</v>
      </c>
      <c r="B227">
        <v>42.91</v>
      </c>
      <c r="C227">
        <v>42.94</v>
      </c>
      <c r="D227">
        <v>42.04</v>
      </c>
      <c r="E227" s="12">
        <v>42.29</v>
      </c>
      <c r="F227" s="53">
        <v>1223400</v>
      </c>
    </row>
    <row r="228" spans="1:6">
      <c r="A228" s="17">
        <v>41092</v>
      </c>
      <c r="B228">
        <v>43</v>
      </c>
      <c r="C228">
        <v>43.6</v>
      </c>
      <c r="D228">
        <v>42.44</v>
      </c>
      <c r="E228" s="12">
        <v>42.58</v>
      </c>
      <c r="F228" s="53">
        <v>1157800</v>
      </c>
    </row>
    <row r="229" spans="1:6">
      <c r="A229" s="17">
        <v>41089</v>
      </c>
      <c r="B229">
        <v>42.14</v>
      </c>
      <c r="C229">
        <v>42.7</v>
      </c>
      <c r="D229">
        <v>41.81</v>
      </c>
      <c r="E229" s="12">
        <v>42.68</v>
      </c>
      <c r="F229" s="53">
        <v>1657200</v>
      </c>
    </row>
    <row r="230" spans="1:6">
      <c r="A230" s="17">
        <v>41088</v>
      </c>
      <c r="B230">
        <v>41.5</v>
      </c>
      <c r="C230">
        <v>41.64</v>
      </c>
      <c r="D230">
        <v>40.950000000000003</v>
      </c>
      <c r="E230" s="12">
        <v>41.53</v>
      </c>
      <c r="F230" s="53">
        <v>733700</v>
      </c>
    </row>
    <row r="231" spans="1:6">
      <c r="A231" s="17">
        <v>41087</v>
      </c>
      <c r="B231">
        <v>41.69</v>
      </c>
      <c r="C231">
        <v>42.04</v>
      </c>
      <c r="D231">
        <v>41.39</v>
      </c>
      <c r="E231" s="12">
        <v>41.71</v>
      </c>
      <c r="F231" s="53">
        <v>1079600</v>
      </c>
    </row>
    <row r="232" spans="1:6">
      <c r="A232" s="17">
        <v>41086</v>
      </c>
      <c r="B232">
        <v>41.83</v>
      </c>
      <c r="C232">
        <v>42</v>
      </c>
      <c r="D232">
        <v>41.45</v>
      </c>
      <c r="E232" s="12">
        <v>41.52</v>
      </c>
      <c r="F232" s="53">
        <v>1325900</v>
      </c>
    </row>
    <row r="233" spans="1:6">
      <c r="A233" s="17">
        <v>41085</v>
      </c>
      <c r="B233">
        <v>42.67</v>
      </c>
      <c r="C233">
        <v>42.72</v>
      </c>
      <c r="D233">
        <v>41.73</v>
      </c>
      <c r="E233" s="12">
        <v>41.78</v>
      </c>
      <c r="F233" s="53">
        <v>1405400</v>
      </c>
    </row>
    <row r="234" spans="1:6">
      <c r="A234" s="17">
        <v>41082</v>
      </c>
      <c r="B234">
        <v>42.32</v>
      </c>
      <c r="C234">
        <v>43.02</v>
      </c>
      <c r="D234">
        <v>42.32</v>
      </c>
      <c r="E234" s="12">
        <v>42.9</v>
      </c>
      <c r="F234" s="53">
        <v>1898100</v>
      </c>
    </row>
    <row r="235" spans="1:6">
      <c r="A235" s="17">
        <v>41081</v>
      </c>
      <c r="B235">
        <v>43.77</v>
      </c>
      <c r="C235">
        <v>43.99</v>
      </c>
      <c r="D235">
        <v>42.18</v>
      </c>
      <c r="E235" s="12">
        <v>42.32</v>
      </c>
      <c r="F235" s="53">
        <v>2368500</v>
      </c>
    </row>
    <row r="236" spans="1:6">
      <c r="A236" s="17">
        <v>41080</v>
      </c>
      <c r="B236">
        <v>43.94</v>
      </c>
      <c r="C236">
        <v>44.2</v>
      </c>
      <c r="D236">
        <v>43.68</v>
      </c>
      <c r="E236" s="12">
        <v>43.96</v>
      </c>
      <c r="F236" s="53">
        <v>1455100</v>
      </c>
    </row>
    <row r="237" spans="1:6">
      <c r="A237" s="17">
        <v>41079</v>
      </c>
      <c r="B237">
        <v>44.3</v>
      </c>
      <c r="C237">
        <v>44.69</v>
      </c>
      <c r="D237">
        <v>43.64</v>
      </c>
      <c r="E237" s="12">
        <v>43.83</v>
      </c>
      <c r="F237" s="53">
        <v>1695400</v>
      </c>
    </row>
    <row r="238" spans="1:6">
      <c r="A238" s="17">
        <v>41078</v>
      </c>
      <c r="B238">
        <v>43.69</v>
      </c>
      <c r="C238">
        <v>44.32</v>
      </c>
      <c r="D238">
        <v>43.45</v>
      </c>
      <c r="E238" s="12">
        <v>44.01</v>
      </c>
      <c r="F238" s="53">
        <v>1407300</v>
      </c>
    </row>
    <row r="239" spans="1:6">
      <c r="A239" s="17">
        <v>41075</v>
      </c>
      <c r="B239">
        <v>43.07</v>
      </c>
      <c r="C239">
        <v>43.85</v>
      </c>
      <c r="D239">
        <v>42.92</v>
      </c>
      <c r="E239" s="12">
        <v>43.76</v>
      </c>
      <c r="F239" s="53">
        <v>2489400</v>
      </c>
    </row>
    <row r="240" spans="1:6">
      <c r="A240" s="17">
        <v>41074</v>
      </c>
      <c r="B240">
        <v>43.31</v>
      </c>
      <c r="C240">
        <v>43.65</v>
      </c>
      <c r="D240">
        <v>42.68</v>
      </c>
      <c r="E240" s="12">
        <v>43</v>
      </c>
      <c r="F240" s="53">
        <v>2866600</v>
      </c>
    </row>
    <row r="241" spans="1:6">
      <c r="A241" s="17">
        <v>41073</v>
      </c>
      <c r="B241">
        <v>43</v>
      </c>
      <c r="C241">
        <v>43.73</v>
      </c>
      <c r="D241">
        <v>42.52</v>
      </c>
      <c r="E241" s="12">
        <v>43.44</v>
      </c>
      <c r="F241" s="53">
        <v>2176800</v>
      </c>
    </row>
    <row r="242" spans="1:6">
      <c r="A242" s="17">
        <v>41072</v>
      </c>
      <c r="B242">
        <v>42.48</v>
      </c>
      <c r="C242">
        <v>43.29</v>
      </c>
      <c r="D242">
        <v>42.3</v>
      </c>
      <c r="E242" s="12">
        <v>43.25</v>
      </c>
      <c r="F242" s="53">
        <v>1772100</v>
      </c>
    </row>
    <row r="243" spans="1:6">
      <c r="A243" s="17">
        <v>41071</v>
      </c>
      <c r="B243">
        <v>43.67</v>
      </c>
      <c r="C243">
        <v>43.78</v>
      </c>
      <c r="D243">
        <v>42.38</v>
      </c>
      <c r="E243" s="12">
        <v>42.47</v>
      </c>
      <c r="F243" s="53">
        <v>1672800</v>
      </c>
    </row>
    <row r="244" spans="1:6">
      <c r="A244" s="17">
        <v>41068</v>
      </c>
      <c r="B244">
        <v>43.36</v>
      </c>
      <c r="C244">
        <v>43.84</v>
      </c>
      <c r="D244">
        <v>43.21</v>
      </c>
      <c r="E244" s="12">
        <v>43.7</v>
      </c>
      <c r="F244" s="53">
        <v>1416100</v>
      </c>
    </row>
    <row r="245" spans="1:6">
      <c r="A245" s="17">
        <v>41067</v>
      </c>
      <c r="B245">
        <v>44</v>
      </c>
      <c r="C245">
        <v>44.07</v>
      </c>
      <c r="D245">
        <v>43.32</v>
      </c>
      <c r="E245" s="12">
        <v>43.71</v>
      </c>
      <c r="F245" s="53">
        <v>2255900</v>
      </c>
    </row>
    <row r="246" spans="1:6">
      <c r="A246" s="17">
        <v>41066</v>
      </c>
      <c r="B246">
        <v>42.52</v>
      </c>
      <c r="C246">
        <v>43.71</v>
      </c>
      <c r="D246">
        <v>42.36</v>
      </c>
      <c r="E246" s="12">
        <v>43.71</v>
      </c>
      <c r="F246" s="53">
        <v>1886000</v>
      </c>
    </row>
    <row r="247" spans="1:6">
      <c r="A247" s="17">
        <v>41065</v>
      </c>
      <c r="B247">
        <v>41.24</v>
      </c>
      <c r="C247">
        <v>42.38</v>
      </c>
      <c r="D247">
        <v>41.23</v>
      </c>
      <c r="E247" s="12">
        <v>42.23</v>
      </c>
      <c r="F247" s="53">
        <v>1126500</v>
      </c>
    </row>
    <row r="248" spans="1:6">
      <c r="A248" s="17">
        <v>41064</v>
      </c>
      <c r="B248">
        <v>42.04</v>
      </c>
      <c r="C248">
        <v>42.86</v>
      </c>
      <c r="D248">
        <v>41.27</v>
      </c>
      <c r="E248" s="12">
        <v>41.71</v>
      </c>
      <c r="F248" s="53">
        <v>1466500</v>
      </c>
    </row>
    <row r="249" spans="1:6">
      <c r="A249" s="17">
        <v>41061</v>
      </c>
      <c r="B249">
        <v>41.73</v>
      </c>
      <c r="C249">
        <v>42.56</v>
      </c>
      <c r="D249">
        <v>41.62</v>
      </c>
      <c r="E249" s="12">
        <v>41.89</v>
      </c>
      <c r="F249" s="53">
        <v>2829900</v>
      </c>
    </row>
    <row r="250" spans="1:6">
      <c r="A250" s="17">
        <v>41060</v>
      </c>
      <c r="B250">
        <v>43.12</v>
      </c>
      <c r="C250">
        <v>43.12</v>
      </c>
      <c r="D250">
        <v>41.77</v>
      </c>
      <c r="E250" s="12">
        <v>42.32</v>
      </c>
      <c r="F250" s="53">
        <v>3210800</v>
      </c>
    </row>
    <row r="251" spans="1:6">
      <c r="A251" s="17">
        <v>41059</v>
      </c>
      <c r="B251">
        <v>43.36</v>
      </c>
      <c r="C251">
        <v>43.38</v>
      </c>
      <c r="D251">
        <v>42.83</v>
      </c>
      <c r="E251" s="12">
        <v>43</v>
      </c>
      <c r="F251" s="53">
        <v>1445800</v>
      </c>
    </row>
    <row r="252" spans="1:6">
      <c r="A252" s="17">
        <v>41058</v>
      </c>
      <c r="B252">
        <v>44.05</v>
      </c>
      <c r="C252">
        <v>44.29</v>
      </c>
      <c r="D252">
        <v>43.27</v>
      </c>
      <c r="E252" s="12">
        <v>43.86</v>
      </c>
      <c r="F252" s="53">
        <v>1788200</v>
      </c>
    </row>
    <row r="253" spans="1:6">
      <c r="A253" s="17">
        <v>41057</v>
      </c>
      <c r="B253">
        <v>43.69</v>
      </c>
      <c r="C253">
        <v>43.69</v>
      </c>
      <c r="D253">
        <v>43.69</v>
      </c>
      <c r="E253" s="12">
        <v>43.69</v>
      </c>
      <c r="F253" s="53">
        <v>0</v>
      </c>
    </row>
    <row r="254" spans="1:6">
      <c r="A254" s="17">
        <v>41054</v>
      </c>
      <c r="B254">
        <v>43.15</v>
      </c>
      <c r="C254">
        <v>44.16</v>
      </c>
      <c r="D254">
        <v>43.01</v>
      </c>
      <c r="E254" s="12">
        <v>43.69</v>
      </c>
      <c r="F254" s="53">
        <v>2365600</v>
      </c>
    </row>
    <row r="255" spans="1:6">
      <c r="A255" s="17">
        <v>41053</v>
      </c>
      <c r="B255">
        <v>43.19</v>
      </c>
      <c r="C255">
        <v>43.24</v>
      </c>
      <c r="D255">
        <v>42.44</v>
      </c>
      <c r="E255" s="12">
        <v>42.97</v>
      </c>
      <c r="F255" s="53">
        <v>2489100</v>
      </c>
    </row>
    <row r="256" spans="1:6">
      <c r="A256" s="17">
        <v>41052</v>
      </c>
      <c r="B256">
        <v>42.37</v>
      </c>
      <c r="C256">
        <v>43.51</v>
      </c>
      <c r="D256">
        <v>42.01</v>
      </c>
      <c r="E256" s="12">
        <v>43.39</v>
      </c>
      <c r="F256" s="53">
        <v>2624200</v>
      </c>
    </row>
    <row r="257" spans="1:6">
      <c r="A257" s="17">
        <v>41051</v>
      </c>
      <c r="B257">
        <v>42.9</v>
      </c>
      <c r="C257">
        <v>43.01</v>
      </c>
      <c r="D257">
        <v>42.47</v>
      </c>
      <c r="E257" s="12">
        <v>42.73</v>
      </c>
      <c r="F257" s="53">
        <v>1839100</v>
      </c>
    </row>
    <row r="258" spans="1:6">
      <c r="A258" s="17">
        <v>41050</v>
      </c>
      <c r="B258">
        <v>41.59</v>
      </c>
      <c r="C258">
        <v>43.18</v>
      </c>
      <c r="D258">
        <v>41.49</v>
      </c>
      <c r="E258" s="12">
        <v>42.96</v>
      </c>
      <c r="F258" s="53">
        <v>2735200</v>
      </c>
    </row>
    <row r="259" spans="1:6">
      <c r="A259" s="17">
        <v>41047</v>
      </c>
      <c r="B259">
        <v>42.52</v>
      </c>
      <c r="C259">
        <v>43.05</v>
      </c>
      <c r="D259">
        <v>41.54</v>
      </c>
      <c r="E259" s="12">
        <v>41.66</v>
      </c>
      <c r="F259" s="53">
        <v>4568800</v>
      </c>
    </row>
    <row r="260" spans="1:6">
      <c r="A260" s="17">
        <v>41046</v>
      </c>
      <c r="B260">
        <v>43.5</v>
      </c>
      <c r="C260">
        <v>43.7</v>
      </c>
      <c r="D260">
        <v>42.35</v>
      </c>
      <c r="E260" s="12">
        <v>42.38</v>
      </c>
      <c r="F260" s="53">
        <v>2546500</v>
      </c>
    </row>
    <row r="261" spans="1:6">
      <c r="A261" s="17">
        <v>41045</v>
      </c>
      <c r="B261">
        <v>44.5</v>
      </c>
      <c r="C261">
        <v>44.5</v>
      </c>
      <c r="D261">
        <v>43.29</v>
      </c>
      <c r="E261" s="12">
        <v>43.3</v>
      </c>
      <c r="F261" s="53">
        <v>5806700</v>
      </c>
    </row>
    <row r="262" spans="1:6">
      <c r="A262" s="17">
        <v>41044</v>
      </c>
      <c r="B262">
        <v>43.75</v>
      </c>
      <c r="C262">
        <v>45.7</v>
      </c>
      <c r="D262">
        <v>42.88</v>
      </c>
      <c r="E262" s="12">
        <v>44.51</v>
      </c>
      <c r="F262" s="53">
        <v>9349900</v>
      </c>
    </row>
    <row r="263" spans="1:6">
      <c r="A263" s="17">
        <v>41043</v>
      </c>
      <c r="B263">
        <v>42.03</v>
      </c>
      <c r="C263">
        <v>44.35</v>
      </c>
      <c r="D263">
        <v>41.73</v>
      </c>
      <c r="E263" s="12">
        <v>43.92</v>
      </c>
      <c r="F263" s="53">
        <v>7045700</v>
      </c>
    </row>
    <row r="264" spans="1:6">
      <c r="A264" s="17">
        <v>41040</v>
      </c>
      <c r="B264">
        <v>40.11</v>
      </c>
      <c r="C264">
        <v>40.93</v>
      </c>
      <c r="D264">
        <v>40.07</v>
      </c>
      <c r="E264" s="12">
        <v>40.4</v>
      </c>
      <c r="F264" s="53">
        <v>1823400</v>
      </c>
    </row>
    <row r="265" spans="1:6">
      <c r="A265" s="17">
        <v>41039</v>
      </c>
      <c r="B265">
        <v>38.97</v>
      </c>
      <c r="C265">
        <v>40.68</v>
      </c>
      <c r="D265">
        <v>38.97</v>
      </c>
      <c r="E265" s="12">
        <v>40.28</v>
      </c>
      <c r="F265" s="53">
        <v>3679900</v>
      </c>
    </row>
    <row r="266" spans="1:6">
      <c r="A266" s="17">
        <v>41038</v>
      </c>
      <c r="B266">
        <v>39.46</v>
      </c>
      <c r="C266">
        <v>40.15</v>
      </c>
      <c r="D266">
        <v>39.08</v>
      </c>
      <c r="E266" s="12">
        <v>39.71</v>
      </c>
      <c r="F266" s="53">
        <v>2542600</v>
      </c>
    </row>
    <row r="267" spans="1:6">
      <c r="A267" s="17">
        <v>41037</v>
      </c>
      <c r="B267">
        <v>39.81</v>
      </c>
      <c r="C267">
        <v>39.92</v>
      </c>
      <c r="D267">
        <v>39.130000000000003</v>
      </c>
      <c r="E267" s="12">
        <v>39.86</v>
      </c>
      <c r="F267" s="53">
        <v>2381000</v>
      </c>
    </row>
    <row r="268" spans="1:6">
      <c r="A268" s="17">
        <v>41036</v>
      </c>
      <c r="B268">
        <v>39.9</v>
      </c>
      <c r="C268">
        <v>40.33</v>
      </c>
      <c r="D268">
        <v>39.86</v>
      </c>
      <c r="E268" s="12">
        <v>40.06</v>
      </c>
      <c r="F268" s="53">
        <v>1631100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2022-12-18T22:38:53Z</dcterms:modified>
</cp:coreProperties>
</file>