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cottmccarthy\Dropbox (Wall Street Prep)\Course Materials- WSP\LBO 2014\Course Downloads\"/>
    </mc:Choice>
  </mc:AlternateContent>
  <bookViews>
    <workbookView xWindow="720" yWindow="330" windowWidth="22755" windowHeight="9750"/>
  </bookViews>
  <sheets>
    <sheet name="Exercise" sheetId="4" r:id="rId1"/>
    <sheet name="Answer" sheetId="1" r:id="rId2"/>
  </sheets>
  <calcPr calcId="152511"/>
</workbook>
</file>

<file path=xl/calcChain.xml><?xml version="1.0" encoding="utf-8"?>
<calcChain xmlns="http://schemas.openxmlformats.org/spreadsheetml/2006/main">
  <c r="F13" i="4" l="1"/>
  <c r="D13" i="4"/>
  <c r="H12" i="4"/>
  <c r="G12" i="4"/>
  <c r="F12" i="4"/>
  <c r="E12" i="4"/>
  <c r="D12" i="4"/>
  <c r="H12" i="1"/>
  <c r="G12" i="1"/>
  <c r="F12" i="1"/>
  <c r="E12" i="1"/>
  <c r="D12" i="1"/>
  <c r="D13" i="1" s="1"/>
  <c r="E11" i="4"/>
  <c r="F11" i="4" s="1"/>
  <c r="E11" i="1"/>
  <c r="E13" i="4" l="1"/>
  <c r="F11" i="1"/>
  <c r="G11" i="1" s="1"/>
  <c r="H11" i="1" s="1"/>
  <c r="G11" i="4"/>
  <c r="G13" i="4" s="1"/>
  <c r="E13" i="1"/>
  <c r="H7" i="1"/>
  <c r="C6" i="1"/>
  <c r="H11" i="4" l="1"/>
  <c r="H13" i="4" s="1"/>
  <c r="H15" i="1"/>
  <c r="D15" i="1"/>
  <c r="E15" i="1"/>
  <c r="G15" i="1"/>
  <c r="F15" i="1"/>
  <c r="F13" i="1"/>
  <c r="G16" i="1" l="1"/>
  <c r="E16" i="1"/>
  <c r="E17" i="1" s="1"/>
  <c r="D16" i="1"/>
  <c r="D17" i="1" s="1"/>
  <c r="F16" i="1"/>
  <c r="F17" i="1" s="1"/>
  <c r="H16" i="1"/>
  <c r="H17" i="1" s="1"/>
  <c r="H13" i="1"/>
  <c r="G13" i="1"/>
  <c r="E19" i="1" l="1"/>
  <c r="E20" i="1" s="1"/>
  <c r="E22" i="1" s="1"/>
  <c r="F19" i="1"/>
  <c r="H19" i="1"/>
  <c r="D19" i="1"/>
  <c r="G17" i="1"/>
  <c r="G19" i="1" s="1"/>
  <c r="D20" i="1" l="1"/>
  <c r="D22" i="1" s="1"/>
  <c r="D23" i="1" s="1"/>
  <c r="D25" i="1" s="1"/>
  <c r="D26" i="1" s="1"/>
  <c r="E31" i="1"/>
  <c r="E33" i="1" s="1"/>
  <c r="E23" i="1"/>
  <c r="E25" i="1" s="1"/>
  <c r="E26" i="1" s="1"/>
  <c r="F20" i="1"/>
  <c r="H20" i="1"/>
  <c r="D31" i="1" l="1"/>
  <c r="D33" i="1" s="1"/>
  <c r="D29" i="1"/>
  <c r="E32" i="1"/>
  <c r="E34" i="1"/>
  <c r="E28" i="1"/>
  <c r="D34" i="1"/>
  <c r="D32" i="1"/>
  <c r="G20" i="1"/>
  <c r="G22" i="1" s="1"/>
  <c r="E29" i="1"/>
  <c r="F22" i="1"/>
  <c r="F31" i="1" s="1"/>
  <c r="F33" i="1" s="1"/>
  <c r="H22" i="1"/>
  <c r="H31" i="1" s="1"/>
  <c r="H33" i="1" s="1"/>
  <c r="D28" i="1"/>
  <c r="F34" i="1" l="1"/>
  <c r="F32" i="1"/>
  <c r="G23" i="1"/>
  <c r="G25" i="1" s="1"/>
  <c r="G26" i="1" s="1"/>
  <c r="G31" i="1"/>
  <c r="G33" i="1" s="1"/>
  <c r="H34" i="1"/>
  <c r="H32" i="1"/>
  <c r="F23" i="1"/>
  <c r="F25" i="1" s="1"/>
  <c r="F26" i="1" s="1"/>
  <c r="H23" i="1"/>
  <c r="H25" i="1" s="1"/>
  <c r="G28" i="1" l="1"/>
  <c r="G29" i="1"/>
  <c r="G32" i="1"/>
  <c r="G34" i="1"/>
  <c r="H29" i="1"/>
  <c r="H26" i="1"/>
  <c r="H28" i="1"/>
  <c r="F29" i="1"/>
  <c r="F28" i="1"/>
</calcChain>
</file>

<file path=xl/comments1.xml><?xml version="1.0" encoding="utf-8"?>
<comments xmlns="http://schemas.openxmlformats.org/spreadsheetml/2006/main">
  <authors>
    <author>Wall Street Prep</author>
  </authors>
  <commentList>
    <comment ref="B2" authorId="0" shapeId="0">
      <text>
        <r>
          <rPr>
            <b/>
            <sz val="9"/>
            <color indexed="81"/>
            <rFont val="Tahoma"/>
            <family val="2"/>
          </rPr>
          <t>Wall Street Prep:</t>
        </r>
        <r>
          <rPr>
            <sz val="9"/>
            <color indexed="81"/>
            <rFont val="Tahoma"/>
            <family val="2"/>
          </rPr>
          <t xml:space="preserve">
Whole fund structure means distributions are calculated at fund close as opposed to "deal-by-deal" structure, where carry is calculated on a deal by deal basis and can precede return of investor capital.  However, should fund distributions not exceed investor contributions, this carry is usually returned to investors after the fact via claw-back provisions.</t>
        </r>
      </text>
    </comment>
    <comment ref="B19" authorId="0" shapeId="0">
      <text>
        <r>
          <rPr>
            <b/>
            <sz val="9"/>
            <color indexed="81"/>
            <rFont val="Tahoma"/>
            <family val="2"/>
          </rPr>
          <t>Wall Street Prep:</t>
        </r>
        <r>
          <rPr>
            <sz val="9"/>
            <color indexed="81"/>
            <rFont val="Tahoma"/>
            <family val="2"/>
          </rPr>
          <t xml:space="preserve">
Manager usually gets priority “catch-up” until he/she has received 20% of those amounts distributed under the preferred return tranche and current tranche. For example, if there are $200m in profits left after the $100m in preferred returns distributions, managers will get priority on $25 (calc: $100/80% - $100) of the remaining $200m, followed by a 80/20% investor/manager split on the $175m.
</t>
        </r>
      </text>
    </comment>
  </commentList>
</comments>
</file>

<file path=xl/comments2.xml><?xml version="1.0" encoding="utf-8"?>
<comments xmlns="http://schemas.openxmlformats.org/spreadsheetml/2006/main">
  <authors>
    <author>Wall Street Prep</author>
  </authors>
  <commentList>
    <comment ref="B2" authorId="0" shapeId="0">
      <text>
        <r>
          <rPr>
            <b/>
            <sz val="9"/>
            <color indexed="81"/>
            <rFont val="Tahoma"/>
            <family val="2"/>
          </rPr>
          <t>Wall Street Prep:</t>
        </r>
        <r>
          <rPr>
            <sz val="9"/>
            <color indexed="81"/>
            <rFont val="Tahoma"/>
            <family val="2"/>
          </rPr>
          <t xml:space="preserve">
Whole fund structure means distributions are calculated at fund close as opposed to "deal-by-deal" structure, where carry is calculated on a deal by deal basis and can precede return of investor capital.  However, should fund distributions not exceed investor contributions, this carry is usually returned to investors after the fact via claw-back provisions.</t>
        </r>
      </text>
    </comment>
    <comment ref="B19" authorId="0" shapeId="0">
      <text>
        <r>
          <rPr>
            <b/>
            <sz val="9"/>
            <color indexed="81"/>
            <rFont val="Tahoma"/>
            <family val="2"/>
          </rPr>
          <t>Wall Street Prep:</t>
        </r>
        <r>
          <rPr>
            <sz val="9"/>
            <color indexed="81"/>
            <rFont val="Tahoma"/>
            <family val="2"/>
          </rPr>
          <t xml:space="preserve">
Manager usually gets priority “catch-up” until he/she has received 20% of those amounts distributed under the preferred return tranche and current tranche. For example, if there are $200m in profits left after the $100m in preferred returns distributions, managers will get priority on $25 (calc: $100/80% - $100) of the remaining $200m, followed by a 80/20% investor/manager split on the $175m.
</t>
        </r>
      </text>
    </comment>
  </commentList>
</comments>
</file>

<file path=xl/sharedStrings.xml><?xml version="1.0" encoding="utf-8"?>
<sst xmlns="http://schemas.openxmlformats.org/spreadsheetml/2006/main" count="64" uniqueCount="30">
  <si>
    <t>Worst case</t>
  </si>
  <si>
    <t>Base case</t>
  </si>
  <si>
    <t>Best case</t>
  </si>
  <si>
    <t>Remaining distribution ($)</t>
  </si>
  <si>
    <t>Fund details</t>
  </si>
  <si>
    <t>Strong case</t>
  </si>
  <si>
    <t>Preferred return (8%/yr)</t>
  </si>
  <si>
    <t>Weak case</t>
  </si>
  <si>
    <t>Fees paid by investors to manager</t>
  </si>
  <si>
    <t>Return to manager ($)</t>
  </si>
  <si>
    <t>Duration of fund (years)</t>
  </si>
  <si>
    <t>Return to investors ($)</t>
  </si>
  <si>
    <t>Cash-on-cash return to investors</t>
  </si>
  <si>
    <t xml:space="preserve">Investor IRR </t>
  </si>
  <si>
    <t>% of profits</t>
  </si>
  <si>
    <t>Total distributions to manager ($)</t>
  </si>
  <si>
    <t>Total distributions to investors ($)</t>
  </si>
  <si>
    <t>Investor capital contribution</t>
  </si>
  <si>
    <t>Fee structure</t>
  </si>
  <si>
    <t>Carried interest (carry or promote):</t>
  </si>
  <si>
    <t>Management fees (annual)</t>
  </si>
  <si>
    <t>PE WATERFALL ("whole fund structure")</t>
  </si>
  <si>
    <t>2. Preferred return to investors ($)</t>
  </si>
  <si>
    <t>1. Return of capital and mgmt. fees to investors ($)</t>
  </si>
  <si>
    <t>Total fund profits</t>
  </si>
  <si>
    <t>Manager total return (inc. fees)</t>
  </si>
  <si>
    <t>3. Manager catch-up</t>
  </si>
  <si>
    <t>% of gross proceeds</t>
  </si>
  <si>
    <t>Gross proceeds from sales of investments</t>
  </si>
  <si>
    <t>Capital invested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</si>
</sst>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_);\(#,##0.0\)"/>
    <numFmt numFmtId="165" formatCode="#,##0.0_);\(#,##0.0\);@_)"/>
    <numFmt numFmtId="166" formatCode="0.0%_);\(0.0%\);@_)"/>
    <numFmt numFmtId="167" formatCode="0.000"/>
    <numFmt numFmtId="168" formatCode="0.0\x_);\(0.0\x\);@_)"/>
  </numFmts>
  <fonts count="15" x14ac:knownFonts="1">
    <font>
      <sz val="11"/>
      <color theme="1"/>
      <name val="Calibri"/>
      <family val="2"/>
      <scheme val="minor"/>
    </font>
    <font>
      <sz val="11"/>
      <color rgb="FF000000"/>
      <name val="Calibri"/>
      <family val="2"/>
      <scheme val="minor"/>
    </font>
    <font>
      <b/>
      <sz val="11"/>
      <color rgb="FF000000"/>
      <name val="Calibri"/>
      <family val="2"/>
      <scheme val="minor"/>
    </font>
    <font>
      <sz val="11"/>
      <color rgb="FF0000FF"/>
      <name val="Calibri"/>
      <family val="2"/>
      <scheme val="minor"/>
    </font>
    <font>
      <b/>
      <sz val="15"/>
      <color theme="1"/>
      <name val="LFT Etica"/>
      <family val="3"/>
    </font>
    <font>
      <sz val="15"/>
      <color theme="1"/>
      <name val="LFT Etica"/>
      <family val="3"/>
    </font>
    <font>
      <sz val="11"/>
      <color theme="1"/>
      <name val="LFT Etica"/>
      <family val="3"/>
    </font>
    <font>
      <b/>
      <sz val="11"/>
      <color theme="1"/>
      <name val="LFT Etica"/>
      <family val="3"/>
    </font>
    <font>
      <sz val="11"/>
      <color rgb="FF0000FF"/>
      <name val="LFT Etica"/>
      <family val="3"/>
    </font>
    <font>
      <sz val="11"/>
      <color rgb="FF000000"/>
      <name val="LFT Etica"/>
      <family val="3"/>
    </font>
    <font>
      <b/>
      <sz val="11"/>
      <color rgb="FF000000"/>
      <name val="LFT Etica"/>
      <family val="3"/>
    </font>
    <font>
      <i/>
      <sz val="11"/>
      <color theme="1"/>
      <name val="LFT Etica"/>
      <family val="3"/>
    </font>
    <font>
      <i/>
      <sz val="11"/>
      <color rgb="FF000000"/>
      <name val="LFT Etica"/>
      <family val="3"/>
    </font>
    <font>
      <sz val="9"/>
      <color indexed="81"/>
      <name val="Tahoma"/>
      <family val="2"/>
    </font>
    <font>
      <b/>
      <sz val="9"/>
      <color indexed="81"/>
      <name val="Tahoma"/>
      <family val="2"/>
    </font>
  </fonts>
  <fills count="2">
    <fill>
      <patternFill patternType="none"/>
    </fill>
    <fill>
      <patternFill patternType="gray125"/>
    </fill>
  </fills>
  <borders count="9">
    <border>
      <left/>
      <right/>
      <top/>
      <bottom/>
      <diagonal/>
    </border>
    <border>
      <left/>
      <right/>
      <top/>
      <bottom style="thin">
        <color rgb="FF000000"/>
      </bottom>
      <diagonal/>
    </border>
    <border>
      <left/>
      <right/>
      <top/>
      <bottom style="medium">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37" fontId="0" fillId="0" borderId="0" xfId="0" applyNumberFormat="1"/>
    <xf numFmtId="37" fontId="3" fillId="0" borderId="0" xfId="0" applyNumberFormat="1" applyFont="1"/>
    <xf numFmtId="37" fontId="1" fillId="0" borderId="0" xfId="0" applyNumberFormat="1" applyFont="1"/>
    <xf numFmtId="37" fontId="2" fillId="0" borderId="0" xfId="0" applyNumberFormat="1" applyFont="1"/>
    <xf numFmtId="0" fontId="1" fillId="0" borderId="0" xfId="0" applyNumberFormat="1" applyFont="1"/>
    <xf numFmtId="167" fontId="2" fillId="0" borderId="0" xfId="0" applyNumberFormat="1" applyFont="1"/>
    <xf numFmtId="0" fontId="4" fillId="0" borderId="2" xfId="0" applyFont="1" applyBorder="1"/>
    <xf numFmtId="0" fontId="5" fillId="0" borderId="2" xfId="0" applyFont="1" applyBorder="1"/>
    <xf numFmtId="0" fontId="6" fillId="0" borderId="0" xfId="0" applyFont="1"/>
    <xf numFmtId="0" fontId="7" fillId="0" borderId="1" xfId="0" applyFont="1" applyBorder="1"/>
    <xf numFmtId="0" fontId="6" fillId="0" borderId="1" xfId="0" applyFont="1" applyBorder="1"/>
    <xf numFmtId="0" fontId="6" fillId="0" borderId="0" xfId="0" applyFont="1" applyBorder="1"/>
    <xf numFmtId="165" fontId="8" fillId="0" borderId="0" xfId="0" applyNumberFormat="1" applyFont="1"/>
    <xf numFmtId="165" fontId="9" fillId="0" borderId="0" xfId="0" applyNumberFormat="1" applyFont="1"/>
    <xf numFmtId="0" fontId="6" fillId="0" borderId="0" xfId="0" applyFont="1" applyAlignment="1">
      <alignment horizontal="right"/>
    </xf>
    <xf numFmtId="164" fontId="9" fillId="0" borderId="0" xfId="0" applyNumberFormat="1" applyFont="1"/>
    <xf numFmtId="0" fontId="7" fillId="0" borderId="0" xfId="0" applyFont="1"/>
    <xf numFmtId="164" fontId="10" fillId="0" borderId="0" xfId="0" applyNumberFormat="1" applyFont="1"/>
    <xf numFmtId="0" fontId="11" fillId="0" borderId="0" xfId="0" applyFont="1" applyAlignment="1">
      <alignment horizontal="left" indent="1"/>
    </xf>
    <xf numFmtId="0" fontId="11" fillId="0" borderId="0" xfId="0" applyFont="1"/>
    <xf numFmtId="166" fontId="12" fillId="0" borderId="0" xfId="0" applyNumberFormat="1" applyFont="1"/>
    <xf numFmtId="166" fontId="12" fillId="0" borderId="0" xfId="0" applyNumberFormat="1" applyFont="1" applyAlignment="1">
      <alignment horizontal="right"/>
    </xf>
    <xf numFmtId="0" fontId="6" fillId="0" borderId="4" xfId="0" applyFont="1" applyBorder="1"/>
    <xf numFmtId="0" fontId="6" fillId="0" borderId="3" xfId="0" applyFont="1" applyBorder="1"/>
    <xf numFmtId="168" fontId="9" fillId="0" borderId="3" xfId="0" applyNumberFormat="1" applyFont="1" applyBorder="1"/>
    <xf numFmtId="168" fontId="9" fillId="0" borderId="5" xfId="0" applyNumberFormat="1" applyFont="1" applyBorder="1"/>
    <xf numFmtId="0" fontId="6" fillId="0" borderId="6" xfId="0" applyFont="1" applyBorder="1"/>
    <xf numFmtId="166" fontId="11" fillId="0" borderId="1" xfId="0" applyNumberFormat="1" applyFont="1" applyBorder="1"/>
    <xf numFmtId="166" fontId="11" fillId="0" borderId="7" xfId="0" applyNumberFormat="1" applyFont="1" applyBorder="1"/>
    <xf numFmtId="166" fontId="8" fillId="0" borderId="0" xfId="0" applyNumberFormat="1" applyFont="1" applyBorder="1"/>
    <xf numFmtId="166" fontId="8" fillId="0" borderId="0" xfId="0" applyNumberFormat="1" applyFont="1"/>
    <xf numFmtId="0" fontId="7" fillId="0" borderId="0" xfId="0" applyFont="1" applyBorder="1"/>
    <xf numFmtId="165" fontId="6" fillId="0" borderId="0" xfId="0" applyNumberFormat="1" applyFont="1"/>
    <xf numFmtId="37" fontId="8" fillId="0" borderId="0" xfId="0" applyNumberFormat="1" applyFont="1" applyAlignment="1">
      <alignment horizontal="right"/>
    </xf>
    <xf numFmtId="37" fontId="10" fillId="0" borderId="0" xfId="0" applyNumberFormat="1" applyFont="1" applyBorder="1"/>
    <xf numFmtId="37" fontId="9" fillId="0" borderId="0" xfId="0" applyNumberFormat="1" applyFont="1" applyAlignment="1">
      <alignment horizontal="right"/>
    </xf>
    <xf numFmtId="164" fontId="9" fillId="0" borderId="1" xfId="0" applyNumberFormat="1" applyFont="1" applyBorder="1"/>
    <xf numFmtId="165" fontId="6" fillId="0" borderId="1" xfId="0" applyNumberFormat="1" applyFont="1" applyBorder="1"/>
    <xf numFmtId="0" fontId="6" fillId="0" borderId="0" xfId="0" applyFont="1" applyAlignment="1">
      <alignment horizontal="left" indent="1"/>
    </xf>
    <xf numFmtId="0" fontId="6" fillId="0" borderId="0" xfId="0" applyFont="1" applyAlignment="1">
      <alignment horizontal="left" indent="3"/>
    </xf>
    <xf numFmtId="165" fontId="6" fillId="0" borderId="0" xfId="0" applyNumberFormat="1" applyFont="1" applyBorder="1"/>
    <xf numFmtId="165" fontId="9" fillId="0" borderId="8" xfId="0" applyNumberFormat="1" applyFont="1" applyBorder="1"/>
    <xf numFmtId="164" fontId="10" fillId="0" borderId="0" xfId="0" applyNumberFormat="1" applyFont="1" applyBorder="1"/>
    <xf numFmtId="164" fontId="9" fillId="0" borderId="0" xfId="0" applyNumberFormat="1" applyFont="1" applyBorder="1"/>
    <xf numFmtId="166" fontId="12" fillId="0" borderId="0" xfId="0" applyNumberFormat="1" applyFont="1" applyBorder="1"/>
    <xf numFmtId="165" fontId="9"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illstein">
  <a:themeElements>
    <a:clrScheme name="Millstein">
      <a:dk1>
        <a:sysClr val="windowText" lastClr="000000"/>
      </a:dk1>
      <a:lt1>
        <a:sysClr val="window" lastClr="FFFFFF"/>
      </a:lt1>
      <a:dk2>
        <a:srgbClr val="8790BC"/>
      </a:dk2>
      <a:lt2>
        <a:srgbClr val="660025"/>
      </a:lt2>
      <a:accent1>
        <a:srgbClr val="3D642B"/>
      </a:accent1>
      <a:accent2>
        <a:srgbClr val="D6CA72"/>
      </a:accent2>
      <a:accent3>
        <a:srgbClr val="1D3170"/>
      </a:accent3>
      <a:accent4>
        <a:srgbClr val="999999"/>
      </a:accent4>
      <a:accent5>
        <a:srgbClr val="532765"/>
      </a:accent5>
      <a:accent6>
        <a:srgbClr val="664D2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Color 1">
      <a:srgbClr val="660025"/>
    </a:custClr>
    <a:custClr name="Color 2">
      <a:srgbClr val="8790BC"/>
    </a:custClr>
    <a:custClr name="Color 3">
      <a:srgbClr val="3D642B"/>
    </a:custClr>
    <a:custClr name="Color 4">
      <a:srgbClr val="D6CA72"/>
    </a:custClr>
    <a:custClr name="Color 5">
      <a:srgbClr val="1D3170"/>
    </a:custClr>
    <a:custClr name="Color 6">
      <a:srgbClr val="999999"/>
    </a:custClr>
    <a:custClr name="Color 7">
      <a:srgbClr val="532765"/>
    </a:custClr>
    <a:custClr name="Color 8">
      <a:srgbClr val="664D20"/>
    </a:custClr>
  </a:custClr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35"/>
  <sheetViews>
    <sheetView tabSelected="1" zoomScaleNormal="100" workbookViewId="0"/>
  </sheetViews>
  <sheetFormatPr defaultRowHeight="15" x14ac:dyDescent="0.25"/>
  <cols>
    <col min="1" max="1" width="2.7109375" customWidth="1"/>
    <col min="2" max="2" width="43.85546875" bestFit="1" customWidth="1"/>
    <col min="3" max="3" width="10.42578125" bestFit="1" customWidth="1"/>
    <col min="4" max="8" width="13.28515625" customWidth="1"/>
    <col min="9" max="9" width="9.5703125" customWidth="1"/>
    <col min="11" max="11" width="10.85546875" bestFit="1" customWidth="1"/>
    <col min="12" max="13" width="9.85546875" bestFit="1" customWidth="1"/>
  </cols>
  <sheetData>
    <row r="2" spans="2:13" ht="20.25" thickBot="1" x14ac:dyDescent="0.35">
      <c r="B2" s="7" t="s">
        <v>21</v>
      </c>
      <c r="C2" s="8"/>
      <c r="D2" s="8"/>
      <c r="E2" s="8"/>
      <c r="F2" s="8"/>
      <c r="G2" s="8"/>
      <c r="H2" s="8"/>
    </row>
    <row r="3" spans="2:13" x14ac:dyDescent="0.25">
      <c r="B3" s="9"/>
      <c r="C3" s="9"/>
      <c r="D3" s="9"/>
      <c r="E3" s="9"/>
      <c r="F3" s="9"/>
      <c r="G3" s="9"/>
      <c r="H3" s="9"/>
    </row>
    <row r="4" spans="2:13" x14ac:dyDescent="0.25">
      <c r="B4" s="10" t="s">
        <v>4</v>
      </c>
      <c r="C4" s="11"/>
      <c r="D4" s="9"/>
      <c r="E4" s="10" t="s">
        <v>18</v>
      </c>
      <c r="F4" s="11"/>
      <c r="G4" s="11"/>
      <c r="H4" s="11"/>
    </row>
    <row r="5" spans="2:13" x14ac:dyDescent="0.25">
      <c r="B5" s="9" t="s">
        <v>17</v>
      </c>
      <c r="C5" s="13">
        <v>10000</v>
      </c>
      <c r="D5" s="9"/>
      <c r="E5" s="12" t="s">
        <v>19</v>
      </c>
      <c r="F5" s="12"/>
      <c r="G5" s="12"/>
      <c r="H5" s="30">
        <v>0.2</v>
      </c>
      <c r="K5" s="2"/>
      <c r="M5" s="2"/>
    </row>
    <row r="6" spans="2:13" x14ac:dyDescent="0.25">
      <c r="B6" s="9" t="s">
        <v>6</v>
      </c>
      <c r="C6" s="42"/>
      <c r="D6" s="9"/>
      <c r="E6" s="9" t="s">
        <v>20</v>
      </c>
      <c r="F6" s="9"/>
      <c r="G6" s="9"/>
      <c r="H6" s="31">
        <v>0.02</v>
      </c>
      <c r="K6" s="2"/>
      <c r="M6" s="2"/>
    </row>
    <row r="7" spans="2:13" x14ac:dyDescent="0.25">
      <c r="B7" s="9" t="s">
        <v>10</v>
      </c>
      <c r="C7" s="13">
        <v>5</v>
      </c>
      <c r="D7" s="9"/>
      <c r="E7" s="9" t="s">
        <v>8</v>
      </c>
      <c r="G7" s="9"/>
      <c r="H7" s="42"/>
      <c r="K7" s="2"/>
      <c r="M7" s="3"/>
    </row>
    <row r="8" spans="2:13" x14ac:dyDescent="0.25">
      <c r="B8" s="9"/>
      <c r="C8" s="9"/>
      <c r="D8" s="9"/>
      <c r="E8" s="9"/>
      <c r="F8" s="9"/>
      <c r="G8" s="9"/>
      <c r="H8" s="9"/>
      <c r="K8" s="2"/>
    </row>
    <row r="9" spans="2:13" x14ac:dyDescent="0.25">
      <c r="B9" s="9"/>
      <c r="C9" s="9"/>
      <c r="D9" s="15" t="s">
        <v>0</v>
      </c>
      <c r="E9" s="15" t="s">
        <v>7</v>
      </c>
      <c r="F9" s="15" t="s">
        <v>1</v>
      </c>
      <c r="G9" s="15" t="s">
        <v>5</v>
      </c>
      <c r="H9" s="15" t="s">
        <v>2</v>
      </c>
      <c r="K9" s="3"/>
      <c r="L9" s="1"/>
    </row>
    <row r="10" spans="2:13" x14ac:dyDescent="0.25">
      <c r="B10" s="9"/>
      <c r="C10" s="9"/>
      <c r="D10" s="15"/>
      <c r="E10" s="15"/>
      <c r="F10" s="15"/>
      <c r="G10" s="15"/>
      <c r="H10" s="15"/>
      <c r="K10" s="3"/>
      <c r="L10" s="1"/>
    </row>
    <row r="11" spans="2:13" x14ac:dyDescent="0.25">
      <c r="B11" s="9" t="s">
        <v>28</v>
      </c>
      <c r="C11" s="9"/>
      <c r="D11" s="34">
        <v>11000</v>
      </c>
      <c r="E11" s="34">
        <f>D11+5000</f>
        <v>16000</v>
      </c>
      <c r="F11" s="34">
        <f t="shared" ref="F11:H11" si="0">E11+5000</f>
        <v>21000</v>
      </c>
      <c r="G11" s="34">
        <f t="shared" si="0"/>
        <v>26000</v>
      </c>
      <c r="H11" s="34">
        <f t="shared" si="0"/>
        <v>31000</v>
      </c>
      <c r="K11" s="3"/>
      <c r="L11" s="1"/>
    </row>
    <row r="12" spans="2:13" x14ac:dyDescent="0.25">
      <c r="B12" s="9" t="s">
        <v>29</v>
      </c>
      <c r="C12" s="9"/>
      <c r="D12" s="36">
        <f>$C$5</f>
        <v>10000</v>
      </c>
      <c r="E12" s="36">
        <f t="shared" ref="E12:H12" si="1">$C$5</f>
        <v>10000</v>
      </c>
      <c r="F12" s="36">
        <f t="shared" si="1"/>
        <v>10000</v>
      </c>
      <c r="G12" s="36">
        <f t="shared" si="1"/>
        <v>10000</v>
      </c>
      <c r="H12" s="36">
        <f t="shared" si="1"/>
        <v>10000</v>
      </c>
      <c r="K12" s="3"/>
      <c r="L12" s="1"/>
    </row>
    <row r="13" spans="2:13" x14ac:dyDescent="0.25">
      <c r="B13" s="32" t="s">
        <v>24</v>
      </c>
      <c r="C13" s="12"/>
      <c r="D13" s="35">
        <f>D11-D12</f>
        <v>1000</v>
      </c>
      <c r="E13" s="35">
        <f t="shared" ref="E13:H13" si="2">E11-E12</f>
        <v>6000</v>
      </c>
      <c r="F13" s="35">
        <f t="shared" si="2"/>
        <v>11000</v>
      </c>
      <c r="G13" s="35">
        <f t="shared" si="2"/>
        <v>16000</v>
      </c>
      <c r="H13" s="35">
        <f t="shared" si="2"/>
        <v>21000</v>
      </c>
      <c r="K13" s="4"/>
    </row>
    <row r="14" spans="2:13" x14ac:dyDescent="0.25">
      <c r="B14" s="9"/>
      <c r="C14" s="9"/>
      <c r="D14" s="12"/>
      <c r="E14" s="12"/>
      <c r="F14" s="12"/>
      <c r="G14" s="12"/>
      <c r="H14" s="12"/>
    </row>
    <row r="15" spans="2:13" x14ac:dyDescent="0.25">
      <c r="B15" s="9" t="s">
        <v>23</v>
      </c>
      <c r="C15" s="9"/>
      <c r="D15" s="41"/>
      <c r="E15" s="41"/>
      <c r="F15" s="41"/>
      <c r="G15" s="41"/>
      <c r="H15" s="41"/>
    </row>
    <row r="16" spans="2:13" x14ac:dyDescent="0.25">
      <c r="B16" s="9" t="s">
        <v>22</v>
      </c>
      <c r="C16" s="9"/>
      <c r="D16" s="44"/>
      <c r="E16" s="44"/>
      <c r="F16" s="44"/>
      <c r="G16" s="44"/>
      <c r="H16" s="44"/>
    </row>
    <row r="17" spans="2:9" x14ac:dyDescent="0.25">
      <c r="B17" s="17" t="s">
        <v>3</v>
      </c>
      <c r="C17" s="17"/>
      <c r="D17" s="43"/>
      <c r="E17" s="43"/>
      <c r="F17" s="43"/>
      <c r="G17" s="43"/>
      <c r="H17" s="43"/>
    </row>
    <row r="18" spans="2:9" x14ac:dyDescent="0.25">
      <c r="B18" s="9"/>
      <c r="C18" s="9"/>
      <c r="D18" s="44"/>
      <c r="E18" s="44"/>
      <c r="F18" s="44"/>
      <c r="G18" s="44"/>
      <c r="H18" s="44"/>
    </row>
    <row r="19" spans="2:9" x14ac:dyDescent="0.25">
      <c r="B19" s="9" t="s">
        <v>26</v>
      </c>
      <c r="C19" s="9"/>
      <c r="D19" s="41"/>
      <c r="E19" s="41"/>
      <c r="F19" s="41"/>
      <c r="G19" s="41"/>
      <c r="H19" s="41"/>
    </row>
    <row r="20" spans="2:9" x14ac:dyDescent="0.25">
      <c r="B20" s="17" t="s">
        <v>3</v>
      </c>
      <c r="C20" s="17"/>
      <c r="D20" s="43"/>
      <c r="E20" s="43"/>
      <c r="F20" s="43"/>
      <c r="G20" s="43"/>
      <c r="H20" s="43"/>
    </row>
    <row r="21" spans="2:9" x14ac:dyDescent="0.25">
      <c r="B21" s="17"/>
      <c r="C21" s="17"/>
      <c r="D21" s="43"/>
      <c r="E21" s="43"/>
      <c r="F21" s="43"/>
      <c r="G21" s="43"/>
      <c r="H21" s="43"/>
    </row>
    <row r="22" spans="2:9" x14ac:dyDescent="0.25">
      <c r="B22" s="9" t="s">
        <v>9</v>
      </c>
      <c r="C22" s="9"/>
      <c r="D22" s="46"/>
      <c r="E22" s="46"/>
      <c r="F22" s="46"/>
      <c r="G22" s="46"/>
      <c r="H22" s="46"/>
      <c r="I22" s="5"/>
    </row>
    <row r="23" spans="2:9" x14ac:dyDescent="0.25">
      <c r="B23" s="9" t="s">
        <v>11</v>
      </c>
      <c r="C23" s="17"/>
      <c r="D23" s="44"/>
      <c r="E23" s="44"/>
      <c r="F23" s="44"/>
      <c r="G23" s="44"/>
      <c r="H23" s="44"/>
    </row>
    <row r="24" spans="2:9" x14ac:dyDescent="0.25">
      <c r="B24" s="9"/>
      <c r="C24" s="17"/>
      <c r="D24" s="44"/>
      <c r="E24" s="44"/>
      <c r="F24" s="44"/>
      <c r="G24" s="44"/>
      <c r="H24" s="44"/>
    </row>
    <row r="25" spans="2:9" x14ac:dyDescent="0.25">
      <c r="B25" s="17" t="s">
        <v>16</v>
      </c>
      <c r="C25" s="17"/>
      <c r="D25" s="43"/>
      <c r="E25" s="43"/>
      <c r="F25" s="43"/>
      <c r="G25" s="43"/>
      <c r="H25" s="43"/>
    </row>
    <row r="26" spans="2:9" x14ac:dyDescent="0.25">
      <c r="B26" s="19" t="s">
        <v>27</v>
      </c>
      <c r="C26" s="20"/>
      <c r="D26" s="45"/>
      <c r="E26" s="45"/>
      <c r="F26" s="45"/>
      <c r="G26" s="45"/>
      <c r="H26" s="45"/>
    </row>
    <row r="27" spans="2:9" x14ac:dyDescent="0.25">
      <c r="B27" s="9"/>
      <c r="C27" s="9"/>
      <c r="D27" s="9"/>
      <c r="E27" s="9"/>
      <c r="F27" s="9"/>
      <c r="G27" s="9"/>
      <c r="H27" s="9"/>
    </row>
    <row r="28" spans="2:9" x14ac:dyDescent="0.25">
      <c r="B28" s="23" t="s">
        <v>12</v>
      </c>
      <c r="C28" s="24"/>
      <c r="D28" s="25"/>
      <c r="E28" s="25"/>
      <c r="F28" s="25"/>
      <c r="G28" s="25"/>
      <c r="H28" s="26"/>
    </row>
    <row r="29" spans="2:9" x14ac:dyDescent="0.25">
      <c r="B29" s="27" t="s">
        <v>13</v>
      </c>
      <c r="C29" s="11"/>
      <c r="D29" s="28"/>
      <c r="E29" s="28"/>
      <c r="F29" s="28"/>
      <c r="G29" s="28"/>
      <c r="H29" s="29"/>
    </row>
    <row r="30" spans="2:9" x14ac:dyDescent="0.25">
      <c r="B30" s="9"/>
      <c r="C30" s="9"/>
      <c r="D30" s="9"/>
      <c r="E30" s="9"/>
      <c r="F30" s="9"/>
      <c r="G30" s="9"/>
      <c r="H30" s="9"/>
    </row>
    <row r="31" spans="2:9" x14ac:dyDescent="0.25">
      <c r="B31" s="17" t="s">
        <v>15</v>
      </c>
      <c r="C31" s="17"/>
      <c r="D31" s="18"/>
      <c r="E31" s="18"/>
      <c r="F31" s="18"/>
      <c r="G31" s="18"/>
      <c r="H31" s="18"/>
      <c r="I31" s="6"/>
    </row>
    <row r="32" spans="2:9" x14ac:dyDescent="0.25">
      <c r="B32" s="19" t="s">
        <v>27</v>
      </c>
      <c r="C32" s="20"/>
      <c r="D32" s="21"/>
      <c r="E32" s="21"/>
      <c r="F32" s="21"/>
      <c r="G32" s="21"/>
      <c r="H32" s="21"/>
    </row>
    <row r="33" spans="2:8" x14ac:dyDescent="0.25">
      <c r="B33" s="19" t="s">
        <v>14</v>
      </c>
      <c r="C33" s="20"/>
      <c r="D33" s="22"/>
      <c r="E33" s="22"/>
      <c r="F33" s="22"/>
      <c r="G33" s="22"/>
      <c r="H33" s="22"/>
    </row>
    <row r="34" spans="2:8" x14ac:dyDescent="0.25">
      <c r="B34" s="39" t="s">
        <v>25</v>
      </c>
      <c r="C34" s="40"/>
      <c r="D34" s="41"/>
      <c r="E34" s="41"/>
      <c r="F34" s="41"/>
      <c r="G34" s="41"/>
      <c r="H34" s="41"/>
    </row>
    <row r="35" spans="2:8" x14ac:dyDescent="0.25">
      <c r="D35"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35"/>
  <sheetViews>
    <sheetView zoomScaleNormal="100" workbookViewId="0"/>
  </sheetViews>
  <sheetFormatPr defaultRowHeight="15" x14ac:dyDescent="0.25"/>
  <cols>
    <col min="1" max="1" width="2.7109375" customWidth="1"/>
    <col min="2" max="2" width="43.85546875" bestFit="1" customWidth="1"/>
    <col min="3" max="3" width="10.42578125" bestFit="1" customWidth="1"/>
    <col min="4" max="8" width="13.28515625" customWidth="1"/>
    <col min="9" max="9" width="9.5703125" customWidth="1"/>
    <col min="11" max="11" width="10.85546875" bestFit="1" customWidth="1"/>
    <col min="12" max="13" width="9.85546875" bestFit="1" customWidth="1"/>
  </cols>
  <sheetData>
    <row r="2" spans="2:13" ht="20.25" thickBot="1" x14ac:dyDescent="0.35">
      <c r="B2" s="7" t="s">
        <v>21</v>
      </c>
      <c r="C2" s="8"/>
      <c r="D2" s="8"/>
      <c r="E2" s="8"/>
      <c r="F2" s="8"/>
      <c r="G2" s="8"/>
      <c r="H2" s="8"/>
    </row>
    <row r="3" spans="2:13" x14ac:dyDescent="0.25">
      <c r="B3" s="9"/>
      <c r="C3" s="9"/>
      <c r="D3" s="9"/>
      <c r="E3" s="9"/>
      <c r="F3" s="9"/>
      <c r="G3" s="9"/>
      <c r="H3" s="9"/>
    </row>
    <row r="4" spans="2:13" x14ac:dyDescent="0.25">
      <c r="B4" s="10" t="s">
        <v>4</v>
      </c>
      <c r="C4" s="11"/>
      <c r="D4" s="9"/>
      <c r="E4" s="10" t="s">
        <v>18</v>
      </c>
      <c r="F4" s="11"/>
      <c r="G4" s="11"/>
      <c r="H4" s="11"/>
    </row>
    <row r="5" spans="2:13" x14ac:dyDescent="0.25">
      <c r="B5" s="9" t="s">
        <v>17</v>
      </c>
      <c r="C5" s="13">
        <v>10000</v>
      </c>
      <c r="D5" s="9"/>
      <c r="E5" s="12" t="s">
        <v>19</v>
      </c>
      <c r="F5" s="12"/>
      <c r="G5" s="12"/>
      <c r="H5" s="30">
        <v>0.2</v>
      </c>
      <c r="K5" s="2"/>
      <c r="M5" s="2"/>
    </row>
    <row r="6" spans="2:13" x14ac:dyDescent="0.25">
      <c r="B6" s="9" t="s">
        <v>6</v>
      </c>
      <c r="C6" s="14">
        <f>C5*(1.08)^C7-C5</f>
        <v>4693.2807680000042</v>
      </c>
      <c r="D6" s="9"/>
      <c r="E6" s="9" t="s">
        <v>20</v>
      </c>
      <c r="F6" s="9"/>
      <c r="G6" s="9"/>
      <c r="H6" s="31">
        <v>0.02</v>
      </c>
      <c r="K6" s="2"/>
      <c r="M6" s="2"/>
    </row>
    <row r="7" spans="2:13" x14ac:dyDescent="0.25">
      <c r="B7" s="9" t="s">
        <v>10</v>
      </c>
      <c r="C7" s="13">
        <v>5</v>
      </c>
      <c r="D7" s="9"/>
      <c r="E7" s="9" t="s">
        <v>8</v>
      </c>
      <c r="G7" s="9"/>
      <c r="H7" s="14">
        <f>C7*C5*H6</f>
        <v>1000</v>
      </c>
      <c r="K7" s="2"/>
      <c r="M7" s="3"/>
    </row>
    <row r="8" spans="2:13" x14ac:dyDescent="0.25">
      <c r="B8" s="9"/>
      <c r="C8" s="9"/>
      <c r="D8" s="9"/>
      <c r="E8" s="9"/>
      <c r="F8" s="9"/>
      <c r="G8" s="9"/>
      <c r="H8" s="9"/>
      <c r="K8" s="2"/>
    </row>
    <row r="9" spans="2:13" x14ac:dyDescent="0.25">
      <c r="B9" s="9"/>
      <c r="C9" s="9"/>
      <c r="D9" s="15" t="s">
        <v>0</v>
      </c>
      <c r="E9" s="15" t="s">
        <v>7</v>
      </c>
      <c r="F9" s="15" t="s">
        <v>1</v>
      </c>
      <c r="G9" s="15" t="s">
        <v>5</v>
      </c>
      <c r="H9" s="15" t="s">
        <v>2</v>
      </c>
      <c r="K9" s="3"/>
      <c r="L9" s="1"/>
    </row>
    <row r="10" spans="2:13" x14ac:dyDescent="0.25">
      <c r="B10" s="9"/>
      <c r="C10" s="9"/>
      <c r="D10" s="15"/>
      <c r="E10" s="15"/>
      <c r="F10" s="15"/>
      <c r="G10" s="15"/>
      <c r="H10" s="15"/>
      <c r="K10" s="3"/>
      <c r="L10" s="1"/>
    </row>
    <row r="11" spans="2:13" x14ac:dyDescent="0.25">
      <c r="B11" s="9" t="s">
        <v>28</v>
      </c>
      <c r="C11" s="9"/>
      <c r="D11" s="34">
        <v>11000</v>
      </c>
      <c r="E11" s="34">
        <f>D11+5000</f>
        <v>16000</v>
      </c>
      <c r="F11" s="34">
        <f t="shared" ref="F11:H11" si="0">E11+5000</f>
        <v>21000</v>
      </c>
      <c r="G11" s="34">
        <f t="shared" si="0"/>
        <v>26000</v>
      </c>
      <c r="H11" s="34">
        <f t="shared" si="0"/>
        <v>31000</v>
      </c>
      <c r="K11" s="3"/>
      <c r="L11" s="1"/>
    </row>
    <row r="12" spans="2:13" x14ac:dyDescent="0.25">
      <c r="B12" s="9" t="s">
        <v>29</v>
      </c>
      <c r="C12" s="9"/>
      <c r="D12" s="36">
        <f>$C$5</f>
        <v>10000</v>
      </c>
      <c r="E12" s="36">
        <f t="shared" ref="E12:H12" si="1">$C$5</f>
        <v>10000</v>
      </c>
      <c r="F12" s="36">
        <f t="shared" si="1"/>
        <v>10000</v>
      </c>
      <c r="G12" s="36">
        <f t="shared" si="1"/>
        <v>10000</v>
      </c>
      <c r="H12" s="36">
        <f t="shared" si="1"/>
        <v>10000</v>
      </c>
      <c r="K12" s="3"/>
      <c r="L12" s="1"/>
    </row>
    <row r="13" spans="2:13" x14ac:dyDescent="0.25">
      <c r="B13" s="32" t="s">
        <v>24</v>
      </c>
      <c r="C13" s="12"/>
      <c r="D13" s="35">
        <f>D11-D12</f>
        <v>1000</v>
      </c>
      <c r="E13" s="35">
        <f t="shared" ref="E13:H13" si="2">E11-E12</f>
        <v>6000</v>
      </c>
      <c r="F13" s="35">
        <f t="shared" si="2"/>
        <v>11000</v>
      </c>
      <c r="G13" s="35">
        <f t="shared" si="2"/>
        <v>16000</v>
      </c>
      <c r="H13" s="35">
        <f t="shared" si="2"/>
        <v>21000</v>
      </c>
      <c r="K13" s="4"/>
    </row>
    <row r="14" spans="2:13" x14ac:dyDescent="0.25">
      <c r="B14" s="9"/>
      <c r="C14" s="9"/>
      <c r="D14" s="9"/>
      <c r="E14" s="9"/>
      <c r="F14" s="9"/>
      <c r="G14" s="9"/>
      <c r="H14" s="9"/>
    </row>
    <row r="15" spans="2:13" x14ac:dyDescent="0.25">
      <c r="B15" s="9" t="s">
        <v>23</v>
      </c>
      <c r="C15" s="9"/>
      <c r="D15" s="33">
        <f>MIN($C$5+$H$7,D11)</f>
        <v>11000</v>
      </c>
      <c r="E15" s="33">
        <f t="shared" ref="E15:H15" si="3">MIN($C$5+$H$7,E11)</f>
        <v>11000</v>
      </c>
      <c r="F15" s="33">
        <f t="shared" si="3"/>
        <v>11000</v>
      </c>
      <c r="G15" s="33">
        <f t="shared" si="3"/>
        <v>11000</v>
      </c>
      <c r="H15" s="33">
        <f t="shared" si="3"/>
        <v>11000</v>
      </c>
    </row>
    <row r="16" spans="2:13" x14ac:dyDescent="0.25">
      <c r="B16" s="9" t="s">
        <v>22</v>
      </c>
      <c r="C16" s="9"/>
      <c r="D16" s="37">
        <f>MIN(D11-D15,$C$6)</f>
        <v>0</v>
      </c>
      <c r="E16" s="37">
        <f t="shared" ref="E16:H16" si="4">MIN(E11-E15,$C$6)</f>
        <v>4693.2807680000042</v>
      </c>
      <c r="F16" s="37">
        <f t="shared" si="4"/>
        <v>4693.2807680000042</v>
      </c>
      <c r="G16" s="37">
        <f t="shared" si="4"/>
        <v>4693.2807680000042</v>
      </c>
      <c r="H16" s="37">
        <f t="shared" si="4"/>
        <v>4693.2807680000042</v>
      </c>
    </row>
    <row r="17" spans="2:9" x14ac:dyDescent="0.25">
      <c r="B17" s="17" t="s">
        <v>3</v>
      </c>
      <c r="C17" s="17"/>
      <c r="D17" s="18">
        <f>D11-D15-D16</f>
        <v>0</v>
      </c>
      <c r="E17" s="18">
        <f t="shared" ref="E17:H17" si="5">E11-E15-E16</f>
        <v>306.71923199999583</v>
      </c>
      <c r="F17" s="18">
        <f t="shared" si="5"/>
        <v>5306.7192319999958</v>
      </c>
      <c r="G17" s="18">
        <f t="shared" si="5"/>
        <v>10306.719231999996</v>
      </c>
      <c r="H17" s="18">
        <f t="shared" si="5"/>
        <v>15306.719231999996</v>
      </c>
    </row>
    <row r="18" spans="2:9" x14ac:dyDescent="0.25">
      <c r="B18" s="9"/>
      <c r="C18" s="9"/>
      <c r="D18" s="16"/>
      <c r="E18" s="16"/>
      <c r="F18" s="16"/>
      <c r="G18" s="16"/>
      <c r="H18" s="16"/>
    </row>
    <row r="19" spans="2:9" x14ac:dyDescent="0.25">
      <c r="B19" s="9" t="s">
        <v>26</v>
      </c>
      <c r="C19" s="9"/>
      <c r="D19" s="38">
        <f>MIN(D17,D16/(1-$H$5)-D16)</f>
        <v>0</v>
      </c>
      <c r="E19" s="38">
        <f t="shared" ref="E19:H19" si="6">MIN(E17,E16/(1-$H$5)-E16)</f>
        <v>306.71923199999583</v>
      </c>
      <c r="F19" s="38">
        <f t="shared" si="6"/>
        <v>1173.320192000001</v>
      </c>
      <c r="G19" s="38">
        <f t="shared" si="6"/>
        <v>1173.320192000001</v>
      </c>
      <c r="H19" s="38">
        <f t="shared" si="6"/>
        <v>1173.320192000001</v>
      </c>
    </row>
    <row r="20" spans="2:9" x14ac:dyDescent="0.25">
      <c r="B20" s="17" t="s">
        <v>3</v>
      </c>
      <c r="C20" s="17"/>
      <c r="D20" s="18">
        <f>D17-D19</f>
        <v>0</v>
      </c>
      <c r="E20" s="18">
        <f t="shared" ref="E20:H20" si="7">E17-E19</f>
        <v>0</v>
      </c>
      <c r="F20" s="18">
        <f t="shared" si="7"/>
        <v>4133.3990399999948</v>
      </c>
      <c r="G20" s="18">
        <f t="shared" si="7"/>
        <v>9133.3990399999948</v>
      </c>
      <c r="H20" s="18">
        <f t="shared" si="7"/>
        <v>14133.399039999995</v>
      </c>
    </row>
    <row r="21" spans="2:9" x14ac:dyDescent="0.25">
      <c r="B21" s="17"/>
      <c r="C21" s="17"/>
      <c r="D21" s="18"/>
      <c r="E21" s="18"/>
      <c r="F21" s="18"/>
      <c r="G21" s="18"/>
      <c r="H21" s="18"/>
    </row>
    <row r="22" spans="2:9" x14ac:dyDescent="0.25">
      <c r="B22" s="9" t="s">
        <v>9</v>
      </c>
      <c r="C22" s="9"/>
      <c r="D22" s="14">
        <f>D20*$H$5</f>
        <v>0</v>
      </c>
      <c r="E22" s="14">
        <f>E20*$H$5</f>
        <v>0</v>
      </c>
      <c r="F22" s="14">
        <f>F20*$H$5</f>
        <v>826.67980799999896</v>
      </c>
      <c r="G22" s="14">
        <f>G20*$H$5</f>
        <v>1826.679807999999</v>
      </c>
      <c r="H22" s="14">
        <f>H20*$H$5</f>
        <v>2826.679807999999</v>
      </c>
      <c r="I22" s="5"/>
    </row>
    <row r="23" spans="2:9" x14ac:dyDescent="0.25">
      <c r="B23" s="9" t="s">
        <v>11</v>
      </c>
      <c r="C23" s="17"/>
      <c r="D23" s="16">
        <f>D20-D22</f>
        <v>0</v>
      </c>
      <c r="E23" s="16">
        <f>E20-E22</f>
        <v>0</v>
      </c>
      <c r="F23" s="16">
        <f>F20-F22</f>
        <v>3306.7192319999958</v>
      </c>
      <c r="G23" s="16">
        <f>G20-G22</f>
        <v>7306.7192319999958</v>
      </c>
      <c r="H23" s="16">
        <f>H20-H22</f>
        <v>11306.719231999996</v>
      </c>
    </row>
    <row r="24" spans="2:9" x14ac:dyDescent="0.25">
      <c r="B24" s="9"/>
      <c r="C24" s="17"/>
      <c r="D24" s="16"/>
      <c r="E24" s="16"/>
      <c r="F24" s="16"/>
      <c r="G24" s="16"/>
      <c r="H24" s="16"/>
    </row>
    <row r="25" spans="2:9" x14ac:dyDescent="0.25">
      <c r="B25" s="17" t="s">
        <v>16</v>
      </c>
      <c r="C25" s="17"/>
      <c r="D25" s="18">
        <f>D15+D16+D23</f>
        <v>11000</v>
      </c>
      <c r="E25" s="18">
        <f>E15+E16+E23</f>
        <v>15693.280768000004</v>
      </c>
      <c r="F25" s="18">
        <f>F15+F16+F23</f>
        <v>19000</v>
      </c>
      <c r="G25" s="18">
        <f>G15+G16+G23</f>
        <v>23000</v>
      </c>
      <c r="H25" s="18">
        <f>H15+H16+H23</f>
        <v>27000</v>
      </c>
    </row>
    <row r="26" spans="2:9" x14ac:dyDescent="0.25">
      <c r="B26" s="19" t="s">
        <v>27</v>
      </c>
      <c r="C26" s="20"/>
      <c r="D26" s="21">
        <f>D25/D11</f>
        <v>1</v>
      </c>
      <c r="E26" s="21">
        <f>E25/E11</f>
        <v>0.98083004800000029</v>
      </c>
      <c r="F26" s="21">
        <f>F25/F11</f>
        <v>0.90476190476190477</v>
      </c>
      <c r="G26" s="21">
        <f>G25/G11</f>
        <v>0.88461538461538458</v>
      </c>
      <c r="H26" s="21">
        <f>H25/H11</f>
        <v>0.87096774193548387</v>
      </c>
    </row>
    <row r="27" spans="2:9" x14ac:dyDescent="0.25">
      <c r="B27" s="9"/>
      <c r="C27" s="9"/>
      <c r="D27" s="9"/>
      <c r="E27" s="9"/>
      <c r="F27" s="9"/>
      <c r="G27" s="9"/>
      <c r="H27" s="9"/>
    </row>
    <row r="28" spans="2:9" x14ac:dyDescent="0.25">
      <c r="B28" s="23" t="s">
        <v>12</v>
      </c>
      <c r="C28" s="24"/>
      <c r="D28" s="25">
        <f>D25/($C$5+$H$7)</f>
        <v>1</v>
      </c>
      <c r="E28" s="25">
        <f>E25/($C$5+$H$7)</f>
        <v>1.4266618880000004</v>
      </c>
      <c r="F28" s="25">
        <f>F25/($C$5+$H$7)</f>
        <v>1.7272727272727273</v>
      </c>
      <c r="G28" s="25">
        <f>G25/($C$5+$H$7)</f>
        <v>2.0909090909090908</v>
      </c>
      <c r="H28" s="26">
        <f>H25/($C$5+$H$7)</f>
        <v>2.4545454545454546</v>
      </c>
    </row>
    <row r="29" spans="2:9" x14ac:dyDescent="0.25">
      <c r="B29" s="27" t="s">
        <v>13</v>
      </c>
      <c r="C29" s="11"/>
      <c r="D29" s="28">
        <f>RATE(5,0,-$C$5-$H$7,D25,1)</f>
        <v>8.8838974320182812E-17</v>
      </c>
      <c r="E29" s="28">
        <f>RATE(5,0,-$C$5-$H$7,E25,1)</f>
        <v>7.3653667429805877E-2</v>
      </c>
      <c r="F29" s="28">
        <f>RATE(5,0,-$C$5-$H$7,F25,1)</f>
        <v>0.11550670014084637</v>
      </c>
      <c r="G29" s="28">
        <f>RATE(5,0,-$C$5-$H$7,G25,1)</f>
        <v>0.15895621875401827</v>
      </c>
      <c r="H29" s="29">
        <f>RATE(5,0,-$C$5-$H$7,H25,1)</f>
        <v>0.19672459249017249</v>
      </c>
    </row>
    <row r="30" spans="2:9" x14ac:dyDescent="0.25">
      <c r="B30" s="9"/>
      <c r="C30" s="9"/>
      <c r="D30" s="9"/>
      <c r="E30" s="9"/>
      <c r="F30" s="9"/>
      <c r="G30" s="9"/>
      <c r="H30" s="9"/>
    </row>
    <row r="31" spans="2:9" x14ac:dyDescent="0.25">
      <c r="B31" s="17" t="s">
        <v>15</v>
      </c>
      <c r="C31" s="17"/>
      <c r="D31" s="18">
        <f>D19+D22</f>
        <v>0</v>
      </c>
      <c r="E31" s="18">
        <f t="shared" ref="E31:H31" si="8">E19+E22</f>
        <v>306.71923199999583</v>
      </c>
      <c r="F31" s="18">
        <f t="shared" si="8"/>
        <v>2000</v>
      </c>
      <c r="G31" s="18">
        <f t="shared" si="8"/>
        <v>3000</v>
      </c>
      <c r="H31" s="18">
        <f t="shared" si="8"/>
        <v>4000</v>
      </c>
      <c r="I31" s="6"/>
    </row>
    <row r="32" spans="2:9" x14ac:dyDescent="0.25">
      <c r="B32" s="19" t="s">
        <v>27</v>
      </c>
      <c r="C32" s="20"/>
      <c r="D32" s="21">
        <f>D31/D11</f>
        <v>0</v>
      </c>
      <c r="E32" s="21">
        <f t="shared" ref="E32:H32" si="9">E31/E11</f>
        <v>1.916995199999974E-2</v>
      </c>
      <c r="F32" s="21">
        <f t="shared" si="9"/>
        <v>9.5238095238095233E-2</v>
      </c>
      <c r="G32" s="21">
        <f t="shared" si="9"/>
        <v>0.11538461538461539</v>
      </c>
      <c r="H32" s="21">
        <f t="shared" si="9"/>
        <v>0.12903225806451613</v>
      </c>
    </row>
    <row r="33" spans="2:8" x14ac:dyDescent="0.25">
      <c r="B33" s="19" t="s">
        <v>14</v>
      </c>
      <c r="C33" s="20"/>
      <c r="D33" s="22" t="str">
        <f>IFERROR(D31/(D11-D15),"NM")</f>
        <v>NM</v>
      </c>
      <c r="E33" s="22">
        <f t="shared" ref="E33:H33" si="10">IFERROR(E31/(E11-E15),"NM")</f>
        <v>6.1343846399999166E-2</v>
      </c>
      <c r="F33" s="22">
        <f t="shared" si="10"/>
        <v>0.2</v>
      </c>
      <c r="G33" s="22">
        <f t="shared" si="10"/>
        <v>0.2</v>
      </c>
      <c r="H33" s="22">
        <f t="shared" si="10"/>
        <v>0.2</v>
      </c>
    </row>
    <row r="34" spans="2:8" x14ac:dyDescent="0.25">
      <c r="B34" s="39" t="s">
        <v>25</v>
      </c>
      <c r="C34" s="40"/>
      <c r="D34" s="41">
        <f>D31+$H$7</f>
        <v>1000</v>
      </c>
      <c r="E34" s="41">
        <f t="shared" ref="E34:H34" si="11">E31+$H$7</f>
        <v>1306.7192319999958</v>
      </c>
      <c r="F34" s="41">
        <f t="shared" si="11"/>
        <v>3000</v>
      </c>
      <c r="G34" s="41">
        <f t="shared" si="11"/>
        <v>4000</v>
      </c>
      <c r="H34" s="41">
        <f t="shared" si="11"/>
        <v>5000</v>
      </c>
    </row>
    <row r="35" spans="2:8" x14ac:dyDescent="0.25">
      <c r="D3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vt:lpstr>
      <vt:lpstr>Answer</vt:lpstr>
    </vt:vector>
  </TitlesOfParts>
  <Company>Wallstreetprep.com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dcterms:created xsi:type="dcterms:W3CDTF">2013-04-09T21:04:04Z</dcterms:created>
  <dcterms:modified xsi:type="dcterms:W3CDTF">2014-12-10T23:45:06Z</dcterms:modified>
</cp:coreProperties>
</file>