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8" windowWidth="18960" windowHeight="10032" activeTab="3"/>
  </bookViews>
  <sheets>
    <sheet name="Lista Funzioni" sheetId="5" r:id="rId1"/>
    <sheet name="Guida" sheetId="2" r:id="rId2"/>
    <sheet name="Es Funzioni" sheetId="3" r:id="rId3"/>
    <sheet name="Es foglio di lavoro" sheetId="6" r:id="rId4"/>
  </sheets>
  <definedNames>
    <definedName name="_xlnm._FilterDatabase" localSheetId="3" hidden="1">'Es foglio di lavoro'!$C$8:$L$18</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YDR">Guida!$B$36</definedName>
    <definedName name="YDR2">Guida!$B$43</definedName>
    <definedName name="YHFR">Guida!$B$61</definedName>
    <definedName name="YHR">Guida!$B$2</definedName>
    <definedName name="YHSR">Guida!$B$46</definedName>
    <definedName name="YHSR2">Guida!$B$57</definedName>
  </definedNames>
  <calcPr calcId="144525"/>
</workbook>
</file>

<file path=xl/calcChain.xml><?xml version="1.0" encoding="utf-8"?>
<calcChain xmlns="http://schemas.openxmlformats.org/spreadsheetml/2006/main">
  <c r="D49" i="6" l="1"/>
  <c r="E49" i="6" s="1"/>
  <c r="F49" i="6" s="1"/>
  <c r="G49" i="6" s="1"/>
  <c r="H49" i="6" s="1"/>
  <c r="I49" i="6" s="1"/>
  <c r="J49" i="6" s="1"/>
  <c r="K49" i="6" s="1"/>
  <c r="L49" i="6" s="1"/>
  <c r="B53" i="6" a="1"/>
  <c r="E53" i="6" a="1"/>
  <c r="E52" i="6"/>
  <c r="J12" i="6"/>
  <c r="J11" i="6"/>
  <c r="J10" i="6"/>
  <c r="J9" i="6"/>
  <c r="D18" i="6"/>
  <c r="D17" i="6"/>
  <c r="D16" i="6"/>
  <c r="D15" i="6"/>
  <c r="D14" i="6"/>
  <c r="D13" i="6"/>
  <c r="D12" i="6"/>
  <c r="D11" i="6"/>
  <c r="D10" i="6"/>
  <c r="D9" i="6"/>
  <c r="L53" i="6" a="1"/>
  <c r="F53" i="6" a="1"/>
  <c r="G53" i="6" a="1"/>
  <c r="J53" i="6" a="1"/>
  <c r="K53" i="6" a="1"/>
  <c r="C53" i="6" a="1"/>
  <c r="D53" i="6" a="1"/>
  <c r="I53" i="6" a="1"/>
  <c r="B52" i="6"/>
  <c r="E30" i="6"/>
  <c r="I52" i="6"/>
  <c r="K16" i="6"/>
  <c r="D52" i="6"/>
  <c r="J17" i="6"/>
  <c r="L14" i="6"/>
  <c r="F30" i="6"/>
  <c r="L15" i="6"/>
  <c r="C52" i="6"/>
  <c r="E31" i="6"/>
  <c r="F35" i="6"/>
  <c r="D31" i="6"/>
  <c r="E33" i="6"/>
  <c r="L13" i="6"/>
  <c r="D29" i="6"/>
  <c r="E28" i="6"/>
  <c r="E27" i="6"/>
  <c r="E36" i="6"/>
  <c r="K52" i="6"/>
  <c r="E34" i="6"/>
  <c r="H17" i="6"/>
  <c r="J52" i="6"/>
  <c r="G52" i="6"/>
  <c r="H16" i="6"/>
  <c r="F52" i="6"/>
  <c r="G10" i="6"/>
  <c r="D28" i="6"/>
  <c r="F36" i="6"/>
  <c r="L16" i="6"/>
  <c r="L52" i="6"/>
  <c r="L12" i="6"/>
  <c r="G9" i="6"/>
  <c r="E35" i="6"/>
  <c r="H14" i="6"/>
  <c r="D30" i="6"/>
  <c r="K17" i="6"/>
  <c r="H53" i="6" a="1"/>
  <c r="D27" i="6"/>
  <c r="L9" i="6"/>
  <c r="F27" i="6"/>
  <c r="D35" i="6"/>
  <c r="L17" i="6"/>
  <c r="F33" i="6"/>
  <c r="D32" i="6"/>
  <c r="E29" i="6"/>
  <c r="G11" i="6"/>
  <c r="D36" i="6"/>
  <c r="L11" i="6"/>
  <c r="J18" i="6"/>
  <c r="L10" i="6"/>
  <c r="E32" i="6"/>
  <c r="F34" i="6"/>
  <c r="H18" i="6"/>
  <c r="D34" i="6"/>
  <c r="F32" i="6"/>
  <c r="J16" i="6"/>
  <c r="F29" i="6"/>
  <c r="D33" i="6"/>
  <c r="L18" i="6"/>
  <c r="F31" i="6"/>
  <c r="H52" i="6"/>
  <c r="F28" i="6"/>
  <c r="H15" i="6"/>
  <c r="E53" i="3" a="1"/>
  <c r="L53" i="3" a="1"/>
  <c r="C53" i="3" a="1"/>
  <c r="J53" i="3" a="1"/>
  <c r="F17" i="3" a="1"/>
  <c r="K53" i="3" a="1"/>
  <c r="H53" i="3" a="1"/>
  <c r="D53" i="3" a="1"/>
  <c r="I53" i="3" a="1"/>
  <c r="B72" i="6" l="1"/>
  <c r="B53" i="6"/>
  <c r="B77" i="6"/>
  <c r="B54" i="6"/>
  <c r="B58" i="6"/>
  <c r="B62" i="6"/>
  <c r="B66" i="6"/>
  <c r="B70" i="6"/>
  <c r="B74" i="6"/>
  <c r="B78" i="6"/>
  <c r="B82" i="6"/>
  <c r="B86" i="6"/>
  <c r="B90" i="6"/>
  <c r="B94" i="6"/>
  <c r="B98" i="6"/>
  <c r="B102" i="6"/>
  <c r="B56" i="6"/>
  <c r="B60" i="6"/>
  <c r="B64" i="6"/>
  <c r="B68" i="6"/>
  <c r="B76" i="6"/>
  <c r="B80" i="6"/>
  <c r="B84" i="6"/>
  <c r="B88" i="6"/>
  <c r="B92" i="6"/>
  <c r="B96" i="6"/>
  <c r="B100" i="6"/>
  <c r="B57" i="6"/>
  <c r="B61" i="6"/>
  <c r="B65" i="6"/>
  <c r="B69" i="6"/>
  <c r="B73" i="6"/>
  <c r="B81" i="6"/>
  <c r="B85" i="6"/>
  <c r="B89" i="6"/>
  <c r="B93" i="6"/>
  <c r="B97" i="6"/>
  <c r="B101" i="6"/>
  <c r="B55" i="6"/>
  <c r="B59" i="6"/>
  <c r="B63" i="6"/>
  <c r="B67" i="6"/>
  <c r="B71" i="6"/>
  <c r="B75" i="6"/>
  <c r="B79" i="6"/>
  <c r="B83" i="6"/>
  <c r="B87" i="6"/>
  <c r="B91" i="6"/>
  <c r="B95" i="6"/>
  <c r="B99" i="6"/>
  <c r="B103" i="6"/>
  <c r="E54" i="6"/>
  <c r="E58" i="6"/>
  <c r="E62" i="6"/>
  <c r="E66" i="6"/>
  <c r="E70" i="6"/>
  <c r="E74" i="6"/>
  <c r="E78" i="6"/>
  <c r="E82" i="6"/>
  <c r="E86" i="6"/>
  <c r="E90" i="6"/>
  <c r="E94" i="6"/>
  <c r="E98" i="6"/>
  <c r="E102" i="6"/>
  <c r="E56" i="6"/>
  <c r="E60" i="6"/>
  <c r="E64" i="6"/>
  <c r="E68" i="6"/>
  <c r="E72" i="6"/>
  <c r="E76" i="6"/>
  <c r="E80" i="6"/>
  <c r="E84" i="6"/>
  <c r="E88" i="6"/>
  <c r="E92" i="6"/>
  <c r="E96" i="6"/>
  <c r="E100" i="6"/>
  <c r="E53" i="6"/>
  <c r="E57" i="6"/>
  <c r="E61" i="6"/>
  <c r="E65" i="6"/>
  <c r="E69" i="6"/>
  <c r="E73" i="6"/>
  <c r="E77" i="6"/>
  <c r="E81" i="6"/>
  <c r="E85" i="6"/>
  <c r="E89" i="6"/>
  <c r="E93" i="6"/>
  <c r="E97" i="6"/>
  <c r="E101" i="6"/>
  <c r="E55" i="6"/>
  <c r="E59" i="6"/>
  <c r="E63" i="6"/>
  <c r="E67" i="6"/>
  <c r="E71" i="6"/>
  <c r="E75" i="6"/>
  <c r="E79" i="6"/>
  <c r="E83" i="6"/>
  <c r="E87" i="6"/>
  <c r="E91" i="6"/>
  <c r="E95" i="6"/>
  <c r="E99" i="6"/>
  <c r="E103" i="6"/>
  <c r="L53" i="6"/>
  <c r="L57" i="6"/>
  <c r="L61" i="6"/>
  <c r="L65" i="6"/>
  <c r="L69" i="6"/>
  <c r="L73" i="6"/>
  <c r="L77" i="6"/>
  <c r="L81" i="6"/>
  <c r="L85" i="6"/>
  <c r="L89" i="6"/>
  <c r="L93" i="6"/>
  <c r="L97" i="6"/>
  <c r="L101" i="6"/>
  <c r="L63" i="6"/>
  <c r="L75" i="6"/>
  <c r="L83" i="6"/>
  <c r="L91" i="6"/>
  <c r="L99" i="6"/>
  <c r="L54" i="6"/>
  <c r="L58" i="6"/>
  <c r="L62" i="6"/>
  <c r="L66" i="6"/>
  <c r="L70" i="6"/>
  <c r="L74" i="6"/>
  <c r="L78" i="6"/>
  <c r="L82" i="6"/>
  <c r="L86" i="6"/>
  <c r="L90" i="6"/>
  <c r="L94" i="6"/>
  <c r="L98" i="6"/>
  <c r="L102" i="6"/>
  <c r="L55" i="6"/>
  <c r="L59" i="6"/>
  <c r="L67" i="6"/>
  <c r="L71" i="6"/>
  <c r="L79" i="6"/>
  <c r="L87" i="6"/>
  <c r="L95" i="6"/>
  <c r="L103" i="6"/>
  <c r="L56" i="6"/>
  <c r="L60" i="6"/>
  <c r="L64" i="6"/>
  <c r="L68" i="6"/>
  <c r="L72" i="6"/>
  <c r="L76" i="6"/>
  <c r="L80" i="6"/>
  <c r="L84" i="6"/>
  <c r="L88" i="6"/>
  <c r="L92" i="6"/>
  <c r="L96" i="6"/>
  <c r="L100" i="6"/>
  <c r="F60" i="6"/>
  <c r="F53" i="6"/>
  <c r="F57" i="6"/>
  <c r="F61" i="6"/>
  <c r="F65" i="6"/>
  <c r="F69" i="6"/>
  <c r="F73" i="6"/>
  <c r="F77" i="6"/>
  <c r="F81" i="6"/>
  <c r="F85" i="6"/>
  <c r="F89" i="6"/>
  <c r="F93" i="6"/>
  <c r="F97" i="6"/>
  <c r="F101" i="6"/>
  <c r="F59" i="6"/>
  <c r="F63" i="6"/>
  <c r="F71" i="6"/>
  <c r="F79" i="6"/>
  <c r="F87" i="6"/>
  <c r="F95" i="6"/>
  <c r="F103" i="6"/>
  <c r="F56" i="6"/>
  <c r="F64" i="6"/>
  <c r="F68" i="6"/>
  <c r="F72" i="6"/>
  <c r="F76" i="6"/>
  <c r="F80" i="6"/>
  <c r="F84" i="6"/>
  <c r="F88" i="6"/>
  <c r="F92" i="6"/>
  <c r="F96" i="6"/>
  <c r="F100" i="6"/>
  <c r="F54" i="6"/>
  <c r="F58" i="6"/>
  <c r="F62" i="6"/>
  <c r="F66" i="6"/>
  <c r="F70" i="6"/>
  <c r="F74" i="6"/>
  <c r="F78" i="6"/>
  <c r="F82" i="6"/>
  <c r="F86" i="6"/>
  <c r="F90" i="6"/>
  <c r="F94" i="6"/>
  <c r="F98" i="6"/>
  <c r="F102" i="6"/>
  <c r="F55" i="6"/>
  <c r="F67" i="6"/>
  <c r="F75" i="6"/>
  <c r="F83" i="6"/>
  <c r="F91" i="6"/>
  <c r="F99" i="6"/>
  <c r="G54" i="6"/>
  <c r="G58" i="6"/>
  <c r="G62" i="6"/>
  <c r="G66" i="6"/>
  <c r="G70" i="6"/>
  <c r="G74" i="6"/>
  <c r="G78" i="6"/>
  <c r="G82" i="6"/>
  <c r="G86" i="6"/>
  <c r="G90" i="6"/>
  <c r="G94" i="6"/>
  <c r="G98" i="6"/>
  <c r="G102" i="6"/>
  <c r="G56" i="6"/>
  <c r="G60" i="6"/>
  <c r="G64" i="6"/>
  <c r="G68" i="6"/>
  <c r="G72" i="6"/>
  <c r="G76" i="6"/>
  <c r="G80" i="6"/>
  <c r="G84" i="6"/>
  <c r="G88" i="6"/>
  <c r="G92" i="6"/>
  <c r="G96" i="6"/>
  <c r="G100" i="6"/>
  <c r="G53" i="6"/>
  <c r="G57" i="6"/>
  <c r="G61" i="6"/>
  <c r="G65" i="6"/>
  <c r="G69" i="6"/>
  <c r="G73" i="6"/>
  <c r="G77" i="6"/>
  <c r="G81" i="6"/>
  <c r="G85" i="6"/>
  <c r="G89" i="6"/>
  <c r="G93" i="6"/>
  <c r="G97" i="6"/>
  <c r="G101" i="6"/>
  <c r="G55" i="6"/>
  <c r="G59" i="6"/>
  <c r="G63" i="6"/>
  <c r="G67" i="6"/>
  <c r="G71" i="6"/>
  <c r="G75" i="6"/>
  <c r="G79" i="6"/>
  <c r="G83" i="6"/>
  <c r="G87" i="6"/>
  <c r="G91" i="6"/>
  <c r="G95" i="6"/>
  <c r="G99" i="6"/>
  <c r="G103" i="6"/>
  <c r="J53" i="6"/>
  <c r="J57" i="6"/>
  <c r="J61" i="6"/>
  <c r="J65" i="6"/>
  <c r="J69" i="6"/>
  <c r="J73" i="6"/>
  <c r="J77" i="6"/>
  <c r="J81" i="6"/>
  <c r="J85" i="6"/>
  <c r="J89" i="6"/>
  <c r="J93" i="6"/>
  <c r="J97" i="6"/>
  <c r="J101" i="6"/>
  <c r="J64" i="6"/>
  <c r="J76" i="6"/>
  <c r="J88" i="6"/>
  <c r="J100" i="6"/>
  <c r="J54" i="6"/>
  <c r="J58" i="6"/>
  <c r="J62" i="6"/>
  <c r="J66" i="6"/>
  <c r="J70" i="6"/>
  <c r="J74" i="6"/>
  <c r="J78" i="6"/>
  <c r="J82" i="6"/>
  <c r="J86" i="6"/>
  <c r="J90" i="6"/>
  <c r="J94" i="6"/>
  <c r="J98" i="6"/>
  <c r="J102" i="6"/>
  <c r="J56" i="6"/>
  <c r="J68" i="6"/>
  <c r="J80" i="6"/>
  <c r="J92" i="6"/>
  <c r="J55" i="6"/>
  <c r="J59" i="6"/>
  <c r="J63" i="6"/>
  <c r="J67" i="6"/>
  <c r="J71" i="6"/>
  <c r="J75" i="6"/>
  <c r="J79" i="6"/>
  <c r="J83" i="6"/>
  <c r="J87" i="6"/>
  <c r="J91" i="6"/>
  <c r="J95" i="6"/>
  <c r="J99" i="6"/>
  <c r="J103" i="6"/>
  <c r="J60" i="6"/>
  <c r="J72" i="6"/>
  <c r="J84" i="6"/>
  <c r="J96" i="6"/>
  <c r="K61" i="6"/>
  <c r="K54" i="6"/>
  <c r="K58" i="6"/>
  <c r="K62" i="6"/>
  <c r="K66" i="6"/>
  <c r="K70" i="6"/>
  <c r="K74" i="6"/>
  <c r="K78" i="6"/>
  <c r="K82" i="6"/>
  <c r="K86" i="6"/>
  <c r="K90" i="6"/>
  <c r="K94" i="6"/>
  <c r="K98" i="6"/>
  <c r="K102" i="6"/>
  <c r="K60" i="6"/>
  <c r="K68" i="6"/>
  <c r="K72" i="6"/>
  <c r="K80" i="6"/>
  <c r="K88" i="6"/>
  <c r="K96" i="6"/>
  <c r="K53" i="6"/>
  <c r="K65" i="6"/>
  <c r="K73" i="6"/>
  <c r="K81" i="6"/>
  <c r="K93" i="6"/>
  <c r="K101" i="6"/>
  <c r="K55" i="6"/>
  <c r="K59" i="6"/>
  <c r="K63" i="6"/>
  <c r="K67" i="6"/>
  <c r="K71" i="6"/>
  <c r="K75" i="6"/>
  <c r="K79" i="6"/>
  <c r="K83" i="6"/>
  <c r="K87" i="6"/>
  <c r="K91" i="6"/>
  <c r="K95" i="6"/>
  <c r="K99" i="6"/>
  <c r="K103" i="6"/>
  <c r="K56" i="6"/>
  <c r="K64" i="6"/>
  <c r="K76" i="6"/>
  <c r="K84" i="6"/>
  <c r="K92" i="6"/>
  <c r="K100" i="6"/>
  <c r="K57" i="6"/>
  <c r="K69" i="6"/>
  <c r="K77" i="6"/>
  <c r="K85" i="6"/>
  <c r="K89" i="6"/>
  <c r="K97" i="6"/>
  <c r="C53" i="6"/>
  <c r="C57" i="6"/>
  <c r="C61" i="6"/>
  <c r="C65" i="6"/>
  <c r="C69" i="6"/>
  <c r="C73" i="6"/>
  <c r="C77" i="6"/>
  <c r="C81" i="6"/>
  <c r="C85" i="6"/>
  <c r="C89" i="6"/>
  <c r="C93" i="6"/>
  <c r="C97" i="6"/>
  <c r="C101" i="6"/>
  <c r="C54" i="6"/>
  <c r="C58" i="6"/>
  <c r="C62" i="6"/>
  <c r="C66" i="6"/>
  <c r="C70" i="6"/>
  <c r="C74" i="6"/>
  <c r="C78" i="6"/>
  <c r="C82" i="6"/>
  <c r="C86" i="6"/>
  <c r="C90" i="6"/>
  <c r="C94" i="6"/>
  <c r="C98" i="6"/>
  <c r="C102" i="6"/>
  <c r="C55" i="6"/>
  <c r="C59" i="6"/>
  <c r="C63" i="6"/>
  <c r="C67" i="6"/>
  <c r="C71" i="6"/>
  <c r="C75" i="6"/>
  <c r="C79" i="6"/>
  <c r="C83" i="6"/>
  <c r="C87" i="6"/>
  <c r="C91" i="6"/>
  <c r="C95" i="6"/>
  <c r="C99" i="6"/>
  <c r="C103" i="6"/>
  <c r="C56" i="6"/>
  <c r="C60" i="6"/>
  <c r="C64" i="6"/>
  <c r="C68" i="6"/>
  <c r="C72" i="6"/>
  <c r="C76" i="6"/>
  <c r="C80" i="6"/>
  <c r="C84" i="6"/>
  <c r="C88" i="6"/>
  <c r="C92" i="6"/>
  <c r="C96" i="6"/>
  <c r="C100" i="6"/>
  <c r="D53" i="6"/>
  <c r="D57" i="6"/>
  <c r="D61" i="6"/>
  <c r="D65" i="6"/>
  <c r="D69" i="6"/>
  <c r="D73" i="6"/>
  <c r="D77" i="6"/>
  <c r="D81" i="6"/>
  <c r="D85" i="6"/>
  <c r="D89" i="6"/>
  <c r="D93" i="6"/>
  <c r="D97" i="6"/>
  <c r="D101" i="6"/>
  <c r="D64" i="6"/>
  <c r="D80" i="6"/>
  <c r="D92" i="6"/>
  <c r="D54" i="6"/>
  <c r="D58" i="6"/>
  <c r="D62" i="6"/>
  <c r="D66" i="6"/>
  <c r="D70" i="6"/>
  <c r="D74" i="6"/>
  <c r="D78" i="6"/>
  <c r="D82" i="6"/>
  <c r="D86" i="6"/>
  <c r="D90" i="6"/>
  <c r="D94" i="6"/>
  <c r="D98" i="6"/>
  <c r="D102" i="6"/>
  <c r="D60" i="6"/>
  <c r="D76" i="6"/>
  <c r="D88" i="6"/>
  <c r="D100" i="6"/>
  <c r="D55" i="6"/>
  <c r="D59" i="6"/>
  <c r="D63" i="6"/>
  <c r="D67" i="6"/>
  <c r="D71" i="6"/>
  <c r="D75" i="6"/>
  <c r="D79" i="6"/>
  <c r="D83" i="6"/>
  <c r="D87" i="6"/>
  <c r="D91" i="6"/>
  <c r="D95" i="6"/>
  <c r="D99" i="6"/>
  <c r="D103" i="6"/>
  <c r="D56" i="6"/>
  <c r="D68" i="6"/>
  <c r="D72" i="6"/>
  <c r="D84" i="6"/>
  <c r="D96" i="6"/>
  <c r="I54" i="6"/>
  <c r="I58" i="6"/>
  <c r="I62" i="6"/>
  <c r="I66" i="6"/>
  <c r="I70" i="6"/>
  <c r="I74" i="6"/>
  <c r="I78" i="6"/>
  <c r="I82" i="6"/>
  <c r="I86" i="6"/>
  <c r="I90" i="6"/>
  <c r="I94" i="6"/>
  <c r="I98" i="6"/>
  <c r="I102" i="6"/>
  <c r="I56" i="6"/>
  <c r="I60" i="6"/>
  <c r="I64" i="6"/>
  <c r="I68" i="6"/>
  <c r="I72" i="6"/>
  <c r="I76" i="6"/>
  <c r="I80" i="6"/>
  <c r="I84" i="6"/>
  <c r="I88" i="6"/>
  <c r="I92" i="6"/>
  <c r="I96" i="6"/>
  <c r="I100" i="6"/>
  <c r="I53" i="6"/>
  <c r="I57" i="6"/>
  <c r="I61" i="6"/>
  <c r="I65" i="6"/>
  <c r="I69" i="6"/>
  <c r="I73" i="6"/>
  <c r="I77" i="6"/>
  <c r="I81" i="6"/>
  <c r="I85" i="6"/>
  <c r="I89" i="6"/>
  <c r="I93" i="6"/>
  <c r="I97" i="6"/>
  <c r="I101" i="6"/>
  <c r="I55" i="6"/>
  <c r="I59" i="6"/>
  <c r="I63" i="6"/>
  <c r="I67" i="6"/>
  <c r="I71" i="6"/>
  <c r="I75" i="6"/>
  <c r="I79" i="6"/>
  <c r="I83" i="6"/>
  <c r="I87" i="6"/>
  <c r="I91" i="6"/>
  <c r="I95" i="6"/>
  <c r="I99" i="6"/>
  <c r="I103" i="6"/>
  <c r="H56" i="6"/>
  <c r="H60" i="6"/>
  <c r="H76" i="6"/>
  <c r="H85" i="6"/>
  <c r="H97" i="6"/>
  <c r="H58" i="6"/>
  <c r="H66" i="6"/>
  <c r="H74" i="6"/>
  <c r="H82" i="6"/>
  <c r="H90" i="6"/>
  <c r="H98" i="6"/>
  <c r="H55" i="6"/>
  <c r="H59" i="6"/>
  <c r="H63" i="6"/>
  <c r="H67" i="6"/>
  <c r="H71" i="6"/>
  <c r="H75" i="6"/>
  <c r="H79" i="6"/>
  <c r="H83" i="6"/>
  <c r="H87" i="6"/>
  <c r="H91" i="6"/>
  <c r="H95" i="6"/>
  <c r="H99" i="6"/>
  <c r="H103" i="6"/>
  <c r="H64" i="6"/>
  <c r="H68" i="6"/>
  <c r="H72" i="6"/>
  <c r="H80" i="6"/>
  <c r="H84" i="6"/>
  <c r="H88" i="6"/>
  <c r="H92" i="6"/>
  <c r="H96" i="6"/>
  <c r="H100" i="6"/>
  <c r="H53" i="6"/>
  <c r="H57" i="6"/>
  <c r="H61" i="6"/>
  <c r="H65" i="6"/>
  <c r="H69" i="6"/>
  <c r="H73" i="6"/>
  <c r="H77" i="6"/>
  <c r="H81" i="6"/>
  <c r="H89" i="6"/>
  <c r="H93" i="6"/>
  <c r="H101" i="6"/>
  <c r="H54" i="6"/>
  <c r="H62" i="6"/>
  <c r="H70" i="6"/>
  <c r="H78" i="6"/>
  <c r="H86" i="6"/>
  <c r="H94" i="6"/>
  <c r="H102" i="6"/>
  <c r="G18" i="3"/>
  <c r="G20" i="3"/>
  <c r="G22" i="3"/>
  <c r="G24" i="3"/>
  <c r="G26" i="3"/>
  <c r="G28" i="3"/>
  <c r="G30" i="3"/>
  <c r="G32" i="3"/>
  <c r="G34" i="3"/>
  <c r="G36" i="3"/>
  <c r="G38" i="3"/>
  <c r="G40" i="3"/>
  <c r="G42" i="3"/>
  <c r="G44" i="3"/>
  <c r="G46" i="3"/>
  <c r="G48" i="3"/>
  <c r="G50" i="3"/>
  <c r="G52" i="3"/>
  <c r="G54" i="3"/>
  <c r="G56" i="3"/>
  <c r="G58" i="3"/>
  <c r="G60" i="3"/>
  <c r="G62" i="3"/>
  <c r="G64" i="3"/>
  <c r="G66" i="3"/>
  <c r="G68" i="3"/>
  <c r="G70" i="3"/>
  <c r="G72" i="3"/>
  <c r="G74" i="3"/>
  <c r="G76" i="3"/>
  <c r="G78" i="3"/>
  <c r="G80" i="3"/>
  <c r="G82" i="3"/>
  <c r="G84" i="3"/>
  <c r="G86" i="3"/>
  <c r="G88" i="3"/>
  <c r="G90" i="3"/>
  <c r="G92" i="3"/>
  <c r="G94" i="3"/>
  <c r="G96" i="3"/>
  <c r="G98" i="3"/>
  <c r="G100" i="3"/>
  <c r="G102" i="3"/>
  <c r="G104" i="3"/>
  <c r="G106" i="3"/>
  <c r="G108" i="3"/>
  <c r="G110" i="3"/>
  <c r="G112" i="3"/>
  <c r="G114" i="3"/>
  <c r="G116" i="3"/>
  <c r="G118" i="3"/>
  <c r="G120" i="3"/>
  <c r="G122" i="3"/>
  <c r="G124" i="3"/>
  <c r="G126" i="3"/>
  <c r="G128" i="3"/>
  <c r="G130" i="3"/>
  <c r="G132" i="3"/>
  <c r="G134" i="3"/>
  <c r="G136" i="3"/>
  <c r="G138" i="3"/>
  <c r="G140" i="3"/>
  <c r="G142" i="3"/>
  <c r="G144" i="3"/>
  <c r="G146" i="3"/>
  <c r="G148" i="3"/>
  <c r="G150" i="3"/>
  <c r="G152" i="3"/>
  <c r="G154" i="3"/>
  <c r="G156" i="3"/>
  <c r="G158" i="3"/>
  <c r="G160" i="3"/>
  <c r="G162" i="3"/>
  <c r="G164" i="3"/>
  <c r="G166" i="3"/>
  <c r="G168" i="3"/>
  <c r="G170" i="3"/>
  <c r="G172" i="3"/>
  <c r="G174" i="3"/>
  <c r="G176" i="3"/>
  <c r="G178" i="3"/>
  <c r="G180" i="3"/>
  <c r="G182" i="3"/>
  <c r="G184" i="3"/>
  <c r="F17" i="3"/>
  <c r="F19" i="3"/>
  <c r="F21" i="3"/>
  <c r="F23" i="3"/>
  <c r="F25" i="3"/>
  <c r="F27" i="3"/>
  <c r="F29" i="3"/>
  <c r="F31" i="3"/>
  <c r="F33" i="3"/>
  <c r="F35" i="3"/>
  <c r="F37" i="3"/>
  <c r="F39" i="3"/>
  <c r="F41" i="3"/>
  <c r="F43" i="3"/>
  <c r="F45" i="3"/>
  <c r="F47" i="3"/>
  <c r="F49" i="3"/>
  <c r="F51" i="3"/>
  <c r="F53" i="3"/>
  <c r="F55" i="3"/>
  <c r="F57" i="3"/>
  <c r="F59" i="3"/>
  <c r="F61" i="3"/>
  <c r="F63" i="3"/>
  <c r="F65" i="3"/>
  <c r="F67" i="3"/>
  <c r="F69" i="3"/>
  <c r="F71" i="3"/>
  <c r="F73" i="3"/>
  <c r="F75" i="3"/>
  <c r="F77" i="3"/>
  <c r="F79" i="3"/>
  <c r="F81" i="3"/>
  <c r="F83" i="3"/>
  <c r="F85" i="3"/>
  <c r="F87" i="3"/>
  <c r="F89" i="3"/>
  <c r="F91" i="3"/>
  <c r="F93" i="3"/>
  <c r="F95" i="3"/>
  <c r="F97" i="3"/>
  <c r="F99" i="3"/>
  <c r="F101" i="3"/>
  <c r="F103" i="3"/>
  <c r="F105" i="3"/>
  <c r="F107" i="3"/>
  <c r="F109" i="3"/>
  <c r="F111" i="3"/>
  <c r="F113" i="3"/>
  <c r="F115" i="3"/>
  <c r="F117" i="3"/>
  <c r="F119" i="3"/>
  <c r="F121" i="3"/>
  <c r="F123" i="3"/>
  <c r="F125" i="3"/>
  <c r="F127" i="3"/>
  <c r="F129" i="3"/>
  <c r="F131" i="3"/>
  <c r="F133" i="3"/>
  <c r="F135" i="3"/>
  <c r="F137" i="3"/>
  <c r="F139" i="3"/>
  <c r="F141" i="3"/>
  <c r="F143" i="3"/>
  <c r="F145" i="3"/>
  <c r="F147" i="3"/>
  <c r="F149" i="3"/>
  <c r="F151" i="3"/>
  <c r="F153" i="3"/>
  <c r="F155" i="3"/>
  <c r="F157" i="3"/>
  <c r="F159" i="3"/>
  <c r="F161" i="3"/>
  <c r="F163" i="3"/>
  <c r="F165" i="3"/>
  <c r="F167" i="3"/>
  <c r="F169" i="3"/>
  <c r="F171" i="3"/>
  <c r="F173" i="3"/>
  <c r="F175" i="3"/>
  <c r="F177" i="3"/>
  <c r="F179" i="3"/>
  <c r="F181" i="3"/>
  <c r="F183" i="3"/>
  <c r="F185" i="3"/>
  <c r="G17" i="3"/>
  <c r="G21" i="3"/>
  <c r="G25" i="3"/>
  <c r="G29" i="3"/>
  <c r="G33" i="3"/>
  <c r="G37" i="3"/>
  <c r="G41" i="3"/>
  <c r="G45" i="3"/>
  <c r="G49" i="3"/>
  <c r="G53" i="3"/>
  <c r="G57" i="3"/>
  <c r="G61" i="3"/>
  <c r="G65" i="3"/>
  <c r="G69" i="3"/>
  <c r="G73" i="3"/>
  <c r="G77" i="3"/>
  <c r="G81" i="3"/>
  <c r="G85" i="3"/>
  <c r="G89" i="3"/>
  <c r="G93" i="3"/>
  <c r="G97" i="3"/>
  <c r="G101" i="3"/>
  <c r="G105" i="3"/>
  <c r="G109" i="3"/>
  <c r="G113" i="3"/>
  <c r="G117" i="3"/>
  <c r="G121" i="3"/>
  <c r="G125" i="3"/>
  <c r="G129" i="3"/>
  <c r="G133" i="3"/>
  <c r="G137" i="3"/>
  <c r="G141" i="3"/>
  <c r="G145" i="3"/>
  <c r="G149" i="3"/>
  <c r="G153" i="3"/>
  <c r="G157" i="3"/>
  <c r="G161" i="3"/>
  <c r="G165" i="3"/>
  <c r="G169" i="3"/>
  <c r="G173" i="3"/>
  <c r="G177" i="3"/>
  <c r="G181" i="3"/>
  <c r="G185" i="3"/>
  <c r="G187" i="3"/>
  <c r="G189" i="3"/>
  <c r="G191" i="3"/>
  <c r="G193" i="3"/>
  <c r="G195" i="3"/>
  <c r="G197" i="3"/>
  <c r="G199" i="3"/>
  <c r="G201" i="3"/>
  <c r="G203" i="3"/>
  <c r="G205" i="3"/>
  <c r="G207" i="3"/>
  <c r="G209" i="3"/>
  <c r="G211" i="3"/>
  <c r="G213" i="3"/>
  <c r="G215" i="3"/>
  <c r="G217" i="3"/>
  <c r="G219" i="3"/>
  <c r="G221" i="3"/>
  <c r="G223" i="3"/>
  <c r="G225" i="3"/>
  <c r="F22" i="3"/>
  <c r="F26" i="3"/>
  <c r="F30" i="3"/>
  <c r="F34" i="3"/>
  <c r="F38" i="3"/>
  <c r="F42" i="3"/>
  <c r="F46" i="3"/>
  <c r="F50" i="3"/>
  <c r="F54" i="3"/>
  <c r="F58" i="3"/>
  <c r="F62" i="3"/>
  <c r="F66" i="3"/>
  <c r="F70" i="3"/>
  <c r="F74" i="3"/>
  <c r="F78" i="3"/>
  <c r="F82" i="3"/>
  <c r="F86" i="3"/>
  <c r="F94" i="3"/>
  <c r="F98" i="3"/>
  <c r="F102" i="3"/>
  <c r="F106" i="3"/>
  <c r="F110" i="3"/>
  <c r="F18" i="3"/>
  <c r="G19" i="3"/>
  <c r="G27" i="3"/>
  <c r="G35" i="3"/>
  <c r="G43" i="3"/>
  <c r="G51" i="3"/>
  <c r="G59" i="3"/>
  <c r="G67" i="3"/>
  <c r="G75" i="3"/>
  <c r="G83" i="3"/>
  <c r="F90" i="3"/>
  <c r="F96" i="3"/>
  <c r="F104" i="3"/>
  <c r="F112" i="3"/>
  <c r="F118" i="3"/>
  <c r="G123" i="3"/>
  <c r="F128" i="3"/>
  <c r="F134" i="3"/>
  <c r="G139" i="3"/>
  <c r="F144" i="3"/>
  <c r="F150" i="3"/>
  <c r="G155" i="3"/>
  <c r="F160" i="3"/>
  <c r="F166" i="3"/>
  <c r="G171" i="3"/>
  <c r="F176" i="3"/>
  <c r="F182" i="3"/>
  <c r="G186" i="3"/>
  <c r="F189" i="3"/>
  <c r="F192" i="3"/>
  <c r="G194" i="3"/>
  <c r="F197" i="3"/>
  <c r="F200" i="3"/>
  <c r="G202" i="3"/>
  <c r="F205" i="3"/>
  <c r="F208" i="3"/>
  <c r="G210" i="3"/>
  <c r="F213" i="3"/>
  <c r="F216" i="3"/>
  <c r="G218" i="3"/>
  <c r="F221" i="3"/>
  <c r="F224" i="3"/>
  <c r="F188" i="3"/>
  <c r="F196" i="3"/>
  <c r="F201" i="3"/>
  <c r="G206" i="3"/>
  <c r="G214" i="3"/>
  <c r="F220" i="3"/>
  <c r="F225" i="3"/>
  <c r="F32" i="3"/>
  <c r="F48" i="3"/>
  <c r="F64" i="3"/>
  <c r="F80" i="3"/>
  <c r="G95" i="3"/>
  <c r="G111" i="3"/>
  <c r="F122" i="3"/>
  <c r="F132" i="3"/>
  <c r="G143" i="3"/>
  <c r="F154" i="3"/>
  <c r="F164" i="3"/>
  <c r="G175" i="3"/>
  <c r="F186" i="3"/>
  <c r="F191" i="3"/>
  <c r="G196" i="3"/>
  <c r="F202" i="3"/>
  <c r="F207" i="3"/>
  <c r="F215" i="3"/>
  <c r="G220" i="3"/>
  <c r="F20" i="3"/>
  <c r="F28" i="3"/>
  <c r="F36" i="3"/>
  <c r="F44" i="3"/>
  <c r="F52" i="3"/>
  <c r="F60" i="3"/>
  <c r="F68" i="3"/>
  <c r="F76" i="3"/>
  <c r="F84" i="3"/>
  <c r="G91" i="3"/>
  <c r="G99" i="3"/>
  <c r="G107" i="3"/>
  <c r="F114" i="3"/>
  <c r="G119" i="3"/>
  <c r="F124" i="3"/>
  <c r="F130" i="3"/>
  <c r="G135" i="3"/>
  <c r="F140" i="3"/>
  <c r="F146" i="3"/>
  <c r="G151" i="3"/>
  <c r="F156" i="3"/>
  <c r="F162" i="3"/>
  <c r="G167" i="3"/>
  <c r="F172" i="3"/>
  <c r="F178" i="3"/>
  <c r="G183" i="3"/>
  <c r="F187" i="3"/>
  <c r="F190" i="3"/>
  <c r="G192" i="3"/>
  <c r="F195" i="3"/>
  <c r="F198" i="3"/>
  <c r="G200" i="3"/>
  <c r="F203" i="3"/>
  <c r="F206" i="3"/>
  <c r="G208" i="3"/>
  <c r="F211" i="3"/>
  <c r="F214" i="3"/>
  <c r="G216" i="3"/>
  <c r="F219" i="3"/>
  <c r="F222" i="3"/>
  <c r="G224" i="3"/>
  <c r="G23" i="3"/>
  <c r="G31" i="3"/>
  <c r="G39" i="3"/>
  <c r="G47" i="3"/>
  <c r="G55" i="3"/>
  <c r="G63" i="3"/>
  <c r="G71" i="3"/>
  <c r="G79" i="3"/>
  <c r="G87" i="3"/>
  <c r="F92" i="3"/>
  <c r="F100" i="3"/>
  <c r="F108" i="3"/>
  <c r="G115" i="3"/>
  <c r="F120" i="3"/>
  <c r="F126" i="3"/>
  <c r="G131" i="3"/>
  <c r="F136" i="3"/>
  <c r="F142" i="3"/>
  <c r="G147" i="3"/>
  <c r="F152" i="3"/>
  <c r="F158" i="3"/>
  <c r="G163" i="3"/>
  <c r="F168" i="3"/>
  <c r="F174" i="3"/>
  <c r="G179" i="3"/>
  <c r="F184" i="3"/>
  <c r="G190" i="3"/>
  <c r="F193" i="3"/>
  <c r="G198" i="3"/>
  <c r="F204" i="3"/>
  <c r="F209" i="3"/>
  <c r="F212" i="3"/>
  <c r="F217" i="3"/>
  <c r="G222" i="3"/>
  <c r="F24" i="3"/>
  <c r="F40" i="3"/>
  <c r="F56" i="3"/>
  <c r="F72" i="3"/>
  <c r="F88" i="3"/>
  <c r="G103" i="3"/>
  <c r="F116" i="3"/>
  <c r="G127" i="3"/>
  <c r="F138" i="3"/>
  <c r="F148" i="3"/>
  <c r="G159" i="3"/>
  <c r="F170" i="3"/>
  <c r="F180" i="3"/>
  <c r="G188" i="3"/>
  <c r="F194" i="3"/>
  <c r="F199" i="3"/>
  <c r="G204" i="3"/>
  <c r="F210" i="3"/>
  <c r="G212" i="3"/>
  <c r="F218" i="3"/>
  <c r="F223" i="3"/>
  <c r="C56" i="3"/>
  <c r="C60" i="3"/>
  <c r="C64" i="3"/>
  <c r="C68" i="3"/>
  <c r="C72" i="3"/>
  <c r="C76" i="3"/>
  <c r="C80" i="3"/>
  <c r="C84" i="3"/>
  <c r="C88" i="3"/>
  <c r="C92" i="3"/>
  <c r="C96" i="3"/>
  <c r="C100" i="3"/>
  <c r="C70" i="3"/>
  <c r="C82" i="3"/>
  <c r="C90" i="3"/>
  <c r="C102" i="3"/>
  <c r="C59" i="3"/>
  <c r="C71" i="3"/>
  <c r="C79" i="3"/>
  <c r="C87" i="3"/>
  <c r="C95" i="3"/>
  <c r="C103" i="3"/>
  <c r="C53" i="3"/>
  <c r="C57" i="3"/>
  <c r="C61" i="3"/>
  <c r="C65" i="3"/>
  <c r="C69" i="3"/>
  <c r="C73" i="3"/>
  <c r="C77" i="3"/>
  <c r="C81" i="3"/>
  <c r="C85" i="3"/>
  <c r="C89" i="3"/>
  <c r="C93" i="3"/>
  <c r="C97" i="3"/>
  <c r="C101" i="3"/>
  <c r="C54" i="3"/>
  <c r="C58" i="3"/>
  <c r="C62" i="3"/>
  <c r="C66" i="3"/>
  <c r="C74" i="3"/>
  <c r="C78" i="3"/>
  <c r="C86" i="3"/>
  <c r="C94" i="3"/>
  <c r="C98" i="3"/>
  <c r="C55" i="3"/>
  <c r="C63" i="3"/>
  <c r="C67" i="3"/>
  <c r="C75" i="3"/>
  <c r="C83" i="3"/>
  <c r="C91" i="3"/>
  <c r="C99" i="3"/>
  <c r="D56" i="3"/>
  <c r="D60" i="3"/>
  <c r="D64" i="3"/>
  <c r="D68" i="3"/>
  <c r="D72" i="3"/>
  <c r="D76" i="3"/>
  <c r="D80" i="3"/>
  <c r="D84" i="3"/>
  <c r="D88" i="3"/>
  <c r="D92" i="3"/>
  <c r="D96" i="3"/>
  <c r="D100" i="3"/>
  <c r="D53" i="3"/>
  <c r="D57" i="3"/>
  <c r="D61" i="3"/>
  <c r="D65" i="3"/>
  <c r="D69" i="3"/>
  <c r="D73" i="3"/>
  <c r="D77" i="3"/>
  <c r="D81" i="3"/>
  <c r="D85" i="3"/>
  <c r="D89" i="3"/>
  <c r="D93" i="3"/>
  <c r="D97" i="3"/>
  <c r="D101" i="3"/>
  <c r="D54" i="3"/>
  <c r="D58" i="3"/>
  <c r="D62" i="3"/>
  <c r="D66" i="3"/>
  <c r="D70" i="3"/>
  <c r="D74" i="3"/>
  <c r="D78" i="3"/>
  <c r="D82" i="3"/>
  <c r="D86" i="3"/>
  <c r="D90" i="3"/>
  <c r="D94" i="3"/>
  <c r="D98" i="3"/>
  <c r="D102" i="3"/>
  <c r="D55" i="3"/>
  <c r="D59" i="3"/>
  <c r="D63" i="3"/>
  <c r="D67" i="3"/>
  <c r="D71" i="3"/>
  <c r="D75" i="3"/>
  <c r="D79" i="3"/>
  <c r="D83" i="3"/>
  <c r="D87" i="3"/>
  <c r="D91" i="3"/>
  <c r="D95" i="3"/>
  <c r="D99" i="3"/>
  <c r="D103" i="3"/>
  <c r="K53" i="3"/>
  <c r="K57" i="3"/>
  <c r="K61" i="3"/>
  <c r="K65" i="3"/>
  <c r="K69" i="3"/>
  <c r="K73" i="3"/>
  <c r="K77" i="3"/>
  <c r="K81" i="3"/>
  <c r="K85" i="3"/>
  <c r="K89" i="3"/>
  <c r="K93" i="3"/>
  <c r="K97" i="3"/>
  <c r="K101" i="3"/>
  <c r="K54" i="3"/>
  <c r="K58" i="3"/>
  <c r="K62" i="3"/>
  <c r="K66" i="3"/>
  <c r="K70" i="3"/>
  <c r="K74" i="3"/>
  <c r="K78" i="3"/>
  <c r="K82" i="3"/>
  <c r="K86" i="3"/>
  <c r="K90" i="3"/>
  <c r="K94" i="3"/>
  <c r="K98" i="3"/>
  <c r="K102" i="3"/>
  <c r="K55" i="3"/>
  <c r="K59" i="3"/>
  <c r="K63" i="3"/>
  <c r="K67" i="3"/>
  <c r="K71" i="3"/>
  <c r="K75" i="3"/>
  <c r="K79" i="3"/>
  <c r="K83" i="3"/>
  <c r="K87" i="3"/>
  <c r="K91" i="3"/>
  <c r="K95" i="3"/>
  <c r="K99" i="3"/>
  <c r="K103" i="3"/>
  <c r="K56" i="3"/>
  <c r="K60" i="3"/>
  <c r="K64" i="3"/>
  <c r="K68" i="3"/>
  <c r="K72" i="3"/>
  <c r="K76" i="3"/>
  <c r="K80" i="3"/>
  <c r="K84" i="3"/>
  <c r="K88" i="3"/>
  <c r="K92" i="3"/>
  <c r="K96" i="3"/>
  <c r="K100" i="3"/>
  <c r="H56" i="3"/>
  <c r="H60" i="3"/>
  <c r="H64" i="3"/>
  <c r="H68" i="3"/>
  <c r="H72" i="3"/>
  <c r="H76" i="3"/>
  <c r="H80" i="3"/>
  <c r="H84" i="3"/>
  <c r="H88" i="3"/>
  <c r="H92" i="3"/>
  <c r="H96" i="3"/>
  <c r="H100" i="3"/>
  <c r="H53" i="3"/>
  <c r="H57" i="3"/>
  <c r="H61" i="3"/>
  <c r="H65" i="3"/>
  <c r="H69" i="3"/>
  <c r="H73" i="3"/>
  <c r="H77" i="3"/>
  <c r="H81" i="3"/>
  <c r="H85" i="3"/>
  <c r="H89" i="3"/>
  <c r="H93" i="3"/>
  <c r="H97" i="3"/>
  <c r="H101" i="3"/>
  <c r="H54" i="3"/>
  <c r="H58" i="3"/>
  <c r="H62" i="3"/>
  <c r="H66" i="3"/>
  <c r="H70" i="3"/>
  <c r="H74" i="3"/>
  <c r="H78" i="3"/>
  <c r="H82" i="3"/>
  <c r="H86" i="3"/>
  <c r="H90" i="3"/>
  <c r="H94" i="3"/>
  <c r="H98" i="3"/>
  <c r="H102" i="3"/>
  <c r="H55" i="3"/>
  <c r="H59" i="3"/>
  <c r="H63" i="3"/>
  <c r="H67" i="3"/>
  <c r="H71" i="3"/>
  <c r="H75" i="3"/>
  <c r="H79" i="3"/>
  <c r="H83" i="3"/>
  <c r="H87" i="3"/>
  <c r="H91" i="3"/>
  <c r="H95" i="3"/>
  <c r="H99" i="3"/>
  <c r="H103" i="3"/>
  <c r="L53" i="3"/>
  <c r="L57" i="3"/>
  <c r="L61" i="3"/>
  <c r="L65" i="3"/>
  <c r="L69" i="3"/>
  <c r="L73" i="3"/>
  <c r="L77" i="3"/>
  <c r="L81" i="3"/>
  <c r="L85" i="3"/>
  <c r="L89" i="3"/>
  <c r="L93" i="3"/>
  <c r="L97" i="3"/>
  <c r="L101" i="3"/>
  <c r="L54" i="3"/>
  <c r="L58" i="3"/>
  <c r="L62" i="3"/>
  <c r="L66" i="3"/>
  <c r="L70" i="3"/>
  <c r="L74" i="3"/>
  <c r="L78" i="3"/>
  <c r="L82" i="3"/>
  <c r="L86" i="3"/>
  <c r="L90" i="3"/>
  <c r="L94" i="3"/>
  <c r="L98" i="3"/>
  <c r="L102" i="3"/>
  <c r="L55" i="3"/>
  <c r="L59" i="3"/>
  <c r="L63" i="3"/>
  <c r="L67" i="3"/>
  <c r="L71" i="3"/>
  <c r="L75" i="3"/>
  <c r="L79" i="3"/>
  <c r="L83" i="3"/>
  <c r="L87" i="3"/>
  <c r="L91" i="3"/>
  <c r="L95" i="3"/>
  <c r="L99" i="3"/>
  <c r="L103" i="3"/>
  <c r="L56" i="3"/>
  <c r="L60" i="3"/>
  <c r="L64" i="3"/>
  <c r="L68" i="3"/>
  <c r="L72" i="3"/>
  <c r="L76" i="3"/>
  <c r="L80" i="3"/>
  <c r="L84" i="3"/>
  <c r="L88" i="3"/>
  <c r="L92" i="3"/>
  <c r="L96" i="3"/>
  <c r="L100" i="3"/>
  <c r="E56" i="3"/>
  <c r="E60" i="3"/>
  <c r="E64" i="3"/>
  <c r="E68" i="3"/>
  <c r="E72" i="3"/>
  <c r="E76" i="3"/>
  <c r="E80" i="3"/>
  <c r="E84" i="3"/>
  <c r="E88" i="3"/>
  <c r="E92" i="3"/>
  <c r="E96" i="3"/>
  <c r="E100" i="3"/>
  <c r="E53" i="3"/>
  <c r="E57" i="3"/>
  <c r="E61" i="3"/>
  <c r="E65" i="3"/>
  <c r="E69" i="3"/>
  <c r="E73" i="3"/>
  <c r="E77" i="3"/>
  <c r="E81" i="3"/>
  <c r="E85" i="3"/>
  <c r="E89" i="3"/>
  <c r="E93" i="3"/>
  <c r="E97" i="3"/>
  <c r="E101" i="3"/>
  <c r="E54" i="3"/>
  <c r="E58" i="3"/>
  <c r="E62" i="3"/>
  <c r="E66" i="3"/>
  <c r="E70" i="3"/>
  <c r="E74" i="3"/>
  <c r="E78" i="3"/>
  <c r="E82" i="3"/>
  <c r="E86" i="3"/>
  <c r="E90" i="3"/>
  <c r="E94" i="3"/>
  <c r="E98" i="3"/>
  <c r="E102" i="3"/>
  <c r="E55" i="3"/>
  <c r="E59" i="3"/>
  <c r="E63" i="3"/>
  <c r="E67" i="3"/>
  <c r="E71" i="3"/>
  <c r="E75" i="3"/>
  <c r="E79" i="3"/>
  <c r="E83" i="3"/>
  <c r="E87" i="3"/>
  <c r="E91" i="3"/>
  <c r="E95" i="3"/>
  <c r="E99" i="3"/>
  <c r="E103" i="3"/>
  <c r="I55" i="3"/>
  <c r="I59" i="3"/>
  <c r="I63" i="3"/>
  <c r="I67" i="3"/>
  <c r="I71" i="3"/>
  <c r="I75" i="3"/>
  <c r="I79" i="3"/>
  <c r="I83" i="3"/>
  <c r="I87" i="3"/>
  <c r="I91" i="3"/>
  <c r="I95" i="3"/>
  <c r="I99" i="3"/>
  <c r="I103" i="3"/>
  <c r="I56" i="3"/>
  <c r="I60" i="3"/>
  <c r="I64" i="3"/>
  <c r="I68" i="3"/>
  <c r="I72" i="3"/>
  <c r="I76" i="3"/>
  <c r="I80" i="3"/>
  <c r="I84" i="3"/>
  <c r="I88" i="3"/>
  <c r="I92" i="3"/>
  <c r="I96" i="3"/>
  <c r="I100" i="3"/>
  <c r="I53" i="3"/>
  <c r="I57" i="3"/>
  <c r="I61" i="3"/>
  <c r="I65" i="3"/>
  <c r="I69" i="3"/>
  <c r="I73" i="3"/>
  <c r="I77" i="3"/>
  <c r="I81" i="3"/>
  <c r="I85" i="3"/>
  <c r="I89" i="3"/>
  <c r="I93" i="3"/>
  <c r="I97" i="3"/>
  <c r="I101" i="3"/>
  <c r="I54" i="3"/>
  <c r="I58" i="3"/>
  <c r="I62" i="3"/>
  <c r="I66" i="3"/>
  <c r="I70" i="3"/>
  <c r="I74" i="3"/>
  <c r="I78" i="3"/>
  <c r="I82" i="3"/>
  <c r="I86" i="3"/>
  <c r="I90" i="3"/>
  <c r="I94" i="3"/>
  <c r="I98" i="3"/>
  <c r="I102" i="3"/>
  <c r="J56" i="3"/>
  <c r="J60" i="3"/>
  <c r="J64" i="3"/>
  <c r="J68" i="3"/>
  <c r="J72" i="3"/>
  <c r="J76" i="3"/>
  <c r="J80" i="3"/>
  <c r="J84" i="3"/>
  <c r="J88" i="3"/>
  <c r="J92" i="3"/>
  <c r="J96" i="3"/>
  <c r="J100" i="3"/>
  <c r="J53" i="3"/>
  <c r="J57" i="3"/>
  <c r="J61" i="3"/>
  <c r="J65" i="3"/>
  <c r="J69" i="3"/>
  <c r="J73" i="3"/>
  <c r="J77" i="3"/>
  <c r="J81" i="3"/>
  <c r="J85" i="3"/>
  <c r="J89" i="3"/>
  <c r="J93" i="3"/>
  <c r="J97" i="3"/>
  <c r="J101" i="3"/>
  <c r="J54" i="3"/>
  <c r="J58" i="3"/>
  <c r="J62" i="3"/>
  <c r="J66" i="3"/>
  <c r="J70" i="3"/>
  <c r="J74" i="3"/>
  <c r="J78" i="3"/>
  <c r="J82" i="3"/>
  <c r="J86" i="3"/>
  <c r="J90" i="3"/>
  <c r="J94" i="3"/>
  <c r="J98" i="3"/>
  <c r="J102" i="3"/>
  <c r="J55" i="3"/>
  <c r="J59" i="3"/>
  <c r="J63" i="3"/>
  <c r="J67" i="3"/>
  <c r="J71" i="3"/>
  <c r="J75" i="3"/>
  <c r="J79" i="3"/>
  <c r="J83" i="3"/>
  <c r="J87" i="3"/>
  <c r="J91" i="3"/>
  <c r="J95" i="3"/>
  <c r="J99" i="3"/>
  <c r="J103" i="3"/>
  <c r="S21" i="3"/>
  <c r="S17" i="3"/>
  <c r="T16" i="3"/>
  <c r="O16" i="3"/>
  <c r="L16" i="3"/>
  <c r="G13" i="6"/>
  <c r="F17" i="6"/>
  <c r="K15" i="6"/>
  <c r="I13" i="6"/>
  <c r="J13" i="6"/>
  <c r="H10" i="6"/>
  <c r="G16" i="6"/>
  <c r="G12" i="6"/>
  <c r="H13" i="6"/>
  <c r="K11" i="6"/>
  <c r="E18" i="6"/>
  <c r="G15" i="6"/>
  <c r="E12" i="6"/>
  <c r="I12" i="6"/>
  <c r="E16" i="6"/>
  <c r="K13" i="6"/>
  <c r="I10" i="6"/>
  <c r="I9" i="6"/>
  <c r="K10" i="6"/>
  <c r="E13" i="6"/>
  <c r="H9" i="6"/>
  <c r="I18" i="6"/>
  <c r="I14" i="6"/>
  <c r="F18" i="6"/>
  <c r="E15" i="6"/>
  <c r="E14" i="6"/>
  <c r="J15" i="6"/>
  <c r="I11" i="6"/>
  <c r="I16" i="6"/>
  <c r="F14" i="6"/>
  <c r="F15" i="6"/>
  <c r="H12" i="6"/>
  <c r="G18" i="6"/>
  <c r="I17" i="6"/>
  <c r="E9" i="6"/>
  <c r="F9" i="6"/>
  <c r="I15" i="6"/>
  <c r="F12" i="6"/>
  <c r="E17" i="6"/>
  <c r="G14" i="6"/>
  <c r="E11" i="6"/>
  <c r="F11" i="6"/>
  <c r="K9" i="6"/>
  <c r="G17" i="6"/>
  <c r="F10" i="6"/>
  <c r="K12" i="6"/>
  <c r="J14" i="6"/>
  <c r="E10" i="6"/>
  <c r="K18" i="6"/>
  <c r="K14" i="6"/>
  <c r="H11" i="6"/>
  <c r="F16" i="6"/>
  <c r="F13" i="6"/>
  <c r="O19" i="3"/>
  <c r="T22" i="3"/>
  <c r="O22" i="3"/>
  <c r="L18" i="3"/>
  <c r="L19" i="3"/>
  <c r="L21" i="3"/>
  <c r="T17" i="3"/>
  <c r="O20" i="3"/>
  <c r="O18" i="3"/>
  <c r="T19" i="3"/>
  <c r="L22" i="3"/>
  <c r="T21" i="3"/>
  <c r="O21" i="3"/>
  <c r="T18" i="3"/>
  <c r="L23" i="3"/>
  <c r="L20" i="3"/>
  <c r="L17" i="3"/>
  <c r="O23" i="3"/>
  <c r="T23" i="3"/>
  <c r="O17" i="3"/>
  <c r="F16" i="3"/>
</calcChain>
</file>

<file path=xl/sharedStrings.xml><?xml version="1.0" encoding="utf-8"?>
<sst xmlns="http://schemas.openxmlformats.org/spreadsheetml/2006/main" count="340" uniqueCount="138">
  <si>
    <t>ENI IM Equity</t>
  </si>
  <si>
    <t>KYH - Historical: restituisce la serie storica (date e valori) del field specificato per il ticker specificato</t>
  </si>
  <si>
    <t>INPUT</t>
  </si>
  <si>
    <t>TICKER BLOOMBERG</t>
  </si>
  <si>
    <t>FIELD BLOOMBERG</t>
  </si>
  <si>
    <t>OPZIONALI</t>
  </si>
  <si>
    <t>DEFAULT</t>
  </si>
  <si>
    <t>OPZIONI</t>
  </si>
  <si>
    <t>DESCRIZIONE OPZIONI</t>
  </si>
  <si>
    <t>START DATE</t>
  </si>
  <si>
    <t>Formato: "yyyy-mm-dd"</t>
  </si>
  <si>
    <t>END DATE</t>
  </si>
  <si>
    <t>ADJUST</t>
  </si>
  <si>
    <t>rough</t>
  </si>
  <si>
    <t>serie storica originale</t>
  </si>
  <si>
    <t>pred</t>
  </si>
  <si>
    <t>riempimento con valore precedente</t>
  </si>
  <si>
    <t>obje</t>
  </si>
  <si>
    <t>riempimento con valore successivo</t>
  </si>
  <si>
    <t>nullfill</t>
  </si>
  <si>
    <t>riempimento con valore nullo</t>
  </si>
  <si>
    <t>zerofill</t>
  </si>
  <si>
    <t>riempimento con 0</t>
  </si>
  <si>
    <t>CURRENCY</t>
  </si>
  <si>
    <t>LOC</t>
  </si>
  <si>
    <t>valuta locale del titolo</t>
  </si>
  <si>
    <t>codice di 3 lettere di qualsiasi currency</t>
  </si>
  <si>
    <t>esempi: EUR,USD,GBP…</t>
  </si>
  <si>
    <t>CALENDARIO</t>
  </si>
  <si>
    <t>weekday</t>
  </si>
  <si>
    <t>da lunedi a venerdi</t>
  </si>
  <si>
    <t>ex-friday</t>
  </si>
  <si>
    <t>da lunedi a  giovedi</t>
  </si>
  <si>
    <t>all</t>
  </si>
  <si>
    <t>tutti i giorni</t>
  </si>
  <si>
    <t>eom</t>
  </si>
  <si>
    <t>fine mese</t>
  </si>
  <si>
    <t>eow</t>
  </si>
  <si>
    <t>fine settimana (venerdi)</t>
  </si>
  <si>
    <t>NOTE</t>
  </si>
  <si>
    <t>1) Se adjust = rough il parametro CALENDARIO viene ignorato, poiche` vengono considerate solo le date della serie storica originale</t>
  </si>
  <si>
    <t>2) Se START DATE e`  antecedente all'inizio della serie storica, la funzione restituisce valori nulli per tutte le date del CALENDARIO 
specificato che si trovano tra START DATE e la data di inizio della serie storica - non vale per ADJUST =  "rough"</t>
  </si>
  <si>
    <t>3) Se END DATE e` successiva alla fine della serie storica, la funzione riempie gli ultimi valori secondo il parametro ADJUST
 (ultimo valore disponibile se "pred" o "obje", null se "nullfill", 0 se "zerofill") - non vale per ADJUST =  "rough"</t>
  </si>
  <si>
    <t>ESEMPI</t>
  </si>
  <si>
    <t>=KYH("ENI IM Equity","LAST_PRICE")</t>
  </si>
  <si>
    <t>=KYH("ENI IM Equity","LAST_PRICE","2015-01-01","2016-01-01")</t>
  </si>
  <si>
    <t>=KYH("ENI IM Equity","LAST_PRICE",,,"pred","EUR","eom")</t>
  </si>
  <si>
    <t>KYD - Descriptive: restituisce il valore del campo descrittivo specificato per il ticker specificato</t>
  </si>
  <si>
    <t>=KYD("ENI IM Equity","NAME")</t>
  </si>
  <si>
    <t>=KYD("IBM US Equity","CRNCY")</t>
  </si>
  <si>
    <t>=KYD("TEMFMAU LX Equity","COUNTRY")</t>
  </si>
  <si>
    <t>TICKER</t>
  </si>
  <si>
    <t>FIELD</t>
  </si>
  <si>
    <t>LAST_PRICE</t>
  </si>
  <si>
    <t>CALENDAR</t>
  </si>
  <si>
    <t>restituisce solo i valori</t>
  </si>
  <si>
    <t>restituisce date e valori</t>
  </si>
  <si>
    <t>N COLONNE</t>
  </si>
  <si>
    <t>=KYH("ENI IM Equity","LAST_PRICE","2015-01-01",,"pred",,"all",1)</t>
  </si>
  <si>
    <t>FILLER</t>
  </si>
  <si>
    <t>ticker bloomberg del filler</t>
  </si>
  <si>
    <t>data di inizio serie storica</t>
  </si>
  <si>
    <t>data di fine serie storica</t>
  </si>
  <si>
    <t>=KYHF("ENI IM Equity","LAST_PRICE",,,"pred","EUR","eom",2,"FTSEMIB Index")</t>
  </si>
  <si>
    <t>2</t>
  </si>
  <si>
    <t>restituisce date, valori e rendimenti</t>
  </si>
  <si>
    <t>2) Se START DATE e`  antecedente all'inizio della serie storica, la funzione restituisce i dati del ticker filler per tutte le date del CALENDARIO specificato che si trovano tra START DATE e la data di inizio della serie storica - non vale per ADJUST =  "rough"</t>
  </si>
  <si>
    <t>3 (opzione ancora da implementare)</t>
  </si>
  <si>
    <t>KYHF - Historical Filler: restituisce la serie storica del field specificato per il ticker riempita con un ticker filler</t>
  </si>
  <si>
    <t>ANCORA DA IMPLEMENTARE</t>
  </si>
  <si>
    <t>KYHF - Historical Filler: restituisce la serie storica del field specificato per il ticker specificato riempita con un ticker filler</t>
  </si>
  <si>
    <t>KYFLDS - Ricerca Fields: prende una stringa in ingresso e restituisce i campi Bloomberg che matchano la stringa</t>
  </si>
  <si>
    <t>KYTIC - Ricerca Ticker: prende in ingresso una stringa e restituisce i ticker Bloomberg i cui nomi matchano la stringa</t>
  </si>
  <si>
    <t>KYLST - Ricerca Liste: prende in ingresso l'ID_User dell'utente e restituisce i nomi delle liste associate all'utente</t>
  </si>
  <si>
    <t xml:space="preserve">KYCRST - CrossTicker: Restiusce il ticker di un provider a partire dal ticker di un altro provider </t>
  </si>
  <si>
    <t xml:space="preserve">KYCRSF - CrossField: Restiusce il field di un provider a partire dal field di un altro provider </t>
  </si>
  <si>
    <t>start</t>
  </si>
  <si>
    <t>end</t>
  </si>
  <si>
    <t>obs</t>
  </si>
  <si>
    <t>KYHS - Historical Statistics: restituisce la data di inizio, la data di fine e il numero di osservazioni della serie storica</t>
  </si>
  <si>
    <t>STATISTIC</t>
  </si>
  <si>
    <t>DLL .Net Assembly</t>
  </si>
  <si>
    <t>Excel UDF Add-in</t>
  </si>
  <si>
    <t>Matlab functions</t>
  </si>
  <si>
    <t>KYIH - Restituisce una serie storica intraday in funzione del time frame desiderato</t>
  </si>
  <si>
    <t>KYREQ - Modulo di inserimento delle richieste di scarico direttamente connesso al Provider e al DB</t>
  </si>
  <si>
    <t>Elenco funzionalità</t>
  </si>
  <si>
    <t>START DATE*</t>
  </si>
  <si>
    <t>END DATE*</t>
  </si>
  <si>
    <t>MXFM Index</t>
  </si>
  <si>
    <t>String</t>
  </si>
  <si>
    <t>Double or String</t>
  </si>
  <si>
    <t>KYH</t>
  </si>
  <si>
    <t>KYD</t>
  </si>
  <si>
    <t>FIELD1</t>
  </si>
  <si>
    <t>FIELD2</t>
  </si>
  <si>
    <t>FIELD3</t>
  </si>
  <si>
    <t>FIELD4</t>
  </si>
  <si>
    <t>FIELD5</t>
  </si>
  <si>
    <t>FIELD6</t>
  </si>
  <si>
    <t>FIELD7</t>
  </si>
  <si>
    <t>NAME</t>
  </si>
  <si>
    <t>SECURITY_TYP</t>
  </si>
  <si>
    <t>CRNCY</t>
  </si>
  <si>
    <t>MARKET_STATUS</t>
  </si>
  <si>
    <t>SECURITY_TYP2</t>
  </si>
  <si>
    <t>*Se Inserito come "stringa" utilizzare il formato : yyyy-mm-dd</t>
  </si>
  <si>
    <t>COUNTRY</t>
  </si>
  <si>
    <t>country*</t>
  </si>
  <si>
    <t>* I Fields sono case sensitive.</t>
  </si>
  <si>
    <t>KYHS</t>
  </si>
  <si>
    <t>* il parametro type di default è il numero di osservazioni</t>
  </si>
  <si>
    <t>VOLUME</t>
  </si>
  <si>
    <t>type2</t>
  </si>
  <si>
    <t>type3</t>
  </si>
  <si>
    <t>type1*</t>
  </si>
  <si>
    <t>** i dati sono riferiti alla serie "Rough"</t>
  </si>
  <si>
    <t>data di inizio della serie storica</t>
  </si>
  <si>
    <t>data di fine della serie storica</t>
  </si>
  <si>
    <t>numero di osservazioni della serie storica</t>
  </si>
  <si>
    <t>LONG_COMP_NAME</t>
  </si>
  <si>
    <t>BNOCSIA LX Equity</t>
  </si>
  <si>
    <t>TEMFMAU LX Equity</t>
  </si>
  <si>
    <t>LFLXHR6 LX Equity</t>
  </si>
  <si>
    <t>EEM US Equity</t>
  </si>
  <si>
    <t>COUNTRY_FULL_NAME</t>
  </si>
  <si>
    <t>ISP IM Equity</t>
  </si>
  <si>
    <t>INDUSTRY_SECTOR</t>
  </si>
  <si>
    <t>PQUINTA LX Equity</t>
  </si>
  <si>
    <t>MES US Equity</t>
  </si>
  <si>
    <t>BATS LN Equity</t>
  </si>
  <si>
    <t>AGASMA2 LX Equity</t>
  </si>
  <si>
    <t>CIE_DES</t>
  </si>
  <si>
    <t>EUR</t>
  </si>
  <si>
    <t>=KYHS("ENI IM Equity","LAST_PRICE")</t>
  </si>
  <si>
    <t>=KYHS("ENI IM Equity","LAST_PRICE","end")</t>
  </si>
  <si>
    <t>=KYHS("ENI IM Equity","LAST_PRICE","start")</t>
  </si>
  <si>
    <t>restiruisce solo le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</si>
</sst>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410]mmmm\-yyyy;@"/>
    <numFmt numFmtId="165" formatCode="_-* #,##0_-;\-* #,##0_-;_-* &quot;-&quot;??_-;_-@_-"/>
  </numFmts>
  <fonts count="7"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i/>
      <sz val="11"/>
      <color theme="1"/>
      <name val="Calibri"/>
      <family val="2"/>
      <scheme val="minor"/>
    </font>
    <font>
      <sz val="11"/>
      <color theme="1"/>
      <name val="Calibri"/>
      <family val="2"/>
      <scheme val="minor"/>
    </font>
    <font>
      <sz val="11"/>
      <color theme="1"/>
      <name val="Calibri"/>
      <family val="2"/>
    </font>
  </fonts>
  <fills count="9">
    <fill>
      <patternFill patternType="none"/>
    </fill>
    <fill>
      <patternFill patternType="gray125"/>
    </fill>
    <fill>
      <patternFill patternType="solid">
        <fgColor theme="6" tint="0.39997558519241921"/>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theme="6" tint="-0.249977111117893"/>
        <bgColor indexed="64"/>
      </patternFill>
    </fill>
    <fill>
      <patternFill patternType="solid">
        <fgColor theme="0" tint="-4.9989318521683403E-2"/>
        <bgColor indexed="64"/>
      </patternFill>
    </fill>
    <fill>
      <patternFill patternType="solid">
        <fgColor rgb="FFFFC000"/>
        <bgColor indexed="64"/>
      </patternFill>
    </fill>
  </fills>
  <borders count="3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auto="1"/>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43" fontId="5" fillId="0" borderId="0" applyFont="0" applyFill="0" applyBorder="0" applyAlignment="0" applyProtection="0"/>
    <xf numFmtId="0" fontId="6" fillId="0" borderId="0"/>
  </cellStyleXfs>
  <cellXfs count="138">
    <xf numFmtId="0" fontId="0" fillId="0" borderId="0" xfId="0"/>
    <xf numFmtId="0" fontId="1" fillId="0" borderId="0" xfId="0" applyFont="1"/>
    <xf numFmtId="0" fontId="1" fillId="0" borderId="4" xfId="0" applyFont="1" applyBorder="1"/>
    <xf numFmtId="0" fontId="1" fillId="0" borderId="5" xfId="0" applyFont="1" applyBorder="1"/>
    <xf numFmtId="0" fontId="1" fillId="0" borderId="6"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7" xfId="0" applyBorder="1"/>
    <xf numFmtId="0" fontId="0" fillId="0" borderId="0" xfId="0" applyBorder="1"/>
    <xf numFmtId="0" fontId="0" fillId="0" borderId="8" xfId="0" applyBorder="1"/>
    <xf numFmtId="0" fontId="0" fillId="0" borderId="18" xfId="0" applyBorder="1"/>
    <xf numFmtId="0" fontId="0" fillId="0" borderId="19" xfId="0" applyBorder="1"/>
    <xf numFmtId="0" fontId="0" fillId="0" borderId="20" xfId="0" applyBorder="1"/>
    <xf numFmtId="0" fontId="0" fillId="0" borderId="19" xfId="0" applyBorder="1" applyAlignment="1">
      <alignment horizontal="left"/>
    </xf>
    <xf numFmtId="0" fontId="0" fillId="0" borderId="9" xfId="0" applyBorder="1"/>
    <xf numFmtId="0" fontId="0" fillId="0" borderId="10" xfId="0" applyBorder="1"/>
    <xf numFmtId="0" fontId="0" fillId="0" borderId="11" xfId="0" applyBorder="1"/>
    <xf numFmtId="0" fontId="0" fillId="0" borderId="0" xfId="0" quotePrefix="1"/>
    <xf numFmtId="14" fontId="0" fillId="0" borderId="0" xfId="0" applyNumberFormat="1"/>
    <xf numFmtId="49" fontId="0" fillId="0" borderId="0" xfId="0" applyNumberFormat="1" applyBorder="1"/>
    <xf numFmtId="0" fontId="0" fillId="0" borderId="10" xfId="0" quotePrefix="1" applyBorder="1" applyAlignment="1">
      <alignment horizontal="left"/>
    </xf>
    <xf numFmtId="0" fontId="0" fillId="0" borderId="0" xfId="0" quotePrefix="1" applyBorder="1" applyAlignment="1">
      <alignment horizontal="left"/>
    </xf>
    <xf numFmtId="0" fontId="0" fillId="0" borderId="0" xfId="0" applyAlignment="1">
      <alignment wrapText="1"/>
    </xf>
    <xf numFmtId="0" fontId="3" fillId="7" borderId="28" xfId="1" applyFont="1" applyFill="1" applyBorder="1" applyAlignment="1"/>
    <xf numFmtId="0" fontId="4" fillId="7" borderId="29" xfId="0" applyFont="1" applyFill="1" applyBorder="1"/>
    <xf numFmtId="0" fontId="4" fillId="7" borderId="30" xfId="0" applyFont="1" applyFill="1" applyBorder="1"/>
    <xf numFmtId="0" fontId="1" fillId="6" borderId="31" xfId="0" applyFont="1" applyFill="1" applyBorder="1" applyAlignment="1">
      <alignment horizontal="center"/>
    </xf>
    <xf numFmtId="0" fontId="1" fillId="6" borderId="13" xfId="0" applyFont="1" applyFill="1" applyBorder="1" applyAlignment="1">
      <alignment wrapText="1"/>
    </xf>
    <xf numFmtId="0" fontId="1" fillId="6" borderId="32" xfId="0" applyFont="1" applyFill="1" applyBorder="1" applyAlignment="1">
      <alignment wrapText="1"/>
    </xf>
    <xf numFmtId="0" fontId="1" fillId="6" borderId="31" xfId="0" applyFont="1" applyFill="1" applyBorder="1" applyAlignment="1">
      <alignment wrapText="1"/>
    </xf>
    <xf numFmtId="0" fontId="0" fillId="7" borderId="0" xfId="0" applyFill="1"/>
    <xf numFmtId="0" fontId="0" fillId="4" borderId="0" xfId="0" applyFill="1"/>
    <xf numFmtId="14" fontId="0" fillId="2" borderId="22" xfId="0" applyNumberFormat="1" applyFill="1" applyBorder="1"/>
    <xf numFmtId="0" fontId="0" fillId="3" borderId="16" xfId="0" applyFill="1" applyBorder="1"/>
    <xf numFmtId="0" fontId="0" fillId="7" borderId="23" xfId="0" applyFill="1" applyBorder="1"/>
    <xf numFmtId="14" fontId="0" fillId="2" borderId="24" xfId="0" applyNumberFormat="1" applyFill="1" applyBorder="1"/>
    <xf numFmtId="0" fontId="0" fillId="3" borderId="0" xfId="0" applyFill="1" applyBorder="1"/>
    <xf numFmtId="0" fontId="0" fillId="7" borderId="25" xfId="0" applyFill="1" applyBorder="1"/>
    <xf numFmtId="14" fontId="0" fillId="3" borderId="0" xfId="0" quotePrefix="1" applyNumberFormat="1" applyFill="1" applyBorder="1"/>
    <xf numFmtId="14" fontId="0" fillId="2" borderId="26" xfId="0" applyNumberFormat="1" applyFill="1" applyBorder="1"/>
    <xf numFmtId="0" fontId="0" fillId="3" borderId="19" xfId="0" applyNumberFormat="1" applyFill="1" applyBorder="1"/>
    <xf numFmtId="0" fontId="0" fillId="7" borderId="27" xfId="0" applyFill="1" applyBorder="1"/>
    <xf numFmtId="14" fontId="0" fillId="8" borderId="21" xfId="0" applyNumberFormat="1" applyFill="1" applyBorder="1"/>
    <xf numFmtId="0" fontId="0" fillId="0" borderId="0" xfId="0" applyAlignment="1">
      <alignment horizontal="right"/>
    </xf>
    <xf numFmtId="0" fontId="0" fillId="0" borderId="0" xfId="0" applyAlignment="1">
      <alignment horizontal="left"/>
    </xf>
    <xf numFmtId="14" fontId="0" fillId="2" borderId="31" xfId="0" applyNumberFormat="1" applyFill="1" applyBorder="1"/>
    <xf numFmtId="0" fontId="0" fillId="3" borderId="13" xfId="0" applyFill="1" applyBorder="1"/>
    <xf numFmtId="0" fontId="0" fillId="7" borderId="32" xfId="0" applyFill="1" applyBorder="1"/>
    <xf numFmtId="0" fontId="0" fillId="3" borderId="19" xfId="0" applyFill="1" applyBorder="1"/>
    <xf numFmtId="14" fontId="0" fillId="4" borderId="0" xfId="0" applyNumberFormat="1" applyFill="1"/>
    <xf numFmtId="0" fontId="2" fillId="7" borderId="29" xfId="1" applyFill="1" applyBorder="1"/>
    <xf numFmtId="0" fontId="6" fillId="0" borderId="0" xfId="3"/>
    <xf numFmtId="0" fontId="1" fillId="0" borderId="31" xfId="0" applyFont="1" applyBorder="1"/>
    <xf numFmtId="0" fontId="1" fillId="0" borderId="13" xfId="0" applyFont="1" applyBorder="1"/>
    <xf numFmtId="0" fontId="1" fillId="0" borderId="32" xfId="0" applyFont="1" applyBorder="1"/>
    <xf numFmtId="0" fontId="0" fillId="7" borderId="16" xfId="0" applyFill="1" applyBorder="1"/>
    <xf numFmtId="0" fontId="0" fillId="7" borderId="0" xfId="0" applyFill="1" applyBorder="1"/>
    <xf numFmtId="0" fontId="0" fillId="7" borderId="19" xfId="0" applyFill="1" applyBorder="1"/>
    <xf numFmtId="14" fontId="0" fillId="2" borderId="28" xfId="0" applyNumberFormat="1" applyFill="1" applyBorder="1"/>
    <xf numFmtId="14" fontId="0" fillId="2" borderId="29" xfId="0" applyNumberFormat="1" applyFill="1" applyBorder="1"/>
    <xf numFmtId="165" fontId="0" fillId="2" borderId="26" xfId="2" applyNumberFormat="1" applyFont="1" applyFill="1" applyBorder="1"/>
    <xf numFmtId="165" fontId="0" fillId="2" borderId="30" xfId="2" applyNumberFormat="1" applyFont="1" applyFill="1" applyBorder="1"/>
    <xf numFmtId="14" fontId="0" fillId="7" borderId="22" xfId="0" applyNumberFormat="1" applyFill="1" applyBorder="1"/>
    <xf numFmtId="14" fontId="0" fillId="7" borderId="24" xfId="0" applyNumberFormat="1" applyFill="1" applyBorder="1"/>
    <xf numFmtId="14" fontId="0" fillId="7" borderId="26" xfId="0" applyNumberFormat="1" applyFill="1" applyBorder="1"/>
    <xf numFmtId="0" fontId="1" fillId="0" borderId="21" xfId="0" applyFont="1" applyBorder="1"/>
    <xf numFmtId="14" fontId="0" fillId="2" borderId="30" xfId="0" applyNumberFormat="1" applyFill="1" applyBorder="1"/>
    <xf numFmtId="43" fontId="0" fillId="4" borderId="22" xfId="2" applyFont="1" applyFill="1" applyBorder="1"/>
    <xf numFmtId="43" fontId="0" fillId="4" borderId="16" xfId="2" applyFont="1" applyFill="1" applyBorder="1"/>
    <xf numFmtId="43" fontId="0" fillId="4" borderId="23" xfId="2" applyFont="1" applyFill="1" applyBorder="1"/>
    <xf numFmtId="43" fontId="0" fillId="4" borderId="24" xfId="2" applyFont="1" applyFill="1" applyBorder="1"/>
    <xf numFmtId="43" fontId="0" fillId="4" borderId="0" xfId="2" applyFont="1" applyFill="1" applyBorder="1"/>
    <xf numFmtId="43" fontId="0" fillId="4" borderId="25" xfId="2" applyFont="1" applyFill="1" applyBorder="1"/>
    <xf numFmtId="43" fontId="0" fillId="4" borderId="26" xfId="2" applyFont="1" applyFill="1" applyBorder="1"/>
    <xf numFmtId="43" fontId="0" fillId="4" borderId="19" xfId="2" applyFont="1" applyFill="1" applyBorder="1"/>
    <xf numFmtId="43" fontId="0" fillId="4" borderId="27" xfId="2" applyFont="1" applyFill="1" applyBorder="1"/>
    <xf numFmtId="0" fontId="0" fillId="4" borderId="31" xfId="0" applyFill="1" applyBorder="1"/>
    <xf numFmtId="0" fontId="0" fillId="4" borderId="13" xfId="0" applyFill="1" applyBorder="1"/>
    <xf numFmtId="0" fontId="0" fillId="4" borderId="32" xfId="0" applyFill="1" applyBorder="1"/>
    <xf numFmtId="14" fontId="0" fillId="7" borderId="0" xfId="0" applyNumberFormat="1" applyFill="1"/>
    <xf numFmtId="14" fontId="0" fillId="7" borderId="16" xfId="0" applyNumberFormat="1" applyFill="1" applyBorder="1"/>
    <xf numFmtId="14" fontId="0" fillId="7" borderId="0" xfId="0" applyNumberFormat="1" applyFill="1" applyBorder="1"/>
    <xf numFmtId="14" fontId="0" fillId="7" borderId="19" xfId="0" applyNumberFormat="1" applyFill="1" applyBorder="1"/>
    <xf numFmtId="0" fontId="1" fillId="0" borderId="23" xfId="0" applyFont="1" applyBorder="1"/>
    <xf numFmtId="0" fontId="1" fillId="0" borderId="16" xfId="0" applyFont="1" applyBorder="1"/>
    <xf numFmtId="2" fontId="0" fillId="7" borderId="23" xfId="0" applyNumberFormat="1" applyFill="1" applyBorder="1"/>
    <xf numFmtId="2" fontId="0" fillId="7" borderId="25" xfId="0" applyNumberFormat="1" applyFill="1" applyBorder="1"/>
    <xf numFmtId="2" fontId="0" fillId="7" borderId="27" xfId="0" applyNumberFormat="1" applyFill="1" applyBorder="1"/>
    <xf numFmtId="0" fontId="0" fillId="0" borderId="4" xfId="0" applyBorder="1"/>
    <xf numFmtId="49" fontId="0" fillId="0" borderId="5" xfId="0" applyNumberFormat="1" applyBorder="1"/>
    <xf numFmtId="0" fontId="0" fillId="0" borderId="6" xfId="0" applyBorder="1"/>
    <xf numFmtId="49" fontId="0" fillId="0" borderId="10" xfId="0" applyNumberFormat="1" applyBorder="1"/>
    <xf numFmtId="164" fontId="1" fillId="7" borderId="22" xfId="0" applyNumberFormat="1" applyFont="1" applyFill="1" applyBorder="1" applyAlignment="1">
      <alignment horizontal="center"/>
    </xf>
    <xf numFmtId="164" fontId="1" fillId="7" borderId="16" xfId="0" applyNumberFormat="1" applyFont="1" applyFill="1" applyBorder="1" applyAlignment="1">
      <alignment horizontal="center"/>
    </xf>
    <xf numFmtId="164" fontId="1" fillId="7" borderId="23" xfId="0" applyNumberFormat="1" applyFont="1" applyFill="1" applyBorder="1" applyAlignment="1">
      <alignment horizontal="center"/>
    </xf>
    <xf numFmtId="164" fontId="1" fillId="7" borderId="24" xfId="0" applyNumberFormat="1" applyFont="1" applyFill="1" applyBorder="1" applyAlignment="1">
      <alignment horizontal="center"/>
    </xf>
    <xf numFmtId="164" fontId="1" fillId="7" borderId="0" xfId="0" applyNumberFormat="1" applyFont="1" applyFill="1" applyBorder="1" applyAlignment="1">
      <alignment horizontal="center"/>
    </xf>
    <xf numFmtId="164" fontId="1" fillId="7" borderId="25" xfId="0" applyNumberFormat="1" applyFont="1" applyFill="1" applyBorder="1" applyAlignment="1">
      <alignment horizontal="center"/>
    </xf>
    <xf numFmtId="164" fontId="4" fillId="7" borderId="26" xfId="0" applyNumberFormat="1" applyFont="1" applyFill="1" applyBorder="1" applyAlignment="1">
      <alignment horizontal="center"/>
    </xf>
    <xf numFmtId="164" fontId="4" fillId="7" borderId="19" xfId="0" applyNumberFormat="1" applyFont="1" applyFill="1" applyBorder="1" applyAlignment="1">
      <alignment horizontal="center"/>
    </xf>
    <xf numFmtId="164" fontId="4" fillId="7" borderId="27" xfId="0" applyNumberFormat="1" applyFont="1" applyFill="1" applyBorder="1" applyAlignment="1">
      <alignment horizontal="center"/>
    </xf>
    <xf numFmtId="164" fontId="4" fillId="7" borderId="24" xfId="0" applyNumberFormat="1" applyFont="1" applyFill="1" applyBorder="1" applyAlignment="1">
      <alignment horizontal="center"/>
    </xf>
    <xf numFmtId="164" fontId="4" fillId="7" borderId="0" xfId="0" applyNumberFormat="1" applyFont="1" applyFill="1" applyBorder="1" applyAlignment="1">
      <alignment horizontal="center"/>
    </xf>
    <xf numFmtId="164" fontId="4" fillId="7" borderId="25" xfId="0" applyNumberFormat="1" applyFont="1" applyFill="1" applyBorder="1" applyAlignment="1">
      <alignment horizontal="center"/>
    </xf>
    <xf numFmtId="0" fontId="0" fillId="0" borderId="7" xfId="0" quotePrefix="1" applyBorder="1" applyAlignment="1">
      <alignment horizontal="left"/>
    </xf>
    <xf numFmtId="0" fontId="0" fillId="0" borderId="0" xfId="0" quotePrefix="1" applyBorder="1" applyAlignment="1">
      <alignment horizontal="left"/>
    </xf>
    <xf numFmtId="0" fontId="0" fillId="0" borderId="8" xfId="0" quotePrefix="1" applyBorder="1" applyAlignment="1">
      <alignment horizontal="left"/>
    </xf>
    <xf numFmtId="0" fontId="0" fillId="0" borderId="9" xfId="0" quotePrefix="1" applyBorder="1" applyAlignment="1">
      <alignment horizontal="left"/>
    </xf>
    <xf numFmtId="0" fontId="0" fillId="0" borderId="10" xfId="0" quotePrefix="1" applyBorder="1" applyAlignment="1">
      <alignment horizontal="left"/>
    </xf>
    <xf numFmtId="0" fontId="0" fillId="0" borderId="11" xfId="0" quotePrefix="1" applyBorder="1" applyAlignment="1">
      <alignment horizontal="left"/>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7" xfId="0" applyBorder="1" applyAlignment="1">
      <alignment horizontal="left" wrapText="1"/>
    </xf>
    <xf numFmtId="0" fontId="0" fillId="0" borderId="0" xfId="0" applyBorder="1" applyAlignment="1">
      <alignment horizontal="left" wrapText="1"/>
    </xf>
    <xf numFmtId="0" fontId="0" fillId="0" borderId="8" xfId="0" applyBorder="1" applyAlignment="1">
      <alignment horizontal="left" wrapText="1"/>
    </xf>
    <xf numFmtId="0" fontId="0" fillId="0" borderId="9" xfId="0" applyBorder="1" applyAlignment="1">
      <alignment wrapText="1"/>
    </xf>
    <xf numFmtId="0" fontId="0" fillId="0" borderId="10" xfId="0" applyBorder="1" applyAlignment="1"/>
    <xf numFmtId="0" fontId="0" fillId="0" borderId="11" xfId="0" applyBorder="1" applyAlignment="1"/>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14" fontId="0" fillId="4" borderId="28" xfId="0" applyNumberFormat="1" applyFont="1" applyFill="1" applyBorder="1"/>
    <xf numFmtId="14" fontId="0" fillId="4" borderId="29" xfId="0" applyNumberFormat="1" applyFont="1" applyFill="1" applyBorder="1"/>
    <xf numFmtId="14" fontId="0" fillId="4" borderId="30" xfId="0" applyNumberFormat="1" applyFont="1" applyFill="1" applyBorder="1"/>
  </cellXfs>
  <cellStyles count="4">
    <cellStyle name="Collegamento ipertestuale" xfId="1" builtinId="8"/>
    <cellStyle name="Migliaia" xfId="2" builtinId="3"/>
    <cellStyle name="Normale" xfId="0" builtinId="0"/>
    <cellStyle name="Normale 2"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161925</xdr:colOff>
      <xdr:row>13</xdr:row>
      <xdr:rowOff>142874</xdr:rowOff>
    </xdr:from>
    <xdr:to>
      <xdr:col>3</xdr:col>
      <xdr:colOff>171450</xdr:colOff>
      <xdr:row>24</xdr:row>
      <xdr:rowOff>123825</xdr:rowOff>
    </xdr:to>
    <xdr:sp macro="" textlink="">
      <xdr:nvSpPr>
        <xdr:cNvPr id="2" name="CasellaDiTesto 1"/>
        <xdr:cNvSpPr txBox="1"/>
      </xdr:nvSpPr>
      <xdr:spPr>
        <a:xfrm>
          <a:off x="161925" y="2619374"/>
          <a:ext cx="2209800" cy="2076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CONSIGLIO:</a:t>
          </a:r>
        </a:p>
        <a:p>
          <a:r>
            <a:rPr lang="it-IT" sz="1100"/>
            <a:t>quando</a:t>
          </a:r>
          <a:r>
            <a:rPr lang="it-IT" sz="1100" baseline="0"/>
            <a:t> si vogliono cambiare 2 o piu` parametri, inserire un apostrofo all'inizio della formula in F16 e toglierlo dopo aver cambiato i parametri.</a:t>
          </a:r>
        </a:p>
        <a:p>
          <a:r>
            <a:rPr lang="it-IT" sz="1100" baseline="0"/>
            <a:t>In questo modo si evita che la formula ricalcoli il risultato ogni volta che si modifica un parametro.</a:t>
          </a:r>
        </a:p>
      </xdr:txBody>
    </xdr:sp>
    <xdr:clientData/>
  </xdr:twoCellAnchor>
  <xdr:twoCellAnchor>
    <xdr:from>
      <xdr:col>21</xdr:col>
      <xdr:colOff>476250</xdr:colOff>
      <xdr:row>14</xdr:row>
      <xdr:rowOff>66674</xdr:rowOff>
    </xdr:from>
    <xdr:to>
      <xdr:col>24</xdr:col>
      <xdr:colOff>419100</xdr:colOff>
      <xdr:row>23</xdr:row>
      <xdr:rowOff>57149</xdr:rowOff>
    </xdr:to>
    <xdr:sp macro="" textlink="">
      <xdr:nvSpPr>
        <xdr:cNvPr id="3" name="CasellaDiTesto 2"/>
        <xdr:cNvSpPr txBox="1"/>
      </xdr:nvSpPr>
      <xdr:spPr>
        <a:xfrm>
          <a:off x="16811625" y="2733674"/>
          <a:ext cx="2009775" cy="170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i="0" u="none" strike="noStrike">
              <a:solidFill>
                <a:schemeClr val="dk1"/>
              </a:solidFill>
              <a:effectLst/>
              <a:latin typeface="+mn-lt"/>
              <a:ea typeface="+mn-ea"/>
              <a:cs typeface="+mn-cs"/>
            </a:rPr>
            <a:t>N.</a:t>
          </a:r>
          <a:r>
            <a:rPr lang="it-IT" sz="1100" b="0" i="0" u="none" strike="noStrike" baseline="0">
              <a:solidFill>
                <a:schemeClr val="dk1"/>
              </a:solidFill>
              <a:effectLst/>
              <a:latin typeface="+mn-lt"/>
              <a:ea typeface="+mn-ea"/>
              <a:cs typeface="+mn-cs"/>
            </a:rPr>
            <a:t>B.</a:t>
          </a:r>
          <a:endParaRPr lang="it-IT" sz="1100" b="0" i="0" u="none" strike="noStrike">
            <a:solidFill>
              <a:schemeClr val="dk1"/>
            </a:solidFill>
            <a:effectLst/>
            <a:latin typeface="+mn-lt"/>
            <a:ea typeface="+mn-ea"/>
            <a:cs typeface="+mn-cs"/>
          </a:endParaRPr>
        </a:p>
        <a:p>
          <a:r>
            <a:rPr lang="it-IT" sz="1100" b="0" i="0" u="none" strike="noStrike">
              <a:solidFill>
                <a:schemeClr val="dk1"/>
              </a:solidFill>
              <a:effectLst/>
              <a:latin typeface="+mn-lt"/>
              <a:ea typeface="+mn-ea"/>
              <a:cs typeface="+mn-cs"/>
            </a:rPr>
            <a:t>Le eventuali incongruenze </a:t>
          </a:r>
          <a:r>
            <a:rPr lang="it-IT" sz="1100" b="0" i="0" u="none" strike="noStrike" baseline="0">
              <a:solidFill>
                <a:schemeClr val="dk1"/>
              </a:solidFill>
              <a:effectLst/>
              <a:latin typeface="+mn-lt"/>
              <a:ea typeface="+mn-ea"/>
              <a:cs typeface="+mn-cs"/>
            </a:rPr>
            <a:t> </a:t>
          </a:r>
          <a:r>
            <a:rPr lang="it-IT" sz="1100" b="0" i="0" u="none" strike="noStrike">
              <a:solidFill>
                <a:schemeClr val="dk1"/>
              </a:solidFill>
              <a:effectLst/>
              <a:latin typeface="+mn-lt"/>
              <a:ea typeface="+mn-ea"/>
              <a:cs typeface="+mn-cs"/>
            </a:rPr>
            <a:t>se esistono richieste attive sono da attribuire al database di bloomberg</a:t>
          </a:r>
          <a:r>
            <a:rPr lang="it-IT"/>
            <a:t> .</a:t>
          </a:r>
          <a:r>
            <a:rPr lang="it-IT" sz="1100" b="0" i="0" u="none" strike="noStrike">
              <a:solidFill>
                <a:schemeClr val="dk1"/>
              </a:solidFill>
              <a:effectLst/>
              <a:latin typeface="+mn-lt"/>
              <a:ea typeface="+mn-ea"/>
              <a:cs typeface="+mn-cs"/>
            </a:rPr>
            <a:t>Nel caso specifico invece</a:t>
          </a:r>
          <a:r>
            <a:rPr lang="it-IT" sz="1100" b="0" i="0" u="none" strike="noStrike" baseline="0">
              <a:solidFill>
                <a:schemeClr val="dk1"/>
              </a:solidFill>
              <a:effectLst/>
              <a:latin typeface="+mn-lt"/>
              <a:ea typeface="+mn-ea"/>
              <a:cs typeface="+mn-cs"/>
            </a:rPr>
            <a:t> </a:t>
          </a:r>
          <a:r>
            <a:rPr lang="it-IT" sz="1100" b="0" i="0" u="none" strike="noStrike">
              <a:solidFill>
                <a:schemeClr val="dk1"/>
              </a:solidFill>
              <a:effectLst/>
              <a:latin typeface="+mn-lt"/>
              <a:ea typeface="+mn-ea"/>
              <a:cs typeface="+mn-cs"/>
            </a:rPr>
            <a:t>nel sistema non sono </a:t>
          </a:r>
          <a:r>
            <a:rPr lang="it-IT" sz="1100" b="0" i="0" u="none" strike="noStrike" baseline="0">
              <a:solidFill>
                <a:schemeClr val="dk1"/>
              </a:solidFill>
              <a:effectLst/>
              <a:latin typeface="+mn-lt"/>
              <a:ea typeface="+mn-ea"/>
              <a:cs typeface="+mn-cs"/>
            </a:rPr>
            <a:t> presenti richieste attive </a:t>
          </a:r>
          <a:r>
            <a:rPr lang="it-IT" sz="1100" b="0" i="0" u="none" strike="noStrike">
              <a:solidFill>
                <a:schemeClr val="dk1"/>
              </a:solidFill>
              <a:effectLst/>
              <a:latin typeface="+mn-lt"/>
              <a:ea typeface="+mn-ea"/>
              <a:cs typeface="+mn-cs"/>
            </a:rPr>
            <a:t> per il dato di Volume su ENI</a:t>
          </a:r>
          <a:r>
            <a:rPr lang="it-IT" sz="1100" b="0" i="0" u="none" strike="noStrike" baseline="0">
              <a:solidFill>
                <a:schemeClr val="dk1"/>
              </a:solidFill>
              <a:effectLst/>
              <a:latin typeface="+mn-lt"/>
              <a:ea typeface="+mn-ea"/>
              <a:cs typeface="+mn-cs"/>
            </a:rPr>
            <a:t> dal 28/08/2015</a:t>
          </a:r>
          <a:r>
            <a:rPr lang="it-IT"/>
            <a:t> </a:t>
          </a:r>
        </a:p>
        <a:p>
          <a:endParaRPr lang="it-IT" sz="1100"/>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heetViews>
  <sheetFormatPr defaultRowHeight="14.4" x14ac:dyDescent="0.3"/>
  <cols>
    <col min="1" max="1" width="109.88671875" bestFit="1" customWidth="1"/>
    <col min="2" max="2" width="11.44140625" customWidth="1"/>
    <col min="3" max="3" width="12.44140625" customWidth="1"/>
    <col min="4" max="4" width="10.6640625" bestFit="1" customWidth="1"/>
  </cols>
  <sheetData>
    <row r="2" spans="1:4" ht="15" x14ac:dyDescent="0.25">
      <c r="B2" s="26"/>
      <c r="C2" s="26"/>
      <c r="D2" s="26"/>
    </row>
    <row r="3" spans="1:4" ht="28.8" x14ac:dyDescent="0.3">
      <c r="A3" s="30" t="s">
        <v>86</v>
      </c>
      <c r="B3" s="33" t="s">
        <v>82</v>
      </c>
      <c r="C3" s="31" t="s">
        <v>81</v>
      </c>
      <c r="D3" s="32" t="s">
        <v>83</v>
      </c>
    </row>
    <row r="4" spans="1:4" ht="23.25" customHeight="1" x14ac:dyDescent="0.25">
      <c r="A4" s="27" t="s">
        <v>1</v>
      </c>
      <c r="B4" s="96">
        <v>42460</v>
      </c>
      <c r="C4" s="97"/>
      <c r="D4" s="98"/>
    </row>
    <row r="5" spans="1:4" ht="23.25" customHeight="1" x14ac:dyDescent="0.25">
      <c r="A5" s="54" t="s">
        <v>47</v>
      </c>
      <c r="B5" s="99">
        <v>42460</v>
      </c>
      <c r="C5" s="100"/>
      <c r="D5" s="101"/>
    </row>
    <row r="6" spans="1:4" ht="23.25" customHeight="1" x14ac:dyDescent="0.25">
      <c r="A6" s="54" t="s">
        <v>79</v>
      </c>
      <c r="B6" s="99">
        <v>42460</v>
      </c>
      <c r="C6" s="100"/>
      <c r="D6" s="101"/>
    </row>
    <row r="7" spans="1:4" ht="24" customHeight="1" x14ac:dyDescent="0.25">
      <c r="A7" s="28" t="s">
        <v>71</v>
      </c>
      <c r="B7" s="105">
        <v>42490</v>
      </c>
      <c r="C7" s="106"/>
      <c r="D7" s="107"/>
    </row>
    <row r="8" spans="1:4" ht="24" customHeight="1" x14ac:dyDescent="0.25">
      <c r="A8" s="28" t="s">
        <v>72</v>
      </c>
      <c r="B8" s="105">
        <v>42490</v>
      </c>
      <c r="C8" s="106"/>
      <c r="D8" s="107"/>
    </row>
    <row r="9" spans="1:4" ht="24" customHeight="1" x14ac:dyDescent="0.25">
      <c r="A9" s="28" t="s">
        <v>73</v>
      </c>
      <c r="B9" s="105">
        <v>42520</v>
      </c>
      <c r="C9" s="106"/>
      <c r="D9" s="107"/>
    </row>
    <row r="10" spans="1:4" ht="24" customHeight="1" x14ac:dyDescent="0.25">
      <c r="A10" s="28" t="s">
        <v>84</v>
      </c>
      <c r="B10" s="105">
        <v>42520</v>
      </c>
      <c r="C10" s="106"/>
      <c r="D10" s="107"/>
    </row>
    <row r="11" spans="1:4" ht="24" customHeight="1" x14ac:dyDescent="0.25">
      <c r="A11" t="s">
        <v>70</v>
      </c>
      <c r="B11" s="105">
        <v>42551</v>
      </c>
      <c r="C11" s="106"/>
      <c r="D11" s="107"/>
    </row>
    <row r="12" spans="1:4" ht="24" customHeight="1" x14ac:dyDescent="0.25">
      <c r="A12" s="28" t="s">
        <v>85</v>
      </c>
      <c r="B12" s="105">
        <v>42582</v>
      </c>
      <c r="C12" s="106"/>
      <c r="D12" s="107"/>
    </row>
    <row r="13" spans="1:4" ht="24" customHeight="1" x14ac:dyDescent="0.25">
      <c r="A13" s="28" t="s">
        <v>74</v>
      </c>
      <c r="B13" s="105">
        <v>42613</v>
      </c>
      <c r="C13" s="106"/>
      <c r="D13" s="107"/>
    </row>
    <row r="14" spans="1:4" ht="24" customHeight="1" x14ac:dyDescent="0.25">
      <c r="A14" s="29" t="s">
        <v>75</v>
      </c>
      <c r="B14" s="102">
        <v>42613</v>
      </c>
      <c r="C14" s="103"/>
      <c r="D14" s="104"/>
    </row>
  </sheetData>
  <mergeCells count="11">
    <mergeCell ref="B4:D4"/>
    <mergeCell ref="B5:D5"/>
    <mergeCell ref="B6:D6"/>
    <mergeCell ref="B14:D14"/>
    <mergeCell ref="B12:D12"/>
    <mergeCell ref="B11:D11"/>
    <mergeCell ref="B7:D7"/>
    <mergeCell ref="B8:D8"/>
    <mergeCell ref="B9:D9"/>
    <mergeCell ref="B10:D10"/>
    <mergeCell ref="B13:D13"/>
  </mergeCells>
  <hyperlinks>
    <hyperlink ref="A4" location="YHR" display="KYH - Historical: restituisce la serie storica (date e valori) del field specificato per il ticker specificato"/>
    <hyperlink ref="A5" location="YDR2" display="KYD - Descriptive: restituisce il valore del campo descrittivo specificato per il ticker specificato"/>
    <hyperlink ref="A6" location="YHSR2" display="KYHS - Historical Statistics: restituisce la data di inizio, la data di fine e il numero di osservazioni della serie storic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heetViews>
  <sheetFormatPr defaultRowHeight="14.4" x14ac:dyDescent="0.3"/>
  <cols>
    <col min="2" max="2" width="14" bestFit="1" customWidth="1"/>
    <col min="3" max="3" width="27.88671875" bestFit="1" customWidth="1"/>
    <col min="4" max="4" width="36" bestFit="1" customWidth="1"/>
    <col min="5" max="5" width="40" customWidth="1"/>
  </cols>
  <sheetData>
    <row r="1" spans="1:5" ht="15.75" thickBot="1" x14ac:dyDescent="0.3"/>
    <row r="2" spans="1:5" ht="15.75" thickBot="1" x14ac:dyDescent="0.3">
      <c r="A2">
        <v>1</v>
      </c>
      <c r="B2" s="114" t="s">
        <v>1</v>
      </c>
      <c r="C2" s="115"/>
      <c r="D2" s="115"/>
      <c r="E2" s="116"/>
    </row>
    <row r="3" spans="1:5" ht="15" x14ac:dyDescent="0.25">
      <c r="B3" s="117" t="s">
        <v>2</v>
      </c>
      <c r="C3" s="118"/>
      <c r="D3" s="118"/>
      <c r="E3" s="119"/>
    </row>
    <row r="4" spans="1:5" ht="15" x14ac:dyDescent="0.25">
      <c r="B4" s="120" t="s">
        <v>3</v>
      </c>
      <c r="C4" s="121"/>
      <c r="D4" s="121"/>
      <c r="E4" s="122"/>
    </row>
    <row r="5" spans="1:5" ht="15.75" thickBot="1" x14ac:dyDescent="0.3">
      <c r="B5" s="123" t="s">
        <v>4</v>
      </c>
      <c r="C5" s="124"/>
      <c r="D5" s="124"/>
      <c r="E5" s="125"/>
    </row>
    <row r="6" spans="1:5" ht="15" x14ac:dyDescent="0.25">
      <c r="A6" s="1"/>
      <c r="B6" s="2" t="s">
        <v>5</v>
      </c>
      <c r="C6" s="3" t="s">
        <v>6</v>
      </c>
      <c r="D6" s="3" t="s">
        <v>7</v>
      </c>
      <c r="E6" s="4" t="s">
        <v>8</v>
      </c>
    </row>
    <row r="7" spans="1:5" ht="15" x14ac:dyDescent="0.25">
      <c r="B7" s="5" t="s">
        <v>9</v>
      </c>
      <c r="C7" s="6" t="s">
        <v>61</v>
      </c>
      <c r="D7" s="6" t="s">
        <v>10</v>
      </c>
      <c r="E7" s="7"/>
    </row>
    <row r="8" spans="1:5" ht="15" x14ac:dyDescent="0.25">
      <c r="B8" s="5" t="s">
        <v>11</v>
      </c>
      <c r="C8" s="6" t="s">
        <v>62</v>
      </c>
      <c r="D8" s="6" t="s">
        <v>10</v>
      </c>
      <c r="E8" s="7"/>
    </row>
    <row r="9" spans="1:5" ht="15" x14ac:dyDescent="0.25">
      <c r="B9" s="8" t="s">
        <v>12</v>
      </c>
      <c r="C9" s="9" t="s">
        <v>13</v>
      </c>
      <c r="D9" s="9" t="s">
        <v>13</v>
      </c>
      <c r="E9" s="10" t="s">
        <v>14</v>
      </c>
    </row>
    <row r="10" spans="1:5" ht="15" x14ac:dyDescent="0.25">
      <c r="B10" s="11"/>
      <c r="C10" s="12"/>
      <c r="D10" s="12" t="s">
        <v>15</v>
      </c>
      <c r="E10" s="13" t="s">
        <v>16</v>
      </c>
    </row>
    <row r="11" spans="1:5" ht="15" x14ac:dyDescent="0.25">
      <c r="B11" s="11"/>
      <c r="C11" s="12"/>
      <c r="D11" s="12" t="s">
        <v>17</v>
      </c>
      <c r="E11" s="13" t="s">
        <v>18</v>
      </c>
    </row>
    <row r="12" spans="1:5" ht="15" x14ac:dyDescent="0.25">
      <c r="B12" s="11"/>
      <c r="C12" s="12"/>
      <c r="D12" s="12" t="s">
        <v>19</v>
      </c>
      <c r="E12" s="13" t="s">
        <v>20</v>
      </c>
    </row>
    <row r="13" spans="1:5" ht="15" x14ac:dyDescent="0.25">
      <c r="B13" s="14"/>
      <c r="C13" s="15"/>
      <c r="D13" s="15" t="s">
        <v>21</v>
      </c>
      <c r="E13" s="16" t="s">
        <v>22</v>
      </c>
    </row>
    <row r="14" spans="1:5" ht="15" x14ac:dyDescent="0.25">
      <c r="B14" s="8" t="s">
        <v>23</v>
      </c>
      <c r="C14" s="9" t="s">
        <v>24</v>
      </c>
      <c r="D14" s="9" t="s">
        <v>24</v>
      </c>
      <c r="E14" s="10" t="s">
        <v>25</v>
      </c>
    </row>
    <row r="15" spans="1:5" x14ac:dyDescent="0.3">
      <c r="B15" s="14"/>
      <c r="C15" s="15"/>
      <c r="D15" s="17" t="s">
        <v>26</v>
      </c>
      <c r="E15" s="16" t="s">
        <v>27</v>
      </c>
    </row>
    <row r="16" spans="1:5" ht="15" x14ac:dyDescent="0.25">
      <c r="B16" s="8" t="s">
        <v>28</v>
      </c>
      <c r="C16" s="9" t="s">
        <v>29</v>
      </c>
      <c r="D16" s="9" t="s">
        <v>29</v>
      </c>
      <c r="E16" s="10" t="s">
        <v>30</v>
      </c>
    </row>
    <row r="17" spans="2:5" ht="15" x14ac:dyDescent="0.25">
      <c r="B17" s="11"/>
      <c r="C17" s="12"/>
      <c r="D17" s="12" t="s">
        <v>31</v>
      </c>
      <c r="E17" s="13" t="s">
        <v>32</v>
      </c>
    </row>
    <row r="18" spans="2:5" ht="15" x14ac:dyDescent="0.25">
      <c r="B18" s="11"/>
      <c r="C18" s="12"/>
      <c r="D18" s="12" t="s">
        <v>33</v>
      </c>
      <c r="E18" s="13" t="s">
        <v>34</v>
      </c>
    </row>
    <row r="19" spans="2:5" ht="15" x14ac:dyDescent="0.25">
      <c r="B19" s="11"/>
      <c r="C19" s="12"/>
      <c r="D19" s="12" t="s">
        <v>35</v>
      </c>
      <c r="E19" s="13" t="s">
        <v>36</v>
      </c>
    </row>
    <row r="20" spans="2:5" ht="15.75" thickBot="1" x14ac:dyDescent="0.3">
      <c r="B20" s="18"/>
      <c r="C20" s="19"/>
      <c r="D20" s="19" t="s">
        <v>37</v>
      </c>
      <c r="E20" s="20" t="s">
        <v>38</v>
      </c>
    </row>
    <row r="21" spans="2:5" ht="15" x14ac:dyDescent="0.25">
      <c r="B21" s="92" t="s">
        <v>57</v>
      </c>
      <c r="C21" s="93">
        <v>2</v>
      </c>
      <c r="D21" s="93">
        <v>0</v>
      </c>
      <c r="E21" s="94" t="s">
        <v>137</v>
      </c>
    </row>
    <row r="22" spans="2:5" ht="15" x14ac:dyDescent="0.25">
      <c r="B22" s="11"/>
      <c r="C22" s="12"/>
      <c r="D22" s="23">
        <v>1</v>
      </c>
      <c r="E22" s="13" t="s">
        <v>55</v>
      </c>
    </row>
    <row r="23" spans="2:5" ht="15" x14ac:dyDescent="0.25">
      <c r="B23" s="11"/>
      <c r="C23" s="23"/>
      <c r="D23" s="23" t="s">
        <v>64</v>
      </c>
      <c r="E23" s="13" t="s">
        <v>56</v>
      </c>
    </row>
    <row r="24" spans="2:5" ht="15.75" thickBot="1" x14ac:dyDescent="0.3">
      <c r="B24" s="18"/>
      <c r="C24" s="19"/>
      <c r="D24" s="95" t="s">
        <v>67</v>
      </c>
      <c r="E24" s="20" t="s">
        <v>65</v>
      </c>
    </row>
    <row r="25" spans="2:5" ht="15" x14ac:dyDescent="0.25">
      <c r="B25" s="117" t="s">
        <v>39</v>
      </c>
      <c r="C25" s="118"/>
      <c r="D25" s="118"/>
      <c r="E25" s="119"/>
    </row>
    <row r="26" spans="2:5" ht="15" x14ac:dyDescent="0.25">
      <c r="B26" s="120" t="s">
        <v>40</v>
      </c>
      <c r="C26" s="121"/>
      <c r="D26" s="121"/>
      <c r="E26" s="122"/>
    </row>
    <row r="27" spans="2:5" ht="30" customHeight="1" x14ac:dyDescent="0.25">
      <c r="B27" s="126" t="s">
        <v>41</v>
      </c>
      <c r="C27" s="127"/>
      <c r="D27" s="127"/>
      <c r="E27" s="128"/>
    </row>
    <row r="28" spans="2:5" ht="29.25" customHeight="1" thickBot="1" x14ac:dyDescent="0.3">
      <c r="B28" s="129" t="s">
        <v>42</v>
      </c>
      <c r="C28" s="130"/>
      <c r="D28" s="130"/>
      <c r="E28" s="131"/>
    </row>
    <row r="29" spans="2:5" x14ac:dyDescent="0.3">
      <c r="B29" s="117" t="s">
        <v>43</v>
      </c>
      <c r="C29" s="118"/>
      <c r="D29" s="118"/>
      <c r="E29" s="119"/>
    </row>
    <row r="30" spans="2:5" x14ac:dyDescent="0.3">
      <c r="B30" s="108" t="s">
        <v>44</v>
      </c>
      <c r="C30" s="109"/>
      <c r="D30" s="109"/>
      <c r="E30" s="110"/>
    </row>
    <row r="31" spans="2:5" x14ac:dyDescent="0.3">
      <c r="B31" s="108" t="s">
        <v>45</v>
      </c>
      <c r="C31" s="109"/>
      <c r="D31" s="109"/>
      <c r="E31" s="110"/>
    </row>
    <row r="32" spans="2:5" x14ac:dyDescent="0.3">
      <c r="B32" s="108" t="s">
        <v>58</v>
      </c>
      <c r="C32" s="109"/>
      <c r="D32" s="109"/>
      <c r="E32" s="110"/>
    </row>
    <row r="33" spans="1:5" ht="15" thickBot="1" x14ac:dyDescent="0.35">
      <c r="B33" s="111" t="s">
        <v>46</v>
      </c>
      <c r="C33" s="112"/>
      <c r="D33" s="112"/>
      <c r="E33" s="113"/>
    </row>
    <row r="35" spans="1:5" ht="15" thickBot="1" x14ac:dyDescent="0.35"/>
    <row r="36" spans="1:5" ht="15" thickBot="1" x14ac:dyDescent="0.35">
      <c r="A36">
        <v>2</v>
      </c>
      <c r="B36" s="114" t="s">
        <v>47</v>
      </c>
      <c r="C36" s="115"/>
      <c r="D36" s="115"/>
      <c r="E36" s="116"/>
    </row>
    <row r="37" spans="1:5" x14ac:dyDescent="0.3">
      <c r="B37" s="117" t="s">
        <v>2</v>
      </c>
      <c r="C37" s="118"/>
      <c r="D37" s="118"/>
      <c r="E37" s="119"/>
    </row>
    <row r="38" spans="1:5" x14ac:dyDescent="0.3">
      <c r="B38" s="120" t="s">
        <v>3</v>
      </c>
      <c r="C38" s="121"/>
      <c r="D38" s="121"/>
      <c r="E38" s="122"/>
    </row>
    <row r="39" spans="1:5" ht="15" thickBot="1" x14ac:dyDescent="0.35">
      <c r="B39" s="123" t="s">
        <v>4</v>
      </c>
      <c r="C39" s="124"/>
      <c r="D39" s="124"/>
      <c r="E39" s="125"/>
    </row>
    <row r="40" spans="1:5" x14ac:dyDescent="0.3">
      <c r="B40" s="117" t="s">
        <v>43</v>
      </c>
      <c r="C40" s="118"/>
      <c r="D40" s="118"/>
      <c r="E40" s="119"/>
    </row>
    <row r="41" spans="1:5" x14ac:dyDescent="0.3">
      <c r="B41" s="108" t="s">
        <v>48</v>
      </c>
      <c r="C41" s="109"/>
      <c r="D41" s="109"/>
      <c r="E41" s="110"/>
    </row>
    <row r="42" spans="1:5" x14ac:dyDescent="0.3">
      <c r="B42" s="108" t="s">
        <v>49</v>
      </c>
      <c r="C42" s="109"/>
      <c r="D42" s="109"/>
      <c r="E42" s="110"/>
    </row>
    <row r="43" spans="1:5" ht="15" thickBot="1" x14ac:dyDescent="0.35">
      <c r="B43" s="111" t="s">
        <v>50</v>
      </c>
      <c r="C43" s="112"/>
      <c r="D43" s="112"/>
      <c r="E43" s="113"/>
    </row>
    <row r="45" spans="1:5" ht="15" thickBot="1" x14ac:dyDescent="0.35"/>
    <row r="46" spans="1:5" ht="15" thickBot="1" x14ac:dyDescent="0.35">
      <c r="A46">
        <v>3</v>
      </c>
      <c r="B46" s="114" t="s">
        <v>79</v>
      </c>
      <c r="C46" s="115"/>
      <c r="D46" s="115"/>
      <c r="E46" s="116"/>
    </row>
    <row r="47" spans="1:5" x14ac:dyDescent="0.3">
      <c r="B47" s="117" t="s">
        <v>2</v>
      </c>
      <c r="C47" s="118"/>
      <c r="D47" s="118"/>
      <c r="E47" s="119"/>
    </row>
    <row r="48" spans="1:5" x14ac:dyDescent="0.3">
      <c r="B48" s="120" t="s">
        <v>3</v>
      </c>
      <c r="C48" s="121"/>
      <c r="D48" s="121"/>
      <c r="E48" s="122"/>
    </row>
    <row r="49" spans="1:5" ht="15" thickBot="1" x14ac:dyDescent="0.35">
      <c r="B49" s="123" t="s">
        <v>4</v>
      </c>
      <c r="C49" s="124"/>
      <c r="D49" s="124"/>
      <c r="E49" s="125"/>
    </row>
    <row r="50" spans="1:5" x14ac:dyDescent="0.3">
      <c r="A50" s="1"/>
      <c r="B50" s="2" t="s">
        <v>5</v>
      </c>
      <c r="C50" s="3" t="s">
        <v>6</v>
      </c>
      <c r="D50" s="3" t="s">
        <v>7</v>
      </c>
      <c r="E50" s="4" t="s">
        <v>8</v>
      </c>
    </row>
    <row r="51" spans="1:5" x14ac:dyDescent="0.3">
      <c r="B51" s="8" t="s">
        <v>80</v>
      </c>
      <c r="C51" s="9" t="s">
        <v>78</v>
      </c>
      <c r="D51" s="9" t="s">
        <v>76</v>
      </c>
      <c r="E51" s="10" t="s">
        <v>117</v>
      </c>
    </row>
    <row r="52" spans="1:5" x14ac:dyDescent="0.3">
      <c r="B52" s="11"/>
      <c r="C52" s="12"/>
      <c r="D52" s="12" t="s">
        <v>77</v>
      </c>
      <c r="E52" s="13" t="s">
        <v>118</v>
      </c>
    </row>
    <row r="53" spans="1:5" ht="15" thickBot="1" x14ac:dyDescent="0.35">
      <c r="B53" s="11"/>
      <c r="C53" s="12"/>
      <c r="D53" s="12" t="s">
        <v>78</v>
      </c>
      <c r="E53" s="13" t="s">
        <v>119</v>
      </c>
    </row>
    <row r="54" spans="1:5" x14ac:dyDescent="0.3">
      <c r="B54" s="117" t="s">
        <v>43</v>
      </c>
      <c r="C54" s="118"/>
      <c r="D54" s="118"/>
      <c r="E54" s="119"/>
    </row>
    <row r="55" spans="1:5" x14ac:dyDescent="0.3">
      <c r="B55" s="108" t="s">
        <v>134</v>
      </c>
      <c r="C55" s="109"/>
      <c r="D55" s="109"/>
      <c r="E55" s="110"/>
    </row>
    <row r="56" spans="1:5" x14ac:dyDescent="0.3">
      <c r="B56" s="108" t="s">
        <v>135</v>
      </c>
      <c r="C56" s="109"/>
      <c r="D56" s="109"/>
      <c r="E56" s="110"/>
    </row>
    <row r="57" spans="1:5" ht="15" thickBot="1" x14ac:dyDescent="0.35">
      <c r="B57" s="111" t="s">
        <v>136</v>
      </c>
      <c r="C57" s="112"/>
      <c r="D57" s="112"/>
      <c r="E57" s="113"/>
    </row>
    <row r="58" spans="1:5" x14ac:dyDescent="0.3">
      <c r="B58" s="25"/>
      <c r="C58" s="25"/>
      <c r="D58" s="25"/>
      <c r="E58" s="25"/>
    </row>
    <row r="59" spans="1:5" ht="15" thickBot="1" x14ac:dyDescent="0.35">
      <c r="B59" s="24"/>
      <c r="C59" s="24"/>
      <c r="D59" s="24"/>
      <c r="E59" s="24"/>
    </row>
    <row r="60" spans="1:5" ht="15" thickBot="1" x14ac:dyDescent="0.35">
      <c r="B60" s="132" t="s">
        <v>69</v>
      </c>
      <c r="C60" s="133"/>
      <c r="D60" s="133"/>
      <c r="E60" s="134"/>
    </row>
    <row r="61" spans="1:5" ht="15" thickBot="1" x14ac:dyDescent="0.35">
      <c r="A61">
        <v>4</v>
      </c>
      <c r="B61" s="114" t="s">
        <v>68</v>
      </c>
      <c r="C61" s="115"/>
      <c r="D61" s="115"/>
      <c r="E61" s="116"/>
    </row>
    <row r="62" spans="1:5" x14ac:dyDescent="0.3">
      <c r="B62" s="117" t="s">
        <v>2</v>
      </c>
      <c r="C62" s="118"/>
      <c r="D62" s="118"/>
      <c r="E62" s="119"/>
    </row>
    <row r="63" spans="1:5" x14ac:dyDescent="0.3">
      <c r="B63" s="120" t="s">
        <v>3</v>
      </c>
      <c r="C63" s="121"/>
      <c r="D63" s="121"/>
      <c r="E63" s="122"/>
    </row>
    <row r="64" spans="1:5" ht="15" thickBot="1" x14ac:dyDescent="0.35">
      <c r="B64" s="123" t="s">
        <v>4</v>
      </c>
      <c r="C64" s="124"/>
      <c r="D64" s="124"/>
      <c r="E64" s="125"/>
    </row>
    <row r="65" spans="2:5" x14ac:dyDescent="0.3">
      <c r="B65" s="2" t="s">
        <v>5</v>
      </c>
      <c r="C65" s="3" t="s">
        <v>6</v>
      </c>
      <c r="D65" s="3" t="s">
        <v>7</v>
      </c>
      <c r="E65" s="4" t="s">
        <v>8</v>
      </c>
    </row>
    <row r="66" spans="2:5" x14ac:dyDescent="0.3">
      <c r="B66" s="5" t="s">
        <v>9</v>
      </c>
      <c r="C66" s="6" t="s">
        <v>61</v>
      </c>
      <c r="D66" s="6" t="s">
        <v>10</v>
      </c>
      <c r="E66" s="7"/>
    </row>
    <row r="67" spans="2:5" x14ac:dyDescent="0.3">
      <c r="B67" s="5" t="s">
        <v>11</v>
      </c>
      <c r="C67" s="6" t="s">
        <v>62</v>
      </c>
      <c r="D67" s="6" t="s">
        <v>10</v>
      </c>
      <c r="E67" s="7"/>
    </row>
    <row r="68" spans="2:5" ht="15" customHeight="1" x14ac:dyDescent="0.3">
      <c r="B68" s="8" t="s">
        <v>12</v>
      </c>
      <c r="C68" s="9" t="s">
        <v>13</v>
      </c>
      <c r="D68" s="9" t="s">
        <v>13</v>
      </c>
      <c r="E68" s="10" t="s">
        <v>14</v>
      </c>
    </row>
    <row r="69" spans="2:5" ht="15.75" customHeight="1" x14ac:dyDescent="0.3">
      <c r="B69" s="11"/>
      <c r="C69" s="12"/>
      <c r="D69" s="12" t="s">
        <v>15</v>
      </c>
      <c r="E69" s="13" t="s">
        <v>16</v>
      </c>
    </row>
    <row r="70" spans="2:5" x14ac:dyDescent="0.3">
      <c r="B70" s="11"/>
      <c r="C70" s="12"/>
      <c r="D70" s="12" t="s">
        <v>17</v>
      </c>
      <c r="E70" s="13" t="s">
        <v>18</v>
      </c>
    </row>
    <row r="71" spans="2:5" ht="33.75" customHeight="1" x14ac:dyDescent="0.3">
      <c r="B71" s="11"/>
      <c r="C71" s="12"/>
      <c r="D71" s="12" t="s">
        <v>19</v>
      </c>
      <c r="E71" s="13" t="s">
        <v>20</v>
      </c>
    </row>
    <row r="72" spans="2:5" ht="32.25" customHeight="1" x14ac:dyDescent="0.3">
      <c r="B72" s="14"/>
      <c r="C72" s="15"/>
      <c r="D72" s="15" t="s">
        <v>21</v>
      </c>
      <c r="E72" s="16" t="s">
        <v>22</v>
      </c>
    </row>
    <row r="73" spans="2:5" x14ac:dyDescent="0.3">
      <c r="B73" s="8" t="s">
        <v>23</v>
      </c>
      <c r="C73" s="9" t="s">
        <v>24</v>
      </c>
      <c r="D73" s="9" t="s">
        <v>24</v>
      </c>
      <c r="E73" s="10" t="s">
        <v>25</v>
      </c>
    </row>
    <row r="74" spans="2:5" x14ac:dyDescent="0.3">
      <c r="B74" s="14"/>
      <c r="C74" s="15"/>
      <c r="D74" s="17" t="s">
        <v>26</v>
      </c>
      <c r="E74" s="16" t="s">
        <v>27</v>
      </c>
    </row>
    <row r="75" spans="2:5" x14ac:dyDescent="0.3">
      <c r="B75" s="8" t="s">
        <v>28</v>
      </c>
      <c r="C75" s="9" t="s">
        <v>29</v>
      </c>
      <c r="D75" s="9" t="s">
        <v>29</v>
      </c>
      <c r="E75" s="10" t="s">
        <v>30</v>
      </c>
    </row>
    <row r="76" spans="2:5" x14ac:dyDescent="0.3">
      <c r="B76" s="11"/>
      <c r="C76" s="12"/>
      <c r="D76" s="12" t="s">
        <v>31</v>
      </c>
      <c r="E76" s="13" t="s">
        <v>32</v>
      </c>
    </row>
    <row r="77" spans="2:5" x14ac:dyDescent="0.3">
      <c r="B77" s="11"/>
      <c r="C77" s="12"/>
      <c r="D77" s="12" t="s">
        <v>33</v>
      </c>
      <c r="E77" s="13" t="s">
        <v>34</v>
      </c>
    </row>
    <row r="78" spans="2:5" x14ac:dyDescent="0.3">
      <c r="B78" s="11"/>
      <c r="C78" s="12"/>
      <c r="D78" s="12" t="s">
        <v>35</v>
      </c>
      <c r="E78" s="13" t="s">
        <v>36</v>
      </c>
    </row>
    <row r="79" spans="2:5" ht="15" thickBot="1" x14ac:dyDescent="0.35">
      <c r="B79" s="18"/>
      <c r="C79" s="19"/>
      <c r="D79" s="19" t="s">
        <v>37</v>
      </c>
      <c r="E79" s="20" t="s">
        <v>38</v>
      </c>
    </row>
    <row r="80" spans="2:5" x14ac:dyDescent="0.3">
      <c r="B80" s="11" t="s">
        <v>57</v>
      </c>
      <c r="C80" s="23">
        <v>2</v>
      </c>
      <c r="D80" s="23">
        <v>1</v>
      </c>
      <c r="E80" s="13" t="s">
        <v>55</v>
      </c>
    </row>
    <row r="81" spans="2:5" x14ac:dyDescent="0.3">
      <c r="B81" s="11"/>
      <c r="C81" s="12"/>
      <c r="D81" s="23">
        <v>2</v>
      </c>
      <c r="E81" s="13" t="s">
        <v>56</v>
      </c>
    </row>
    <row r="82" spans="2:5" ht="15" thickBot="1" x14ac:dyDescent="0.35">
      <c r="B82" s="11" t="s">
        <v>59</v>
      </c>
      <c r="C82" s="12"/>
      <c r="D82" s="23" t="s">
        <v>60</v>
      </c>
      <c r="E82" s="13"/>
    </row>
    <row r="83" spans="2:5" x14ac:dyDescent="0.3">
      <c r="B83" s="117" t="s">
        <v>39</v>
      </c>
      <c r="C83" s="118"/>
      <c r="D83" s="118"/>
      <c r="E83" s="119"/>
    </row>
    <row r="84" spans="2:5" x14ac:dyDescent="0.3">
      <c r="B84" s="120" t="s">
        <v>40</v>
      </c>
      <c r="C84" s="121"/>
      <c r="D84" s="121"/>
      <c r="E84" s="122"/>
    </row>
    <row r="85" spans="2:5" ht="32.25" customHeight="1" x14ac:dyDescent="0.3">
      <c r="B85" s="126" t="s">
        <v>66</v>
      </c>
      <c r="C85" s="127"/>
      <c r="D85" s="127"/>
      <c r="E85" s="128"/>
    </row>
    <row r="86" spans="2:5" ht="27.75" customHeight="1" thickBot="1" x14ac:dyDescent="0.35">
      <c r="B86" s="129" t="s">
        <v>42</v>
      </c>
      <c r="C86" s="130"/>
      <c r="D86" s="130"/>
      <c r="E86" s="131"/>
    </row>
    <row r="87" spans="2:5" x14ac:dyDescent="0.3">
      <c r="B87" s="117" t="s">
        <v>43</v>
      </c>
      <c r="C87" s="118"/>
      <c r="D87" s="118"/>
      <c r="E87" s="119"/>
    </row>
    <row r="88" spans="2:5" ht="15" thickBot="1" x14ac:dyDescent="0.35">
      <c r="B88" s="111" t="s">
        <v>63</v>
      </c>
      <c r="C88" s="112"/>
      <c r="D88" s="112"/>
      <c r="E88" s="113"/>
    </row>
  </sheetData>
  <mergeCells count="40">
    <mergeCell ref="B56:E56"/>
    <mergeCell ref="B57:E57"/>
    <mergeCell ref="B54:E54"/>
    <mergeCell ref="B55:E55"/>
    <mergeCell ref="B46:E46"/>
    <mergeCell ref="B47:E47"/>
    <mergeCell ref="B48:E48"/>
    <mergeCell ref="B49:E49"/>
    <mergeCell ref="B60:E60"/>
    <mergeCell ref="B88:E88"/>
    <mergeCell ref="B84:E84"/>
    <mergeCell ref="B85:E85"/>
    <mergeCell ref="B86:E86"/>
    <mergeCell ref="B87:E87"/>
    <mergeCell ref="B61:E61"/>
    <mergeCell ref="B62:E62"/>
    <mergeCell ref="B63:E63"/>
    <mergeCell ref="B64:E64"/>
    <mergeCell ref="B83:E83"/>
    <mergeCell ref="B32:E32"/>
    <mergeCell ref="B2:E2"/>
    <mergeCell ref="B3:E3"/>
    <mergeCell ref="B4:E4"/>
    <mergeCell ref="B5:E5"/>
    <mergeCell ref="B25:E25"/>
    <mergeCell ref="B26:E26"/>
    <mergeCell ref="B27:E27"/>
    <mergeCell ref="B28:E28"/>
    <mergeCell ref="B29:E29"/>
    <mergeCell ref="B30:E30"/>
    <mergeCell ref="B31:E31"/>
    <mergeCell ref="B41:E41"/>
    <mergeCell ref="B42:E42"/>
    <mergeCell ref="B43:E43"/>
    <mergeCell ref="B33:E33"/>
    <mergeCell ref="B36:E36"/>
    <mergeCell ref="B37:E37"/>
    <mergeCell ref="B38:E38"/>
    <mergeCell ref="B39:E39"/>
    <mergeCell ref="B40:E40"/>
  </mergeCells>
  <pageMargins left="0.7" right="0.7" top="0.75" bottom="0.75" header="0.3" footer="0.3"/>
  <pageSetup paperSize="9" orientation="portrait" r:id="rId1"/>
  <ignoredErrors>
    <ignoredError sqref="D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5"/>
  <sheetViews>
    <sheetView workbookViewId="0"/>
  </sheetViews>
  <sheetFormatPr defaultRowHeight="14.4" x14ac:dyDescent="0.3"/>
  <cols>
    <col min="1" max="5" width="11" customWidth="1"/>
    <col min="6" max="6" width="12.44140625" bestFit="1" customWidth="1"/>
    <col min="7" max="7" width="17.33203125" customWidth="1"/>
    <col min="8" max="8" width="15.44140625" bestFit="1" customWidth="1"/>
    <col min="12" max="12" width="18.5546875" customWidth="1"/>
    <col min="15" max="15" width="20.88671875" customWidth="1"/>
    <col min="20" max="20" width="14" customWidth="1"/>
    <col min="23" max="23" width="12.6640625" bestFit="1" customWidth="1"/>
  </cols>
  <sheetData>
    <row r="1" spans="1:21" ht="15" x14ac:dyDescent="0.25">
      <c r="A1" s="21"/>
      <c r="F1" s="21"/>
    </row>
    <row r="2" spans="1:21" ht="15" x14ac:dyDescent="0.25">
      <c r="A2" s="22"/>
      <c r="F2" s="46" t="s">
        <v>92</v>
      </c>
      <c r="K2" s="46" t="s">
        <v>93</v>
      </c>
      <c r="S2" s="46" t="s">
        <v>110</v>
      </c>
    </row>
    <row r="3" spans="1:21" ht="15" x14ac:dyDescent="0.25">
      <c r="A3" s="22"/>
      <c r="F3" s="22"/>
    </row>
    <row r="4" spans="1:21" ht="15" x14ac:dyDescent="0.25">
      <c r="A4" s="22"/>
      <c r="F4" s="36" t="s">
        <v>51</v>
      </c>
      <c r="G4" s="37" t="s">
        <v>89</v>
      </c>
      <c r="H4" s="38" t="s">
        <v>90</v>
      </c>
      <c r="K4" s="49" t="s">
        <v>51</v>
      </c>
      <c r="L4" s="50" t="s">
        <v>0</v>
      </c>
      <c r="M4" s="51" t="s">
        <v>90</v>
      </c>
      <c r="N4" s="49" t="s">
        <v>51</v>
      </c>
      <c r="O4" s="50" t="s">
        <v>89</v>
      </c>
      <c r="P4" s="51" t="s">
        <v>90</v>
      </c>
      <c r="S4" s="36" t="s">
        <v>51</v>
      </c>
      <c r="T4" s="37" t="s">
        <v>0</v>
      </c>
      <c r="U4" s="38" t="s">
        <v>90</v>
      </c>
    </row>
    <row r="5" spans="1:21" ht="15" x14ac:dyDescent="0.25">
      <c r="A5" s="22"/>
      <c r="F5" s="39" t="s">
        <v>52</v>
      </c>
      <c r="G5" s="40" t="s">
        <v>53</v>
      </c>
      <c r="H5" s="41" t="s">
        <v>90</v>
      </c>
      <c r="K5" s="39" t="s">
        <v>94</v>
      </c>
      <c r="L5" s="40" t="s">
        <v>101</v>
      </c>
      <c r="M5" s="41" t="s">
        <v>90</v>
      </c>
      <c r="N5" s="39" t="s">
        <v>94</v>
      </c>
      <c r="O5" s="40" t="s">
        <v>101</v>
      </c>
      <c r="P5" s="41" t="s">
        <v>90</v>
      </c>
      <c r="S5" s="39" t="s">
        <v>94</v>
      </c>
      <c r="T5" s="40" t="s">
        <v>53</v>
      </c>
      <c r="U5" s="41" t="s">
        <v>90</v>
      </c>
    </row>
    <row r="6" spans="1:21" ht="15" x14ac:dyDescent="0.25">
      <c r="F6" s="39" t="s">
        <v>87</v>
      </c>
      <c r="G6" s="42">
        <v>42005</v>
      </c>
      <c r="H6" s="41" t="s">
        <v>91</v>
      </c>
      <c r="K6" s="39" t="s">
        <v>95</v>
      </c>
      <c r="L6" s="42" t="s">
        <v>102</v>
      </c>
      <c r="M6" s="41" t="s">
        <v>90</v>
      </c>
      <c r="N6" s="39" t="s">
        <v>95</v>
      </c>
      <c r="O6" s="42" t="s">
        <v>102</v>
      </c>
      <c r="P6" s="41" t="s">
        <v>90</v>
      </c>
      <c r="S6" s="39" t="s">
        <v>95</v>
      </c>
      <c r="T6" s="42" t="s">
        <v>112</v>
      </c>
      <c r="U6" s="41" t="s">
        <v>90</v>
      </c>
    </row>
    <row r="7" spans="1:21" ht="15" x14ac:dyDescent="0.25">
      <c r="A7" s="22"/>
      <c r="E7" s="47"/>
      <c r="F7" s="39" t="s">
        <v>88</v>
      </c>
      <c r="G7" s="42">
        <v>42370</v>
      </c>
      <c r="H7" s="41" t="s">
        <v>91</v>
      </c>
      <c r="K7" s="39" t="s">
        <v>96</v>
      </c>
      <c r="L7" s="42" t="s">
        <v>103</v>
      </c>
      <c r="M7" s="41" t="s">
        <v>90</v>
      </c>
      <c r="N7" s="39" t="s">
        <v>96</v>
      </c>
      <c r="O7" s="42" t="s">
        <v>103</v>
      </c>
      <c r="P7" s="41" t="s">
        <v>90</v>
      </c>
      <c r="S7" s="39"/>
      <c r="T7" s="42"/>
      <c r="U7" s="41"/>
    </row>
    <row r="8" spans="1:21" ht="15" x14ac:dyDescent="0.25">
      <c r="A8" s="22"/>
      <c r="F8" s="39" t="s">
        <v>12</v>
      </c>
      <c r="G8" s="40" t="s">
        <v>15</v>
      </c>
      <c r="H8" s="41" t="s">
        <v>90</v>
      </c>
      <c r="K8" s="39" t="s">
        <v>97</v>
      </c>
      <c r="L8" s="40" t="s">
        <v>104</v>
      </c>
      <c r="M8" s="41" t="s">
        <v>90</v>
      </c>
      <c r="N8" s="39" t="s">
        <v>97</v>
      </c>
      <c r="O8" s="40" t="s">
        <v>104</v>
      </c>
      <c r="P8" s="41" t="s">
        <v>90</v>
      </c>
      <c r="S8" s="39"/>
      <c r="T8" s="40"/>
      <c r="U8" s="41"/>
    </row>
    <row r="9" spans="1:21" ht="15" x14ac:dyDescent="0.25">
      <c r="A9" s="22"/>
      <c r="F9" s="39" t="s">
        <v>23</v>
      </c>
      <c r="G9" s="40" t="s">
        <v>24</v>
      </c>
      <c r="H9" s="41" t="s">
        <v>90</v>
      </c>
      <c r="K9" s="39" t="s">
        <v>98</v>
      </c>
      <c r="L9" s="40" t="s">
        <v>53</v>
      </c>
      <c r="M9" s="41" t="s">
        <v>90</v>
      </c>
      <c r="N9" s="39" t="s">
        <v>98</v>
      </c>
      <c r="O9" s="40" t="s">
        <v>53</v>
      </c>
      <c r="P9" s="41" t="s">
        <v>90</v>
      </c>
      <c r="S9" s="39" t="s">
        <v>115</v>
      </c>
      <c r="T9" s="42" t="s">
        <v>76</v>
      </c>
      <c r="U9" s="41" t="s">
        <v>90</v>
      </c>
    </row>
    <row r="10" spans="1:21" ht="15" x14ac:dyDescent="0.25">
      <c r="A10" s="22"/>
      <c r="F10" s="39" t="s">
        <v>54</v>
      </c>
      <c r="G10" s="40" t="s">
        <v>31</v>
      </c>
      <c r="H10" s="41" t="s">
        <v>90</v>
      </c>
      <c r="K10" s="39" t="s">
        <v>99</v>
      </c>
      <c r="L10" s="40" t="s">
        <v>105</v>
      </c>
      <c r="M10" s="41" t="s">
        <v>90</v>
      </c>
      <c r="N10" s="39" t="s">
        <v>99</v>
      </c>
      <c r="O10" s="40" t="s">
        <v>107</v>
      </c>
      <c r="P10" s="41" t="s">
        <v>90</v>
      </c>
      <c r="S10" s="39" t="s">
        <v>113</v>
      </c>
      <c r="T10" s="42" t="s">
        <v>77</v>
      </c>
      <c r="U10" s="41" t="s">
        <v>90</v>
      </c>
    </row>
    <row r="11" spans="1:21" ht="15" x14ac:dyDescent="0.25">
      <c r="A11" s="22"/>
      <c r="F11" s="43" t="s">
        <v>57</v>
      </c>
      <c r="G11" s="44" t="s">
        <v>64</v>
      </c>
      <c r="H11" s="45" t="s">
        <v>91</v>
      </c>
      <c r="K11" s="43" t="s">
        <v>100</v>
      </c>
      <c r="L11" s="44" t="s">
        <v>107</v>
      </c>
      <c r="M11" s="45" t="s">
        <v>90</v>
      </c>
      <c r="N11" s="43" t="s">
        <v>100</v>
      </c>
      <c r="O11" s="44" t="s">
        <v>108</v>
      </c>
      <c r="P11" s="45" t="s">
        <v>90</v>
      </c>
      <c r="S11" s="43" t="s">
        <v>114</v>
      </c>
      <c r="T11" s="52" t="s">
        <v>78</v>
      </c>
      <c r="U11" s="45" t="s">
        <v>90</v>
      </c>
    </row>
    <row r="12" spans="1:21" x14ac:dyDescent="0.3">
      <c r="A12" s="22"/>
      <c r="F12" s="48" t="s">
        <v>106</v>
      </c>
      <c r="O12" t="s">
        <v>109</v>
      </c>
      <c r="S12" t="s">
        <v>111</v>
      </c>
    </row>
    <row r="13" spans="1:21" ht="15" x14ac:dyDescent="0.25">
      <c r="A13" s="22"/>
      <c r="S13" t="s">
        <v>116</v>
      </c>
    </row>
    <row r="14" spans="1:21" ht="15" x14ac:dyDescent="0.25">
      <c r="A14" s="22"/>
    </row>
    <row r="16" spans="1:21" ht="15" x14ac:dyDescent="0.25">
      <c r="F16" s="35" t="str">
        <f>_xll.KYH(G4,G5,G6,G7,G8,G9,G10,G11)</f>
        <v>MXFM Index</v>
      </c>
      <c r="L16" s="35" t="str">
        <f>L4</f>
        <v>ENI IM Equity</v>
      </c>
      <c r="O16" s="35" t="str">
        <f>O4</f>
        <v>MXFM Index</v>
      </c>
      <c r="T16" s="35" t="str">
        <f>T4</f>
        <v>ENI IM Equity</v>
      </c>
    </row>
    <row r="17" spans="6:20" ht="15" x14ac:dyDescent="0.25">
      <c r="F17" s="83">
        <f t="array" ref="F17:G225">_xll.k_hist("MXFM Index","LAST_PRICE","2015-01-01","2016-01-01","pred","LOC","ex-friday","2","$F$17")</f>
        <v>42005</v>
      </c>
      <c r="G17" s="34">
        <v>612.67999999999995</v>
      </c>
      <c r="L17" s="34" t="str">
        <f>_xll.KYD(L$4,L5)</f>
        <v>ENI SPA</v>
      </c>
      <c r="O17" s="34" t="str">
        <f>_xll.KYD(O$4,O5)</f>
        <v>MSCI FRONTIER MARKET</v>
      </c>
      <c r="S17" s="35" t="str">
        <f>T5</f>
        <v>LAST_PRICE</v>
      </c>
      <c r="T17" s="22">
        <f>_xll.KYHS(T$16,$S$17,T9)</f>
        <v>35031</v>
      </c>
    </row>
    <row r="18" spans="6:20" ht="15" x14ac:dyDescent="0.25">
      <c r="F18" s="83">
        <v>42009</v>
      </c>
      <c r="G18" s="34">
        <v>604.84</v>
      </c>
      <c r="L18" s="34" t="str">
        <f>_xll.KYD($L$4,L6)</f>
        <v>Common Stock</v>
      </c>
      <c r="O18" s="34" t="str">
        <f>_xll.KYD(O$4,O6)</f>
        <v>Equity Index</v>
      </c>
      <c r="T18" s="22">
        <f>_xll.KYHS(T$16,$S$17,T10)</f>
        <v>42439</v>
      </c>
    </row>
    <row r="19" spans="6:20" ht="15" x14ac:dyDescent="0.25">
      <c r="F19" s="83">
        <v>42010</v>
      </c>
      <c r="G19" s="34">
        <v>593.08000000000004</v>
      </c>
      <c r="L19" s="34" t="str">
        <f>_xll.KYD($L$4,L7)</f>
        <v>EUR</v>
      </c>
      <c r="O19" s="34" t="str">
        <f>_xll.KYD(O$4,O7)</f>
        <v>USD</v>
      </c>
      <c r="T19">
        <f>_xll.KYHS(T$16,$S$17,T11)</f>
        <v>5139</v>
      </c>
    </row>
    <row r="20" spans="6:20" ht="15" x14ac:dyDescent="0.25">
      <c r="F20" s="83">
        <v>42011</v>
      </c>
      <c r="G20" s="34">
        <v>587.85</v>
      </c>
      <c r="L20" s="34" t="str">
        <f>_xll.KYD($L$4,L8)</f>
        <v>ACTV</v>
      </c>
      <c r="O20" s="34" t="str">
        <f>_xll.KYD(O$4,O8)</f>
        <v>ACTV</v>
      </c>
    </row>
    <row r="21" spans="6:20" ht="15" x14ac:dyDescent="0.25">
      <c r="F21" s="83">
        <v>42012</v>
      </c>
      <c r="G21" s="34">
        <v>590.76</v>
      </c>
      <c r="L21" s="34" t="str">
        <f>_xll.KYD($L$4,L9)</f>
        <v>Data unavailable. Check your input or make a new request</v>
      </c>
      <c r="O21" s="34">
        <f>_xll.KYD(O$4,O9)</f>
        <v>494.72</v>
      </c>
      <c r="S21" s="53" t="str">
        <f>T6</f>
        <v>VOLUME</v>
      </c>
      <c r="T21" s="22">
        <f>_xll.KYHS(T$16,$S$21,T9)</f>
        <v>35031</v>
      </c>
    </row>
    <row r="22" spans="6:20" ht="15" x14ac:dyDescent="0.25">
      <c r="F22" s="83">
        <v>42016</v>
      </c>
      <c r="G22" s="34">
        <v>593.6</v>
      </c>
      <c r="L22" s="34" t="str">
        <f>_xll.KYD($L$4,L10)</f>
        <v>Common Stock</v>
      </c>
      <c r="O22" s="34" t="str">
        <f>_xll.KYD(O$4,O10)</f>
        <v>MULT</v>
      </c>
      <c r="T22" s="22">
        <f>_xll.KYHS(T$16,$S$21,T10)</f>
        <v>42244</v>
      </c>
    </row>
    <row r="23" spans="6:20" ht="15" x14ac:dyDescent="0.25">
      <c r="F23" s="83">
        <v>42017</v>
      </c>
      <c r="G23" s="34">
        <v>593.39</v>
      </c>
      <c r="L23" s="34" t="str">
        <f>_xll.KYD($L$4,L11)</f>
        <v>IT</v>
      </c>
      <c r="O23" s="34" t="str">
        <f>_xll.KYD(O$4,O11)</f>
        <v>Data unavailable. Check your input or make a new request</v>
      </c>
      <c r="T23">
        <f>_xll.KYHS(T$16,$S$21,T11)</f>
        <v>5004</v>
      </c>
    </row>
    <row r="24" spans="6:20" ht="15" x14ac:dyDescent="0.25">
      <c r="F24" s="83">
        <v>42018</v>
      </c>
      <c r="G24" s="34">
        <v>593.29</v>
      </c>
    </row>
    <row r="25" spans="6:20" ht="15" x14ac:dyDescent="0.25">
      <c r="F25" s="83">
        <v>42019</v>
      </c>
      <c r="G25" s="34">
        <v>590.85</v>
      </c>
    </row>
    <row r="26" spans="6:20" ht="15" x14ac:dyDescent="0.25">
      <c r="F26" s="83">
        <v>42023</v>
      </c>
      <c r="G26" s="34">
        <v>596.4</v>
      </c>
    </row>
    <row r="27" spans="6:20" ht="15" x14ac:dyDescent="0.25">
      <c r="F27" s="83">
        <v>42024</v>
      </c>
      <c r="G27" s="34">
        <v>594.69000000000005</v>
      </c>
    </row>
    <row r="28" spans="6:20" ht="15" x14ac:dyDescent="0.25">
      <c r="F28" s="83">
        <v>42025</v>
      </c>
      <c r="G28" s="34">
        <v>596.72</v>
      </c>
    </row>
    <row r="29" spans="6:20" ht="15" x14ac:dyDescent="0.25">
      <c r="F29" s="83">
        <v>42026</v>
      </c>
      <c r="G29" s="34">
        <v>594.99</v>
      </c>
    </row>
    <row r="30" spans="6:20" ht="15" x14ac:dyDescent="0.25">
      <c r="F30" s="83">
        <v>42030</v>
      </c>
      <c r="G30" s="34">
        <v>593.05999999999995</v>
      </c>
    </row>
    <row r="31" spans="6:20" ht="15" x14ac:dyDescent="0.25">
      <c r="F31" s="83">
        <v>42031</v>
      </c>
      <c r="G31" s="34">
        <v>592.87</v>
      </c>
    </row>
    <row r="32" spans="6:20" ht="15" x14ac:dyDescent="0.25">
      <c r="F32" s="83">
        <v>42032</v>
      </c>
      <c r="G32" s="34">
        <v>593.22</v>
      </c>
    </row>
    <row r="33" spans="6:7" ht="15" x14ac:dyDescent="0.25">
      <c r="F33" s="83">
        <v>42033</v>
      </c>
      <c r="G33" s="34">
        <v>589.16</v>
      </c>
    </row>
    <row r="34" spans="6:7" ht="15" x14ac:dyDescent="0.25">
      <c r="F34" s="83">
        <v>42037</v>
      </c>
      <c r="G34" s="34">
        <v>590.12</v>
      </c>
    </row>
    <row r="35" spans="6:7" ht="15" x14ac:dyDescent="0.25">
      <c r="F35" s="83">
        <v>42038</v>
      </c>
      <c r="G35" s="34">
        <v>592.88</v>
      </c>
    </row>
    <row r="36" spans="6:7" ht="15" x14ac:dyDescent="0.25">
      <c r="F36" s="83">
        <v>42039</v>
      </c>
      <c r="G36" s="34">
        <v>595.19000000000005</v>
      </c>
    </row>
    <row r="37" spans="6:7" x14ac:dyDescent="0.3">
      <c r="F37" s="83">
        <v>42040</v>
      </c>
      <c r="G37" s="34">
        <v>594.64</v>
      </c>
    </row>
    <row r="38" spans="6:7" x14ac:dyDescent="0.3">
      <c r="F38" s="83">
        <v>42044</v>
      </c>
      <c r="G38" s="34">
        <v>590.1</v>
      </c>
    </row>
    <row r="39" spans="6:7" x14ac:dyDescent="0.3">
      <c r="F39" s="83">
        <v>42045</v>
      </c>
      <c r="G39" s="34">
        <v>590.53</v>
      </c>
    </row>
    <row r="40" spans="6:7" x14ac:dyDescent="0.3">
      <c r="F40" s="83">
        <v>42046</v>
      </c>
      <c r="G40" s="34">
        <v>588.16999999999996</v>
      </c>
    </row>
    <row r="41" spans="6:7" x14ac:dyDescent="0.3">
      <c r="F41" s="83">
        <v>42047</v>
      </c>
      <c r="G41" s="34">
        <v>587.76</v>
      </c>
    </row>
    <row r="42" spans="6:7" x14ac:dyDescent="0.3">
      <c r="F42" s="83">
        <v>42051</v>
      </c>
      <c r="G42" s="34">
        <v>591.11</v>
      </c>
    </row>
    <row r="43" spans="6:7" x14ac:dyDescent="0.3">
      <c r="F43" s="83">
        <v>42052</v>
      </c>
      <c r="G43" s="34">
        <v>596.07000000000005</v>
      </c>
    </row>
    <row r="44" spans="6:7" x14ac:dyDescent="0.3">
      <c r="F44" s="83">
        <v>42053</v>
      </c>
      <c r="G44" s="34">
        <v>598.76</v>
      </c>
    </row>
    <row r="45" spans="6:7" x14ac:dyDescent="0.3">
      <c r="F45" s="83">
        <v>42054</v>
      </c>
      <c r="G45" s="34">
        <v>601.74</v>
      </c>
    </row>
    <row r="46" spans="6:7" x14ac:dyDescent="0.3">
      <c r="F46" s="83">
        <v>42058</v>
      </c>
      <c r="G46" s="34">
        <v>607.86</v>
      </c>
    </row>
    <row r="47" spans="6:7" x14ac:dyDescent="0.3">
      <c r="F47" s="83">
        <v>42059</v>
      </c>
      <c r="G47" s="34">
        <v>610.44000000000005</v>
      </c>
    </row>
    <row r="48" spans="6:7" x14ac:dyDescent="0.3">
      <c r="F48" s="83">
        <v>42060</v>
      </c>
      <c r="G48" s="34">
        <v>610.29</v>
      </c>
    </row>
    <row r="49" spans="3:12" x14ac:dyDescent="0.3">
      <c r="F49" s="83">
        <v>42061</v>
      </c>
      <c r="G49" s="34">
        <v>604.48</v>
      </c>
    </row>
    <row r="50" spans="3:12" x14ac:dyDescent="0.3">
      <c r="F50" s="83">
        <v>42065</v>
      </c>
      <c r="G50" s="34">
        <v>601.41999999999996</v>
      </c>
    </row>
    <row r="51" spans="3:12" x14ac:dyDescent="0.3">
      <c r="F51" s="83">
        <v>42066</v>
      </c>
      <c r="G51" s="34">
        <v>603.95000000000005</v>
      </c>
    </row>
    <row r="52" spans="3:12" x14ac:dyDescent="0.3">
      <c r="F52" s="83">
        <v>42067</v>
      </c>
      <c r="G52" s="34">
        <v>602.67999999999995</v>
      </c>
    </row>
    <row r="53" spans="3:12" x14ac:dyDescent="0.3">
      <c r="C53">
        <f t="array" ref="C53:C103">_xll.k_hist("LFLXHR6 LX Equity","LAST_PRICE","2015-12-31","2016-03-10","pred","EUR","weekday","1","$C$53")</f>
        <v>111.8</v>
      </c>
      <c r="D53">
        <f t="array" ref="D53:D103">_xll.k_hist("TEMFMAU LX Equity","LAST_PRICE","2015-12-31","2016-03-10","pred","EUR","weekday","1","$D$53")</f>
        <v>14.536899999999999</v>
      </c>
      <c r="E53">
        <f t="array" ref="E53:E103">_xll.k_hist("AGASMA2 LX Equity","LAST_PRICE","2015-12-31","2016-03-10","pred","EUR","weekday","1","$E$53")</f>
        <v>34.707500000000003</v>
      </c>
      <c r="F53" s="83">
        <v>42068</v>
      </c>
      <c r="G53" s="34">
        <v>602.67999999999995</v>
      </c>
      <c r="H53">
        <f t="array" ref="H53:H103">_xll.k_hist("BATS LN Equity","LAST_PRICE","2015-12-31","2016-03-10","pred","EUR","weekday","1","$H$53")</f>
        <v>51.159500000000001</v>
      </c>
      <c r="I53">
        <f t="array" ref="I53:I103">_xll.k_hist("MES US Equity","LAST_PRICE","2015-12-31","2016-03-10","pred","EUR","weekday","1","$I$53")</f>
        <v>20.3462</v>
      </c>
      <c r="J53">
        <f t="array" ref="J53:J103">_xll.k_hist("ENI IM Equity","LAST_PRICE","2015-12-31","2016-03-10","pred","EUR","weekday","1","$J$53")</f>
        <v>13.8</v>
      </c>
      <c r="K53">
        <f t="array" ref="K53:K103">_xll.k_hist("EEM US Equity","LAST_PRICE","2015-12-31","2016-03-10","pred","EUR","weekday","1","$K$53")</f>
        <v>30.3811</v>
      </c>
      <c r="L53">
        <f t="array" ref="L53:L103">_xll.k_hist("ISP IM Equity","LAST_PRICE","2015-12-31","2016-03-10","pred","EUR","weekday","1","$L$53")</f>
        <v>3.1560000000000001</v>
      </c>
    </row>
    <row r="54" spans="3:12" x14ac:dyDescent="0.3">
      <c r="C54">
        <v>111.8</v>
      </c>
      <c r="D54">
        <v>14.545</v>
      </c>
      <c r="E54">
        <v>34.726700000000001</v>
      </c>
      <c r="F54" s="83">
        <v>42072</v>
      </c>
      <c r="G54" s="34">
        <v>601.16999999999996</v>
      </c>
      <c r="H54">
        <v>51.222499999999997</v>
      </c>
      <c r="I54">
        <v>20.357399999999998</v>
      </c>
      <c r="J54">
        <v>13.8</v>
      </c>
      <c r="K54">
        <v>30.3979</v>
      </c>
      <c r="L54">
        <v>3.1560000000000001</v>
      </c>
    </row>
    <row r="55" spans="3:12" x14ac:dyDescent="0.3">
      <c r="C55">
        <v>110.79</v>
      </c>
      <c r="D55">
        <v>14.4862</v>
      </c>
      <c r="E55">
        <v>34.283200000000001</v>
      </c>
      <c r="F55" s="83">
        <v>42073</v>
      </c>
      <c r="G55" s="34">
        <v>599.05999999999995</v>
      </c>
      <c r="H55">
        <v>50.074599999999997</v>
      </c>
      <c r="I55">
        <v>19.809799999999999</v>
      </c>
      <c r="J55">
        <v>13.43</v>
      </c>
      <c r="K55">
        <v>30.4681</v>
      </c>
      <c r="L55">
        <v>3.1560000000000001</v>
      </c>
    </row>
    <row r="56" spans="3:12" x14ac:dyDescent="0.3">
      <c r="C56">
        <v>110.93</v>
      </c>
      <c r="D56">
        <v>14.5143</v>
      </c>
      <c r="E56">
        <v>34.508699999999997</v>
      </c>
      <c r="F56" s="83">
        <v>42074</v>
      </c>
      <c r="G56" s="34">
        <v>595.80999999999995</v>
      </c>
      <c r="H56">
        <v>50.641599999999997</v>
      </c>
      <c r="I56">
        <v>19.864699999999999</v>
      </c>
      <c r="J56">
        <v>13.55</v>
      </c>
      <c r="K56">
        <v>30.703399999999998</v>
      </c>
      <c r="L56">
        <v>3.1560000000000001</v>
      </c>
    </row>
    <row r="57" spans="3:12" x14ac:dyDescent="0.3">
      <c r="C57">
        <v>110.81</v>
      </c>
      <c r="D57">
        <v>14.367900000000001</v>
      </c>
      <c r="E57">
        <v>34.085700000000003</v>
      </c>
      <c r="F57" s="83">
        <v>42075</v>
      </c>
      <c r="G57" s="34">
        <v>598</v>
      </c>
      <c r="H57">
        <v>50.589599999999997</v>
      </c>
      <c r="I57">
        <v>19.450900000000001</v>
      </c>
      <c r="J57">
        <v>13.17</v>
      </c>
      <c r="K57">
        <v>30.609400000000001</v>
      </c>
      <c r="L57">
        <v>3.1560000000000001</v>
      </c>
    </row>
    <row r="58" spans="3:12" x14ac:dyDescent="0.3">
      <c r="C58">
        <v>110.51</v>
      </c>
      <c r="D58">
        <v>13.9407</v>
      </c>
      <c r="E58">
        <v>33.158099999999997</v>
      </c>
      <c r="F58" s="83">
        <v>42079</v>
      </c>
      <c r="G58" s="34">
        <v>593.25</v>
      </c>
      <c r="H58">
        <v>49.000799999999998</v>
      </c>
      <c r="I58">
        <v>18.752300000000002</v>
      </c>
      <c r="J58">
        <v>13.07</v>
      </c>
      <c r="K58">
        <v>30.186599999999999</v>
      </c>
      <c r="L58">
        <v>3.1560000000000001</v>
      </c>
    </row>
    <row r="59" spans="3:12" x14ac:dyDescent="0.3">
      <c r="C59">
        <v>110.31</v>
      </c>
      <c r="D59">
        <v>13.8619</v>
      </c>
      <c r="E59">
        <v>32.873100000000001</v>
      </c>
      <c r="F59" s="83">
        <v>42080</v>
      </c>
      <c r="G59" s="34">
        <v>592.82000000000005</v>
      </c>
      <c r="H59">
        <v>48.261499999999998</v>
      </c>
      <c r="I59">
        <v>18.9251</v>
      </c>
      <c r="J59">
        <v>12.7</v>
      </c>
      <c r="K59">
        <v>30.214200000000002</v>
      </c>
      <c r="L59">
        <v>3.1560000000000001</v>
      </c>
    </row>
    <row r="60" spans="3:12" x14ac:dyDescent="0.3">
      <c r="C60">
        <v>110.3</v>
      </c>
      <c r="D60">
        <v>13.7766</v>
      </c>
      <c r="E60">
        <v>32.905099999999997</v>
      </c>
      <c r="F60" s="83">
        <v>42081</v>
      </c>
      <c r="G60" s="34">
        <v>590.57000000000005</v>
      </c>
      <c r="H60">
        <v>48.8628</v>
      </c>
      <c r="I60">
        <v>19.0349</v>
      </c>
      <c r="J60">
        <v>12.65</v>
      </c>
      <c r="K60">
        <v>30.389500000000002</v>
      </c>
      <c r="L60">
        <v>3.1560000000000001</v>
      </c>
    </row>
    <row r="61" spans="3:12" x14ac:dyDescent="0.3">
      <c r="C61">
        <v>110.29</v>
      </c>
      <c r="D61">
        <v>13.667299999999999</v>
      </c>
      <c r="E61">
        <v>32.918100000000003</v>
      </c>
      <c r="F61" s="83">
        <v>42082</v>
      </c>
      <c r="G61" s="34">
        <v>589.64</v>
      </c>
      <c r="H61">
        <v>49.206800000000001</v>
      </c>
      <c r="I61">
        <v>18.474900000000002</v>
      </c>
      <c r="J61">
        <v>12.68</v>
      </c>
      <c r="K61">
        <v>30.392299999999999</v>
      </c>
      <c r="L61">
        <v>3.1560000000000001</v>
      </c>
    </row>
    <row r="62" spans="3:12" x14ac:dyDescent="0.3">
      <c r="C62">
        <v>110.29</v>
      </c>
      <c r="D62">
        <v>13.533099999999999</v>
      </c>
      <c r="E62">
        <v>33.065300000000001</v>
      </c>
      <c r="F62" s="83">
        <v>42086</v>
      </c>
      <c r="G62" s="34">
        <v>590.64</v>
      </c>
      <c r="H62">
        <v>49.286099999999998</v>
      </c>
      <c r="I62">
        <v>18.3598</v>
      </c>
      <c r="J62">
        <v>12.83</v>
      </c>
      <c r="K62">
        <v>30.339200000000002</v>
      </c>
      <c r="L62">
        <v>3.1560000000000001</v>
      </c>
    </row>
    <row r="63" spans="3:12" x14ac:dyDescent="0.3">
      <c r="C63">
        <v>110.12</v>
      </c>
      <c r="D63">
        <v>13.2996</v>
      </c>
      <c r="E63">
        <v>32.692799999999998</v>
      </c>
      <c r="F63" s="83">
        <v>42087</v>
      </c>
      <c r="G63" s="34">
        <v>589.03</v>
      </c>
      <c r="H63">
        <v>48.279899999999998</v>
      </c>
      <c r="I63">
        <v>18.205200000000001</v>
      </c>
      <c r="J63">
        <v>13.01</v>
      </c>
      <c r="K63">
        <v>30.372800000000002</v>
      </c>
      <c r="L63">
        <v>3.1560000000000001</v>
      </c>
    </row>
    <row r="64" spans="3:12" x14ac:dyDescent="0.3">
      <c r="C64">
        <v>109.98</v>
      </c>
      <c r="D64">
        <v>13.1092</v>
      </c>
      <c r="E64">
        <v>32.294699999999999</v>
      </c>
      <c r="F64" s="83">
        <v>42088</v>
      </c>
      <c r="G64" s="34">
        <v>589.16999999999996</v>
      </c>
      <c r="H64">
        <v>46.956299999999999</v>
      </c>
      <c r="I64">
        <v>17.478899999999999</v>
      </c>
      <c r="J64">
        <v>12.55</v>
      </c>
      <c r="K64">
        <v>30.230899999999998</v>
      </c>
      <c r="L64">
        <v>3.1560000000000001</v>
      </c>
    </row>
    <row r="65" spans="3:12" x14ac:dyDescent="0.3">
      <c r="C65">
        <v>109.96</v>
      </c>
      <c r="D65">
        <v>12.8627</v>
      </c>
      <c r="E65">
        <v>31.9497</v>
      </c>
      <c r="F65" s="83">
        <v>42089</v>
      </c>
      <c r="G65" s="34">
        <v>580.54</v>
      </c>
      <c r="H65">
        <v>47.232599999999998</v>
      </c>
      <c r="I65">
        <v>17.517399999999999</v>
      </c>
      <c r="J65">
        <v>12.41</v>
      </c>
      <c r="K65">
        <v>30.297499999999999</v>
      </c>
      <c r="L65">
        <v>3.1560000000000001</v>
      </c>
    </row>
    <row r="66" spans="3:12" x14ac:dyDescent="0.3">
      <c r="C66">
        <v>110</v>
      </c>
      <c r="D66">
        <v>12.926299999999999</v>
      </c>
      <c r="E66">
        <v>32.176699999999997</v>
      </c>
      <c r="F66" s="83">
        <v>42093</v>
      </c>
      <c r="G66" s="34">
        <v>583.33000000000004</v>
      </c>
      <c r="H66">
        <v>47.336100000000002</v>
      </c>
      <c r="I66">
        <v>17.5975</v>
      </c>
      <c r="J66">
        <v>12.58</v>
      </c>
      <c r="K66">
        <v>30.253</v>
      </c>
      <c r="L66">
        <v>3.1560000000000001</v>
      </c>
    </row>
    <row r="67" spans="3:12" x14ac:dyDescent="0.3">
      <c r="C67">
        <v>109.98</v>
      </c>
      <c r="D67">
        <v>12.782400000000001</v>
      </c>
      <c r="E67">
        <v>31.679500000000001</v>
      </c>
      <c r="F67" s="83">
        <v>42094</v>
      </c>
      <c r="G67" s="34">
        <v>584.27</v>
      </c>
      <c r="H67">
        <v>46.459600000000002</v>
      </c>
      <c r="I67">
        <v>17.116599999999998</v>
      </c>
      <c r="J67">
        <v>12.16</v>
      </c>
      <c r="K67">
        <v>30.303000000000001</v>
      </c>
      <c r="L67">
        <v>3.1560000000000001</v>
      </c>
    </row>
    <row r="68" spans="3:12" x14ac:dyDescent="0.3">
      <c r="C68">
        <v>110.04</v>
      </c>
      <c r="D68">
        <v>12.819599999999999</v>
      </c>
      <c r="E68">
        <v>31.5258</v>
      </c>
      <c r="F68" s="83">
        <v>42095</v>
      </c>
      <c r="G68" s="34">
        <v>592.16</v>
      </c>
      <c r="H68">
        <v>46.812600000000003</v>
      </c>
      <c r="I68">
        <v>17.063600000000001</v>
      </c>
      <c r="J68">
        <v>12.55</v>
      </c>
      <c r="K68">
        <v>30.3476</v>
      </c>
      <c r="L68">
        <v>3.1560000000000001</v>
      </c>
    </row>
    <row r="69" spans="3:12" x14ac:dyDescent="0.3">
      <c r="C69">
        <v>110.09</v>
      </c>
      <c r="D69">
        <v>12.977</v>
      </c>
      <c r="E69">
        <v>32.221600000000002</v>
      </c>
      <c r="F69" s="83">
        <v>42096</v>
      </c>
      <c r="G69" s="34">
        <v>599.04999999999995</v>
      </c>
      <c r="H69">
        <v>47.904600000000002</v>
      </c>
      <c r="I69">
        <v>17.200800000000001</v>
      </c>
      <c r="J69">
        <v>12.97</v>
      </c>
      <c r="K69">
        <v>30.5669</v>
      </c>
      <c r="L69">
        <v>3.1560000000000001</v>
      </c>
    </row>
    <row r="70" spans="3:12" x14ac:dyDescent="0.3">
      <c r="C70">
        <v>110.07</v>
      </c>
      <c r="D70">
        <v>13.0703</v>
      </c>
      <c r="E70">
        <v>32.229700000000001</v>
      </c>
      <c r="F70" s="83">
        <v>42100</v>
      </c>
      <c r="G70" s="34">
        <v>601.39</v>
      </c>
      <c r="H70">
        <v>48.030799999999999</v>
      </c>
      <c r="I70">
        <v>17.439399999999999</v>
      </c>
      <c r="J70">
        <v>12.81</v>
      </c>
      <c r="K70">
        <v>30.4176</v>
      </c>
      <c r="L70">
        <v>3.1560000000000001</v>
      </c>
    </row>
    <row r="71" spans="3:12" x14ac:dyDescent="0.3">
      <c r="C71">
        <v>110.06</v>
      </c>
      <c r="D71">
        <v>12.9899</v>
      </c>
      <c r="E71">
        <v>31.977699999999999</v>
      </c>
      <c r="F71" s="83">
        <v>42101</v>
      </c>
      <c r="G71" s="34">
        <v>597.35</v>
      </c>
      <c r="H71">
        <v>48.621000000000002</v>
      </c>
      <c r="I71">
        <v>17.0929</v>
      </c>
      <c r="J71">
        <v>13.08</v>
      </c>
      <c r="K71">
        <v>30.358799999999999</v>
      </c>
      <c r="L71">
        <v>3.1560000000000001</v>
      </c>
    </row>
    <row r="72" spans="3:12" x14ac:dyDescent="0.3">
      <c r="C72">
        <v>110.04</v>
      </c>
      <c r="D72">
        <v>13.0359</v>
      </c>
      <c r="E72">
        <v>31.998200000000001</v>
      </c>
      <c r="F72" s="83">
        <v>42102</v>
      </c>
      <c r="G72" s="34">
        <v>593.95000000000005</v>
      </c>
      <c r="H72">
        <v>49.184600000000003</v>
      </c>
      <c r="I72">
        <v>17.056799999999999</v>
      </c>
      <c r="J72">
        <v>13.14</v>
      </c>
      <c r="K72">
        <v>30.294699999999999</v>
      </c>
      <c r="L72">
        <v>3.1560000000000001</v>
      </c>
    </row>
    <row r="73" spans="3:12" x14ac:dyDescent="0.3">
      <c r="C73">
        <v>110.01</v>
      </c>
      <c r="D73">
        <v>13.126099999999999</v>
      </c>
      <c r="E73">
        <v>31.9785</v>
      </c>
      <c r="F73" s="83">
        <v>42103</v>
      </c>
      <c r="G73" s="34">
        <v>593.80999999999995</v>
      </c>
      <c r="H73">
        <v>49.472799999999999</v>
      </c>
      <c r="I73">
        <v>17.7057</v>
      </c>
      <c r="J73">
        <v>13.17</v>
      </c>
      <c r="K73">
        <v>30.1645</v>
      </c>
      <c r="L73">
        <v>3.1560000000000001</v>
      </c>
    </row>
    <row r="74" spans="3:12" x14ac:dyDescent="0.3">
      <c r="C74">
        <v>110.06</v>
      </c>
      <c r="D74">
        <v>13.387499999999999</v>
      </c>
      <c r="E74">
        <v>32.725999999999999</v>
      </c>
      <c r="F74" s="83">
        <v>42107</v>
      </c>
      <c r="G74" s="34">
        <v>598.66999999999996</v>
      </c>
      <c r="H74">
        <v>51.25</v>
      </c>
      <c r="I74">
        <v>17.985399999999998</v>
      </c>
      <c r="J74">
        <v>13.28</v>
      </c>
      <c r="K74">
        <v>30.4681</v>
      </c>
      <c r="L74">
        <v>3.1560000000000001</v>
      </c>
    </row>
    <row r="75" spans="3:12" x14ac:dyDescent="0.3">
      <c r="C75">
        <v>110.07</v>
      </c>
      <c r="D75">
        <v>13.3909</v>
      </c>
      <c r="E75">
        <v>32.640999999999998</v>
      </c>
      <c r="F75" s="83">
        <v>42108</v>
      </c>
      <c r="G75" s="34">
        <v>598.91</v>
      </c>
      <c r="H75">
        <v>51.220700000000001</v>
      </c>
      <c r="I75">
        <v>17.891300000000001</v>
      </c>
      <c r="J75">
        <v>13.14</v>
      </c>
      <c r="K75">
        <v>30.308599999999998</v>
      </c>
      <c r="L75">
        <v>3.1560000000000001</v>
      </c>
    </row>
    <row r="76" spans="3:12" x14ac:dyDescent="0.3">
      <c r="C76">
        <v>109.92</v>
      </c>
      <c r="D76">
        <v>13.3712</v>
      </c>
      <c r="E76">
        <v>32.433900000000001</v>
      </c>
      <c r="F76" s="83">
        <v>42109</v>
      </c>
      <c r="G76" s="34">
        <v>598.84</v>
      </c>
      <c r="H76">
        <v>50.8949</v>
      </c>
      <c r="I76">
        <v>17.840499999999999</v>
      </c>
      <c r="J76">
        <v>12.51</v>
      </c>
      <c r="K76">
        <v>30.2225</v>
      </c>
      <c r="L76">
        <v>3.1560000000000001</v>
      </c>
    </row>
    <row r="77" spans="3:12" x14ac:dyDescent="0.3">
      <c r="C77">
        <v>109.55</v>
      </c>
      <c r="D77">
        <v>13.1472</v>
      </c>
      <c r="E77">
        <v>31.521599999999999</v>
      </c>
      <c r="F77" s="83">
        <v>42110</v>
      </c>
      <c r="G77" s="34">
        <v>601.57000000000005</v>
      </c>
      <c r="H77">
        <v>50.035499999999999</v>
      </c>
      <c r="I77">
        <v>17.541599999999999</v>
      </c>
      <c r="J77">
        <v>12.46</v>
      </c>
      <c r="K77">
        <v>29.7163</v>
      </c>
      <c r="L77">
        <v>3.1560000000000001</v>
      </c>
    </row>
    <row r="78" spans="3:12" x14ac:dyDescent="0.3">
      <c r="C78">
        <v>110.02</v>
      </c>
      <c r="D78">
        <v>13.2126</v>
      </c>
      <c r="E78">
        <v>31.738800000000001</v>
      </c>
      <c r="F78" s="83">
        <v>42114</v>
      </c>
      <c r="G78" s="34">
        <v>601.62</v>
      </c>
      <c r="H78">
        <v>48.853400000000001</v>
      </c>
      <c r="I78">
        <v>18.0837</v>
      </c>
      <c r="J78">
        <v>12.74</v>
      </c>
      <c r="K78">
        <v>29.4406</v>
      </c>
      <c r="L78">
        <v>3.1560000000000001</v>
      </c>
    </row>
    <row r="79" spans="3:12" x14ac:dyDescent="0.3">
      <c r="C79">
        <v>109.62</v>
      </c>
      <c r="D79">
        <v>13.273</v>
      </c>
      <c r="E79">
        <v>32.246600000000001</v>
      </c>
      <c r="F79" s="83">
        <v>42115</v>
      </c>
      <c r="G79" s="34">
        <v>598.66999999999996</v>
      </c>
      <c r="H79">
        <v>48.436500000000002</v>
      </c>
      <c r="I79">
        <v>18.264900000000001</v>
      </c>
      <c r="J79">
        <v>12.53</v>
      </c>
      <c r="K79">
        <v>29.575199999999999</v>
      </c>
      <c r="L79">
        <v>3.1560000000000001</v>
      </c>
    </row>
    <row r="80" spans="3:12" x14ac:dyDescent="0.3">
      <c r="C80">
        <v>108.93</v>
      </c>
      <c r="D80">
        <v>13.276199999999999</v>
      </c>
      <c r="E80">
        <v>32.0807</v>
      </c>
      <c r="F80" s="83">
        <v>42116</v>
      </c>
      <c r="G80" s="34">
        <v>601.29999999999995</v>
      </c>
      <c r="H80">
        <v>48.11</v>
      </c>
      <c r="I80">
        <v>17.752199999999998</v>
      </c>
      <c r="J80">
        <v>12.08</v>
      </c>
      <c r="K80">
        <v>29.482700000000001</v>
      </c>
      <c r="L80">
        <v>3.1560000000000001</v>
      </c>
    </row>
    <row r="81" spans="3:12" x14ac:dyDescent="0.3">
      <c r="C81">
        <v>108.62</v>
      </c>
      <c r="D81">
        <v>13.132</v>
      </c>
      <c r="E81">
        <v>31.693300000000001</v>
      </c>
      <c r="F81" s="83">
        <v>42117</v>
      </c>
      <c r="G81" s="34">
        <v>603.26</v>
      </c>
      <c r="H81">
        <v>47.883299999999998</v>
      </c>
      <c r="I81">
        <v>17.988099999999999</v>
      </c>
      <c r="J81">
        <v>11.6</v>
      </c>
      <c r="K81">
        <v>29.221599999999999</v>
      </c>
      <c r="L81">
        <v>3.1560000000000001</v>
      </c>
    </row>
    <row r="82" spans="3:12" x14ac:dyDescent="0.3">
      <c r="C82">
        <v>109.4</v>
      </c>
      <c r="D82">
        <v>13.088900000000001</v>
      </c>
      <c r="E82">
        <v>31.802800000000001</v>
      </c>
      <c r="F82" s="83">
        <v>42121</v>
      </c>
      <c r="G82" s="34">
        <v>603.5</v>
      </c>
      <c r="H82">
        <v>47.487099999999998</v>
      </c>
      <c r="I82">
        <v>17.596499999999999</v>
      </c>
      <c r="J82">
        <v>11.63</v>
      </c>
      <c r="K82">
        <v>29.2242</v>
      </c>
      <c r="L82">
        <v>3.1560000000000001</v>
      </c>
    </row>
    <row r="83" spans="3:12" x14ac:dyDescent="0.3">
      <c r="C83">
        <v>109.61</v>
      </c>
      <c r="D83">
        <v>12.929399999999999</v>
      </c>
      <c r="E83">
        <v>31.2164</v>
      </c>
      <c r="F83" s="83">
        <v>42122</v>
      </c>
      <c r="G83" s="34">
        <v>602.02</v>
      </c>
      <c r="H83">
        <v>47.063400000000001</v>
      </c>
      <c r="I83">
        <v>17.354099999999999</v>
      </c>
      <c r="J83">
        <v>10.93</v>
      </c>
      <c r="K83">
        <v>29.144200000000001</v>
      </c>
      <c r="L83">
        <v>3.1560000000000001</v>
      </c>
    </row>
    <row r="84" spans="3:12" x14ac:dyDescent="0.3">
      <c r="C84">
        <v>109.14</v>
      </c>
      <c r="D84">
        <v>12.9709</v>
      </c>
      <c r="E84">
        <v>31.324200000000001</v>
      </c>
      <c r="F84" s="83">
        <v>42123</v>
      </c>
      <c r="G84" s="34">
        <v>603.16999999999996</v>
      </c>
      <c r="H84">
        <v>47.782800000000002</v>
      </c>
      <c r="I84">
        <v>17.652799999999999</v>
      </c>
      <c r="J84">
        <v>11.66</v>
      </c>
      <c r="K84">
        <v>29.317699999999999</v>
      </c>
      <c r="L84">
        <v>3.1560000000000001</v>
      </c>
    </row>
    <row r="85" spans="3:12" x14ac:dyDescent="0.3">
      <c r="C85">
        <v>109.04</v>
      </c>
      <c r="D85">
        <v>13.1409</v>
      </c>
      <c r="E85">
        <v>31.985399999999998</v>
      </c>
      <c r="F85" s="83">
        <v>42124</v>
      </c>
      <c r="G85" s="34">
        <v>604.46</v>
      </c>
      <c r="H85">
        <v>48.865900000000003</v>
      </c>
      <c r="I85">
        <v>17.811</v>
      </c>
      <c r="J85">
        <v>11.94</v>
      </c>
      <c r="K85">
        <v>29.580500000000001</v>
      </c>
      <c r="L85">
        <v>3.1560000000000001</v>
      </c>
    </row>
    <row r="86" spans="3:12" x14ac:dyDescent="0.3">
      <c r="C86">
        <v>108.73</v>
      </c>
      <c r="D86">
        <v>13.2986</v>
      </c>
      <c r="E86">
        <v>31.952999999999999</v>
      </c>
      <c r="F86" s="83">
        <v>42128</v>
      </c>
      <c r="G86" s="34">
        <v>603.72</v>
      </c>
      <c r="H86">
        <v>49.347000000000001</v>
      </c>
      <c r="I86">
        <v>18.404499999999999</v>
      </c>
      <c r="J86">
        <v>11.85</v>
      </c>
      <c r="K86">
        <v>29.612300000000001</v>
      </c>
      <c r="L86">
        <v>3.1560000000000001</v>
      </c>
    </row>
    <row r="87" spans="3:12" x14ac:dyDescent="0.3">
      <c r="C87">
        <v>108.99</v>
      </c>
      <c r="D87">
        <v>13.3178</v>
      </c>
      <c r="E87">
        <v>31.796500000000002</v>
      </c>
      <c r="F87" s="83">
        <v>42129</v>
      </c>
      <c r="G87" s="34">
        <v>602.6</v>
      </c>
      <c r="H87">
        <v>49.967300000000002</v>
      </c>
      <c r="I87">
        <v>18.296199999999999</v>
      </c>
      <c r="J87">
        <v>12.23</v>
      </c>
      <c r="K87">
        <v>29.654900000000001</v>
      </c>
      <c r="L87">
        <v>3.1560000000000001</v>
      </c>
    </row>
    <row r="88" spans="3:12" x14ac:dyDescent="0.3">
      <c r="C88">
        <v>108.94</v>
      </c>
      <c r="D88">
        <v>13.397</v>
      </c>
      <c r="E88">
        <v>32.229700000000001</v>
      </c>
      <c r="F88" s="83">
        <v>42130</v>
      </c>
      <c r="G88" s="34">
        <v>602.70000000000005</v>
      </c>
      <c r="H88">
        <v>49.689599999999999</v>
      </c>
      <c r="I88">
        <v>18.348800000000001</v>
      </c>
      <c r="J88">
        <v>11.97</v>
      </c>
      <c r="K88">
        <v>29.710999999999999</v>
      </c>
      <c r="L88">
        <v>3.1560000000000001</v>
      </c>
    </row>
    <row r="89" spans="3:12" x14ac:dyDescent="0.3">
      <c r="C89">
        <v>108.5</v>
      </c>
      <c r="D89">
        <v>13.2974</v>
      </c>
      <c r="E89">
        <v>32.0702</v>
      </c>
      <c r="F89" s="83">
        <v>42131</v>
      </c>
      <c r="G89" s="34">
        <v>598.92999999999995</v>
      </c>
      <c r="H89">
        <v>49.5732</v>
      </c>
      <c r="I89">
        <v>18.171700000000001</v>
      </c>
      <c r="J89">
        <v>11.92</v>
      </c>
      <c r="K89">
        <v>29.6496</v>
      </c>
      <c r="L89">
        <v>3.1560000000000001</v>
      </c>
    </row>
    <row r="90" spans="3:12" x14ac:dyDescent="0.3">
      <c r="C90">
        <v>108.81</v>
      </c>
      <c r="D90">
        <v>13.481400000000001</v>
      </c>
      <c r="E90">
        <v>32.558700000000002</v>
      </c>
      <c r="F90" s="83">
        <v>42135</v>
      </c>
      <c r="G90" s="34">
        <v>596.44000000000005</v>
      </c>
      <c r="H90">
        <v>49.563499999999998</v>
      </c>
      <c r="I90">
        <v>19.1568</v>
      </c>
      <c r="J90">
        <v>12.35</v>
      </c>
      <c r="K90">
        <v>29.918399999999998</v>
      </c>
      <c r="L90">
        <v>3.1560000000000001</v>
      </c>
    </row>
    <row r="91" spans="3:12" x14ac:dyDescent="0.3">
      <c r="C91">
        <v>109.01</v>
      </c>
      <c r="D91">
        <v>13.5299</v>
      </c>
      <c r="E91">
        <v>32.662700000000001</v>
      </c>
      <c r="F91" s="83">
        <v>42136</v>
      </c>
      <c r="G91" s="34">
        <v>595.9</v>
      </c>
      <c r="H91">
        <v>48.898899999999998</v>
      </c>
      <c r="I91">
        <v>19.174099999999999</v>
      </c>
      <c r="J91">
        <v>12.08</v>
      </c>
      <c r="K91">
        <v>29.945599999999999</v>
      </c>
      <c r="L91">
        <v>3.1560000000000001</v>
      </c>
    </row>
    <row r="92" spans="3:12" x14ac:dyDescent="0.3">
      <c r="C92">
        <v>108.72</v>
      </c>
      <c r="D92">
        <v>13.420500000000001</v>
      </c>
      <c r="E92">
        <v>32.564700000000002</v>
      </c>
      <c r="F92" s="83">
        <v>42137</v>
      </c>
      <c r="G92" s="34">
        <v>595.27</v>
      </c>
      <c r="H92">
        <v>48.4846</v>
      </c>
      <c r="I92">
        <v>18.995699999999999</v>
      </c>
      <c r="J92">
        <v>11.78</v>
      </c>
      <c r="K92">
        <v>29.964600000000001</v>
      </c>
      <c r="L92">
        <v>3.1560000000000001</v>
      </c>
    </row>
    <row r="93" spans="3:12" x14ac:dyDescent="0.3">
      <c r="C93">
        <v>108.63</v>
      </c>
      <c r="D93">
        <v>13.4689</v>
      </c>
      <c r="E93">
        <v>32.499099999999999</v>
      </c>
      <c r="F93" s="83">
        <v>42138</v>
      </c>
      <c r="G93" s="34">
        <v>597.07000000000005</v>
      </c>
      <c r="H93">
        <v>49.135599999999997</v>
      </c>
      <c r="I93">
        <v>18.987100000000002</v>
      </c>
      <c r="J93">
        <v>12.09</v>
      </c>
      <c r="K93">
        <v>29.951000000000001</v>
      </c>
      <c r="L93">
        <v>3.1560000000000001</v>
      </c>
    </row>
    <row r="94" spans="3:12" x14ac:dyDescent="0.3">
      <c r="C94">
        <v>109.51</v>
      </c>
      <c r="D94">
        <v>13.6547</v>
      </c>
      <c r="E94">
        <v>32.908900000000003</v>
      </c>
      <c r="F94" s="83">
        <v>42142</v>
      </c>
      <c r="G94" s="34">
        <v>598.78</v>
      </c>
      <c r="H94">
        <v>49.6661</v>
      </c>
      <c r="I94">
        <v>19.132999999999999</v>
      </c>
      <c r="J94">
        <v>12.71</v>
      </c>
      <c r="K94">
        <v>30.181100000000001</v>
      </c>
      <c r="L94">
        <v>3.1560000000000001</v>
      </c>
    </row>
    <row r="95" spans="3:12" x14ac:dyDescent="0.3">
      <c r="C95">
        <v>109.31</v>
      </c>
      <c r="D95">
        <v>13.7864</v>
      </c>
      <c r="E95">
        <v>33.079099999999997</v>
      </c>
      <c r="F95" s="83">
        <v>42143</v>
      </c>
      <c r="G95" s="34">
        <v>594.87</v>
      </c>
      <c r="H95">
        <v>50.244799999999998</v>
      </c>
      <c r="I95">
        <v>19.286300000000001</v>
      </c>
      <c r="J95">
        <v>12.95</v>
      </c>
      <c r="K95">
        <v>30.3504</v>
      </c>
      <c r="L95">
        <v>3.1560000000000001</v>
      </c>
    </row>
    <row r="96" spans="3:12" x14ac:dyDescent="0.3">
      <c r="C96">
        <v>108.93</v>
      </c>
      <c r="D96">
        <v>13.9216</v>
      </c>
      <c r="E96">
        <v>33.401600000000002</v>
      </c>
      <c r="F96" s="83">
        <v>42144</v>
      </c>
      <c r="G96" s="34">
        <v>592.12</v>
      </c>
      <c r="H96">
        <v>51.3508</v>
      </c>
      <c r="I96">
        <v>19.3688</v>
      </c>
      <c r="J96">
        <v>13.35</v>
      </c>
      <c r="K96">
        <v>30.3644</v>
      </c>
      <c r="L96">
        <v>3.1560000000000001</v>
      </c>
    </row>
    <row r="97" spans="3:12" x14ac:dyDescent="0.3">
      <c r="C97">
        <v>109.35</v>
      </c>
      <c r="D97">
        <v>13.986000000000001</v>
      </c>
      <c r="E97">
        <v>33.630400000000002</v>
      </c>
      <c r="F97" s="83">
        <v>42145</v>
      </c>
      <c r="G97" s="34">
        <v>589.54</v>
      </c>
      <c r="H97">
        <v>51.406500000000001</v>
      </c>
      <c r="I97">
        <v>19.1858</v>
      </c>
      <c r="J97">
        <v>13.45</v>
      </c>
      <c r="K97">
        <v>30.3644</v>
      </c>
      <c r="L97">
        <v>3.1560000000000001</v>
      </c>
    </row>
    <row r="98" spans="3:12" x14ac:dyDescent="0.3">
      <c r="C98">
        <v>109.57</v>
      </c>
      <c r="D98">
        <v>13.927199999999999</v>
      </c>
      <c r="E98">
        <v>33.707999999999998</v>
      </c>
      <c r="F98" s="83">
        <v>42149</v>
      </c>
      <c r="G98" s="34">
        <v>584.88</v>
      </c>
      <c r="H98">
        <v>51.215200000000003</v>
      </c>
      <c r="I98">
        <v>19.029900000000001</v>
      </c>
      <c r="J98">
        <v>13.63</v>
      </c>
      <c r="K98">
        <v>30.117699999999999</v>
      </c>
      <c r="L98">
        <v>3.1560000000000001</v>
      </c>
    </row>
    <row r="99" spans="3:12" x14ac:dyDescent="0.3">
      <c r="C99">
        <v>109.57</v>
      </c>
      <c r="D99">
        <v>13.893700000000001</v>
      </c>
      <c r="E99">
        <v>33.921599999999998</v>
      </c>
      <c r="F99" s="83">
        <v>42150</v>
      </c>
      <c r="G99" s="34">
        <v>581.21</v>
      </c>
      <c r="H99">
        <v>52.293700000000001</v>
      </c>
      <c r="I99">
        <v>19.563800000000001</v>
      </c>
      <c r="J99">
        <v>13.54</v>
      </c>
      <c r="K99">
        <v>29.9864</v>
      </c>
      <c r="L99">
        <v>3.1560000000000001</v>
      </c>
    </row>
    <row r="100" spans="3:12" x14ac:dyDescent="0.3">
      <c r="C100">
        <v>109.67</v>
      </c>
      <c r="D100">
        <v>13.964</v>
      </c>
      <c r="E100">
        <v>34.0291</v>
      </c>
      <c r="F100" s="83">
        <v>42151</v>
      </c>
      <c r="G100" s="34">
        <v>580.53</v>
      </c>
      <c r="H100">
        <v>51.916899999999998</v>
      </c>
      <c r="I100">
        <v>19.765799999999999</v>
      </c>
      <c r="J100">
        <v>13.59</v>
      </c>
      <c r="K100">
        <v>29.9619</v>
      </c>
      <c r="L100">
        <v>3.1560000000000001</v>
      </c>
    </row>
    <row r="101" spans="3:12" x14ac:dyDescent="0.3">
      <c r="C101">
        <v>110.39</v>
      </c>
      <c r="D101">
        <v>13.976900000000001</v>
      </c>
      <c r="E101">
        <v>33.886400000000002</v>
      </c>
      <c r="F101" s="83">
        <v>42152</v>
      </c>
      <c r="G101" s="34">
        <v>579.79</v>
      </c>
      <c r="H101">
        <v>51.800600000000003</v>
      </c>
      <c r="I101">
        <v>19.680299999999999</v>
      </c>
      <c r="J101">
        <v>13.25</v>
      </c>
      <c r="K101">
        <v>29.97</v>
      </c>
      <c r="L101">
        <v>3.1560000000000001</v>
      </c>
    </row>
    <row r="102" spans="3:12" x14ac:dyDescent="0.3">
      <c r="C102">
        <v>110.14</v>
      </c>
      <c r="D102">
        <v>13.9649</v>
      </c>
      <c r="E102">
        <v>33.878</v>
      </c>
      <c r="F102" s="83">
        <v>42156</v>
      </c>
      <c r="G102" s="34">
        <v>582.58000000000004</v>
      </c>
      <c r="H102">
        <v>52.284500000000001</v>
      </c>
      <c r="I102">
        <v>19.702400000000001</v>
      </c>
      <c r="J102">
        <v>13.4</v>
      </c>
      <c r="K102">
        <v>30.002700000000001</v>
      </c>
      <c r="L102">
        <v>3.1560000000000001</v>
      </c>
    </row>
    <row r="103" spans="3:12" x14ac:dyDescent="0.3">
      <c r="C103">
        <v>109.69</v>
      </c>
      <c r="D103">
        <v>13.766299999999999</v>
      </c>
      <c r="E103">
        <v>33.486699999999999</v>
      </c>
      <c r="F103" s="83">
        <v>42157</v>
      </c>
      <c r="G103" s="34">
        <v>591.34</v>
      </c>
      <c r="H103">
        <v>52.284500000000001</v>
      </c>
      <c r="I103">
        <v>19.359200000000001</v>
      </c>
      <c r="J103">
        <v>12.94</v>
      </c>
      <c r="K103">
        <v>29.4801</v>
      </c>
      <c r="L103">
        <v>3.1560000000000001</v>
      </c>
    </row>
    <row r="104" spans="3:12" x14ac:dyDescent="0.3">
      <c r="F104" s="83">
        <v>42158</v>
      </c>
      <c r="G104" s="34">
        <v>590.99</v>
      </c>
    </row>
    <row r="105" spans="3:12" x14ac:dyDescent="0.3">
      <c r="F105" s="83">
        <v>42159</v>
      </c>
      <c r="G105" s="34">
        <v>589.9</v>
      </c>
    </row>
    <row r="106" spans="3:12" x14ac:dyDescent="0.3">
      <c r="F106" s="83">
        <v>42163</v>
      </c>
      <c r="G106" s="34">
        <v>585.51</v>
      </c>
    </row>
    <row r="107" spans="3:12" x14ac:dyDescent="0.3">
      <c r="F107" s="83">
        <v>42164</v>
      </c>
      <c r="G107" s="34">
        <v>587.21</v>
      </c>
    </row>
    <row r="108" spans="3:12" x14ac:dyDescent="0.3">
      <c r="F108" s="83">
        <v>42165</v>
      </c>
      <c r="G108" s="34">
        <v>588.05999999999995</v>
      </c>
    </row>
    <row r="109" spans="3:12" x14ac:dyDescent="0.3">
      <c r="F109" s="83">
        <v>42166</v>
      </c>
      <c r="G109" s="34">
        <v>587.61</v>
      </c>
    </row>
    <row r="110" spans="3:12" x14ac:dyDescent="0.3">
      <c r="F110" s="83">
        <v>42170</v>
      </c>
      <c r="G110" s="34">
        <v>584.78</v>
      </c>
    </row>
    <row r="111" spans="3:12" x14ac:dyDescent="0.3">
      <c r="F111" s="83">
        <v>42171</v>
      </c>
      <c r="G111" s="34">
        <v>581.65</v>
      </c>
    </row>
    <row r="112" spans="3:12" x14ac:dyDescent="0.3">
      <c r="F112" s="83">
        <v>42172</v>
      </c>
      <c r="G112" s="34">
        <v>576.24</v>
      </c>
    </row>
    <row r="113" spans="6:7" x14ac:dyDescent="0.3">
      <c r="F113" s="83">
        <v>42173</v>
      </c>
      <c r="G113" s="34">
        <v>578.58000000000004</v>
      </c>
    </row>
    <row r="114" spans="6:7" x14ac:dyDescent="0.3">
      <c r="F114" s="83">
        <v>42177</v>
      </c>
      <c r="G114" s="34">
        <v>579.26</v>
      </c>
    </row>
    <row r="115" spans="6:7" x14ac:dyDescent="0.3">
      <c r="F115" s="83">
        <v>42178</v>
      </c>
      <c r="G115" s="34">
        <v>579.64</v>
      </c>
    </row>
    <row r="116" spans="6:7" x14ac:dyDescent="0.3">
      <c r="F116" s="83">
        <v>42179</v>
      </c>
      <c r="G116" s="34">
        <v>578.13</v>
      </c>
    </row>
    <row r="117" spans="6:7" x14ac:dyDescent="0.3">
      <c r="F117" s="83">
        <v>42180</v>
      </c>
      <c r="G117" s="34">
        <v>578.62</v>
      </c>
    </row>
    <row r="118" spans="6:7" x14ac:dyDescent="0.3">
      <c r="F118" s="83">
        <v>42184</v>
      </c>
      <c r="G118" s="34">
        <v>576.94000000000005</v>
      </c>
    </row>
    <row r="119" spans="6:7" x14ac:dyDescent="0.3">
      <c r="F119" s="83">
        <v>42185</v>
      </c>
      <c r="G119" s="34">
        <v>577.6</v>
      </c>
    </row>
    <row r="120" spans="6:7" x14ac:dyDescent="0.3">
      <c r="F120" s="83">
        <v>42186</v>
      </c>
      <c r="G120" s="34">
        <v>575.91999999999996</v>
      </c>
    </row>
    <row r="121" spans="6:7" x14ac:dyDescent="0.3">
      <c r="F121" s="83">
        <v>42187</v>
      </c>
      <c r="G121" s="34">
        <v>575.5</v>
      </c>
    </row>
    <row r="122" spans="6:7" x14ac:dyDescent="0.3">
      <c r="F122" s="83">
        <v>42191</v>
      </c>
      <c r="G122" s="34">
        <v>574.45000000000005</v>
      </c>
    </row>
    <row r="123" spans="6:7" x14ac:dyDescent="0.3">
      <c r="F123" s="83">
        <v>42192</v>
      </c>
      <c r="G123" s="34">
        <v>570.84</v>
      </c>
    </row>
    <row r="124" spans="6:7" x14ac:dyDescent="0.3">
      <c r="F124" s="83">
        <v>42193</v>
      </c>
      <c r="G124" s="34">
        <v>568.59</v>
      </c>
    </row>
    <row r="125" spans="6:7" x14ac:dyDescent="0.3">
      <c r="F125" s="83">
        <v>42194</v>
      </c>
      <c r="G125" s="34">
        <v>567.45000000000005</v>
      </c>
    </row>
    <row r="126" spans="6:7" x14ac:dyDescent="0.3">
      <c r="F126" s="83">
        <v>42198</v>
      </c>
      <c r="G126" s="34">
        <v>571.4</v>
      </c>
    </row>
    <row r="127" spans="6:7" x14ac:dyDescent="0.3">
      <c r="F127" s="83">
        <v>42199</v>
      </c>
      <c r="G127" s="34">
        <v>574.04</v>
      </c>
    </row>
    <row r="128" spans="6:7" x14ac:dyDescent="0.3">
      <c r="F128" s="83">
        <v>42200</v>
      </c>
      <c r="G128" s="34">
        <v>575.23</v>
      </c>
    </row>
    <row r="129" spans="6:7" x14ac:dyDescent="0.3">
      <c r="F129" s="83">
        <v>42201</v>
      </c>
      <c r="G129" s="34">
        <v>573.45000000000005</v>
      </c>
    </row>
    <row r="130" spans="6:7" x14ac:dyDescent="0.3">
      <c r="F130" s="83">
        <v>42205</v>
      </c>
      <c r="G130" s="34">
        <v>570.74</v>
      </c>
    </row>
    <row r="131" spans="6:7" x14ac:dyDescent="0.3">
      <c r="F131" s="83">
        <v>42206</v>
      </c>
      <c r="G131" s="34">
        <v>571.04999999999995</v>
      </c>
    </row>
    <row r="132" spans="6:7" x14ac:dyDescent="0.3">
      <c r="F132" s="83">
        <v>42207</v>
      </c>
      <c r="G132" s="34">
        <v>570.30999999999995</v>
      </c>
    </row>
    <row r="133" spans="6:7" x14ac:dyDescent="0.3">
      <c r="F133" s="83">
        <v>42208</v>
      </c>
      <c r="G133" s="34">
        <v>570.72</v>
      </c>
    </row>
    <row r="134" spans="6:7" x14ac:dyDescent="0.3">
      <c r="F134" s="83">
        <v>42212</v>
      </c>
      <c r="G134" s="34">
        <v>563.91999999999996</v>
      </c>
    </row>
    <row r="135" spans="6:7" x14ac:dyDescent="0.3">
      <c r="F135" s="83">
        <v>42213</v>
      </c>
      <c r="G135" s="34">
        <v>561.33000000000004</v>
      </c>
    </row>
    <row r="136" spans="6:7" x14ac:dyDescent="0.3">
      <c r="F136" s="83">
        <v>42214</v>
      </c>
      <c r="G136" s="34">
        <v>561.88</v>
      </c>
    </row>
    <row r="137" spans="6:7" x14ac:dyDescent="0.3">
      <c r="F137" s="83">
        <v>42215</v>
      </c>
      <c r="G137" s="34">
        <v>561.16999999999996</v>
      </c>
    </row>
    <row r="138" spans="6:7" x14ac:dyDescent="0.3">
      <c r="F138" s="83">
        <v>42219</v>
      </c>
      <c r="G138" s="34">
        <v>556.91999999999996</v>
      </c>
    </row>
    <row r="139" spans="6:7" x14ac:dyDescent="0.3">
      <c r="F139" s="83">
        <v>42220</v>
      </c>
      <c r="G139" s="34">
        <v>556.85</v>
      </c>
    </row>
    <row r="140" spans="6:7" x14ac:dyDescent="0.3">
      <c r="F140" s="83">
        <v>42221</v>
      </c>
      <c r="G140" s="34">
        <v>559.12</v>
      </c>
    </row>
    <row r="141" spans="6:7" x14ac:dyDescent="0.3">
      <c r="F141" s="83">
        <v>42222</v>
      </c>
      <c r="G141" s="34">
        <v>561.94000000000005</v>
      </c>
    </row>
    <row r="142" spans="6:7" x14ac:dyDescent="0.3">
      <c r="F142" s="83">
        <v>42226</v>
      </c>
      <c r="G142" s="34">
        <v>566.55999999999995</v>
      </c>
    </row>
    <row r="143" spans="6:7" x14ac:dyDescent="0.3">
      <c r="F143" s="83">
        <v>42227</v>
      </c>
      <c r="G143" s="34">
        <v>566.41</v>
      </c>
    </row>
    <row r="144" spans="6:7" x14ac:dyDescent="0.3">
      <c r="F144" s="83">
        <v>42228</v>
      </c>
      <c r="G144" s="34">
        <v>562.71</v>
      </c>
    </row>
    <row r="145" spans="6:7" x14ac:dyDescent="0.3">
      <c r="F145" s="83">
        <v>42229</v>
      </c>
      <c r="G145" s="34">
        <v>560.36</v>
      </c>
    </row>
    <row r="146" spans="6:7" x14ac:dyDescent="0.3">
      <c r="F146" s="83">
        <v>42233</v>
      </c>
      <c r="G146" s="34">
        <v>552.08000000000004</v>
      </c>
    </row>
    <row r="147" spans="6:7" x14ac:dyDescent="0.3">
      <c r="F147" s="83">
        <v>42234</v>
      </c>
      <c r="G147" s="34">
        <v>550.75</v>
      </c>
    </row>
    <row r="148" spans="6:7" x14ac:dyDescent="0.3">
      <c r="F148" s="83">
        <v>42235</v>
      </c>
      <c r="G148" s="34">
        <v>546.65</v>
      </c>
    </row>
    <row r="149" spans="6:7" x14ac:dyDescent="0.3">
      <c r="F149" s="83">
        <v>42236</v>
      </c>
      <c r="G149" s="34">
        <v>542.75</v>
      </c>
    </row>
    <row r="150" spans="6:7" x14ac:dyDescent="0.3">
      <c r="F150" s="83">
        <v>42240</v>
      </c>
      <c r="G150" s="34">
        <v>520.99</v>
      </c>
    </row>
    <row r="151" spans="6:7" x14ac:dyDescent="0.3">
      <c r="F151" s="83">
        <v>42241</v>
      </c>
      <c r="G151" s="34">
        <v>517.47</v>
      </c>
    </row>
    <row r="152" spans="6:7" x14ac:dyDescent="0.3">
      <c r="F152" s="83">
        <v>42242</v>
      </c>
      <c r="G152" s="34">
        <v>516.48</v>
      </c>
    </row>
    <row r="153" spans="6:7" x14ac:dyDescent="0.3">
      <c r="F153" s="83">
        <v>42243</v>
      </c>
      <c r="G153" s="34">
        <v>521.85</v>
      </c>
    </row>
    <row r="154" spans="6:7" x14ac:dyDescent="0.3">
      <c r="F154" s="83">
        <v>42247</v>
      </c>
      <c r="G154" s="34">
        <v>527.01</v>
      </c>
    </row>
    <row r="155" spans="6:7" x14ac:dyDescent="0.3">
      <c r="F155" s="83">
        <v>42248</v>
      </c>
      <c r="G155" s="34">
        <v>526.22</v>
      </c>
    </row>
    <row r="156" spans="6:7" x14ac:dyDescent="0.3">
      <c r="F156" s="83">
        <v>42249</v>
      </c>
      <c r="G156" s="34">
        <v>524.08000000000004</v>
      </c>
    </row>
    <row r="157" spans="6:7" x14ac:dyDescent="0.3">
      <c r="F157" s="83">
        <v>42250</v>
      </c>
      <c r="G157" s="34">
        <v>525.6</v>
      </c>
    </row>
    <row r="158" spans="6:7" x14ac:dyDescent="0.3">
      <c r="F158" s="83">
        <v>42254</v>
      </c>
      <c r="G158" s="34">
        <v>525.91999999999996</v>
      </c>
    </row>
    <row r="159" spans="6:7" x14ac:dyDescent="0.3">
      <c r="F159" s="83">
        <v>42255</v>
      </c>
      <c r="G159" s="34">
        <v>528.49</v>
      </c>
    </row>
    <row r="160" spans="6:7" x14ac:dyDescent="0.3">
      <c r="F160" s="83">
        <v>42256</v>
      </c>
      <c r="G160" s="34">
        <v>529.99</v>
      </c>
    </row>
    <row r="161" spans="6:7" x14ac:dyDescent="0.3">
      <c r="F161" s="83">
        <v>42257</v>
      </c>
      <c r="G161" s="34">
        <v>528.91</v>
      </c>
    </row>
    <row r="162" spans="6:7" x14ac:dyDescent="0.3">
      <c r="F162" s="83">
        <v>42261</v>
      </c>
      <c r="G162" s="34">
        <v>529.79</v>
      </c>
    </row>
    <row r="163" spans="6:7" x14ac:dyDescent="0.3">
      <c r="F163" s="83">
        <v>42262</v>
      </c>
      <c r="G163" s="34">
        <v>527.54999999999995</v>
      </c>
    </row>
    <row r="164" spans="6:7" x14ac:dyDescent="0.3">
      <c r="F164" s="83">
        <v>42263</v>
      </c>
      <c r="G164" s="34">
        <v>528.42999999999995</v>
      </c>
    </row>
    <row r="165" spans="6:7" x14ac:dyDescent="0.3">
      <c r="F165" s="83">
        <v>42264</v>
      </c>
      <c r="G165" s="34">
        <v>525.95000000000005</v>
      </c>
    </row>
    <row r="166" spans="6:7" x14ac:dyDescent="0.3">
      <c r="F166" s="83">
        <v>42268</v>
      </c>
      <c r="G166" s="34">
        <v>522.70000000000005</v>
      </c>
    </row>
    <row r="167" spans="6:7" x14ac:dyDescent="0.3">
      <c r="F167" s="83">
        <v>42269</v>
      </c>
      <c r="G167" s="34">
        <v>521.02</v>
      </c>
    </row>
    <row r="168" spans="6:7" x14ac:dyDescent="0.3">
      <c r="F168" s="83">
        <v>42270</v>
      </c>
      <c r="G168" s="34">
        <v>520.27</v>
      </c>
    </row>
    <row r="169" spans="6:7" x14ac:dyDescent="0.3">
      <c r="F169" s="83">
        <v>42271</v>
      </c>
      <c r="G169" s="34">
        <v>519.9</v>
      </c>
    </row>
    <row r="170" spans="6:7" x14ac:dyDescent="0.3">
      <c r="F170" s="83">
        <v>42275</v>
      </c>
      <c r="G170" s="34">
        <v>514.96</v>
      </c>
    </row>
    <row r="171" spans="6:7" x14ac:dyDescent="0.3">
      <c r="F171" s="83">
        <v>42276</v>
      </c>
      <c r="G171" s="34">
        <v>514.62</v>
      </c>
    </row>
    <row r="172" spans="6:7" x14ac:dyDescent="0.3">
      <c r="F172" s="83">
        <v>42277</v>
      </c>
      <c r="G172" s="34">
        <v>513.32000000000005</v>
      </c>
    </row>
    <row r="173" spans="6:7" x14ac:dyDescent="0.3">
      <c r="F173" s="83">
        <v>42278</v>
      </c>
      <c r="G173" s="34">
        <v>512.77</v>
      </c>
    </row>
    <row r="174" spans="6:7" x14ac:dyDescent="0.3">
      <c r="F174" s="83">
        <v>42282</v>
      </c>
      <c r="G174" s="34">
        <v>514.61</v>
      </c>
    </row>
    <row r="175" spans="6:7" x14ac:dyDescent="0.3">
      <c r="F175" s="83">
        <v>42283</v>
      </c>
      <c r="G175" s="34">
        <v>516.69000000000005</v>
      </c>
    </row>
    <row r="176" spans="6:7" x14ac:dyDescent="0.3">
      <c r="F176" s="83">
        <v>42284</v>
      </c>
      <c r="G176" s="34">
        <v>518.66</v>
      </c>
    </row>
    <row r="177" spans="6:7" x14ac:dyDescent="0.3">
      <c r="F177" s="83">
        <v>42285</v>
      </c>
      <c r="G177" s="34">
        <v>520.47</v>
      </c>
    </row>
    <row r="178" spans="6:7" x14ac:dyDescent="0.3">
      <c r="F178" s="83">
        <v>42289</v>
      </c>
      <c r="G178" s="34">
        <v>525.01</v>
      </c>
    </row>
    <row r="179" spans="6:7" x14ac:dyDescent="0.3">
      <c r="F179" s="83">
        <v>42290</v>
      </c>
      <c r="G179" s="34">
        <v>521.1</v>
      </c>
    </row>
    <row r="180" spans="6:7" x14ac:dyDescent="0.3">
      <c r="F180" s="83">
        <v>42291</v>
      </c>
      <c r="G180" s="34">
        <v>519.38</v>
      </c>
    </row>
    <row r="181" spans="6:7" x14ac:dyDescent="0.3">
      <c r="F181" s="83">
        <v>42292</v>
      </c>
      <c r="G181" s="34">
        <v>518.62</v>
      </c>
    </row>
    <row r="182" spans="6:7" x14ac:dyDescent="0.3">
      <c r="F182" s="83">
        <v>42296</v>
      </c>
      <c r="G182" s="34">
        <v>520.09</v>
      </c>
    </row>
    <row r="183" spans="6:7" x14ac:dyDescent="0.3">
      <c r="F183" s="83">
        <v>42297</v>
      </c>
      <c r="G183" s="34">
        <v>521.66999999999996</v>
      </c>
    </row>
    <row r="184" spans="6:7" x14ac:dyDescent="0.3">
      <c r="F184" s="83">
        <v>42298</v>
      </c>
      <c r="G184" s="34">
        <v>520.5</v>
      </c>
    </row>
    <row r="185" spans="6:7" x14ac:dyDescent="0.3">
      <c r="F185" s="83">
        <v>42299</v>
      </c>
      <c r="G185" s="34">
        <v>520.04</v>
      </c>
    </row>
    <row r="186" spans="6:7" x14ac:dyDescent="0.3">
      <c r="F186" s="83">
        <v>42303</v>
      </c>
      <c r="G186" s="34">
        <v>528.33000000000004</v>
      </c>
    </row>
    <row r="187" spans="6:7" x14ac:dyDescent="0.3">
      <c r="F187" s="83">
        <v>42304</v>
      </c>
      <c r="G187" s="34">
        <v>525.61</v>
      </c>
    </row>
    <row r="188" spans="6:7" x14ac:dyDescent="0.3">
      <c r="F188" s="83">
        <v>42305</v>
      </c>
      <c r="G188" s="34">
        <v>530.54</v>
      </c>
    </row>
    <row r="189" spans="6:7" x14ac:dyDescent="0.3">
      <c r="F189" s="83">
        <v>42306</v>
      </c>
      <c r="G189" s="34">
        <v>531.54</v>
      </c>
    </row>
    <row r="190" spans="6:7" x14ac:dyDescent="0.3">
      <c r="F190" s="83">
        <v>42310</v>
      </c>
      <c r="G190" s="34">
        <v>532</v>
      </c>
    </row>
    <row r="191" spans="6:7" x14ac:dyDescent="0.3">
      <c r="F191" s="83">
        <v>42311</v>
      </c>
      <c r="G191" s="34">
        <v>532.16</v>
      </c>
    </row>
    <row r="192" spans="6:7" x14ac:dyDescent="0.3">
      <c r="F192" s="83">
        <v>42312</v>
      </c>
      <c r="G192" s="34">
        <v>530.23</v>
      </c>
    </row>
    <row r="193" spans="6:7" x14ac:dyDescent="0.3">
      <c r="F193" s="83">
        <v>42313</v>
      </c>
      <c r="G193" s="34">
        <v>530.55999999999995</v>
      </c>
    </row>
    <row r="194" spans="6:7" x14ac:dyDescent="0.3">
      <c r="F194" s="83">
        <v>42317</v>
      </c>
      <c r="G194" s="34">
        <v>531.9</v>
      </c>
    </row>
    <row r="195" spans="6:7" x14ac:dyDescent="0.3">
      <c r="F195" s="83">
        <v>42318</v>
      </c>
      <c r="G195" s="34">
        <v>528.94000000000005</v>
      </c>
    </row>
    <row r="196" spans="6:7" x14ac:dyDescent="0.3">
      <c r="F196" s="83">
        <v>42319</v>
      </c>
      <c r="G196" s="34">
        <v>530.61</v>
      </c>
    </row>
    <row r="197" spans="6:7" x14ac:dyDescent="0.3">
      <c r="F197" s="83">
        <v>42320</v>
      </c>
      <c r="G197" s="34">
        <v>530.99</v>
      </c>
    </row>
    <row r="198" spans="6:7" x14ac:dyDescent="0.3">
      <c r="F198" s="83">
        <v>42324</v>
      </c>
      <c r="G198" s="34">
        <v>527.21</v>
      </c>
    </row>
    <row r="199" spans="6:7" x14ac:dyDescent="0.3">
      <c r="F199" s="83">
        <v>42325</v>
      </c>
      <c r="G199" s="34">
        <v>523.6</v>
      </c>
    </row>
    <row r="200" spans="6:7" x14ac:dyDescent="0.3">
      <c r="F200" s="83">
        <v>42326</v>
      </c>
      <c r="G200" s="34">
        <v>521.97</v>
      </c>
    </row>
    <row r="201" spans="6:7" x14ac:dyDescent="0.3">
      <c r="F201" s="83">
        <v>42327</v>
      </c>
      <c r="G201" s="34">
        <v>524.79999999999995</v>
      </c>
    </row>
    <row r="202" spans="6:7" x14ac:dyDescent="0.3">
      <c r="F202" s="83">
        <v>42331</v>
      </c>
      <c r="G202" s="34">
        <v>521.73</v>
      </c>
    </row>
    <row r="203" spans="6:7" x14ac:dyDescent="0.3">
      <c r="F203" s="83">
        <v>42332</v>
      </c>
      <c r="G203" s="34">
        <v>518.94000000000005</v>
      </c>
    </row>
    <row r="204" spans="6:7" x14ac:dyDescent="0.3">
      <c r="F204" s="83">
        <v>42333</v>
      </c>
      <c r="G204" s="34">
        <v>515.38</v>
      </c>
    </row>
    <row r="205" spans="6:7" x14ac:dyDescent="0.3">
      <c r="F205" s="83">
        <v>42334</v>
      </c>
      <c r="G205" s="34">
        <v>515.52</v>
      </c>
    </row>
    <row r="206" spans="6:7" x14ac:dyDescent="0.3">
      <c r="F206" s="83">
        <v>42338</v>
      </c>
      <c r="G206" s="34">
        <v>507.57</v>
      </c>
    </row>
    <row r="207" spans="6:7" x14ac:dyDescent="0.3">
      <c r="F207" s="83">
        <v>42339</v>
      </c>
      <c r="G207" s="34">
        <v>505.99</v>
      </c>
    </row>
    <row r="208" spans="6:7" x14ac:dyDescent="0.3">
      <c r="F208" s="83">
        <v>42340</v>
      </c>
      <c r="G208" s="34">
        <v>505.54</v>
      </c>
    </row>
    <row r="209" spans="6:7" x14ac:dyDescent="0.3">
      <c r="F209" s="83">
        <v>42341</v>
      </c>
      <c r="G209" s="34">
        <v>509.25</v>
      </c>
    </row>
    <row r="210" spans="6:7" x14ac:dyDescent="0.3">
      <c r="F210" s="83">
        <v>42345</v>
      </c>
      <c r="G210" s="34">
        <v>504.06</v>
      </c>
    </row>
    <row r="211" spans="6:7" x14ac:dyDescent="0.3">
      <c r="F211" s="83">
        <v>42346</v>
      </c>
      <c r="G211" s="34">
        <v>502.8</v>
      </c>
    </row>
    <row r="212" spans="6:7" x14ac:dyDescent="0.3">
      <c r="F212" s="83">
        <v>42347</v>
      </c>
      <c r="G212" s="34">
        <v>503.27</v>
      </c>
    </row>
    <row r="213" spans="6:7" x14ac:dyDescent="0.3">
      <c r="F213" s="83">
        <v>42348</v>
      </c>
      <c r="G213" s="34">
        <v>502.68</v>
      </c>
    </row>
    <row r="214" spans="6:7" x14ac:dyDescent="0.3">
      <c r="F214" s="83">
        <v>42352</v>
      </c>
      <c r="G214" s="34">
        <v>496.94</v>
      </c>
    </row>
    <row r="215" spans="6:7" x14ac:dyDescent="0.3">
      <c r="F215" s="83">
        <v>42353</v>
      </c>
      <c r="G215" s="34">
        <v>496.53</v>
      </c>
    </row>
    <row r="216" spans="6:7" x14ac:dyDescent="0.3">
      <c r="F216" s="83">
        <v>42354</v>
      </c>
      <c r="G216" s="34">
        <v>499.08</v>
      </c>
    </row>
    <row r="217" spans="6:7" x14ac:dyDescent="0.3">
      <c r="F217" s="83">
        <v>42355</v>
      </c>
      <c r="G217" s="34">
        <v>499.76</v>
      </c>
    </row>
    <row r="218" spans="6:7" x14ac:dyDescent="0.3">
      <c r="F218" s="83">
        <v>42359</v>
      </c>
      <c r="G218" s="34">
        <v>498.82</v>
      </c>
    </row>
    <row r="219" spans="6:7" x14ac:dyDescent="0.3">
      <c r="F219" s="83">
        <v>42360</v>
      </c>
      <c r="G219" s="34">
        <v>498.11</v>
      </c>
    </row>
    <row r="220" spans="6:7" x14ac:dyDescent="0.3">
      <c r="F220" s="83">
        <v>42361</v>
      </c>
      <c r="G220" s="34">
        <v>498.78</v>
      </c>
    </row>
    <row r="221" spans="6:7" x14ac:dyDescent="0.3">
      <c r="F221" s="83">
        <v>42362</v>
      </c>
      <c r="G221" s="34">
        <v>499.14</v>
      </c>
    </row>
    <row r="222" spans="6:7" x14ac:dyDescent="0.3">
      <c r="F222" s="83">
        <v>42366</v>
      </c>
      <c r="G222" s="34">
        <v>500.08</v>
      </c>
    </row>
    <row r="223" spans="6:7" x14ac:dyDescent="0.3">
      <c r="F223" s="83">
        <v>42367</v>
      </c>
      <c r="G223" s="34">
        <v>500.16</v>
      </c>
    </row>
    <row r="224" spans="6:7" x14ac:dyDescent="0.3">
      <c r="F224" s="83">
        <v>42368</v>
      </c>
      <c r="G224" s="34">
        <v>503.67</v>
      </c>
    </row>
    <row r="225" spans="6:7" x14ac:dyDescent="0.3">
      <c r="F225" s="83">
        <v>42369</v>
      </c>
      <c r="G225" s="34">
        <v>505.82</v>
      </c>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Guida!$D$9:$D$13</xm:f>
          </x14:formula1>
          <xm:sqref>G8</xm:sqref>
        </x14:dataValidation>
        <x14:dataValidation type="list" allowBlank="1" showInputMessage="1" showErrorMessage="1">
          <x14:formula1>
            <xm:f>Guida!$D$16:$D$20</xm:f>
          </x14:formula1>
          <xm:sqref>G10</xm:sqref>
        </x14:dataValidation>
        <x14:dataValidation type="list" allowBlank="1" showInputMessage="1" showErrorMessage="1">
          <x14:formula1>
            <xm:f>Guida!$D$22:$D$23</xm:f>
          </x14:formula1>
          <xm:sqref>G11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L103"/>
  <sheetViews>
    <sheetView tabSelected="1" zoomScale="85" zoomScaleNormal="85" workbookViewId="0"/>
  </sheetViews>
  <sheetFormatPr defaultRowHeight="14.4" x14ac:dyDescent="0.3"/>
  <cols>
    <col min="2" max="2" width="16.5546875" customWidth="1"/>
    <col min="3" max="12" width="19.88671875" customWidth="1"/>
  </cols>
  <sheetData>
    <row r="5" spans="3:12" x14ac:dyDescent="0.3">
      <c r="C5" s="46" t="s">
        <v>93</v>
      </c>
    </row>
    <row r="8" spans="3:12" x14ac:dyDescent="0.3">
      <c r="C8" s="69" t="s">
        <v>51</v>
      </c>
      <c r="D8" s="57" t="s">
        <v>101</v>
      </c>
      <c r="E8" s="57" t="s">
        <v>120</v>
      </c>
      <c r="F8" s="57" t="s">
        <v>103</v>
      </c>
      <c r="G8" s="57" t="s">
        <v>102</v>
      </c>
      <c r="H8" s="57" t="s">
        <v>104</v>
      </c>
      <c r="I8" s="57" t="s">
        <v>107</v>
      </c>
      <c r="J8" s="57" t="s">
        <v>125</v>
      </c>
      <c r="K8" s="57" t="s">
        <v>127</v>
      </c>
      <c r="L8" s="58" t="s">
        <v>132</v>
      </c>
    </row>
    <row r="9" spans="3:12" x14ac:dyDescent="0.3">
      <c r="C9" s="62" t="s">
        <v>123</v>
      </c>
      <c r="D9" s="59" t="str">
        <f>+_xll.KYD($C9,D$8)</f>
        <v>LEMANIK FLEX QUANTITAT HR6-A</v>
      </c>
      <c r="E9" s="59" t="str">
        <f>+_xll.KYD($C9,E$8)</f>
        <v>LEMANIK SICAV - Flex Quantitative HR6</v>
      </c>
      <c r="F9" s="59" t="str">
        <f>+_xll.KYD($C9,F$8)</f>
        <v>EUR</v>
      </c>
      <c r="G9" s="59" t="str">
        <f>+_xll.KYD($C9,G$8)</f>
        <v>Fund of Funds</v>
      </c>
      <c r="H9" s="59" t="str">
        <f>+_xll.KYD($C9,H$8)</f>
        <v>ACTV</v>
      </c>
      <c r="I9" s="59" t="str">
        <f>+_xll.KYD($C9,I$8)</f>
        <v>LX</v>
      </c>
      <c r="J9" s="59" t="str">
        <f>+_xll.KYD($C9,J$8)</f>
        <v>LUXEMBOURG</v>
      </c>
      <c r="K9" s="59" t="str">
        <f>+_xll.KYD($C9,K$8)</f>
        <v>Funds</v>
      </c>
      <c r="L9" s="38" t="str">
        <f>+_xll.KYD($C9,L$8)</f>
        <v>LEMANIK SICAV - Flex Quantitative HR6 is an open-end fund incorporated in Luxembourg. The Fund aims to select the best performing funds within their categories and to forecast the medium term movements of specific markets and/or securities in order to achieve positive returns. The Fund will invest in equity, currency, government and corporate bond markets.</v>
      </c>
    </row>
    <row r="10" spans="3:12" x14ac:dyDescent="0.3">
      <c r="C10" s="63" t="s">
        <v>122</v>
      </c>
      <c r="D10" s="60" t="str">
        <f>+_xll.KYD($C10,D$8)</f>
        <v>FRANK TEMP INV TE FR M-AAUSD</v>
      </c>
      <c r="E10" s="60" t="str">
        <f>+_xll.KYD($C10,E$8)</f>
        <v>Franklin Templeton Investment Funds - Templeton Frontier Markets Fund</v>
      </c>
      <c r="F10" s="60" t="str">
        <f>+_xll.KYD($C10,F$8)</f>
        <v>USD</v>
      </c>
      <c r="G10" s="60" t="str">
        <f>+_xll.KYD($C10,G$8)</f>
        <v>Open-End Fund</v>
      </c>
      <c r="H10" s="60" t="str">
        <f>+_xll.KYD($C10,H$8)</f>
        <v>ACTV</v>
      </c>
      <c r="I10" s="60" t="str">
        <f>+_xll.KYD($C10,I$8)</f>
        <v>LX</v>
      </c>
      <c r="J10" s="60" t="str">
        <f>+_xll.KYD($C10,J$8)</f>
        <v>LUXEMBOURG</v>
      </c>
      <c r="K10" s="60" t="str">
        <f>+_xll.KYD($C10,K$8)</f>
        <v>Funds</v>
      </c>
      <c r="L10" s="41" t="str">
        <f>+_xll.KYD($C10,L$8)</f>
        <v>Franklin Templeton Investment Funds - Templeton Frontier Markets Fund is a SICAV incorporated in Luxembourg. The Fund s objective is long-term capital appreciation. The Fund will invest primarily in transferable equity securities of companies incorporated in Frontier Markets across the market capitalization spectrum.</v>
      </c>
    </row>
    <row r="11" spans="3:12" x14ac:dyDescent="0.3">
      <c r="C11" s="63" t="s">
        <v>131</v>
      </c>
      <c r="D11" s="60" t="str">
        <f>+_xll.KYD($C11,D$8)</f>
        <v>ABERDEEN GL-ASIA SM CO FD-A2</v>
      </c>
      <c r="E11" s="60" t="str">
        <f>+_xll.KYD($C11,E$8)</f>
        <v>Aberdeen Global - Asian Smaller Companies Fund</v>
      </c>
      <c r="F11" s="60" t="str">
        <f>+_xll.KYD($C11,F$8)</f>
        <v>USD</v>
      </c>
      <c r="G11" s="60" t="str">
        <f>+_xll.KYD($C11,G$8)</f>
        <v>Open-End Fund</v>
      </c>
      <c r="H11" s="60" t="str">
        <f>+_xll.KYD($C11,H$8)</f>
        <v>ACTV</v>
      </c>
      <c r="I11" s="60" t="str">
        <f>+_xll.KYD($C11,I$8)</f>
        <v>LX</v>
      </c>
      <c r="J11" s="60" t="str">
        <f>+_xll.KYD($C11,J$8)</f>
        <v>LUXEMBOURG</v>
      </c>
      <c r="K11" s="60" t="str">
        <f>+_xll.KYD($C11,K$8)</f>
        <v>Funds</v>
      </c>
      <c r="L11" s="41" t="str">
        <f>+_xll.KYD($C11,L$8)</f>
        <v>Aberdeen Global - Asian Smaller Companies Fund is a SICAV incorporated in Luxembourg. The Fund s objective is to maximize long-term total return. The Fund invests at least two-thirds of it s assets in equities and equity-related securities of smaller companies with their registered office in an Asia Pacific (excluding Japan) country.</v>
      </c>
    </row>
    <row r="12" spans="3:12" x14ac:dyDescent="0.3">
      <c r="C12" s="63" t="s">
        <v>121</v>
      </c>
      <c r="D12" s="60" t="str">
        <f>+_xll.KYD($C12,D$8)</f>
        <v>BANTLEON OPPORTUNIT CASH-IA</v>
      </c>
      <c r="E12" s="60" t="str">
        <f>+_xll.KYD($C12,E$8)</f>
        <v>Bantleon Opportunities - Bantleon Cash</v>
      </c>
      <c r="F12" s="60" t="str">
        <f>+_xll.KYD($C12,F$8)</f>
        <v>EUR</v>
      </c>
      <c r="G12" s="60" t="str">
        <f>+_xll.KYD($C12,G$8)</f>
        <v>Open-End Fund</v>
      </c>
      <c r="H12" s="60" t="str">
        <f>+_xll.KYD($C12,H$8)</f>
        <v>ACTV</v>
      </c>
      <c r="I12" s="60" t="str">
        <f>+_xll.KYD($C12,I$8)</f>
        <v>LX</v>
      </c>
      <c r="J12" s="60" t="str">
        <f>+_xll.KYD($C12,J$8)</f>
        <v>LUXEMBOURG</v>
      </c>
      <c r="K12" s="60" t="str">
        <f>+_xll.KYD($C12,K$8)</f>
        <v>Funds</v>
      </c>
      <c r="L12" s="41" t="str">
        <f>+_xll.KYD($C12,L$8)</f>
        <v>Bantleon Opportunities - Bantleon Cash is an open-end fund incorporated in Luxembourg.  The Fund's objective is high returns in the money market.  The Fund invests in Euro denominated fixed/variable rate bonds and money market securities with investment grade rating.</v>
      </c>
    </row>
    <row r="13" spans="3:12" x14ac:dyDescent="0.3">
      <c r="C13" s="63" t="s">
        <v>128</v>
      </c>
      <c r="D13" s="60" t="str">
        <f>+_xll.KYD($C13,D$8)</f>
        <v>PHARUS SICAV-QUINTESSENZA-A</v>
      </c>
      <c r="E13" s="60" t="str">
        <f>+_xll.KYD($C13,E$8)</f>
        <v>Pharus Sicav - Quintessenza</v>
      </c>
      <c r="F13" s="60" t="str">
        <f>+_xll.KYD($C13,F$8)</f>
        <v>EUR</v>
      </c>
      <c r="G13" s="60" t="str">
        <f>+_xll.KYD($C13,G$8)</f>
        <v>Open-End Fund</v>
      </c>
      <c r="H13" s="60" t="str">
        <f>+_xll.KYD($C13,H$8)</f>
        <v>ACTV</v>
      </c>
      <c r="I13" s="60" t="str">
        <f>+_xll.KYD($C13,I$8)</f>
        <v>LX</v>
      </c>
      <c r="J13" s="60" t="str">
        <f>+_xll.KYD($C13,J$8)</f>
        <v>LUXEMBOURG</v>
      </c>
      <c r="K13" s="60" t="str">
        <f>+_xll.KYD($C13,K$8)</f>
        <v>Funds</v>
      </c>
      <c r="L13" s="41" t="str">
        <f>+_xll.KYD($C13,L$8)</f>
        <v>Pharus Sicav - Quintessenza is an open-end fund incorporated in Luxembourg. The fund aims to achieve long-term capital growth, by investing in UCITS and/or other UCIs whose purpose is to invest flexibly in a broad range of asset classes such as equities, debt securities of any kind, financial derivatives, financial indices, cash and cash equivalents and money-market instruments.</v>
      </c>
    </row>
    <row r="14" spans="3:12" x14ac:dyDescent="0.3">
      <c r="C14" s="63" t="s">
        <v>130</v>
      </c>
      <c r="D14" s="60" t="str">
        <f>+_xll.KYD($C14,D$8)</f>
        <v>BRITISH AMERICAN TOBACCO PLC</v>
      </c>
      <c r="E14" s="60" t="str">
        <f>+_xll.KYD($C14,E$8)</f>
        <v>British American Tobacco PLC</v>
      </c>
      <c r="F14" s="60" t="str">
        <f>+_xll.KYD($C14,F$8)</f>
        <v>GBp</v>
      </c>
      <c r="G14" s="60" t="str">
        <f>+_xll.KYD($C14,G$8)</f>
        <v>Common Stock</v>
      </c>
      <c r="H14" s="60" t="str">
        <f>+_xll.KYD($C14,H$8)</f>
        <v>ACTV</v>
      </c>
      <c r="I14" s="60" t="str">
        <f>+_xll.KYD($C14,I$8)</f>
        <v>GB</v>
      </c>
      <c r="J14" s="60" t="str">
        <f>+_xll.KYD($C14,J$8)</f>
        <v>BRITAIN</v>
      </c>
      <c r="K14" s="60" t="str">
        <f>+_xll.KYD($C14,K$8)</f>
        <v>Consumer, Non-cyclical</v>
      </c>
      <c r="L14" s="41" t="str">
        <f>+_xll.KYD($C14,L$8)</f>
        <v>British American Tobacco PLC is the holding company for a group of companies that manufacture, market and sell cigarettes and other tobacco products, including cigars and roll-your-own tobacco.</v>
      </c>
    </row>
    <row r="15" spans="3:12" x14ac:dyDescent="0.3">
      <c r="C15" s="63" t="s">
        <v>129</v>
      </c>
      <c r="D15" s="60" t="str">
        <f>+_xll.KYD($C15,D$8)</f>
        <v>MARKET VECTORS GULF STATES</v>
      </c>
      <c r="E15" s="60" t="str">
        <f>+_xll.KYD($C15,E$8)</f>
        <v>Market Vectors Gulf States Index ETF</v>
      </c>
      <c r="F15" s="60" t="str">
        <f>+_xll.KYD($C15,F$8)</f>
        <v>USD</v>
      </c>
      <c r="G15" s="60" t="str">
        <f>+_xll.KYD($C15,G$8)</f>
        <v>ETP</v>
      </c>
      <c r="H15" s="60" t="str">
        <f>+_xll.KYD($C15,H$8)</f>
        <v>ACTV</v>
      </c>
      <c r="I15" s="60" t="str">
        <f>+_xll.KYD($C15,I$8)</f>
        <v>US</v>
      </c>
      <c r="J15" s="60" t="str">
        <f>+_xll.KYD($C15,J$8)</f>
        <v>UNITED STATES</v>
      </c>
      <c r="K15" s="60" t="str">
        <f>+_xll.KYD($C15,K$8)</f>
        <v>Funds</v>
      </c>
      <c r="L15" s="41" t="str">
        <f>+_xll.KYD($C15,L$8)</f>
        <v>Market Vectors Gulf States Index ETF is an exchange-traded fund incorporated in the USA. The Fund seeks investment results that correspond to the price and yield performance of the Market Vectors GDP GCC index.</v>
      </c>
    </row>
    <row r="16" spans="3:12" x14ac:dyDescent="0.3">
      <c r="C16" s="63" t="s">
        <v>0</v>
      </c>
      <c r="D16" s="60" t="str">
        <f>+_xll.KYD($C16,D$8)</f>
        <v>ENI SPA</v>
      </c>
      <c r="E16" s="60" t="str">
        <f>+_xll.KYD($C16,E$8)</f>
        <v>Eni SpA</v>
      </c>
      <c r="F16" s="60" t="str">
        <f>+_xll.KYD($C16,F$8)</f>
        <v>EUR</v>
      </c>
      <c r="G16" s="60" t="str">
        <f>+_xll.KYD($C16,G$8)</f>
        <v>Common Stock</v>
      </c>
      <c r="H16" s="60" t="str">
        <f>+_xll.KYD($C16,H$8)</f>
        <v>ACTV</v>
      </c>
      <c r="I16" s="60" t="str">
        <f>+_xll.KYD($C16,I$8)</f>
        <v>IT</v>
      </c>
      <c r="J16" s="60" t="str">
        <f>+_xll.KYD($C16,J$8)</f>
        <v>ITALY</v>
      </c>
      <c r="K16" s="60" t="str">
        <f>+_xll.KYD($C16,K$8)</f>
        <v>Energy</v>
      </c>
      <c r="L16" s="41" t="str">
        <f>+_xll.KYD($C16,L$8)</f>
        <v>Eni S.p.A. explores for and produces hydrocarbons in Italy, Africa, the North Sea, the Gulf of Mexico, Kazakhstan, and Australia.  The Company both produces natural gas and imports it for sale in Italy and elsewhere in Europe.  Eni transports natural gas in pipelines.  The Company generates and trades electricity, refines oil, and operates gasoline service stations.</v>
      </c>
    </row>
    <row r="17" spans="3:12" x14ac:dyDescent="0.3">
      <c r="C17" s="63" t="s">
        <v>124</v>
      </c>
      <c r="D17" s="60" t="str">
        <f>+_xll.KYD($C17,D$8)</f>
        <v>ISHARES MSCI EMERGING MARKET</v>
      </c>
      <c r="E17" s="60" t="str">
        <f>+_xll.KYD($C17,E$8)</f>
        <v>iShares MSCI Emerging Markets ETF</v>
      </c>
      <c r="F17" s="60" t="str">
        <f>+_xll.KYD($C17,F$8)</f>
        <v>USD</v>
      </c>
      <c r="G17" s="60" t="str">
        <f>+_xll.KYD($C17,G$8)</f>
        <v>ETP</v>
      </c>
      <c r="H17" s="60" t="str">
        <f>+_xll.KYD($C17,H$8)</f>
        <v>ACTV</v>
      </c>
      <c r="I17" s="60" t="str">
        <f>+_xll.KYD($C17,I$8)</f>
        <v>US</v>
      </c>
      <c r="J17" s="60" t="str">
        <f>+_xll.KYD($C17,J$8)</f>
        <v>UNITED STATES</v>
      </c>
      <c r="K17" s="60" t="str">
        <f>+_xll.KYD($C17,K$8)</f>
        <v>Funds</v>
      </c>
      <c r="L17" s="41" t="str">
        <f>+_xll.KYD($C17,L$8)</f>
        <v>iShares MSCI Emerging Markets ETF is an exchange-traded fund incorporated in the USA. The ETF tracks the performance of the MSCI TR Emerging Markets Index. The ETF holds emerging market stocks that can predominantly be classified as large and mid-cap. It weights the holdings using a market capitalization methodology and rebalances quarterly.</v>
      </c>
    </row>
    <row r="18" spans="3:12" x14ac:dyDescent="0.3">
      <c r="C18" s="70" t="s">
        <v>126</v>
      </c>
      <c r="D18" s="61" t="str">
        <f>+_xll.KYD($C18,D$8)</f>
        <v>INTESA SANPAOLO</v>
      </c>
      <c r="E18" s="61" t="str">
        <f>+_xll.KYD($C18,E$8)</f>
        <v>Intesa Sanpaolo SpA</v>
      </c>
      <c r="F18" s="61" t="str">
        <f>+_xll.KYD($C18,F$8)</f>
        <v>EUR</v>
      </c>
      <c r="G18" s="61" t="str">
        <f>+_xll.KYD($C18,G$8)</f>
        <v>Common Stock</v>
      </c>
      <c r="H18" s="61" t="str">
        <f>+_xll.KYD($C18,H$8)</f>
        <v>ACTV</v>
      </c>
      <c r="I18" s="61" t="str">
        <f>+_xll.KYD($C18,I$8)</f>
        <v>IT</v>
      </c>
      <c r="J18" s="61" t="str">
        <f>+_xll.KYD($C18,J$8)</f>
        <v>ITALY</v>
      </c>
      <c r="K18" s="61" t="str">
        <f>+_xll.KYD($C18,K$8)</f>
        <v>Financial</v>
      </c>
      <c r="L18" s="45" t="str">
        <f>+_xll.KYD($C18,L$8)</f>
        <v>Intesa Sanpaolo attracts deposits and offers banking and financial services. The Bank offers consumer credit, asset management, Internet banking, merchant banking, securities brokerage, factoring, and lease financing services, and manages mutual funds.  Intesa Sanpaolo operates branches throughout Italy, and offices elsewhere in Europe, Asia, and the United States.</v>
      </c>
    </row>
    <row r="19" spans="3:12" x14ac:dyDescent="0.3">
      <c r="C19" s="55"/>
    </row>
    <row r="20" spans="3:12" x14ac:dyDescent="0.3">
      <c r="C20" s="55"/>
    </row>
    <row r="21" spans="3:12" x14ac:dyDescent="0.3">
      <c r="C21" s="55"/>
    </row>
    <row r="22" spans="3:12" x14ac:dyDescent="0.3">
      <c r="C22" s="55"/>
    </row>
    <row r="23" spans="3:12" x14ac:dyDescent="0.3">
      <c r="C23" s="46" t="s">
        <v>110</v>
      </c>
    </row>
    <row r="24" spans="3:12" x14ac:dyDescent="0.3">
      <c r="C24" s="55"/>
    </row>
    <row r="25" spans="3:12" ht="15" x14ac:dyDescent="0.25">
      <c r="C25" s="55"/>
      <c r="D25" s="56" t="s">
        <v>53</v>
      </c>
      <c r="E25" s="58" t="s">
        <v>53</v>
      </c>
      <c r="F25" s="58" t="s">
        <v>53</v>
      </c>
    </row>
    <row r="26" spans="3:12" ht="15" x14ac:dyDescent="0.25">
      <c r="C26" s="69" t="s">
        <v>51</v>
      </c>
      <c r="D26" s="88" t="s">
        <v>77</v>
      </c>
      <c r="E26" s="87" t="s">
        <v>76</v>
      </c>
      <c r="F26" s="87" t="s">
        <v>78</v>
      </c>
    </row>
    <row r="27" spans="3:12" x14ac:dyDescent="0.3">
      <c r="C27" s="36" t="s">
        <v>123</v>
      </c>
      <c r="D27" s="66">
        <f>+_xll.KYHS($C27,D$25,D$26)</f>
        <v>42440</v>
      </c>
      <c r="E27" s="84">
        <f>+_xll.KYHS($C27,E$25,E$26)</f>
        <v>40525</v>
      </c>
      <c r="F27" s="89">
        <f>+_xll.KYHS($C27,F$25,F$26)</f>
        <v>1315</v>
      </c>
    </row>
    <row r="28" spans="3:12" x14ac:dyDescent="0.3">
      <c r="C28" s="39" t="s">
        <v>122</v>
      </c>
      <c r="D28" s="67">
        <f>+_xll.KYHS($C28,D$25,D$26)</f>
        <v>42440</v>
      </c>
      <c r="E28" s="85">
        <f>+_xll.KYHS($C28,E$25,E$26)</f>
        <v>39741</v>
      </c>
      <c r="F28" s="90">
        <f>+_xll.KYHS($C28,F$25,F$26)</f>
        <v>1907</v>
      </c>
    </row>
    <row r="29" spans="3:12" x14ac:dyDescent="0.3">
      <c r="C29" s="39" t="s">
        <v>131</v>
      </c>
      <c r="D29" s="67">
        <f>+_xll.KYHS($C29,D$25,D$26)</f>
        <v>42443</v>
      </c>
      <c r="E29" s="85">
        <f>+_xll.KYHS($C29,E$25,E$26)</f>
        <v>38124</v>
      </c>
      <c r="F29" s="90">
        <f>+_xll.KYHS($C29,F$25,F$26)</f>
        <v>2993</v>
      </c>
    </row>
    <row r="30" spans="3:12" x14ac:dyDescent="0.3">
      <c r="C30" s="39" t="s">
        <v>121</v>
      </c>
      <c r="D30" s="67">
        <f>+_xll.KYHS($C30,D$25,D$26)</f>
        <v>42443</v>
      </c>
      <c r="E30" s="85">
        <f>+_xll.KYHS($C30,E$25,E$26)</f>
        <v>39615</v>
      </c>
      <c r="F30" s="90">
        <f>+_xll.KYHS($C30,F$25,F$26)</f>
        <v>1945</v>
      </c>
    </row>
    <row r="31" spans="3:12" x14ac:dyDescent="0.3">
      <c r="C31" s="39" t="s">
        <v>128</v>
      </c>
      <c r="D31" s="67">
        <f>+_xll.KYHS($C31,D$25,D$26)</f>
        <v>42440</v>
      </c>
      <c r="E31" s="85">
        <f>+_xll.KYHS($C31,E$25,E$26)</f>
        <v>41031</v>
      </c>
      <c r="F31" s="90">
        <f>+_xll.KYHS($C31,F$25,F$26)</f>
        <v>416</v>
      </c>
    </row>
    <row r="32" spans="3:12" ht="15" x14ac:dyDescent="0.25">
      <c r="C32" s="39" t="s">
        <v>130</v>
      </c>
      <c r="D32" s="67">
        <f>+_xll.KYHS($C32,D$25,D$26)</f>
        <v>42438</v>
      </c>
      <c r="E32" s="85">
        <f>+_xll.KYHS($C32,E$25,E$26)</f>
        <v>36034</v>
      </c>
      <c r="F32" s="90">
        <f>+_xll.KYHS($C32,F$25,F$26)</f>
        <v>4430</v>
      </c>
    </row>
    <row r="33" spans="2:12" ht="15" x14ac:dyDescent="0.25">
      <c r="C33" s="39" t="s">
        <v>129</v>
      </c>
      <c r="D33" s="67">
        <f>+_xll.KYHS($C33,D$25,D$26)</f>
        <v>42443</v>
      </c>
      <c r="E33" s="85">
        <f>+_xll.KYHS($C33,E$25,E$26)</f>
        <v>39653</v>
      </c>
      <c r="F33" s="90">
        <f>+_xll.KYHS($C33,F$25,F$26)</f>
        <v>1794</v>
      </c>
    </row>
    <row r="34" spans="2:12" ht="15" x14ac:dyDescent="0.25">
      <c r="C34" s="39" t="s">
        <v>0</v>
      </c>
      <c r="D34" s="67">
        <f>+_xll.KYHS($C34,D$25,D$26)</f>
        <v>42439</v>
      </c>
      <c r="E34" s="85">
        <f>+_xll.KYHS($C34,E$25,E$26)</f>
        <v>35031</v>
      </c>
      <c r="F34" s="90">
        <f>+_xll.KYHS($C34,F$25,F$26)</f>
        <v>5139</v>
      </c>
    </row>
    <row r="35" spans="2:12" ht="15" x14ac:dyDescent="0.25">
      <c r="C35" s="39" t="s">
        <v>124</v>
      </c>
      <c r="D35" s="67">
        <f>+_xll.KYHS($C35,D$25,D$26)</f>
        <v>42249</v>
      </c>
      <c r="E35" s="85">
        <f>+_xll.KYHS($C35,E$25,E$26)</f>
        <v>37722</v>
      </c>
      <c r="F35" s="90">
        <f>+_xll.KYHS($C35,F$25,F$26)</f>
        <v>3121</v>
      </c>
    </row>
    <row r="36" spans="2:12" ht="15" x14ac:dyDescent="0.25">
      <c r="C36" s="43" t="s">
        <v>126</v>
      </c>
      <c r="D36" s="68">
        <f>+_xll.KYHS($C36,D$25,D$26)</f>
        <v>42277</v>
      </c>
      <c r="E36" s="86">
        <f>+_xll.KYHS($C36,E$25,E$26)</f>
        <v>31049</v>
      </c>
      <c r="F36" s="91">
        <f>+_xll.KYHS($C36,F$25,F$26)</f>
        <v>7774</v>
      </c>
    </row>
    <row r="41" spans="2:12" ht="15" x14ac:dyDescent="0.25">
      <c r="C41" s="46" t="s">
        <v>92</v>
      </c>
    </row>
    <row r="43" spans="2:12" ht="15" x14ac:dyDescent="0.25">
      <c r="B43" s="36" t="s">
        <v>123</v>
      </c>
      <c r="C43" s="36" t="s">
        <v>123</v>
      </c>
      <c r="D43" s="36" t="s">
        <v>122</v>
      </c>
      <c r="E43" s="36" t="s">
        <v>131</v>
      </c>
      <c r="F43" s="36" t="s">
        <v>121</v>
      </c>
      <c r="G43" s="36" t="s">
        <v>128</v>
      </c>
      <c r="H43" s="36" t="s">
        <v>130</v>
      </c>
      <c r="I43" s="36" t="s">
        <v>129</v>
      </c>
      <c r="J43" s="36" t="s">
        <v>0</v>
      </c>
      <c r="K43" s="36" t="s">
        <v>124</v>
      </c>
      <c r="L43" s="62" t="s">
        <v>126</v>
      </c>
    </row>
    <row r="44" spans="2:12" ht="15" x14ac:dyDescent="0.25">
      <c r="B44" s="39" t="s">
        <v>53</v>
      </c>
      <c r="C44" s="39" t="s">
        <v>53</v>
      </c>
      <c r="D44" s="39" t="s">
        <v>53</v>
      </c>
      <c r="E44" s="39" t="s">
        <v>53</v>
      </c>
      <c r="F44" s="39" t="s">
        <v>53</v>
      </c>
      <c r="G44" s="39" t="s">
        <v>53</v>
      </c>
      <c r="H44" s="39" t="s">
        <v>53</v>
      </c>
      <c r="I44" s="39" t="s">
        <v>53</v>
      </c>
      <c r="J44" s="39" t="s">
        <v>53</v>
      </c>
      <c r="K44" s="39" t="s">
        <v>53</v>
      </c>
      <c r="L44" s="63" t="s">
        <v>53</v>
      </c>
    </row>
    <row r="45" spans="2:12" ht="15" x14ac:dyDescent="0.25">
      <c r="B45" s="39">
        <v>42369</v>
      </c>
      <c r="C45" s="39">
        <v>42369</v>
      </c>
      <c r="D45" s="39">
        <v>42369</v>
      </c>
      <c r="E45" s="39">
        <v>42369</v>
      </c>
      <c r="F45" s="39">
        <v>42369</v>
      </c>
      <c r="G45" s="39">
        <v>42369</v>
      </c>
      <c r="H45" s="39">
        <v>42369</v>
      </c>
      <c r="I45" s="39">
        <v>42369</v>
      </c>
      <c r="J45" s="39">
        <v>42369</v>
      </c>
      <c r="K45" s="39">
        <v>42369</v>
      </c>
      <c r="L45" s="63">
        <v>42369</v>
      </c>
    </row>
    <row r="46" spans="2:12" ht="15" x14ac:dyDescent="0.25">
      <c r="B46" s="39">
        <v>42439</v>
      </c>
      <c r="C46" s="39">
        <v>42439</v>
      </c>
      <c r="D46" s="39">
        <v>42439</v>
      </c>
      <c r="E46" s="39">
        <v>42439</v>
      </c>
      <c r="F46" s="39">
        <v>42439</v>
      </c>
      <c r="G46" s="39">
        <v>42439</v>
      </c>
      <c r="H46" s="39">
        <v>42439</v>
      </c>
      <c r="I46" s="39">
        <v>42439</v>
      </c>
      <c r="J46" s="39">
        <v>42439</v>
      </c>
      <c r="K46" s="39">
        <v>42439</v>
      </c>
      <c r="L46" s="63">
        <v>42439</v>
      </c>
    </row>
    <row r="47" spans="2:12" ht="15" x14ac:dyDescent="0.25">
      <c r="B47" s="39" t="s">
        <v>15</v>
      </c>
      <c r="C47" s="39" t="s">
        <v>15</v>
      </c>
      <c r="D47" s="39" t="s">
        <v>15</v>
      </c>
      <c r="E47" s="39" t="s">
        <v>15</v>
      </c>
      <c r="F47" s="39" t="s">
        <v>15</v>
      </c>
      <c r="G47" s="39" t="s">
        <v>15</v>
      </c>
      <c r="H47" s="39" t="s">
        <v>15</v>
      </c>
      <c r="I47" s="39" t="s">
        <v>15</v>
      </c>
      <c r="J47" s="39" t="s">
        <v>15</v>
      </c>
      <c r="K47" s="39" t="s">
        <v>15</v>
      </c>
      <c r="L47" s="63" t="s">
        <v>15</v>
      </c>
    </row>
    <row r="48" spans="2:12" ht="15" x14ac:dyDescent="0.25">
      <c r="B48" s="39" t="s">
        <v>133</v>
      </c>
      <c r="C48" s="39" t="s">
        <v>133</v>
      </c>
      <c r="D48" s="39" t="s">
        <v>133</v>
      </c>
      <c r="E48" s="39" t="s">
        <v>133</v>
      </c>
      <c r="F48" s="39" t="s">
        <v>133</v>
      </c>
      <c r="G48" s="39" t="s">
        <v>133</v>
      </c>
      <c r="H48" s="39" t="s">
        <v>133</v>
      </c>
      <c r="I48" s="39" t="s">
        <v>133</v>
      </c>
      <c r="J48" s="39" t="s">
        <v>133</v>
      </c>
      <c r="K48" s="39" t="s">
        <v>133</v>
      </c>
      <c r="L48" s="63" t="s">
        <v>133</v>
      </c>
    </row>
    <row r="49" spans="2:12" ht="15" x14ac:dyDescent="0.25">
      <c r="B49" s="39" t="s">
        <v>29</v>
      </c>
      <c r="C49" s="39" t="s">
        <v>29</v>
      </c>
      <c r="D49" s="39" t="str">
        <f>+C49</f>
        <v>weekday</v>
      </c>
      <c r="E49" s="39" t="str">
        <f t="shared" ref="E49:L49" si="0">+D49</f>
        <v>weekday</v>
      </c>
      <c r="F49" s="39" t="str">
        <f t="shared" si="0"/>
        <v>weekday</v>
      </c>
      <c r="G49" s="39" t="str">
        <f t="shared" si="0"/>
        <v>weekday</v>
      </c>
      <c r="H49" s="39" t="str">
        <f t="shared" si="0"/>
        <v>weekday</v>
      </c>
      <c r="I49" s="39" t="str">
        <f t="shared" si="0"/>
        <v>weekday</v>
      </c>
      <c r="J49" s="39" t="str">
        <f t="shared" si="0"/>
        <v>weekday</v>
      </c>
      <c r="K49" s="39" t="str">
        <f t="shared" si="0"/>
        <v>weekday</v>
      </c>
      <c r="L49" s="63" t="str">
        <f t="shared" si="0"/>
        <v>weekday</v>
      </c>
    </row>
    <row r="50" spans="2:12" ht="15" x14ac:dyDescent="0.25">
      <c r="B50" s="64">
        <v>0</v>
      </c>
      <c r="C50" s="64">
        <v>1</v>
      </c>
      <c r="D50" s="64">
        <v>1</v>
      </c>
      <c r="E50" s="64">
        <v>1</v>
      </c>
      <c r="F50" s="64">
        <v>1</v>
      </c>
      <c r="G50" s="64">
        <v>1</v>
      </c>
      <c r="H50" s="64">
        <v>1</v>
      </c>
      <c r="I50" s="64">
        <v>1</v>
      </c>
      <c r="J50" s="64">
        <v>1</v>
      </c>
      <c r="K50" s="64">
        <v>1</v>
      </c>
      <c r="L50" s="65">
        <v>1</v>
      </c>
    </row>
    <row r="52" spans="2:12" ht="15" x14ac:dyDescent="0.25">
      <c r="B52" s="80" t="str">
        <f>_xll.KYH(B43,B44,B45,B46,B47,B48,B49,B50)</f>
        <v>LFLXHR6 LX Equity</v>
      </c>
      <c r="C52" s="80" t="str">
        <f>_xll.KYH(C43,C44,C45,C46,C47,C48,C49,C50)</f>
        <v>LFLXHR6 LX Equity</v>
      </c>
      <c r="D52" s="81" t="str">
        <f>_xll.KYH(D43,D44,D45,D46,D47,D48,D49,D50)</f>
        <v>TEMFMAU LX Equity</v>
      </c>
      <c r="E52" s="81" t="str">
        <f>_xll.KYH(E43,E44,E45,E46,E47,E48,E49,E50)</f>
        <v>AGASMA2 LX Equity</v>
      </c>
      <c r="F52" s="81" t="str">
        <f>_xll.KYH(F43,F44,F45,F46,F47,F48,F49,F50)</f>
        <v>BNOCSIA LX Equity</v>
      </c>
      <c r="G52" s="81" t="str">
        <f>_xll.KYH(G43,G44,G45,G46,G47,G48,G49,G50)</f>
        <v>PQUINTA LX Equity</v>
      </c>
      <c r="H52" s="81" t="str">
        <f>_xll.KYH(H43,H44,H45,H46,H47,H48,H49,H50)</f>
        <v>BATS LN Equity</v>
      </c>
      <c r="I52" s="81" t="str">
        <f>_xll.KYH(I43,I44,I45,I46,I47,I48,I49,I50)</f>
        <v>MES US Equity</v>
      </c>
      <c r="J52" s="81" t="str">
        <f>_xll.KYH(J43,J44,J45,J46,J47,J48,J49,J50)</f>
        <v>ENI IM Equity</v>
      </c>
      <c r="K52" s="81" t="str">
        <f>_xll.KYH(K43,K44,K45,K46,K47,K48,K49,K50)</f>
        <v>EEM US Equity</v>
      </c>
      <c r="L52" s="82" t="str">
        <f>_xll.KYH(L43,L44,L45,L46,L47,L48,L49,L50)</f>
        <v>ISP IM Equity</v>
      </c>
    </row>
    <row r="53" spans="2:12" ht="15" x14ac:dyDescent="0.25">
      <c r="B53" s="135">
        <f t="array" ref="B53:B103">_xll.k_hist("LFLXHR6 LX Equity","LAST_PRICE","2015-12-31","2016-03-10","pred","EUR","weekday","0","$B$53")</f>
        <v>42369</v>
      </c>
      <c r="C53" s="71">
        <f t="array" ref="C53:C103">_xll.k_hist("LFLXHR6 LX Equity","LAST_PRICE","2015-12-31","2016-03-10","pred","EUR","weekday","1","$C$53")</f>
        <v>111.8</v>
      </c>
      <c r="D53" s="72">
        <f t="array" ref="D53:D103">_xll.k_hist("TEMFMAU LX Equity","LAST_PRICE","2015-12-31","2016-03-10","pred","EUR","weekday","1","$D$53")</f>
        <v>14.536899999999999</v>
      </c>
      <c r="E53" s="72">
        <f t="array" ref="E53:E103">_xll.k_hist("AGASMA2 LX Equity","LAST_PRICE","2015-12-31","2016-03-10","pred","EUR","weekday","1","$E$53")</f>
        <v>34.707500000000003</v>
      </c>
      <c r="F53" s="72">
        <f t="array" ref="F53:F103">_xll.k_hist("BNOCSIA LX Equity","LAST_PRICE","2015-12-31","2016-03-10","pred","EUR","weekday","1","$F$53")</f>
        <v>89.88</v>
      </c>
      <c r="G53" s="72">
        <f t="array" ref="G53:G103">_xll.k_hist("PQUINTA LX Equity","LAST_PRICE","2015-12-31","2016-03-10","pred","EUR","weekday","1","$G$53")</f>
        <v>100.22</v>
      </c>
      <c r="H53" s="72">
        <f t="array" ref="H53:H103">_xll.k_hist("BATS LN Equity","LAST_PRICE","2015-12-31","2016-03-10","pred","EUR","weekday","1","$H$53")</f>
        <v>51.159500000000001</v>
      </c>
      <c r="I53" s="72">
        <f t="array" ref="I53:I103">_xll.k_hist("MES US Equity","LAST_PRICE","2015-12-31","2016-03-10","pred","EUR","weekday","1","$I$53")</f>
        <v>20.3462</v>
      </c>
      <c r="J53" s="72">
        <f t="array" ref="J53:J103">_xll.k_hist("ENI IM Equity","LAST_PRICE","2015-12-31","2016-03-10","pred","EUR","weekday","1","$J$53")</f>
        <v>13.8</v>
      </c>
      <c r="K53" s="72">
        <f t="array" ref="K53:K103">_xll.k_hist("EEM US Equity","LAST_PRICE","2015-12-31","2016-03-10","pred","EUR","weekday","1","$K$53")</f>
        <v>30.3811</v>
      </c>
      <c r="L53" s="73">
        <f t="array" ref="L53:L103">_xll.k_hist("ISP IM Equity","LAST_PRICE","2015-12-31","2016-03-10","pred","EUR","weekday","1","$L$53")</f>
        <v>3.1560000000000001</v>
      </c>
    </row>
    <row r="54" spans="2:12" ht="15" x14ac:dyDescent="0.25">
      <c r="B54" s="136">
        <v>42370</v>
      </c>
      <c r="C54" s="74">
        <v>111.8</v>
      </c>
      <c r="D54" s="75">
        <v>14.545</v>
      </c>
      <c r="E54" s="75">
        <v>34.726700000000001</v>
      </c>
      <c r="F54" s="75">
        <v>89.88</v>
      </c>
      <c r="G54" s="75">
        <v>100.22</v>
      </c>
      <c r="H54" s="75">
        <v>51.222499999999997</v>
      </c>
      <c r="I54" s="75">
        <v>20.357399999999998</v>
      </c>
      <c r="J54" s="75">
        <v>13.8</v>
      </c>
      <c r="K54" s="75">
        <v>30.3979</v>
      </c>
      <c r="L54" s="76">
        <v>3.1560000000000001</v>
      </c>
    </row>
    <row r="55" spans="2:12" ht="15" x14ac:dyDescent="0.25">
      <c r="B55" s="136">
        <v>42373</v>
      </c>
      <c r="C55" s="74">
        <v>110.79</v>
      </c>
      <c r="D55" s="75">
        <v>14.4862</v>
      </c>
      <c r="E55" s="75">
        <v>34.283200000000001</v>
      </c>
      <c r="F55" s="75">
        <v>89.91</v>
      </c>
      <c r="G55" s="75">
        <v>100.28</v>
      </c>
      <c r="H55" s="75">
        <v>50.074599999999997</v>
      </c>
      <c r="I55" s="75">
        <v>19.809799999999999</v>
      </c>
      <c r="J55" s="75">
        <v>13.43</v>
      </c>
      <c r="K55" s="75">
        <v>30.4681</v>
      </c>
      <c r="L55" s="76">
        <v>3.1560000000000001</v>
      </c>
    </row>
    <row r="56" spans="2:12" ht="15" x14ac:dyDescent="0.25">
      <c r="B56" s="136">
        <v>42374</v>
      </c>
      <c r="C56" s="74">
        <v>110.93</v>
      </c>
      <c r="D56" s="75">
        <v>14.5143</v>
      </c>
      <c r="E56" s="75">
        <v>34.508699999999997</v>
      </c>
      <c r="F56" s="75">
        <v>89.92</v>
      </c>
      <c r="G56" s="75">
        <v>100.05</v>
      </c>
      <c r="H56" s="75">
        <v>50.641599999999997</v>
      </c>
      <c r="I56" s="75">
        <v>19.864699999999999</v>
      </c>
      <c r="J56" s="75">
        <v>13.55</v>
      </c>
      <c r="K56" s="75">
        <v>30.703399999999998</v>
      </c>
      <c r="L56" s="76">
        <v>3.1560000000000001</v>
      </c>
    </row>
    <row r="57" spans="2:12" ht="15" x14ac:dyDescent="0.25">
      <c r="B57" s="136">
        <v>42375</v>
      </c>
      <c r="C57" s="74">
        <v>110.81</v>
      </c>
      <c r="D57" s="75">
        <v>14.367900000000001</v>
      </c>
      <c r="E57" s="75">
        <v>34.085700000000003</v>
      </c>
      <c r="F57" s="75">
        <v>89.93</v>
      </c>
      <c r="G57" s="75">
        <v>100.04</v>
      </c>
      <c r="H57" s="75">
        <v>50.589599999999997</v>
      </c>
      <c r="I57" s="75">
        <v>19.450900000000001</v>
      </c>
      <c r="J57" s="75">
        <v>13.17</v>
      </c>
      <c r="K57" s="75">
        <v>30.609400000000001</v>
      </c>
      <c r="L57" s="76">
        <v>3.1560000000000001</v>
      </c>
    </row>
    <row r="58" spans="2:12" ht="15" x14ac:dyDescent="0.25">
      <c r="B58" s="136">
        <v>42376</v>
      </c>
      <c r="C58" s="74">
        <v>110.51</v>
      </c>
      <c r="D58" s="75">
        <v>13.9407</v>
      </c>
      <c r="E58" s="75">
        <v>33.158099999999997</v>
      </c>
      <c r="F58" s="75">
        <v>89.91</v>
      </c>
      <c r="G58" s="75">
        <v>99.76</v>
      </c>
      <c r="H58" s="75">
        <v>49.000799999999998</v>
      </c>
      <c r="I58" s="75">
        <v>18.752300000000002</v>
      </c>
      <c r="J58" s="75">
        <v>13.07</v>
      </c>
      <c r="K58" s="75">
        <v>30.186599999999999</v>
      </c>
      <c r="L58" s="76">
        <v>3.1560000000000001</v>
      </c>
    </row>
    <row r="59" spans="2:12" ht="15" x14ac:dyDescent="0.25">
      <c r="B59" s="136">
        <v>42377</v>
      </c>
      <c r="C59" s="74">
        <v>110.31</v>
      </c>
      <c r="D59" s="75">
        <v>13.8619</v>
      </c>
      <c r="E59" s="75">
        <v>32.873100000000001</v>
      </c>
      <c r="F59" s="75">
        <v>89.91</v>
      </c>
      <c r="G59" s="75">
        <v>99.48</v>
      </c>
      <c r="H59" s="75">
        <v>48.261499999999998</v>
      </c>
      <c r="I59" s="75">
        <v>18.9251</v>
      </c>
      <c r="J59" s="75">
        <v>12.7</v>
      </c>
      <c r="K59" s="75">
        <v>30.214200000000002</v>
      </c>
      <c r="L59" s="76">
        <v>3.1560000000000001</v>
      </c>
    </row>
    <row r="60" spans="2:12" ht="15" x14ac:dyDescent="0.25">
      <c r="B60" s="136">
        <v>42380</v>
      </c>
      <c r="C60" s="74">
        <v>110.3</v>
      </c>
      <c r="D60" s="75">
        <v>13.7766</v>
      </c>
      <c r="E60" s="75">
        <v>32.905099999999997</v>
      </c>
      <c r="F60" s="75">
        <v>89.92</v>
      </c>
      <c r="G60" s="75">
        <v>99.28</v>
      </c>
      <c r="H60" s="75">
        <v>48.8628</v>
      </c>
      <c r="I60" s="75">
        <v>19.0349</v>
      </c>
      <c r="J60" s="75">
        <v>12.65</v>
      </c>
      <c r="K60" s="75">
        <v>30.389500000000002</v>
      </c>
      <c r="L60" s="76">
        <v>3.1560000000000001</v>
      </c>
    </row>
    <row r="61" spans="2:12" ht="15" x14ac:dyDescent="0.25">
      <c r="B61" s="136">
        <v>42381</v>
      </c>
      <c r="C61" s="74">
        <v>110.29</v>
      </c>
      <c r="D61" s="75">
        <v>13.667299999999999</v>
      </c>
      <c r="E61" s="75">
        <v>32.918100000000003</v>
      </c>
      <c r="F61" s="75">
        <v>89.91</v>
      </c>
      <c r="G61" s="75">
        <v>98.94</v>
      </c>
      <c r="H61" s="75">
        <v>49.206800000000001</v>
      </c>
      <c r="I61" s="75">
        <v>18.474900000000002</v>
      </c>
      <c r="J61" s="75">
        <v>12.68</v>
      </c>
      <c r="K61" s="75">
        <v>30.392299999999999</v>
      </c>
      <c r="L61" s="76">
        <v>3.1560000000000001</v>
      </c>
    </row>
    <row r="62" spans="2:12" x14ac:dyDescent="0.3">
      <c r="B62" s="136">
        <v>42382</v>
      </c>
      <c r="C62" s="74">
        <v>110.29</v>
      </c>
      <c r="D62" s="75">
        <v>13.533099999999999</v>
      </c>
      <c r="E62" s="75">
        <v>33.065300000000001</v>
      </c>
      <c r="F62" s="75">
        <v>89.91</v>
      </c>
      <c r="G62" s="75">
        <v>98.88</v>
      </c>
      <c r="H62" s="75">
        <v>49.286099999999998</v>
      </c>
      <c r="I62" s="75">
        <v>18.3598</v>
      </c>
      <c r="J62" s="75">
        <v>12.83</v>
      </c>
      <c r="K62" s="75">
        <v>30.339200000000002</v>
      </c>
      <c r="L62" s="76">
        <v>3.1560000000000001</v>
      </c>
    </row>
    <row r="63" spans="2:12" x14ac:dyDescent="0.3">
      <c r="B63" s="136">
        <v>42383</v>
      </c>
      <c r="C63" s="74">
        <v>110.12</v>
      </c>
      <c r="D63" s="75">
        <v>13.2996</v>
      </c>
      <c r="E63" s="75">
        <v>32.692799999999998</v>
      </c>
      <c r="F63" s="75">
        <v>89.87</v>
      </c>
      <c r="G63" s="75">
        <v>98.46</v>
      </c>
      <c r="H63" s="75">
        <v>48.279899999999998</v>
      </c>
      <c r="I63" s="75">
        <v>18.205200000000001</v>
      </c>
      <c r="J63" s="75">
        <v>13.01</v>
      </c>
      <c r="K63" s="75">
        <v>30.372800000000002</v>
      </c>
      <c r="L63" s="76">
        <v>3.1560000000000001</v>
      </c>
    </row>
    <row r="64" spans="2:12" x14ac:dyDescent="0.3">
      <c r="B64" s="136">
        <v>42384</v>
      </c>
      <c r="C64" s="74">
        <v>109.98</v>
      </c>
      <c r="D64" s="75">
        <v>13.1092</v>
      </c>
      <c r="E64" s="75">
        <v>32.294699999999999</v>
      </c>
      <c r="F64" s="75">
        <v>89.87</v>
      </c>
      <c r="G64" s="75">
        <v>97.92</v>
      </c>
      <c r="H64" s="75">
        <v>46.956299999999999</v>
      </c>
      <c r="I64" s="75">
        <v>17.478899999999999</v>
      </c>
      <c r="J64" s="75">
        <v>12.55</v>
      </c>
      <c r="K64" s="75">
        <v>30.230899999999998</v>
      </c>
      <c r="L64" s="76">
        <v>3.1560000000000001</v>
      </c>
    </row>
    <row r="65" spans="2:12" x14ac:dyDescent="0.3">
      <c r="B65" s="136">
        <v>42387</v>
      </c>
      <c r="C65" s="74">
        <v>109.96</v>
      </c>
      <c r="D65" s="75">
        <v>12.8627</v>
      </c>
      <c r="E65" s="75">
        <v>31.9497</v>
      </c>
      <c r="F65" s="75">
        <v>89.88</v>
      </c>
      <c r="G65" s="75">
        <v>97.5</v>
      </c>
      <c r="H65" s="75">
        <v>47.232599999999998</v>
      </c>
      <c r="I65" s="75">
        <v>17.517399999999999</v>
      </c>
      <c r="J65" s="75">
        <v>12.41</v>
      </c>
      <c r="K65" s="75">
        <v>30.297499999999999</v>
      </c>
      <c r="L65" s="76">
        <v>3.1560000000000001</v>
      </c>
    </row>
    <row r="66" spans="2:12" x14ac:dyDescent="0.3">
      <c r="B66" s="136">
        <v>42388</v>
      </c>
      <c r="C66" s="74">
        <v>110</v>
      </c>
      <c r="D66" s="75">
        <v>12.926299999999999</v>
      </c>
      <c r="E66" s="75">
        <v>32.176699999999997</v>
      </c>
      <c r="F66" s="75">
        <v>89.87</v>
      </c>
      <c r="G66" s="75">
        <v>97.34</v>
      </c>
      <c r="H66" s="75">
        <v>47.336100000000002</v>
      </c>
      <c r="I66" s="75">
        <v>17.5975</v>
      </c>
      <c r="J66" s="75">
        <v>12.58</v>
      </c>
      <c r="K66" s="75">
        <v>30.253</v>
      </c>
      <c r="L66" s="76">
        <v>3.1560000000000001</v>
      </c>
    </row>
    <row r="67" spans="2:12" x14ac:dyDescent="0.3">
      <c r="B67" s="136">
        <v>42389</v>
      </c>
      <c r="C67" s="74">
        <v>109.98</v>
      </c>
      <c r="D67" s="75">
        <v>12.782400000000001</v>
      </c>
      <c r="E67" s="75">
        <v>31.679500000000001</v>
      </c>
      <c r="F67" s="75">
        <v>89.88</v>
      </c>
      <c r="G67" s="75">
        <v>96.97</v>
      </c>
      <c r="H67" s="75">
        <v>46.459600000000002</v>
      </c>
      <c r="I67" s="75">
        <v>17.116599999999998</v>
      </c>
      <c r="J67" s="75">
        <v>12.16</v>
      </c>
      <c r="K67" s="75">
        <v>30.303000000000001</v>
      </c>
      <c r="L67" s="76">
        <v>3.1560000000000001</v>
      </c>
    </row>
    <row r="68" spans="2:12" x14ac:dyDescent="0.3">
      <c r="B68" s="136">
        <v>42390</v>
      </c>
      <c r="C68" s="74">
        <v>110.04</v>
      </c>
      <c r="D68" s="75">
        <v>12.819599999999999</v>
      </c>
      <c r="E68" s="75">
        <v>31.5258</v>
      </c>
      <c r="F68" s="75">
        <v>89.87</v>
      </c>
      <c r="G68" s="75">
        <v>96.94</v>
      </c>
      <c r="H68" s="75">
        <v>46.812600000000003</v>
      </c>
      <c r="I68" s="75">
        <v>17.063600000000001</v>
      </c>
      <c r="J68" s="75">
        <v>12.55</v>
      </c>
      <c r="K68" s="75">
        <v>30.3476</v>
      </c>
      <c r="L68" s="76">
        <v>3.1560000000000001</v>
      </c>
    </row>
    <row r="69" spans="2:12" x14ac:dyDescent="0.3">
      <c r="B69" s="136">
        <v>42391</v>
      </c>
      <c r="C69" s="74">
        <v>110.09</v>
      </c>
      <c r="D69" s="75">
        <v>12.977</v>
      </c>
      <c r="E69" s="75">
        <v>32.221600000000002</v>
      </c>
      <c r="F69" s="75">
        <v>89.91</v>
      </c>
      <c r="G69" s="75">
        <v>97.29</v>
      </c>
      <c r="H69" s="75">
        <v>47.904600000000002</v>
      </c>
      <c r="I69" s="75">
        <v>17.200800000000001</v>
      </c>
      <c r="J69" s="75">
        <v>12.97</v>
      </c>
      <c r="K69" s="75">
        <v>30.5669</v>
      </c>
      <c r="L69" s="76">
        <v>3.1560000000000001</v>
      </c>
    </row>
    <row r="70" spans="2:12" x14ac:dyDescent="0.3">
      <c r="B70" s="136">
        <v>42394</v>
      </c>
      <c r="C70" s="74">
        <v>110.07</v>
      </c>
      <c r="D70" s="75">
        <v>13.0703</v>
      </c>
      <c r="E70" s="75">
        <v>32.229700000000001</v>
      </c>
      <c r="F70" s="75">
        <v>89.91</v>
      </c>
      <c r="G70" s="75">
        <v>97.65</v>
      </c>
      <c r="H70" s="75">
        <v>48.030799999999999</v>
      </c>
      <c r="I70" s="75">
        <v>17.439399999999999</v>
      </c>
      <c r="J70" s="75">
        <v>12.81</v>
      </c>
      <c r="K70" s="75">
        <v>30.4176</v>
      </c>
      <c r="L70" s="76">
        <v>3.1560000000000001</v>
      </c>
    </row>
    <row r="71" spans="2:12" x14ac:dyDescent="0.3">
      <c r="B71" s="136">
        <v>42395</v>
      </c>
      <c r="C71" s="74">
        <v>110.06</v>
      </c>
      <c r="D71" s="75">
        <v>12.9899</v>
      </c>
      <c r="E71" s="75">
        <v>31.977699999999999</v>
      </c>
      <c r="F71" s="75">
        <v>89.91</v>
      </c>
      <c r="G71" s="75">
        <v>97.64</v>
      </c>
      <c r="H71" s="75">
        <v>48.621000000000002</v>
      </c>
      <c r="I71" s="75">
        <v>17.0929</v>
      </c>
      <c r="J71" s="75">
        <v>13.08</v>
      </c>
      <c r="K71" s="75">
        <v>30.358799999999999</v>
      </c>
      <c r="L71" s="76">
        <v>3.1560000000000001</v>
      </c>
    </row>
    <row r="72" spans="2:12" x14ac:dyDescent="0.3">
      <c r="B72" s="136">
        <v>42396</v>
      </c>
      <c r="C72" s="74">
        <v>110.04</v>
      </c>
      <c r="D72" s="75">
        <v>13.0359</v>
      </c>
      <c r="E72" s="75">
        <v>31.998200000000001</v>
      </c>
      <c r="F72" s="75">
        <v>89.93</v>
      </c>
      <c r="G72" s="75">
        <v>97.77</v>
      </c>
      <c r="H72" s="75">
        <v>49.184600000000003</v>
      </c>
      <c r="I72" s="75">
        <v>17.056799999999999</v>
      </c>
      <c r="J72" s="75">
        <v>13.14</v>
      </c>
      <c r="K72" s="75">
        <v>30.294699999999999</v>
      </c>
      <c r="L72" s="76">
        <v>3.1560000000000001</v>
      </c>
    </row>
    <row r="73" spans="2:12" x14ac:dyDescent="0.3">
      <c r="B73" s="136">
        <v>42397</v>
      </c>
      <c r="C73" s="74">
        <v>110.01</v>
      </c>
      <c r="D73" s="75">
        <v>13.126099999999999</v>
      </c>
      <c r="E73" s="75">
        <v>31.9785</v>
      </c>
      <c r="F73" s="75">
        <v>89.93</v>
      </c>
      <c r="G73" s="75">
        <v>97.53</v>
      </c>
      <c r="H73" s="75">
        <v>49.472799999999999</v>
      </c>
      <c r="I73" s="75">
        <v>17.7057</v>
      </c>
      <c r="J73" s="75">
        <v>13.17</v>
      </c>
      <c r="K73" s="75">
        <v>30.1645</v>
      </c>
      <c r="L73" s="76">
        <v>3.1560000000000001</v>
      </c>
    </row>
    <row r="74" spans="2:12" x14ac:dyDescent="0.3">
      <c r="B74" s="136">
        <v>42398</v>
      </c>
      <c r="C74" s="74">
        <v>110.06</v>
      </c>
      <c r="D74" s="75">
        <v>13.387499999999999</v>
      </c>
      <c r="E74" s="75">
        <v>32.725999999999999</v>
      </c>
      <c r="F74" s="75">
        <v>89.93</v>
      </c>
      <c r="G74" s="75">
        <v>97.59</v>
      </c>
      <c r="H74" s="75">
        <v>51.25</v>
      </c>
      <c r="I74" s="75">
        <v>17.985399999999998</v>
      </c>
      <c r="J74" s="75">
        <v>13.28</v>
      </c>
      <c r="K74" s="75">
        <v>30.4681</v>
      </c>
      <c r="L74" s="76">
        <v>3.1560000000000001</v>
      </c>
    </row>
    <row r="75" spans="2:12" x14ac:dyDescent="0.3">
      <c r="B75" s="136">
        <v>42401</v>
      </c>
      <c r="C75" s="74">
        <v>110.07</v>
      </c>
      <c r="D75" s="75">
        <v>13.3909</v>
      </c>
      <c r="E75" s="75">
        <v>32.640999999999998</v>
      </c>
      <c r="F75" s="75">
        <v>89.95</v>
      </c>
      <c r="G75" s="75">
        <v>97.73</v>
      </c>
      <c r="H75" s="75">
        <v>51.220700000000001</v>
      </c>
      <c r="I75" s="75">
        <v>17.891300000000001</v>
      </c>
      <c r="J75" s="75">
        <v>13.14</v>
      </c>
      <c r="K75" s="75">
        <v>30.308599999999998</v>
      </c>
      <c r="L75" s="76">
        <v>3.1560000000000001</v>
      </c>
    </row>
    <row r="76" spans="2:12" x14ac:dyDescent="0.3">
      <c r="B76" s="136">
        <v>42402</v>
      </c>
      <c r="C76" s="74">
        <v>109.92</v>
      </c>
      <c r="D76" s="75">
        <v>13.3712</v>
      </c>
      <c r="E76" s="75">
        <v>32.433900000000001</v>
      </c>
      <c r="F76" s="75">
        <v>89.95</v>
      </c>
      <c r="G76" s="75">
        <v>97.58</v>
      </c>
      <c r="H76" s="75">
        <v>50.8949</v>
      </c>
      <c r="I76" s="75">
        <v>17.840499999999999</v>
      </c>
      <c r="J76" s="75">
        <v>12.51</v>
      </c>
      <c r="K76" s="75">
        <v>30.2225</v>
      </c>
      <c r="L76" s="76">
        <v>3.1560000000000001</v>
      </c>
    </row>
    <row r="77" spans="2:12" x14ac:dyDescent="0.3">
      <c r="B77" s="136">
        <v>42403</v>
      </c>
      <c r="C77" s="74">
        <v>109.55</v>
      </c>
      <c r="D77" s="75">
        <v>13.1472</v>
      </c>
      <c r="E77" s="75">
        <v>31.521599999999999</v>
      </c>
      <c r="F77" s="75">
        <v>89.94</v>
      </c>
      <c r="G77" s="75">
        <v>96.89</v>
      </c>
      <c r="H77" s="75">
        <v>50.035499999999999</v>
      </c>
      <c r="I77" s="75">
        <v>17.541599999999999</v>
      </c>
      <c r="J77" s="75">
        <v>12.46</v>
      </c>
      <c r="K77" s="75">
        <v>29.7163</v>
      </c>
      <c r="L77" s="76">
        <v>3.1560000000000001</v>
      </c>
    </row>
    <row r="78" spans="2:12" x14ac:dyDescent="0.3">
      <c r="B78" s="136">
        <v>42404</v>
      </c>
      <c r="C78" s="74">
        <v>110.02</v>
      </c>
      <c r="D78" s="75">
        <v>13.2126</v>
      </c>
      <c r="E78" s="75">
        <v>31.738800000000001</v>
      </c>
      <c r="F78" s="75">
        <v>89.94</v>
      </c>
      <c r="G78" s="75">
        <v>96.91</v>
      </c>
      <c r="H78" s="75">
        <v>48.853400000000001</v>
      </c>
      <c r="I78" s="75">
        <v>18.0837</v>
      </c>
      <c r="J78" s="75">
        <v>12.74</v>
      </c>
      <c r="K78" s="75">
        <v>29.4406</v>
      </c>
      <c r="L78" s="76">
        <v>3.1560000000000001</v>
      </c>
    </row>
    <row r="79" spans="2:12" x14ac:dyDescent="0.3">
      <c r="B79" s="136">
        <v>42405</v>
      </c>
      <c r="C79" s="74">
        <v>109.62</v>
      </c>
      <c r="D79" s="75">
        <v>13.273</v>
      </c>
      <c r="E79" s="75">
        <v>32.246600000000001</v>
      </c>
      <c r="F79" s="75">
        <v>89.94</v>
      </c>
      <c r="G79" s="75">
        <v>96.83</v>
      </c>
      <c r="H79" s="75">
        <v>48.436500000000002</v>
      </c>
      <c r="I79" s="75">
        <v>18.264900000000001</v>
      </c>
      <c r="J79" s="75">
        <v>12.53</v>
      </c>
      <c r="K79" s="75">
        <v>29.575199999999999</v>
      </c>
      <c r="L79" s="76">
        <v>3.1560000000000001</v>
      </c>
    </row>
    <row r="80" spans="2:12" x14ac:dyDescent="0.3">
      <c r="B80" s="136">
        <v>42408</v>
      </c>
      <c r="C80" s="74">
        <v>108.93</v>
      </c>
      <c r="D80" s="75">
        <v>13.276199999999999</v>
      </c>
      <c r="E80" s="75">
        <v>32.0807</v>
      </c>
      <c r="F80" s="75">
        <v>89.96</v>
      </c>
      <c r="G80" s="75">
        <v>96.25</v>
      </c>
      <c r="H80" s="75">
        <v>48.11</v>
      </c>
      <c r="I80" s="75">
        <v>17.752199999999998</v>
      </c>
      <c r="J80" s="75">
        <v>12.08</v>
      </c>
      <c r="K80" s="75">
        <v>29.482700000000001</v>
      </c>
      <c r="L80" s="76">
        <v>3.1560000000000001</v>
      </c>
    </row>
    <row r="81" spans="2:12" x14ac:dyDescent="0.3">
      <c r="B81" s="136">
        <v>42409</v>
      </c>
      <c r="C81" s="74">
        <v>108.62</v>
      </c>
      <c r="D81" s="75">
        <v>13.132</v>
      </c>
      <c r="E81" s="75">
        <v>31.693300000000001</v>
      </c>
      <c r="F81" s="75">
        <v>89.94</v>
      </c>
      <c r="G81" s="75">
        <v>95.34</v>
      </c>
      <c r="H81" s="75">
        <v>47.883299999999998</v>
      </c>
      <c r="I81" s="75">
        <v>17.988099999999999</v>
      </c>
      <c r="J81" s="75">
        <v>11.6</v>
      </c>
      <c r="K81" s="75">
        <v>29.221599999999999</v>
      </c>
      <c r="L81" s="76">
        <v>3.1560000000000001</v>
      </c>
    </row>
    <row r="82" spans="2:12" x14ac:dyDescent="0.3">
      <c r="B82" s="136">
        <v>42410</v>
      </c>
      <c r="C82" s="74">
        <v>109.4</v>
      </c>
      <c r="D82" s="75">
        <v>13.088900000000001</v>
      </c>
      <c r="E82" s="75">
        <v>31.802800000000001</v>
      </c>
      <c r="F82" s="75">
        <v>89.94</v>
      </c>
      <c r="G82" s="75">
        <v>95.33</v>
      </c>
      <c r="H82" s="75">
        <v>47.487099999999998</v>
      </c>
      <c r="I82" s="75">
        <v>17.596499999999999</v>
      </c>
      <c r="J82" s="75">
        <v>11.63</v>
      </c>
      <c r="K82" s="75">
        <v>29.2242</v>
      </c>
      <c r="L82" s="76">
        <v>3.1560000000000001</v>
      </c>
    </row>
    <row r="83" spans="2:12" x14ac:dyDescent="0.3">
      <c r="B83" s="136">
        <v>42411</v>
      </c>
      <c r="C83" s="74">
        <v>109.61</v>
      </c>
      <c r="D83" s="75">
        <v>12.929399999999999</v>
      </c>
      <c r="E83" s="75">
        <v>31.2164</v>
      </c>
      <c r="F83" s="75">
        <v>89.93</v>
      </c>
      <c r="G83" s="75">
        <v>94.98</v>
      </c>
      <c r="H83" s="75">
        <v>47.063400000000001</v>
      </c>
      <c r="I83" s="75">
        <v>17.354099999999999</v>
      </c>
      <c r="J83" s="75">
        <v>10.93</v>
      </c>
      <c r="K83" s="75">
        <v>29.144200000000001</v>
      </c>
      <c r="L83" s="76">
        <v>3.1560000000000001</v>
      </c>
    </row>
    <row r="84" spans="2:12" x14ac:dyDescent="0.3">
      <c r="B84" s="136">
        <v>42412</v>
      </c>
      <c r="C84" s="74">
        <v>109.14</v>
      </c>
      <c r="D84" s="75">
        <v>12.9709</v>
      </c>
      <c r="E84" s="75">
        <v>31.324200000000001</v>
      </c>
      <c r="F84" s="75">
        <v>89.93</v>
      </c>
      <c r="G84" s="75">
        <v>95.19</v>
      </c>
      <c r="H84" s="75">
        <v>47.782800000000002</v>
      </c>
      <c r="I84" s="75">
        <v>17.652799999999999</v>
      </c>
      <c r="J84" s="75">
        <v>11.66</v>
      </c>
      <c r="K84" s="75">
        <v>29.317699999999999</v>
      </c>
      <c r="L84" s="76">
        <v>3.1560000000000001</v>
      </c>
    </row>
    <row r="85" spans="2:12" x14ac:dyDescent="0.3">
      <c r="B85" s="136">
        <v>42415</v>
      </c>
      <c r="C85" s="74">
        <v>109.04</v>
      </c>
      <c r="D85" s="75">
        <v>13.1409</v>
      </c>
      <c r="E85" s="75">
        <v>31.985399999999998</v>
      </c>
      <c r="F85" s="75">
        <v>89.93</v>
      </c>
      <c r="G85" s="75">
        <v>95.67</v>
      </c>
      <c r="H85" s="75">
        <v>48.865900000000003</v>
      </c>
      <c r="I85" s="75">
        <v>17.811</v>
      </c>
      <c r="J85" s="75">
        <v>11.94</v>
      </c>
      <c r="K85" s="75">
        <v>29.580500000000001</v>
      </c>
      <c r="L85" s="76">
        <v>3.1560000000000001</v>
      </c>
    </row>
    <row r="86" spans="2:12" x14ac:dyDescent="0.3">
      <c r="B86" s="136">
        <v>42416</v>
      </c>
      <c r="C86" s="74">
        <v>108.73</v>
      </c>
      <c r="D86" s="75">
        <v>13.2986</v>
      </c>
      <c r="E86" s="75">
        <v>31.952999999999999</v>
      </c>
      <c r="F86" s="75">
        <v>89.93</v>
      </c>
      <c r="G86" s="75">
        <v>95.86</v>
      </c>
      <c r="H86" s="75">
        <v>49.347000000000001</v>
      </c>
      <c r="I86" s="75">
        <v>18.404499999999999</v>
      </c>
      <c r="J86" s="75">
        <v>11.85</v>
      </c>
      <c r="K86" s="75">
        <v>29.612300000000001</v>
      </c>
      <c r="L86" s="76">
        <v>3.1560000000000001</v>
      </c>
    </row>
    <row r="87" spans="2:12" x14ac:dyDescent="0.3">
      <c r="B87" s="136">
        <v>42417</v>
      </c>
      <c r="C87" s="74">
        <v>108.99</v>
      </c>
      <c r="D87" s="75">
        <v>13.3178</v>
      </c>
      <c r="E87" s="75">
        <v>31.796500000000002</v>
      </c>
      <c r="F87" s="75">
        <v>89.94</v>
      </c>
      <c r="G87" s="75">
        <v>96.02</v>
      </c>
      <c r="H87" s="75">
        <v>49.967300000000002</v>
      </c>
      <c r="I87" s="75">
        <v>18.296199999999999</v>
      </c>
      <c r="J87" s="75">
        <v>12.23</v>
      </c>
      <c r="K87" s="75">
        <v>29.654900000000001</v>
      </c>
      <c r="L87" s="76">
        <v>3.1560000000000001</v>
      </c>
    </row>
    <row r="88" spans="2:12" x14ac:dyDescent="0.3">
      <c r="B88" s="136">
        <v>42418</v>
      </c>
      <c r="C88" s="74">
        <v>108.94</v>
      </c>
      <c r="D88" s="75">
        <v>13.397</v>
      </c>
      <c r="E88" s="75">
        <v>32.229700000000001</v>
      </c>
      <c r="F88" s="75">
        <v>89.93</v>
      </c>
      <c r="G88" s="75">
        <v>96.43</v>
      </c>
      <c r="H88" s="75">
        <v>49.689599999999999</v>
      </c>
      <c r="I88" s="75">
        <v>18.348800000000001</v>
      </c>
      <c r="J88" s="75">
        <v>11.97</v>
      </c>
      <c r="K88" s="75">
        <v>29.710999999999999</v>
      </c>
      <c r="L88" s="76">
        <v>3.1560000000000001</v>
      </c>
    </row>
    <row r="89" spans="2:12" x14ac:dyDescent="0.3">
      <c r="B89" s="136">
        <v>42419</v>
      </c>
      <c r="C89" s="74">
        <v>108.5</v>
      </c>
      <c r="D89" s="75">
        <v>13.2974</v>
      </c>
      <c r="E89" s="75">
        <v>32.0702</v>
      </c>
      <c r="F89" s="75">
        <v>89.94</v>
      </c>
      <c r="G89" s="75">
        <v>96.54</v>
      </c>
      <c r="H89" s="75">
        <v>49.5732</v>
      </c>
      <c r="I89" s="75">
        <v>18.171700000000001</v>
      </c>
      <c r="J89" s="75">
        <v>11.92</v>
      </c>
      <c r="K89" s="75">
        <v>29.6496</v>
      </c>
      <c r="L89" s="76">
        <v>3.1560000000000001</v>
      </c>
    </row>
    <row r="90" spans="2:12" x14ac:dyDescent="0.3">
      <c r="B90" s="136">
        <v>42422</v>
      </c>
      <c r="C90" s="74">
        <v>108.81</v>
      </c>
      <c r="D90" s="75">
        <v>13.481400000000001</v>
      </c>
      <c r="E90" s="75">
        <v>32.558700000000002</v>
      </c>
      <c r="F90" s="75">
        <v>89.95</v>
      </c>
      <c r="G90" s="75">
        <v>96.77</v>
      </c>
      <c r="H90" s="75">
        <v>49.563499999999998</v>
      </c>
      <c r="I90" s="75">
        <v>19.1568</v>
      </c>
      <c r="J90" s="75">
        <v>12.35</v>
      </c>
      <c r="K90" s="75">
        <v>29.918399999999998</v>
      </c>
      <c r="L90" s="76">
        <v>3.1560000000000001</v>
      </c>
    </row>
    <row r="91" spans="2:12" x14ac:dyDescent="0.3">
      <c r="B91" s="136">
        <v>42423</v>
      </c>
      <c r="C91" s="74">
        <v>109.01</v>
      </c>
      <c r="D91" s="75">
        <v>13.5299</v>
      </c>
      <c r="E91" s="75">
        <v>32.662700000000001</v>
      </c>
      <c r="F91" s="75">
        <v>89.95</v>
      </c>
      <c r="G91" s="75">
        <v>96.69</v>
      </c>
      <c r="H91" s="75">
        <v>48.898899999999998</v>
      </c>
      <c r="I91" s="75">
        <v>19.174099999999999</v>
      </c>
      <c r="J91" s="75">
        <v>12.08</v>
      </c>
      <c r="K91" s="75">
        <v>29.945599999999999</v>
      </c>
      <c r="L91" s="76">
        <v>3.1560000000000001</v>
      </c>
    </row>
    <row r="92" spans="2:12" x14ac:dyDescent="0.3">
      <c r="B92" s="136">
        <v>42424</v>
      </c>
      <c r="C92" s="74">
        <v>108.72</v>
      </c>
      <c r="D92" s="75">
        <v>13.420500000000001</v>
      </c>
      <c r="E92" s="75">
        <v>32.564700000000002</v>
      </c>
      <c r="F92" s="75">
        <v>89.95</v>
      </c>
      <c r="G92" s="75">
        <v>96.42</v>
      </c>
      <c r="H92" s="75">
        <v>48.4846</v>
      </c>
      <c r="I92" s="75">
        <v>18.995699999999999</v>
      </c>
      <c r="J92" s="75">
        <v>11.78</v>
      </c>
      <c r="K92" s="75">
        <v>29.964600000000001</v>
      </c>
      <c r="L92" s="76">
        <v>3.1560000000000001</v>
      </c>
    </row>
    <row r="93" spans="2:12" x14ac:dyDescent="0.3">
      <c r="B93" s="136">
        <v>42425</v>
      </c>
      <c r="C93" s="74">
        <v>108.63</v>
      </c>
      <c r="D93" s="75">
        <v>13.4689</v>
      </c>
      <c r="E93" s="75">
        <v>32.499099999999999</v>
      </c>
      <c r="F93" s="75">
        <v>89.94</v>
      </c>
      <c r="G93" s="75">
        <v>96.54</v>
      </c>
      <c r="H93" s="75">
        <v>49.135599999999997</v>
      </c>
      <c r="I93" s="75">
        <v>18.987100000000002</v>
      </c>
      <c r="J93" s="75">
        <v>12.09</v>
      </c>
      <c r="K93" s="75">
        <v>29.951000000000001</v>
      </c>
      <c r="L93" s="76">
        <v>3.1560000000000001</v>
      </c>
    </row>
    <row r="94" spans="2:12" x14ac:dyDescent="0.3">
      <c r="B94" s="136">
        <v>42426</v>
      </c>
      <c r="C94" s="74">
        <v>109.51</v>
      </c>
      <c r="D94" s="75">
        <v>13.6547</v>
      </c>
      <c r="E94" s="75">
        <v>32.908900000000003</v>
      </c>
      <c r="F94" s="75">
        <v>89.95</v>
      </c>
      <c r="G94" s="75">
        <v>96.78</v>
      </c>
      <c r="H94" s="75">
        <v>49.6661</v>
      </c>
      <c r="I94" s="75">
        <v>19.132999999999999</v>
      </c>
      <c r="J94" s="75">
        <v>12.71</v>
      </c>
      <c r="K94" s="75">
        <v>30.181100000000001</v>
      </c>
      <c r="L94" s="76">
        <v>3.1560000000000001</v>
      </c>
    </row>
    <row r="95" spans="2:12" x14ac:dyDescent="0.3">
      <c r="B95" s="136">
        <v>42429</v>
      </c>
      <c r="C95" s="74">
        <v>109.31</v>
      </c>
      <c r="D95" s="75">
        <v>13.7864</v>
      </c>
      <c r="E95" s="75">
        <v>33.079099999999997</v>
      </c>
      <c r="F95" s="75">
        <v>89.98</v>
      </c>
      <c r="G95" s="75">
        <v>96.95</v>
      </c>
      <c r="H95" s="75">
        <v>50.244799999999998</v>
      </c>
      <c r="I95" s="75">
        <v>19.286300000000001</v>
      </c>
      <c r="J95" s="75">
        <v>12.95</v>
      </c>
      <c r="K95" s="75">
        <v>30.3504</v>
      </c>
      <c r="L95" s="76">
        <v>3.1560000000000001</v>
      </c>
    </row>
    <row r="96" spans="2:12" x14ac:dyDescent="0.3">
      <c r="B96" s="136">
        <v>42430</v>
      </c>
      <c r="C96" s="74">
        <v>108.93</v>
      </c>
      <c r="D96" s="75">
        <v>13.9216</v>
      </c>
      <c r="E96" s="75">
        <v>33.401600000000002</v>
      </c>
      <c r="F96" s="75">
        <v>89.99</v>
      </c>
      <c r="G96" s="75">
        <v>97.06</v>
      </c>
      <c r="H96" s="75">
        <v>51.3508</v>
      </c>
      <c r="I96" s="75">
        <v>19.3688</v>
      </c>
      <c r="J96" s="75">
        <v>13.35</v>
      </c>
      <c r="K96" s="75">
        <v>30.3644</v>
      </c>
      <c r="L96" s="76">
        <v>3.1560000000000001</v>
      </c>
    </row>
    <row r="97" spans="2:12" x14ac:dyDescent="0.3">
      <c r="B97" s="136">
        <v>42431</v>
      </c>
      <c r="C97" s="74">
        <v>109.35</v>
      </c>
      <c r="D97" s="75">
        <v>13.986000000000001</v>
      </c>
      <c r="E97" s="75">
        <v>33.630400000000002</v>
      </c>
      <c r="F97" s="75">
        <v>89.99</v>
      </c>
      <c r="G97" s="75">
        <v>97.34</v>
      </c>
      <c r="H97" s="75">
        <v>51.406500000000001</v>
      </c>
      <c r="I97" s="75">
        <v>19.1858</v>
      </c>
      <c r="J97" s="75">
        <v>13.45</v>
      </c>
      <c r="K97" s="75">
        <v>30.3644</v>
      </c>
      <c r="L97" s="76">
        <v>3.1560000000000001</v>
      </c>
    </row>
    <row r="98" spans="2:12" x14ac:dyDescent="0.3">
      <c r="B98" s="136">
        <v>42432</v>
      </c>
      <c r="C98" s="74">
        <v>109.57</v>
      </c>
      <c r="D98" s="75">
        <v>13.927199999999999</v>
      </c>
      <c r="E98" s="75">
        <v>33.707999999999998</v>
      </c>
      <c r="F98" s="75">
        <v>89.99</v>
      </c>
      <c r="G98" s="75">
        <v>97.41</v>
      </c>
      <c r="H98" s="75">
        <v>51.215200000000003</v>
      </c>
      <c r="I98" s="75">
        <v>19.029900000000001</v>
      </c>
      <c r="J98" s="75">
        <v>13.63</v>
      </c>
      <c r="K98" s="75">
        <v>30.117699999999999</v>
      </c>
      <c r="L98" s="76">
        <v>3.1560000000000001</v>
      </c>
    </row>
    <row r="99" spans="2:12" x14ac:dyDescent="0.3">
      <c r="B99" s="136">
        <v>42433</v>
      </c>
      <c r="C99" s="74">
        <v>109.57</v>
      </c>
      <c r="D99" s="75">
        <v>13.893700000000001</v>
      </c>
      <c r="E99" s="75">
        <v>33.921599999999998</v>
      </c>
      <c r="F99" s="75">
        <v>89.98</v>
      </c>
      <c r="G99" s="75">
        <v>97.45</v>
      </c>
      <c r="H99" s="75">
        <v>52.293700000000001</v>
      </c>
      <c r="I99" s="75">
        <v>19.563800000000001</v>
      </c>
      <c r="J99" s="75">
        <v>13.54</v>
      </c>
      <c r="K99" s="75">
        <v>29.9864</v>
      </c>
      <c r="L99" s="76">
        <v>3.1560000000000001</v>
      </c>
    </row>
    <row r="100" spans="2:12" x14ac:dyDescent="0.3">
      <c r="B100" s="136">
        <v>42436</v>
      </c>
      <c r="C100" s="74">
        <v>109.67</v>
      </c>
      <c r="D100" s="75">
        <v>13.964</v>
      </c>
      <c r="E100" s="75">
        <v>34.0291</v>
      </c>
      <c r="F100" s="75">
        <v>89.99</v>
      </c>
      <c r="G100" s="75">
        <v>97.5</v>
      </c>
      <c r="H100" s="75">
        <v>51.916899999999998</v>
      </c>
      <c r="I100" s="75">
        <v>19.765799999999999</v>
      </c>
      <c r="J100" s="75">
        <v>13.59</v>
      </c>
      <c r="K100" s="75">
        <v>29.9619</v>
      </c>
      <c r="L100" s="76">
        <v>3.1560000000000001</v>
      </c>
    </row>
    <row r="101" spans="2:12" x14ac:dyDescent="0.3">
      <c r="B101" s="136">
        <v>42437</v>
      </c>
      <c r="C101" s="74">
        <v>110.39</v>
      </c>
      <c r="D101" s="75">
        <v>13.976900000000001</v>
      </c>
      <c r="E101" s="75">
        <v>33.886400000000002</v>
      </c>
      <c r="F101" s="75">
        <v>90</v>
      </c>
      <c r="G101" s="75">
        <v>97.57</v>
      </c>
      <c r="H101" s="75">
        <v>51.800600000000003</v>
      </c>
      <c r="I101" s="75">
        <v>19.680299999999999</v>
      </c>
      <c r="J101" s="75">
        <v>13.25</v>
      </c>
      <c r="K101" s="75">
        <v>29.97</v>
      </c>
      <c r="L101" s="76">
        <v>3.1560000000000001</v>
      </c>
    </row>
    <row r="102" spans="2:12" x14ac:dyDescent="0.3">
      <c r="B102" s="136">
        <v>42438</v>
      </c>
      <c r="C102" s="74">
        <v>110.14</v>
      </c>
      <c r="D102" s="75">
        <v>13.9649</v>
      </c>
      <c r="E102" s="75">
        <v>33.878</v>
      </c>
      <c r="F102" s="75">
        <v>89.98</v>
      </c>
      <c r="G102" s="75">
        <v>97.18</v>
      </c>
      <c r="H102" s="75">
        <v>52.284500000000001</v>
      </c>
      <c r="I102" s="75">
        <v>19.702400000000001</v>
      </c>
      <c r="J102" s="75">
        <v>13.4</v>
      </c>
      <c r="K102" s="75">
        <v>30.002700000000001</v>
      </c>
      <c r="L102" s="76">
        <v>3.1560000000000001</v>
      </c>
    </row>
    <row r="103" spans="2:12" x14ac:dyDescent="0.3">
      <c r="B103" s="137">
        <v>42439</v>
      </c>
      <c r="C103" s="77">
        <v>109.69</v>
      </c>
      <c r="D103" s="78">
        <v>13.766299999999999</v>
      </c>
      <c r="E103" s="78">
        <v>33.486699999999999</v>
      </c>
      <c r="F103" s="78">
        <v>89.98</v>
      </c>
      <c r="G103" s="78">
        <v>97.11</v>
      </c>
      <c r="H103" s="78">
        <v>52.284500000000001</v>
      </c>
      <c r="I103" s="78">
        <v>19.359200000000001</v>
      </c>
      <c r="J103" s="78">
        <v>12.94</v>
      </c>
      <c r="K103" s="78">
        <v>29.4801</v>
      </c>
      <c r="L103" s="79">
        <v>3.1560000000000001</v>
      </c>
    </row>
  </sheetData>
  <pageMargins left="0.7" right="0.7" top="0.75" bottom="0.75" header="0.3" footer="0.3"/>
  <pageSetup paperSize="9" orientation="portrait" verticalDpi="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6</vt:i4>
      </vt:variant>
    </vt:vector>
  </HeadingPairs>
  <TitlesOfParts>
    <vt:vector size="10" baseType="lpstr">
      <vt:lpstr>Lista Funzioni</vt:lpstr>
      <vt:lpstr>Guida</vt:lpstr>
      <vt:lpstr>Es Funzioni</vt:lpstr>
      <vt:lpstr>Es foglio di lavoro</vt:lpstr>
      <vt:lpstr>YDR</vt:lpstr>
      <vt:lpstr>YDR2</vt:lpstr>
      <vt:lpstr>YHFR</vt:lpstr>
      <vt:lpstr>YHR</vt:lpstr>
      <vt:lpstr>YHSR</vt:lpstr>
      <vt:lpstr>YHSR2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K6</dc:creator>
  <cp:lastModifiedBy>Andrea</cp:lastModifiedBy>
  <dcterms:created xsi:type="dcterms:W3CDTF">2016-03-11T16:37:58Z</dcterms:created>
  <dcterms:modified xsi:type="dcterms:W3CDTF">2016-03-15T12:23:22Z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0bd383bc-1829-47e3-b77f-ed159f094e05</vt:lpwstr>
  </property>
</Properties>
</file>