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C2C7A51-27C9-408E-A462-D550DA45C150}" xr6:coauthVersionLast="46" xr6:coauthVersionMax="46" xr10:uidLastSave="{00000000-0000-0000-0000-000000000000}"/>
  <bookViews>
    <workbookView xWindow="-108" yWindow="-108" windowWidth="23256" windowHeight="12576" activeTab="2" xr2:uid="{B8C2B85B-9041-4445-9E29-FD6C7392FD94}"/>
  </bookViews>
  <sheets>
    <sheet name="RESERVES" sheetId="2" r:id="rId1"/>
    <sheet name="IDEAL COMP IRM" sheetId="3" r:id="rId2"/>
    <sheet name="COMP FOLDING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8" i="2" l="1"/>
  <c r="I13" i="4"/>
  <c r="E17" i="4"/>
  <c r="C19" i="4" s="1"/>
  <c r="F2" i="3"/>
  <c r="G2" i="3"/>
  <c r="O2" i="3"/>
  <c r="P2" i="3"/>
  <c r="Q2" i="3" s="1"/>
  <c r="B4" i="3"/>
  <c r="O4" i="3"/>
  <c r="Q4" i="3"/>
  <c r="N4" i="3" s="1"/>
  <c r="B5" i="3"/>
  <c r="B6" i="3" s="1"/>
  <c r="E5" i="3"/>
  <c r="F5" i="3" s="1"/>
  <c r="N5" i="3"/>
  <c r="I5" i="3" s="1"/>
  <c r="P5" i="3"/>
  <c r="Q5" i="3"/>
  <c r="R5" i="3"/>
  <c r="S5" i="3" s="1"/>
  <c r="W5" i="3"/>
  <c r="J2" i="3" s="1"/>
  <c r="E6" i="3"/>
  <c r="F6" i="3"/>
  <c r="P6" i="3"/>
  <c r="Q6" i="3"/>
  <c r="P7" i="3"/>
  <c r="Q7" i="3"/>
  <c r="P8" i="3"/>
  <c r="Q8" i="3" s="1"/>
  <c r="E9" i="3"/>
  <c r="F9" i="3" s="1"/>
  <c r="P9" i="3"/>
  <c r="Q9" i="3" s="1"/>
  <c r="E10" i="3"/>
  <c r="F10" i="3"/>
  <c r="E11" i="3"/>
  <c r="F11" i="3" s="1"/>
  <c r="E13" i="3"/>
  <c r="F13" i="3" s="1"/>
  <c r="E14" i="3"/>
  <c r="F14" i="3" s="1"/>
  <c r="E15" i="3"/>
  <c r="F15" i="3"/>
  <c r="E17" i="3"/>
  <c r="F17" i="3" s="1"/>
  <c r="E18" i="3"/>
  <c r="F18" i="3" s="1"/>
  <c r="E19" i="3"/>
  <c r="F19" i="3"/>
  <c r="E21" i="3"/>
  <c r="F21" i="3" s="1"/>
  <c r="E22" i="3"/>
  <c r="F22" i="3"/>
  <c r="E23" i="3"/>
  <c r="F23" i="3"/>
  <c r="E24" i="3"/>
  <c r="F24" i="3" s="1"/>
  <c r="E25" i="3"/>
  <c r="F25" i="3"/>
  <c r="E26" i="3"/>
  <c r="F26" i="3"/>
  <c r="E27" i="3"/>
  <c r="F27" i="3"/>
  <c r="E28" i="3"/>
  <c r="F28" i="3" s="1"/>
  <c r="E29" i="3"/>
  <c r="F29" i="3"/>
  <c r="E30" i="3"/>
  <c r="F30" i="3" s="1"/>
  <c r="E31" i="3"/>
  <c r="F31" i="3"/>
  <c r="E32" i="3"/>
  <c r="F32" i="3" s="1"/>
  <c r="E33" i="3"/>
  <c r="F33" i="3"/>
  <c r="E34" i="3"/>
  <c r="F34" i="3" s="1"/>
  <c r="E35" i="3"/>
  <c r="F35" i="3"/>
  <c r="E36" i="3"/>
  <c r="F36" i="3" s="1"/>
  <c r="E37" i="3"/>
  <c r="F37" i="3"/>
  <c r="E38" i="3"/>
  <c r="F38" i="3" s="1"/>
  <c r="E39" i="3"/>
  <c r="F39" i="3"/>
  <c r="E40" i="3"/>
  <c r="F40" i="3" s="1"/>
  <c r="E41" i="3"/>
  <c r="F41" i="3"/>
  <c r="E42" i="3"/>
  <c r="F42" i="3" s="1"/>
  <c r="E43" i="3"/>
  <c r="F43" i="3"/>
  <c r="E44" i="3"/>
  <c r="F44" i="3" s="1"/>
  <c r="E45" i="3"/>
  <c r="F45" i="3"/>
  <c r="E46" i="3"/>
  <c r="F46" i="3" s="1"/>
  <c r="E47" i="3"/>
  <c r="F47" i="3"/>
  <c r="E48" i="3"/>
  <c r="F48" i="3" s="1"/>
  <c r="E49" i="3"/>
  <c r="F49" i="3"/>
  <c r="E50" i="3"/>
  <c r="F50" i="3" s="1"/>
  <c r="E51" i="3"/>
  <c r="F51" i="3"/>
  <c r="E52" i="3"/>
  <c r="F52" i="3" s="1"/>
  <c r="E53" i="3"/>
  <c r="F53" i="3"/>
  <c r="E54" i="3"/>
  <c r="F54" i="3" s="1"/>
  <c r="E55" i="3"/>
  <c r="F55" i="3"/>
  <c r="E56" i="3"/>
  <c r="F56" i="3" s="1"/>
  <c r="E57" i="3"/>
  <c r="F57" i="3"/>
  <c r="E58" i="3"/>
  <c r="F58" i="3" s="1"/>
  <c r="E59" i="3"/>
  <c r="F59" i="3"/>
  <c r="E60" i="3"/>
  <c r="F60" i="3" s="1"/>
  <c r="E61" i="3"/>
  <c r="F61" i="3"/>
  <c r="E62" i="3"/>
  <c r="F62" i="3"/>
  <c r="E63" i="3"/>
  <c r="F63" i="3"/>
  <c r="E64" i="3"/>
  <c r="F64" i="3" s="1"/>
  <c r="E65" i="3"/>
  <c r="F65" i="3" s="1"/>
  <c r="E66" i="3"/>
  <c r="F66" i="3"/>
  <c r="E67" i="3"/>
  <c r="F67" i="3"/>
  <c r="E68" i="3"/>
  <c r="F68" i="3" s="1"/>
  <c r="E69" i="3"/>
  <c r="F69" i="3" s="1"/>
  <c r="E70" i="3"/>
  <c r="F70" i="3"/>
  <c r="E71" i="3"/>
  <c r="F71" i="3"/>
  <c r="E72" i="3"/>
  <c r="F72" i="3" s="1"/>
  <c r="E73" i="3"/>
  <c r="F73" i="3" s="1"/>
  <c r="E74" i="3"/>
  <c r="F74" i="3"/>
  <c r="E75" i="3"/>
  <c r="F75" i="3"/>
  <c r="E76" i="3"/>
  <c r="F76" i="3" s="1"/>
  <c r="E77" i="3"/>
  <c r="F77" i="3"/>
  <c r="E78" i="3"/>
  <c r="F78" i="3"/>
  <c r="E79" i="3"/>
  <c r="F79" i="3"/>
  <c r="E80" i="3"/>
  <c r="F80" i="3" s="1"/>
  <c r="E81" i="3"/>
  <c r="F81" i="3"/>
  <c r="E82" i="3"/>
  <c r="F82" i="3"/>
  <c r="E83" i="3"/>
  <c r="F83" i="3"/>
  <c r="E84" i="3"/>
  <c r="F84" i="3" s="1"/>
  <c r="E85" i="3"/>
  <c r="F85" i="3" s="1"/>
  <c r="E86" i="3"/>
  <c r="F86" i="3"/>
  <c r="E87" i="3"/>
  <c r="F87" i="3"/>
  <c r="E88" i="3"/>
  <c r="F88" i="3" s="1"/>
  <c r="E89" i="3"/>
  <c r="F89" i="3" s="1"/>
  <c r="E90" i="3"/>
  <c r="F90" i="3"/>
  <c r="E91" i="3"/>
  <c r="F91" i="3"/>
  <c r="E92" i="3"/>
  <c r="F92" i="3" s="1"/>
  <c r="E93" i="3"/>
  <c r="F93" i="3"/>
  <c r="E94" i="3"/>
  <c r="F94" i="3"/>
  <c r="E95" i="3"/>
  <c r="F95" i="3"/>
  <c r="E96" i="3"/>
  <c r="F96" i="3" s="1"/>
  <c r="E97" i="3"/>
  <c r="F97" i="3" s="1"/>
  <c r="E98" i="3"/>
  <c r="F98" i="3"/>
  <c r="E99" i="3"/>
  <c r="F99" i="3" s="1"/>
  <c r="E100" i="3"/>
  <c r="F100" i="3" s="1"/>
  <c r="E101" i="3"/>
  <c r="F101" i="3"/>
  <c r="E102" i="3"/>
  <c r="F102" i="3"/>
  <c r="E103" i="3"/>
  <c r="F103" i="3" s="1"/>
  <c r="E6" i="2"/>
  <c r="D11" i="2"/>
  <c r="AR21" i="2"/>
  <c r="BC21" i="2"/>
  <c r="BD21" i="2" s="1"/>
  <c r="AR22" i="2"/>
  <c r="AR23" i="2" s="1"/>
  <c r="BC22" i="2"/>
  <c r="BC23" i="2" s="1"/>
  <c r="BD22" i="2"/>
  <c r="BI22" i="2"/>
  <c r="BH23" i="2"/>
  <c r="AR25" i="2"/>
  <c r="AS25" i="2" s="1"/>
  <c r="AR34" i="2"/>
  <c r="AW38" i="2"/>
  <c r="BA43" i="2"/>
  <c r="AT46" i="2"/>
  <c r="AW46" i="2" s="1"/>
  <c r="AW47" i="2" s="1"/>
  <c r="L50" i="2"/>
  <c r="M50" i="2" s="1"/>
  <c r="S50" i="2"/>
  <c r="X50" i="2"/>
  <c r="AF50" i="2"/>
  <c r="AE50" i="2" s="1"/>
  <c r="AT50" i="2"/>
  <c r="AV50" i="2"/>
  <c r="AY50" i="2"/>
  <c r="AZ50" i="2" s="1"/>
  <c r="BC50" i="2"/>
  <c r="BD50" i="2"/>
  <c r="BE50" i="2" s="1"/>
  <c r="BF50" i="2" s="1"/>
  <c r="M51" i="2"/>
  <c r="N51" i="2" s="1"/>
  <c r="S51" i="2"/>
  <c r="AF51" i="2"/>
  <c r="X51" i="2" s="1"/>
  <c r="AT51" i="2"/>
  <c r="AV51" i="2"/>
  <c r="AY51" i="2"/>
  <c r="AZ51" i="2" s="1"/>
  <c r="BC51" i="2"/>
  <c r="BE51" i="2"/>
  <c r="BF51" i="2" s="1"/>
  <c r="M52" i="2"/>
  <c r="N52" i="2" s="1"/>
  <c r="S52" i="2"/>
  <c r="AF52" i="2"/>
  <c r="AT52" i="2"/>
  <c r="AV52" i="2"/>
  <c r="AY52" i="2"/>
  <c r="AZ52" i="2" s="1"/>
  <c r="AZ61" i="2" s="1"/>
  <c r="BC52" i="2"/>
  <c r="BE52" i="2"/>
  <c r="BF52" i="2" s="1"/>
  <c r="M53" i="2"/>
  <c r="N53" i="2" s="1"/>
  <c r="S53" i="2"/>
  <c r="AF53" i="2"/>
  <c r="X53" i="2" s="1"/>
  <c r="AT53" i="2"/>
  <c r="AV53" i="2"/>
  <c r="AY53" i="2"/>
  <c r="AZ53" i="2" s="1"/>
  <c r="BC53" i="2"/>
  <c r="BE53" i="2"/>
  <c r="BF53" i="2" s="1"/>
  <c r="M54" i="2"/>
  <c r="N54" i="2"/>
  <c r="S54" i="2"/>
  <c r="AF54" i="2"/>
  <c r="AT54" i="2"/>
  <c r="AV54" i="2"/>
  <c r="BA54" i="2" s="1"/>
  <c r="AY54" i="2"/>
  <c r="AZ54" i="2"/>
  <c r="BC54" i="2"/>
  <c r="AK54" i="2" s="1"/>
  <c r="AM54" i="2" s="1"/>
  <c r="BE54" i="2"/>
  <c r="BF54" i="2"/>
  <c r="M55" i="2"/>
  <c r="N55" i="2" s="1"/>
  <c r="S55" i="2"/>
  <c r="X55" i="2"/>
  <c r="AF55" i="2"/>
  <c r="AE55" i="2" s="1"/>
  <c r="U55" i="2" s="1"/>
  <c r="AT55" i="2"/>
  <c r="AV55" i="2"/>
  <c r="AY55" i="2"/>
  <c r="AZ55" i="2" s="1"/>
  <c r="BC55" i="2"/>
  <c r="BE55" i="2"/>
  <c r="BF55" i="2" s="1"/>
  <c r="M56" i="2"/>
  <c r="N56" i="2" s="1"/>
  <c r="S56" i="2"/>
  <c r="AF56" i="2"/>
  <c r="AT56" i="2"/>
  <c r="AV56" i="2"/>
  <c r="BA56" i="2" s="1"/>
  <c r="AY56" i="2"/>
  <c r="AZ56" i="2"/>
  <c r="BC56" i="2"/>
  <c r="BE56" i="2"/>
  <c r="BF56" i="2"/>
  <c r="M57" i="2"/>
  <c r="N57" i="2" s="1"/>
  <c r="S57" i="2"/>
  <c r="AF57" i="2"/>
  <c r="X57" i="2" s="1"/>
  <c r="AT57" i="2"/>
  <c r="AV57" i="2"/>
  <c r="AY57" i="2"/>
  <c r="AZ57" i="2" s="1"/>
  <c r="BC57" i="2"/>
  <c r="BE57" i="2"/>
  <c r="BF57" i="2" s="1"/>
  <c r="M58" i="2"/>
  <c r="N58" i="2" s="1"/>
  <c r="S58" i="2"/>
  <c r="AF58" i="2"/>
  <c r="AT58" i="2"/>
  <c r="AV58" i="2"/>
  <c r="BA58" i="2" s="1"/>
  <c r="AY58" i="2"/>
  <c r="AZ58" i="2"/>
  <c r="BC58" i="2"/>
  <c r="BE58" i="2"/>
  <c r="BF58" i="2"/>
  <c r="S59" i="2"/>
  <c r="Z59" i="2"/>
  <c r="AA59" i="2" s="1"/>
  <c r="AF59" i="2"/>
  <c r="AM59" i="2"/>
  <c r="AT59" i="2"/>
  <c r="AV59" i="2"/>
  <c r="AY59" i="2"/>
  <c r="AZ59" i="2" s="1"/>
  <c r="BC59" i="2"/>
  <c r="BE59" i="2"/>
  <c r="BF59" i="2" s="1"/>
  <c r="S60" i="2"/>
  <c r="Z60" i="2"/>
  <c r="AF60" i="2"/>
  <c r="X60" i="2" s="1"/>
  <c r="T60" i="2" s="1"/>
  <c r="AM60" i="2"/>
  <c r="AT60" i="2"/>
  <c r="AV60" i="2"/>
  <c r="AY60" i="2"/>
  <c r="AZ60" i="2" s="1"/>
  <c r="BC60" i="2"/>
  <c r="AA60" i="2" s="1"/>
  <c r="BE60" i="2"/>
  <c r="BF60" i="2" s="1"/>
  <c r="AC61" i="2" a="1"/>
  <c r="AC61" i="2" s="1"/>
  <c r="BB61" i="2"/>
  <c r="BD61" i="2"/>
  <c r="BA52" i="2" l="1"/>
  <c r="BA60" i="2"/>
  <c r="AE57" i="2"/>
  <c r="AE51" i="2"/>
  <c r="U51" i="2" s="1"/>
  <c r="AO57" i="2"/>
  <c r="AE53" i="2"/>
  <c r="U53" i="2" s="1"/>
  <c r="AT61" i="2"/>
  <c r="AE60" i="2"/>
  <c r="U60" i="2" s="1"/>
  <c r="AK57" i="2"/>
  <c r="AM57" i="2" s="1"/>
  <c r="AO51" i="2"/>
  <c r="BC61" i="2"/>
  <c r="AO55" i="2"/>
  <c r="AK53" i="2"/>
  <c r="AM53" i="2" s="1"/>
  <c r="AK52" i="2"/>
  <c r="AM52" i="2" s="1"/>
  <c r="AK55" i="2"/>
  <c r="AM55" i="2" s="1"/>
  <c r="AO53" i="2"/>
  <c r="AK51" i="2"/>
  <c r="AM51" i="2" s="1"/>
  <c r="W51" i="2"/>
  <c r="AK58" i="2"/>
  <c r="AM58" i="2" s="1"/>
  <c r="AK56" i="2"/>
  <c r="AM56" i="2" s="1"/>
  <c r="W53" i="2"/>
  <c r="AW41" i="2"/>
  <c r="AY44" i="2" s="1"/>
  <c r="K55" i="2"/>
  <c r="E19" i="4"/>
  <c r="I19" i="4" s="1"/>
  <c r="H19" i="4"/>
  <c r="J19" i="4" s="1"/>
  <c r="N6" i="3"/>
  <c r="I6" i="3" s="1"/>
  <c r="B7" i="3"/>
  <c r="R6" i="3"/>
  <c r="S6" i="3" s="1"/>
  <c r="P10" i="3"/>
  <c r="T5" i="3"/>
  <c r="E4" i="3"/>
  <c r="F4" i="3" s="1"/>
  <c r="R4" i="3"/>
  <c r="E8" i="3"/>
  <c r="F8" i="3" s="1"/>
  <c r="E12" i="3"/>
  <c r="F12" i="3" s="1"/>
  <c r="E16" i="3"/>
  <c r="F16" i="3" s="1"/>
  <c r="E20" i="3"/>
  <c r="F20" i="3" s="1"/>
  <c r="E7" i="3"/>
  <c r="F7" i="3" s="1"/>
  <c r="T6" i="3"/>
  <c r="O5" i="3"/>
  <c r="O6" i="3"/>
  <c r="J4" i="3"/>
  <c r="C4" i="3" s="1"/>
  <c r="D4" i="3" s="1"/>
  <c r="I4" i="3"/>
  <c r="BJ22" i="2"/>
  <c r="BD49" i="2"/>
  <c r="AL55" i="2"/>
  <c r="AL54" i="2"/>
  <c r="X58" i="2"/>
  <c r="AE58" i="2"/>
  <c r="X59" i="2"/>
  <c r="T59" i="2" s="1"/>
  <c r="AE59" i="2"/>
  <c r="U59" i="2" s="1"/>
  <c r="O52" i="2"/>
  <c r="X52" i="2"/>
  <c r="AE52" i="2"/>
  <c r="AK50" i="2"/>
  <c r="V50" i="2" s="1"/>
  <c r="AO50" i="2"/>
  <c r="AJ50" i="2" s="1"/>
  <c r="N50" i="2"/>
  <c r="X54" i="2"/>
  <c r="AE54" i="2"/>
  <c r="U50" i="2"/>
  <c r="X56" i="2"/>
  <c r="AE56" i="2"/>
  <c r="AV61" i="2"/>
  <c r="BA50" i="2"/>
  <c r="BA59" i="2"/>
  <c r="BA57" i="2"/>
  <c r="BA53" i="2"/>
  <c r="BA55" i="2"/>
  <c r="BA51" i="2"/>
  <c r="AR28" i="2"/>
  <c r="AS23" i="2"/>
  <c r="AO58" i="2"/>
  <c r="T57" i="2"/>
  <c r="AO56" i="2"/>
  <c r="AO54" i="2"/>
  <c r="T53" i="2"/>
  <c r="AO52" i="2"/>
  <c r="V57" i="2" l="1"/>
  <c r="U57" i="2"/>
  <c r="T55" i="2"/>
  <c r="V53" i="2"/>
  <c r="W57" i="2"/>
  <c r="W55" i="2"/>
  <c r="V55" i="2"/>
  <c r="T51" i="2"/>
  <c r="T50" i="2"/>
  <c r="V51" i="2"/>
  <c r="K57" i="2"/>
  <c r="K52" i="2"/>
  <c r="AL52" i="2"/>
  <c r="O51" i="2"/>
  <c r="O58" i="2"/>
  <c r="AJ51" i="2"/>
  <c r="AL50" i="2"/>
  <c r="AL51" i="2"/>
  <c r="AJ54" i="2"/>
  <c r="AJ58" i="2"/>
  <c r="O53" i="2"/>
  <c r="AL56" i="2"/>
  <c r="K56" i="2"/>
  <c r="AJ52" i="2"/>
  <c r="AJ56" i="2"/>
  <c r="O57" i="2"/>
  <c r="O55" i="2"/>
  <c r="O56" i="2"/>
  <c r="AJ57" i="2"/>
  <c r="AJ53" i="2"/>
  <c r="K50" i="2"/>
  <c r="K58" i="2"/>
  <c r="K54" i="2"/>
  <c r="O50" i="2"/>
  <c r="K53" i="2"/>
  <c r="AJ55" i="2"/>
  <c r="K51" i="2"/>
  <c r="AL58" i="2"/>
  <c r="AL57" i="2"/>
  <c r="AL53" i="2"/>
  <c r="O54" i="2"/>
  <c r="F19" i="4"/>
  <c r="C5" i="3"/>
  <c r="D5" i="3" s="1"/>
  <c r="G5" i="3" s="1"/>
  <c r="S4" i="3"/>
  <c r="K4" i="3" s="1"/>
  <c r="T4" i="3"/>
  <c r="G4" i="3"/>
  <c r="M4" i="3" s="1"/>
  <c r="L4" i="3" s="1"/>
  <c r="J6" i="3"/>
  <c r="C6" i="3" s="1"/>
  <c r="D6" i="3" s="1"/>
  <c r="G6" i="3" s="1"/>
  <c r="J5" i="3"/>
  <c r="B8" i="3"/>
  <c r="N7" i="3"/>
  <c r="I7" i="3" s="1"/>
  <c r="R7" i="3"/>
  <c r="O7" i="3"/>
  <c r="P11" i="3"/>
  <c r="Q10" i="3"/>
  <c r="T54" i="2"/>
  <c r="W54" i="2"/>
  <c r="W50" i="2"/>
  <c r="U56" i="2"/>
  <c r="V56" i="2"/>
  <c r="AM50" i="2"/>
  <c r="T58" i="2"/>
  <c r="W58" i="2"/>
  <c r="T56" i="2"/>
  <c r="W56" i="2"/>
  <c r="U52" i="2"/>
  <c r="V52" i="2"/>
  <c r="T52" i="2"/>
  <c r="W52" i="2"/>
  <c r="U54" i="2"/>
  <c r="V54" i="2"/>
  <c r="U58" i="2"/>
  <c r="V58" i="2"/>
  <c r="R57" i="2" l="1"/>
  <c r="P57" i="2" s="1"/>
  <c r="Z57" i="2"/>
  <c r="Z58" i="2" s="1"/>
  <c r="AA58" i="2" s="1"/>
  <c r="P52" i="2"/>
  <c r="R52" i="2" s="1"/>
  <c r="P56" i="2"/>
  <c r="R56" i="2" s="1"/>
  <c r="AN56" i="2"/>
  <c r="AG56" i="2" s="1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C20" i="4"/>
  <c r="M6" i="3"/>
  <c r="L6" i="3" s="1"/>
  <c r="K6" i="3"/>
  <c r="H6" i="3"/>
  <c r="B9" i="3"/>
  <c r="R8" i="3"/>
  <c r="N8" i="3"/>
  <c r="I8" i="3" s="1"/>
  <c r="O8" i="3"/>
  <c r="J7" i="3"/>
  <c r="C7" i="3"/>
  <c r="D7" i="3" s="1"/>
  <c r="G7" i="3" s="1"/>
  <c r="P12" i="3"/>
  <c r="Q11" i="3"/>
  <c r="S7" i="3"/>
  <c r="K7" i="3" s="1"/>
  <c r="T7" i="3"/>
  <c r="H4" i="3"/>
  <c r="M5" i="3"/>
  <c r="L5" i="3" s="1"/>
  <c r="H5" i="3"/>
  <c r="K5" i="3"/>
  <c r="AN55" i="2"/>
  <c r="AG55" i="2" s="1"/>
  <c r="P55" i="2"/>
  <c r="R55" i="2" s="1"/>
  <c r="AN53" i="2"/>
  <c r="AG53" i="2" s="1"/>
  <c r="AD57" i="2"/>
  <c r="Z51" i="2"/>
  <c r="AN51" i="2"/>
  <c r="AG51" i="2" s="1"/>
  <c r="AN54" i="2"/>
  <c r="AG54" i="2" s="1"/>
  <c r="Z52" i="2" l="1"/>
  <c r="AN52" i="2"/>
  <c r="AG52" i="2" s="1"/>
  <c r="AN58" i="2"/>
  <c r="AG58" i="2" s="1"/>
  <c r="P58" i="2"/>
  <c r="R58" i="2" s="1"/>
  <c r="Z54" i="2"/>
  <c r="Z56" i="2"/>
  <c r="AD56" i="2" s="1"/>
  <c r="AA57" i="2"/>
  <c r="AB57" i="2" s="1"/>
  <c r="AC57" i="2" s="1"/>
  <c r="Z55" i="2"/>
  <c r="AA55" i="2" s="1"/>
  <c r="Z53" i="2"/>
  <c r="P54" i="2"/>
  <c r="R54" i="2" s="1"/>
  <c r="P50" i="2"/>
  <c r="R50" i="2" s="1"/>
  <c r="AN57" i="2"/>
  <c r="AG57" i="2" s="1"/>
  <c r="AD58" i="2"/>
  <c r="AB58" i="2" s="1"/>
  <c r="AC58" i="2" s="1"/>
  <c r="P51" i="2"/>
  <c r="R51" i="2" s="1"/>
  <c r="P53" i="2"/>
  <c r="R53" i="2" s="1"/>
  <c r="Z50" i="2"/>
  <c r="AD50" i="2" s="1"/>
  <c r="AN50" i="2"/>
  <c r="AG50" i="2" s="1"/>
  <c r="C21" i="4"/>
  <c r="H20" i="4"/>
  <c r="J20" i="4" s="1"/>
  <c r="E20" i="4"/>
  <c r="I20" i="4" s="1"/>
  <c r="Q12" i="3"/>
  <c r="P13" i="3"/>
  <c r="M7" i="3"/>
  <c r="L7" i="3" s="1"/>
  <c r="R9" i="3"/>
  <c r="O9" i="3"/>
  <c r="B10" i="3"/>
  <c r="N9" i="3"/>
  <c r="I9" i="3" s="1"/>
  <c r="H7" i="3"/>
  <c r="J8" i="3"/>
  <c r="C8" i="3" s="1"/>
  <c r="D8" i="3" s="1"/>
  <c r="G8" i="3" s="1"/>
  <c r="S8" i="3"/>
  <c r="T8" i="3"/>
  <c r="AD52" i="2"/>
  <c r="AA52" i="2"/>
  <c r="AA51" i="2"/>
  <c r="AD51" i="2"/>
  <c r="AA56" i="2"/>
  <c r="AD54" i="2"/>
  <c r="AA54" i="2"/>
  <c r="AA53" i="2"/>
  <c r="AD53" i="2"/>
  <c r="AD55" i="2" l="1"/>
  <c r="AA50" i="2"/>
  <c r="AB50" i="2" s="1"/>
  <c r="AC50" i="2" s="1"/>
  <c r="AB54" i="2"/>
  <c r="AC54" i="2" s="1"/>
  <c r="AB55" i="2"/>
  <c r="AC55" i="2" s="1"/>
  <c r="AB52" i="2"/>
  <c r="AC52" i="2" s="1"/>
  <c r="H21" i="4"/>
  <c r="E21" i="4"/>
  <c r="I21" i="4" s="1"/>
  <c r="C22" i="4"/>
  <c r="M8" i="3"/>
  <c r="L8" i="3" s="1"/>
  <c r="H8" i="3"/>
  <c r="P14" i="3"/>
  <c r="Q13" i="3"/>
  <c r="S9" i="3"/>
  <c r="T9" i="3"/>
  <c r="K8" i="3"/>
  <c r="C9" i="3"/>
  <c r="D9" i="3" s="1"/>
  <c r="G9" i="3" s="1"/>
  <c r="M9" i="3" s="1"/>
  <c r="L9" i="3" s="1"/>
  <c r="J9" i="3"/>
  <c r="R10" i="3"/>
  <c r="B11" i="3"/>
  <c r="O10" i="3"/>
  <c r="N10" i="3"/>
  <c r="I10" i="3" s="1"/>
  <c r="AA61" i="2"/>
  <c r="AB53" i="2"/>
  <c r="AC53" i="2" s="1"/>
  <c r="AB56" i="2"/>
  <c r="AC56" i="2" s="1"/>
  <c r="AB51" i="2"/>
  <c r="AC51" i="2" s="1"/>
  <c r="C23" i="4" l="1"/>
  <c r="H22" i="4"/>
  <c r="E22" i="4"/>
  <c r="I22" i="4" s="1"/>
  <c r="J21" i="4"/>
  <c r="J10" i="3"/>
  <c r="C10" i="3" s="1"/>
  <c r="D10" i="3" s="1"/>
  <c r="G10" i="3" s="1"/>
  <c r="B12" i="3"/>
  <c r="R11" i="3"/>
  <c r="O11" i="3"/>
  <c r="N11" i="3"/>
  <c r="I11" i="3" s="1"/>
  <c r="H9" i="3"/>
  <c r="S10" i="3"/>
  <c r="T10" i="3"/>
  <c r="P15" i="3"/>
  <c r="Q14" i="3"/>
  <c r="K9" i="3"/>
  <c r="AB61" i="2"/>
  <c r="AC59" i="2"/>
  <c r="J22" i="4" l="1"/>
  <c r="H23" i="4"/>
  <c r="E23" i="4"/>
  <c r="I23" i="4" s="1"/>
  <c r="C24" i="4"/>
  <c r="M10" i="3"/>
  <c r="L10" i="3" s="1"/>
  <c r="H10" i="3"/>
  <c r="K10" i="3"/>
  <c r="S11" i="3"/>
  <c r="K11" i="3" s="1"/>
  <c r="T11" i="3"/>
  <c r="P16" i="3"/>
  <c r="Q15" i="3"/>
  <c r="B13" i="3"/>
  <c r="R12" i="3"/>
  <c r="O12" i="3"/>
  <c r="N12" i="3"/>
  <c r="I12" i="3" s="1"/>
  <c r="H11" i="3"/>
  <c r="C11" i="3"/>
  <c r="D11" i="3" s="1"/>
  <c r="G11" i="3" s="1"/>
  <c r="M11" i="3" s="1"/>
  <c r="L11" i="3" s="1"/>
  <c r="J11" i="3"/>
  <c r="J23" i="4" l="1"/>
  <c r="C25" i="4"/>
  <c r="H24" i="4"/>
  <c r="E24" i="4"/>
  <c r="I24" i="4" s="1"/>
  <c r="J12" i="3"/>
  <c r="C12" i="3" s="1"/>
  <c r="D12" i="3" s="1"/>
  <c r="G12" i="3" s="1"/>
  <c r="R13" i="3"/>
  <c r="B14" i="3"/>
  <c r="O13" i="3"/>
  <c r="N13" i="3"/>
  <c r="I13" i="3" s="1"/>
  <c r="S12" i="3"/>
  <c r="T12" i="3"/>
  <c r="Q16" i="3"/>
  <c r="P17" i="3"/>
  <c r="J24" i="4" l="1"/>
  <c r="E25" i="4"/>
  <c r="I25" i="4" s="1"/>
  <c r="C26" i="4"/>
  <c r="H25" i="4"/>
  <c r="J25" i="4" s="1"/>
  <c r="M12" i="3"/>
  <c r="L12" i="3" s="1"/>
  <c r="H12" i="3"/>
  <c r="B15" i="3"/>
  <c r="R14" i="3"/>
  <c r="O14" i="3"/>
  <c r="N14" i="3"/>
  <c r="I14" i="3" s="1"/>
  <c r="K12" i="3"/>
  <c r="Q17" i="3"/>
  <c r="P18" i="3"/>
  <c r="S13" i="3"/>
  <c r="T13" i="3"/>
  <c r="J13" i="3"/>
  <c r="C13" i="3" s="1"/>
  <c r="D13" i="3" s="1"/>
  <c r="G13" i="3" s="1"/>
  <c r="C27" i="4" l="1"/>
  <c r="E26" i="4"/>
  <c r="I26" i="4" s="1"/>
  <c r="H26" i="4"/>
  <c r="J26" i="4" s="1"/>
  <c r="M13" i="3"/>
  <c r="L13" i="3" s="1"/>
  <c r="H13" i="3"/>
  <c r="S14" i="3"/>
  <c r="T14" i="3"/>
  <c r="K13" i="3"/>
  <c r="R15" i="3"/>
  <c r="B16" i="3"/>
  <c r="O15" i="3"/>
  <c r="N15" i="3"/>
  <c r="I15" i="3" s="1"/>
  <c r="P19" i="3"/>
  <c r="Q18" i="3"/>
  <c r="J14" i="3"/>
  <c r="C14" i="3" s="1"/>
  <c r="D14" i="3" s="1"/>
  <c r="G14" i="3" s="1"/>
  <c r="H27" i="4" l="1"/>
  <c r="E27" i="4"/>
  <c r="I27" i="4" s="1"/>
  <c r="C28" i="4"/>
  <c r="M14" i="3"/>
  <c r="L14" i="3" s="1"/>
  <c r="H14" i="3"/>
  <c r="J15" i="3"/>
  <c r="C15" i="3" s="1"/>
  <c r="D15" i="3" s="1"/>
  <c r="G15" i="3" s="1"/>
  <c r="B17" i="3"/>
  <c r="R16" i="3"/>
  <c r="O16" i="3"/>
  <c r="N16" i="3"/>
  <c r="I16" i="3" s="1"/>
  <c r="K14" i="3"/>
  <c r="Q19" i="3"/>
  <c r="P20" i="3"/>
  <c r="S15" i="3"/>
  <c r="T15" i="3"/>
  <c r="J27" i="4" l="1"/>
  <c r="C29" i="4"/>
  <c r="H28" i="4"/>
  <c r="E28" i="4"/>
  <c r="I28" i="4" s="1"/>
  <c r="M15" i="3"/>
  <c r="L15" i="3" s="1"/>
  <c r="H15" i="3"/>
  <c r="R17" i="3"/>
  <c r="B18" i="3"/>
  <c r="O17" i="3"/>
  <c r="N17" i="3"/>
  <c r="I17" i="3" s="1"/>
  <c r="K15" i="3"/>
  <c r="J16" i="3"/>
  <c r="C16" i="3"/>
  <c r="D16" i="3" s="1"/>
  <c r="G16" i="3" s="1"/>
  <c r="Q20" i="3"/>
  <c r="P21" i="3"/>
  <c r="S16" i="3"/>
  <c r="K16" i="3" s="1"/>
  <c r="T16" i="3"/>
  <c r="J28" i="4" l="1"/>
  <c r="E29" i="4"/>
  <c r="I29" i="4" s="1"/>
  <c r="C30" i="4"/>
  <c r="H29" i="4"/>
  <c r="J29" i="4" s="1"/>
  <c r="S17" i="3"/>
  <c r="T17" i="3"/>
  <c r="M16" i="3"/>
  <c r="L16" i="3" s="1"/>
  <c r="Q21" i="3"/>
  <c r="P22" i="3"/>
  <c r="J17" i="3"/>
  <c r="C17" i="3" s="1"/>
  <c r="D17" i="3" s="1"/>
  <c r="G17" i="3" s="1"/>
  <c r="H16" i="3"/>
  <c r="B19" i="3"/>
  <c r="R18" i="3"/>
  <c r="O18" i="3"/>
  <c r="N18" i="3"/>
  <c r="I18" i="3" s="1"/>
  <c r="C31" i="4" l="1"/>
  <c r="E30" i="4"/>
  <c r="I30" i="4" s="1"/>
  <c r="H30" i="4"/>
  <c r="M17" i="3"/>
  <c r="L17" i="3" s="1"/>
  <c r="H17" i="3"/>
  <c r="K17" i="3"/>
  <c r="S18" i="3"/>
  <c r="T18" i="3"/>
  <c r="J18" i="3"/>
  <c r="C18" i="3" s="1"/>
  <c r="D18" i="3" s="1"/>
  <c r="G18" i="3" s="1"/>
  <c r="R19" i="3"/>
  <c r="B20" i="3"/>
  <c r="O19" i="3"/>
  <c r="N19" i="3"/>
  <c r="I19" i="3" s="1"/>
  <c r="Q22" i="3"/>
  <c r="P23" i="3"/>
  <c r="H31" i="4" l="1"/>
  <c r="E31" i="4"/>
  <c r="I31" i="4" s="1"/>
  <c r="C32" i="4"/>
  <c r="J30" i="4"/>
  <c r="M18" i="3"/>
  <c r="L18" i="3" s="1"/>
  <c r="H18" i="3"/>
  <c r="K18" i="3"/>
  <c r="Q23" i="3"/>
  <c r="P24" i="3"/>
  <c r="B21" i="3"/>
  <c r="R20" i="3"/>
  <c r="O20" i="3"/>
  <c r="N20" i="3"/>
  <c r="I20" i="3" s="1"/>
  <c r="S19" i="3"/>
  <c r="T19" i="3"/>
  <c r="J19" i="3"/>
  <c r="C19" i="3" s="1"/>
  <c r="D19" i="3" s="1"/>
  <c r="G19" i="3" s="1"/>
  <c r="J31" i="4" l="1"/>
  <c r="C33" i="4"/>
  <c r="H32" i="4"/>
  <c r="E32" i="4"/>
  <c r="I32" i="4" s="1"/>
  <c r="M19" i="3"/>
  <c r="L19" i="3" s="1"/>
  <c r="H19" i="3"/>
  <c r="K19" i="3"/>
  <c r="R21" i="3"/>
  <c r="B22" i="3"/>
  <c r="O21" i="3"/>
  <c r="N21" i="3"/>
  <c r="I21" i="3" s="1"/>
  <c r="J20" i="3"/>
  <c r="C20" i="3" s="1"/>
  <c r="D20" i="3" s="1"/>
  <c r="G20" i="3" s="1"/>
  <c r="P25" i="3"/>
  <c r="Q24" i="3"/>
  <c r="S20" i="3"/>
  <c r="T20" i="3"/>
  <c r="J32" i="4" l="1"/>
  <c r="E33" i="4"/>
  <c r="I33" i="4" s="1"/>
  <c r="C34" i="4"/>
  <c r="H33" i="4"/>
  <c r="J33" i="4" s="1"/>
  <c r="M20" i="3"/>
  <c r="L20" i="3" s="1"/>
  <c r="H20" i="3"/>
  <c r="K20" i="3"/>
  <c r="C21" i="3"/>
  <c r="D21" i="3" s="1"/>
  <c r="G21" i="3" s="1"/>
  <c r="M21" i="3" s="1"/>
  <c r="L21" i="3" s="1"/>
  <c r="J21" i="3"/>
  <c r="B23" i="3"/>
  <c r="R22" i="3"/>
  <c r="O22" i="3"/>
  <c r="N22" i="3"/>
  <c r="I22" i="3" s="1"/>
  <c r="P26" i="3"/>
  <c r="Q25" i="3"/>
  <c r="S21" i="3"/>
  <c r="K21" i="3" s="1"/>
  <c r="T21" i="3"/>
  <c r="C35" i="4" l="1"/>
  <c r="E34" i="4"/>
  <c r="I34" i="4" s="1"/>
  <c r="H34" i="4"/>
  <c r="J22" i="3"/>
  <c r="C22" i="3" s="1"/>
  <c r="D22" i="3" s="1"/>
  <c r="G22" i="3" s="1"/>
  <c r="H21" i="3"/>
  <c r="P27" i="3"/>
  <c r="Q26" i="3"/>
  <c r="S22" i="3"/>
  <c r="T22" i="3"/>
  <c r="B24" i="3"/>
  <c r="R23" i="3"/>
  <c r="O23" i="3"/>
  <c r="N23" i="3"/>
  <c r="I23" i="3" s="1"/>
  <c r="H35" i="4" l="1"/>
  <c r="E35" i="4"/>
  <c r="I35" i="4" s="1"/>
  <c r="C36" i="4"/>
  <c r="J34" i="4"/>
  <c r="M22" i="3"/>
  <c r="L22" i="3" s="1"/>
  <c r="H22" i="3"/>
  <c r="J23" i="3"/>
  <c r="C23" i="3" s="1"/>
  <c r="D23" i="3" s="1"/>
  <c r="G23" i="3" s="1"/>
  <c r="S23" i="3"/>
  <c r="T23" i="3"/>
  <c r="K22" i="3"/>
  <c r="R24" i="3"/>
  <c r="B25" i="3"/>
  <c r="O24" i="3"/>
  <c r="N24" i="3"/>
  <c r="I24" i="3" s="1"/>
  <c r="Q27" i="3"/>
  <c r="P28" i="3"/>
  <c r="C37" i="4" l="1"/>
  <c r="H36" i="4"/>
  <c r="E36" i="4"/>
  <c r="I36" i="4" s="1"/>
  <c r="J35" i="4"/>
  <c r="M23" i="3"/>
  <c r="L23" i="3" s="1"/>
  <c r="H23" i="3"/>
  <c r="S24" i="3"/>
  <c r="T24" i="3"/>
  <c r="K23" i="3"/>
  <c r="P29" i="3"/>
  <c r="Q28" i="3"/>
  <c r="J24" i="3"/>
  <c r="C24" i="3"/>
  <c r="D24" i="3" s="1"/>
  <c r="G24" i="3" s="1"/>
  <c r="B26" i="3"/>
  <c r="R25" i="3"/>
  <c r="O25" i="3"/>
  <c r="N25" i="3"/>
  <c r="I25" i="3" s="1"/>
  <c r="J36" i="4" l="1"/>
  <c r="E37" i="4"/>
  <c r="I37" i="4" s="1"/>
  <c r="C38" i="4"/>
  <c r="H37" i="4"/>
  <c r="P30" i="3"/>
  <c r="Q29" i="3"/>
  <c r="K24" i="3"/>
  <c r="M24" i="3"/>
  <c r="L24" i="3" s="1"/>
  <c r="S25" i="3"/>
  <c r="T25" i="3"/>
  <c r="R26" i="3"/>
  <c r="B27" i="3"/>
  <c r="O26" i="3"/>
  <c r="N26" i="3"/>
  <c r="I26" i="3" s="1"/>
  <c r="C25" i="3"/>
  <c r="D25" i="3" s="1"/>
  <c r="G25" i="3" s="1"/>
  <c r="M25" i="3" s="1"/>
  <c r="L25" i="3" s="1"/>
  <c r="J25" i="3"/>
  <c r="H24" i="3"/>
  <c r="J37" i="4" l="1"/>
  <c r="C39" i="4"/>
  <c r="H38" i="4"/>
  <c r="E38" i="4"/>
  <c r="I38" i="4" s="1"/>
  <c r="B28" i="3"/>
  <c r="R27" i="3"/>
  <c r="O27" i="3"/>
  <c r="N27" i="3"/>
  <c r="I27" i="3" s="1"/>
  <c r="S26" i="3"/>
  <c r="T26" i="3"/>
  <c r="H25" i="3"/>
  <c r="Q30" i="3"/>
  <c r="P31" i="3"/>
  <c r="J26" i="3"/>
  <c r="C26" i="3" s="1"/>
  <c r="D26" i="3" s="1"/>
  <c r="G26" i="3" s="1"/>
  <c r="K25" i="3"/>
  <c r="J38" i="4" l="1"/>
  <c r="E39" i="4"/>
  <c r="I39" i="4" s="1"/>
  <c r="C40" i="4"/>
  <c r="H39" i="4"/>
  <c r="J39" i="4" s="1"/>
  <c r="M26" i="3"/>
  <c r="L26" i="3" s="1"/>
  <c r="H26" i="3"/>
  <c r="J27" i="3"/>
  <c r="C27" i="3"/>
  <c r="D27" i="3" s="1"/>
  <c r="G27" i="3" s="1"/>
  <c r="M27" i="3" s="1"/>
  <c r="L27" i="3" s="1"/>
  <c r="Q31" i="3"/>
  <c r="P32" i="3"/>
  <c r="S27" i="3"/>
  <c r="T27" i="3"/>
  <c r="K26" i="3"/>
  <c r="R28" i="3"/>
  <c r="B29" i="3"/>
  <c r="O28" i="3"/>
  <c r="N28" i="3"/>
  <c r="I28" i="3" s="1"/>
  <c r="C41" i="4" l="1"/>
  <c r="H40" i="4"/>
  <c r="J40" i="4" s="1"/>
  <c r="E40" i="4"/>
  <c r="I40" i="4" s="1"/>
  <c r="B30" i="3"/>
  <c r="R29" i="3"/>
  <c r="O29" i="3"/>
  <c r="N29" i="3"/>
  <c r="I29" i="3" s="1"/>
  <c r="S28" i="3"/>
  <c r="T28" i="3"/>
  <c r="P33" i="3"/>
  <c r="Q32" i="3"/>
  <c r="K27" i="3"/>
  <c r="J28" i="3"/>
  <c r="C28" i="3"/>
  <c r="D28" i="3" s="1"/>
  <c r="G28" i="3" s="1"/>
  <c r="M28" i="3" s="1"/>
  <c r="L28" i="3" s="1"/>
  <c r="H27" i="3"/>
  <c r="E41" i="4" l="1"/>
  <c r="I41" i="4" s="1"/>
  <c r="C42" i="4"/>
  <c r="H41" i="4"/>
  <c r="P34" i="3"/>
  <c r="Q33" i="3"/>
  <c r="B31" i="3"/>
  <c r="R30" i="3"/>
  <c r="O30" i="3"/>
  <c r="N30" i="3"/>
  <c r="I30" i="3" s="1"/>
  <c r="H28" i="3"/>
  <c r="J29" i="3"/>
  <c r="C29" i="3" s="1"/>
  <c r="D29" i="3" s="1"/>
  <c r="G29" i="3" s="1"/>
  <c r="K28" i="3"/>
  <c r="S29" i="3"/>
  <c r="T29" i="3"/>
  <c r="J41" i="4" l="1"/>
  <c r="C43" i="4"/>
  <c r="H42" i="4"/>
  <c r="E42" i="4"/>
  <c r="I42" i="4" s="1"/>
  <c r="M29" i="3"/>
  <c r="L29" i="3" s="1"/>
  <c r="H29" i="3"/>
  <c r="K29" i="3"/>
  <c r="J30" i="3"/>
  <c r="C30" i="3" s="1"/>
  <c r="D30" i="3" s="1"/>
  <c r="G30" i="3" s="1"/>
  <c r="S30" i="3"/>
  <c r="T30" i="3"/>
  <c r="Q34" i="3"/>
  <c r="P35" i="3"/>
  <c r="B32" i="3"/>
  <c r="R31" i="3"/>
  <c r="O31" i="3"/>
  <c r="N31" i="3"/>
  <c r="I31" i="3" s="1"/>
  <c r="E43" i="4" l="1"/>
  <c r="I43" i="4" s="1"/>
  <c r="C44" i="4"/>
  <c r="H43" i="4"/>
  <c r="J43" i="4" s="1"/>
  <c r="J42" i="4"/>
  <c r="M30" i="3"/>
  <c r="L30" i="3" s="1"/>
  <c r="H30" i="3"/>
  <c r="S31" i="3"/>
  <c r="T31" i="3"/>
  <c r="R32" i="3"/>
  <c r="B33" i="3"/>
  <c r="O32" i="3"/>
  <c r="N32" i="3"/>
  <c r="I32" i="3" s="1"/>
  <c r="Q35" i="3"/>
  <c r="P36" i="3"/>
  <c r="K30" i="3"/>
  <c r="J31" i="3"/>
  <c r="C31" i="3"/>
  <c r="D31" i="3" s="1"/>
  <c r="G31" i="3" s="1"/>
  <c r="M31" i="3" s="1"/>
  <c r="L31" i="3" s="1"/>
  <c r="C45" i="4" l="1"/>
  <c r="H44" i="4"/>
  <c r="E44" i="4"/>
  <c r="I44" i="4" s="1"/>
  <c r="K31" i="3"/>
  <c r="P37" i="3"/>
  <c r="Q36" i="3"/>
  <c r="J32" i="3"/>
  <c r="C32" i="3"/>
  <c r="D32" i="3" s="1"/>
  <c r="G32" i="3" s="1"/>
  <c r="M32" i="3" s="1"/>
  <c r="L32" i="3" s="1"/>
  <c r="B34" i="3"/>
  <c r="R33" i="3"/>
  <c r="O33" i="3"/>
  <c r="N33" i="3"/>
  <c r="I33" i="3" s="1"/>
  <c r="H31" i="3"/>
  <c r="S32" i="3"/>
  <c r="K32" i="3" s="1"/>
  <c r="T32" i="3"/>
  <c r="J44" i="4" l="1"/>
  <c r="E45" i="4"/>
  <c r="I45" i="4" s="1"/>
  <c r="C46" i="4"/>
  <c r="H45" i="4"/>
  <c r="J45" i="4" s="1"/>
  <c r="S33" i="3"/>
  <c r="T33" i="3"/>
  <c r="P38" i="3"/>
  <c r="Q37" i="3"/>
  <c r="B35" i="3"/>
  <c r="R34" i="3"/>
  <c r="O34" i="3"/>
  <c r="N34" i="3"/>
  <c r="I34" i="3" s="1"/>
  <c r="J33" i="3"/>
  <c r="C33" i="3" s="1"/>
  <c r="D33" i="3" s="1"/>
  <c r="G33" i="3" s="1"/>
  <c r="H32" i="3"/>
  <c r="C47" i="4" l="1"/>
  <c r="H46" i="4"/>
  <c r="E46" i="4"/>
  <c r="I46" i="4" s="1"/>
  <c r="M33" i="3"/>
  <c r="L33" i="3" s="1"/>
  <c r="H33" i="3"/>
  <c r="S34" i="3"/>
  <c r="T34" i="3"/>
  <c r="B36" i="3"/>
  <c r="R35" i="3"/>
  <c r="O35" i="3"/>
  <c r="N35" i="3"/>
  <c r="I35" i="3" s="1"/>
  <c r="K33" i="3"/>
  <c r="J34" i="3"/>
  <c r="C34" i="3"/>
  <c r="D34" i="3" s="1"/>
  <c r="G34" i="3" s="1"/>
  <c r="M34" i="3" s="1"/>
  <c r="L34" i="3" s="1"/>
  <c r="Q38" i="3"/>
  <c r="P39" i="3"/>
  <c r="J46" i="4" l="1"/>
  <c r="E47" i="4"/>
  <c r="I47" i="4" s="1"/>
  <c r="C48" i="4"/>
  <c r="H47" i="4"/>
  <c r="K34" i="3"/>
  <c r="S35" i="3"/>
  <c r="T35" i="3"/>
  <c r="J35" i="3"/>
  <c r="C35" i="3" s="1"/>
  <c r="D35" i="3" s="1"/>
  <c r="G35" i="3" s="1"/>
  <c r="Q39" i="3"/>
  <c r="P40" i="3"/>
  <c r="H34" i="3"/>
  <c r="R36" i="3"/>
  <c r="B37" i="3"/>
  <c r="O36" i="3"/>
  <c r="N36" i="3"/>
  <c r="I36" i="3" s="1"/>
  <c r="J47" i="4" l="1"/>
  <c r="C49" i="4"/>
  <c r="H48" i="4"/>
  <c r="E48" i="4"/>
  <c r="I48" i="4" s="1"/>
  <c r="M35" i="3"/>
  <c r="L35" i="3" s="1"/>
  <c r="H35" i="3"/>
  <c r="B38" i="3"/>
  <c r="R37" i="3"/>
  <c r="O37" i="3"/>
  <c r="N37" i="3"/>
  <c r="I37" i="3" s="1"/>
  <c r="J36" i="3"/>
  <c r="C36" i="3"/>
  <c r="D36" i="3" s="1"/>
  <c r="G36" i="3" s="1"/>
  <c r="M36" i="3" s="1"/>
  <c r="L36" i="3" s="1"/>
  <c r="S36" i="3"/>
  <c r="T36" i="3"/>
  <c r="Q40" i="3"/>
  <c r="P41" i="3"/>
  <c r="K35" i="3"/>
  <c r="E49" i="4" l="1"/>
  <c r="I49" i="4" s="1"/>
  <c r="C50" i="4"/>
  <c r="H49" i="4"/>
  <c r="J48" i="4"/>
  <c r="S37" i="3"/>
  <c r="T37" i="3"/>
  <c r="P42" i="3"/>
  <c r="Q41" i="3"/>
  <c r="B39" i="3"/>
  <c r="R38" i="3"/>
  <c r="O38" i="3"/>
  <c r="N38" i="3"/>
  <c r="I38" i="3" s="1"/>
  <c r="H36" i="3"/>
  <c r="K36" i="3"/>
  <c r="C37" i="3"/>
  <c r="D37" i="3" s="1"/>
  <c r="G37" i="3" s="1"/>
  <c r="M37" i="3" s="1"/>
  <c r="L37" i="3" s="1"/>
  <c r="J37" i="3"/>
  <c r="C51" i="4" l="1"/>
  <c r="H50" i="4"/>
  <c r="J50" i="4" s="1"/>
  <c r="E50" i="4"/>
  <c r="I50" i="4" s="1"/>
  <c r="J49" i="4"/>
  <c r="H37" i="3"/>
  <c r="Q42" i="3"/>
  <c r="P43" i="3"/>
  <c r="S38" i="3"/>
  <c r="T38" i="3"/>
  <c r="B40" i="3"/>
  <c r="R39" i="3"/>
  <c r="O39" i="3"/>
  <c r="N39" i="3"/>
  <c r="I39" i="3" s="1"/>
  <c r="J38" i="3"/>
  <c r="C38" i="3"/>
  <c r="D38" i="3" s="1"/>
  <c r="G38" i="3" s="1"/>
  <c r="M38" i="3" s="1"/>
  <c r="L38" i="3" s="1"/>
  <c r="K37" i="3"/>
  <c r="E51" i="4" l="1"/>
  <c r="I51" i="4" s="1"/>
  <c r="C52" i="4"/>
  <c r="H51" i="4"/>
  <c r="J51" i="4" s="1"/>
  <c r="S39" i="3"/>
  <c r="T39" i="3"/>
  <c r="R40" i="3"/>
  <c r="B41" i="3"/>
  <c r="O40" i="3"/>
  <c r="N40" i="3"/>
  <c r="I40" i="3" s="1"/>
  <c r="Q43" i="3"/>
  <c r="P44" i="3"/>
  <c r="H38" i="3"/>
  <c r="J39" i="3"/>
  <c r="C39" i="3"/>
  <c r="D39" i="3" s="1"/>
  <c r="G39" i="3" s="1"/>
  <c r="M39" i="3" s="1"/>
  <c r="L39" i="3" s="1"/>
  <c r="K38" i="3"/>
  <c r="C53" i="4" l="1"/>
  <c r="H52" i="4"/>
  <c r="E52" i="4"/>
  <c r="I52" i="4" s="1"/>
  <c r="S40" i="3"/>
  <c r="T40" i="3"/>
  <c r="H39" i="3"/>
  <c r="B42" i="3"/>
  <c r="R41" i="3"/>
  <c r="O41" i="3"/>
  <c r="N41" i="3"/>
  <c r="I41" i="3" s="1"/>
  <c r="P45" i="3"/>
  <c r="Q44" i="3"/>
  <c r="J40" i="3"/>
  <c r="C40" i="3"/>
  <c r="D40" i="3" s="1"/>
  <c r="G40" i="3" s="1"/>
  <c r="M40" i="3" s="1"/>
  <c r="L40" i="3" s="1"/>
  <c r="K39" i="3"/>
  <c r="J52" i="4" l="1"/>
  <c r="E53" i="4"/>
  <c r="I53" i="4" s="1"/>
  <c r="C54" i="4"/>
  <c r="H53" i="4"/>
  <c r="K40" i="3"/>
  <c r="H40" i="3"/>
  <c r="R42" i="3"/>
  <c r="B43" i="3"/>
  <c r="O42" i="3"/>
  <c r="N42" i="3"/>
  <c r="I42" i="3" s="1"/>
  <c r="C41" i="3"/>
  <c r="D41" i="3" s="1"/>
  <c r="G41" i="3" s="1"/>
  <c r="M41" i="3" s="1"/>
  <c r="L41" i="3" s="1"/>
  <c r="J41" i="3"/>
  <c r="P46" i="3"/>
  <c r="Q45" i="3"/>
  <c r="S41" i="3"/>
  <c r="T41" i="3"/>
  <c r="J53" i="4" l="1"/>
  <c r="C55" i="4"/>
  <c r="H54" i="4"/>
  <c r="E54" i="4"/>
  <c r="I54" i="4" s="1"/>
  <c r="S42" i="3"/>
  <c r="T42" i="3"/>
  <c r="K41" i="3"/>
  <c r="B44" i="3"/>
  <c r="R43" i="3"/>
  <c r="O43" i="3"/>
  <c r="N43" i="3"/>
  <c r="I43" i="3" s="1"/>
  <c r="H41" i="3"/>
  <c r="Q46" i="3"/>
  <c r="P47" i="3"/>
  <c r="J42" i="3"/>
  <c r="C42" i="3" s="1"/>
  <c r="D42" i="3" s="1"/>
  <c r="G42" i="3" s="1"/>
  <c r="J54" i="4" l="1"/>
  <c r="E55" i="4"/>
  <c r="I55" i="4" s="1"/>
  <c r="C56" i="4"/>
  <c r="H55" i="4"/>
  <c r="J55" i="4" s="1"/>
  <c r="M42" i="3"/>
  <c r="L42" i="3" s="1"/>
  <c r="H42" i="3"/>
  <c r="Q47" i="3"/>
  <c r="P48" i="3"/>
  <c r="R44" i="3"/>
  <c r="B45" i="3"/>
  <c r="O44" i="3"/>
  <c r="N44" i="3"/>
  <c r="I44" i="3" s="1"/>
  <c r="J43" i="3"/>
  <c r="C43" i="3" s="1"/>
  <c r="D43" i="3" s="1"/>
  <c r="G43" i="3" s="1"/>
  <c r="S43" i="3"/>
  <c r="T43" i="3"/>
  <c r="K42" i="3"/>
  <c r="C57" i="4" l="1"/>
  <c r="H56" i="4"/>
  <c r="J56" i="4" s="1"/>
  <c r="E56" i="4"/>
  <c r="I56" i="4" s="1"/>
  <c r="M43" i="3"/>
  <c r="L43" i="3" s="1"/>
  <c r="H43" i="3"/>
  <c r="K43" i="3"/>
  <c r="B46" i="3"/>
  <c r="R45" i="3"/>
  <c r="O45" i="3"/>
  <c r="N45" i="3"/>
  <c r="I45" i="3" s="1"/>
  <c r="J44" i="3"/>
  <c r="C44" i="3"/>
  <c r="D44" i="3" s="1"/>
  <c r="G44" i="3" s="1"/>
  <c r="M44" i="3" s="1"/>
  <c r="L44" i="3" s="1"/>
  <c r="S44" i="3"/>
  <c r="T44" i="3"/>
  <c r="P49" i="3"/>
  <c r="Q48" i="3"/>
  <c r="E57" i="4" l="1"/>
  <c r="I57" i="4" s="1"/>
  <c r="C58" i="4"/>
  <c r="H57" i="4"/>
  <c r="H44" i="3"/>
  <c r="J45" i="3"/>
  <c r="C45" i="3" s="1"/>
  <c r="D45" i="3" s="1"/>
  <c r="G45" i="3" s="1"/>
  <c r="B47" i="3"/>
  <c r="R46" i="3"/>
  <c r="O46" i="3"/>
  <c r="N46" i="3"/>
  <c r="I46" i="3" s="1"/>
  <c r="P50" i="3"/>
  <c r="Q49" i="3"/>
  <c r="K44" i="3"/>
  <c r="S45" i="3"/>
  <c r="T45" i="3"/>
  <c r="C59" i="4" l="1"/>
  <c r="H58" i="4"/>
  <c r="J58" i="4" s="1"/>
  <c r="E58" i="4"/>
  <c r="I58" i="4" s="1"/>
  <c r="J57" i="4"/>
  <c r="M45" i="3"/>
  <c r="L45" i="3" s="1"/>
  <c r="H45" i="3"/>
  <c r="B48" i="3"/>
  <c r="R47" i="3"/>
  <c r="O47" i="3"/>
  <c r="N47" i="3"/>
  <c r="I47" i="3" s="1"/>
  <c r="J46" i="3"/>
  <c r="C46" i="3" s="1"/>
  <c r="D46" i="3" s="1"/>
  <c r="G46" i="3" s="1"/>
  <c r="K45" i="3"/>
  <c r="Q50" i="3"/>
  <c r="P51" i="3"/>
  <c r="S46" i="3"/>
  <c r="T46" i="3"/>
  <c r="E59" i="4" l="1"/>
  <c r="I59" i="4" s="1"/>
  <c r="C60" i="4"/>
  <c r="H59" i="4"/>
  <c r="J59" i="4" s="1"/>
  <c r="M46" i="3"/>
  <c r="L46" i="3" s="1"/>
  <c r="H46" i="3"/>
  <c r="Q51" i="3"/>
  <c r="P52" i="3"/>
  <c r="S47" i="3"/>
  <c r="T47" i="3"/>
  <c r="R48" i="3"/>
  <c r="B49" i="3"/>
  <c r="O48" i="3"/>
  <c r="N48" i="3"/>
  <c r="I48" i="3" s="1"/>
  <c r="H47" i="3"/>
  <c r="K46" i="3"/>
  <c r="J47" i="3"/>
  <c r="C47" i="3"/>
  <c r="D47" i="3" s="1"/>
  <c r="G47" i="3" s="1"/>
  <c r="M47" i="3" s="1"/>
  <c r="L47" i="3" s="1"/>
  <c r="C61" i="4" l="1"/>
  <c r="H60" i="4"/>
  <c r="E60" i="4"/>
  <c r="I60" i="4" s="1"/>
  <c r="S48" i="3"/>
  <c r="T48" i="3"/>
  <c r="J48" i="3"/>
  <c r="C48" i="3"/>
  <c r="D48" i="3" s="1"/>
  <c r="G48" i="3" s="1"/>
  <c r="M48" i="3" s="1"/>
  <c r="L48" i="3" s="1"/>
  <c r="K47" i="3"/>
  <c r="B50" i="3"/>
  <c r="R49" i="3"/>
  <c r="O49" i="3"/>
  <c r="N49" i="3"/>
  <c r="I49" i="3" s="1"/>
  <c r="P53" i="3"/>
  <c r="Q52" i="3"/>
  <c r="J60" i="4" l="1"/>
  <c r="E61" i="4"/>
  <c r="I61" i="4" s="1"/>
  <c r="C62" i="4"/>
  <c r="H61" i="4"/>
  <c r="C49" i="3"/>
  <c r="D49" i="3" s="1"/>
  <c r="G49" i="3" s="1"/>
  <c r="M49" i="3" s="1"/>
  <c r="L49" i="3" s="1"/>
  <c r="J49" i="3"/>
  <c r="P54" i="3"/>
  <c r="Q53" i="3"/>
  <c r="H48" i="3"/>
  <c r="S49" i="3"/>
  <c r="T49" i="3"/>
  <c r="B51" i="3"/>
  <c r="R50" i="3"/>
  <c r="O50" i="3"/>
  <c r="N50" i="3"/>
  <c r="I50" i="3" s="1"/>
  <c r="K48" i="3"/>
  <c r="J61" i="4" l="1"/>
  <c r="C63" i="4"/>
  <c r="H62" i="4"/>
  <c r="E62" i="4"/>
  <c r="I62" i="4" s="1"/>
  <c r="H49" i="3"/>
  <c r="Q54" i="3"/>
  <c r="P55" i="3"/>
  <c r="B52" i="3"/>
  <c r="R51" i="3"/>
  <c r="O51" i="3"/>
  <c r="N51" i="3"/>
  <c r="I51" i="3" s="1"/>
  <c r="K49" i="3"/>
  <c r="J50" i="3"/>
  <c r="C50" i="3"/>
  <c r="D50" i="3" s="1"/>
  <c r="G50" i="3" s="1"/>
  <c r="M50" i="3" s="1"/>
  <c r="L50" i="3" s="1"/>
  <c r="S50" i="3"/>
  <c r="K50" i="3" s="1"/>
  <c r="T50" i="3"/>
  <c r="J62" i="4" l="1"/>
  <c r="C9" i="4"/>
  <c r="E63" i="4"/>
  <c r="H63" i="4"/>
  <c r="R52" i="3"/>
  <c r="B53" i="3"/>
  <c r="O52" i="3"/>
  <c r="N52" i="3"/>
  <c r="I52" i="3" s="1"/>
  <c r="H50" i="3"/>
  <c r="J51" i="3"/>
  <c r="C51" i="3"/>
  <c r="D51" i="3" s="1"/>
  <c r="G51" i="3" s="1"/>
  <c r="S51" i="3"/>
  <c r="K51" i="3" s="1"/>
  <c r="T51" i="3"/>
  <c r="Q55" i="3"/>
  <c r="P56" i="3"/>
  <c r="C11" i="4" l="1"/>
  <c r="C10" i="4"/>
  <c r="I63" i="4"/>
  <c r="J63" i="4" s="1"/>
  <c r="E9" i="4"/>
  <c r="S52" i="3"/>
  <c r="T52" i="3"/>
  <c r="J52" i="3"/>
  <c r="C52" i="3"/>
  <c r="D52" i="3" s="1"/>
  <c r="G52" i="3" s="1"/>
  <c r="M52" i="3" s="1"/>
  <c r="L52" i="3" s="1"/>
  <c r="P57" i="3"/>
  <c r="Q56" i="3"/>
  <c r="M51" i="3"/>
  <c r="L51" i="3" s="1"/>
  <c r="H51" i="3"/>
  <c r="B54" i="3"/>
  <c r="R53" i="3"/>
  <c r="O53" i="3"/>
  <c r="N53" i="3"/>
  <c r="I53" i="3" s="1"/>
  <c r="F10" i="4" l="1"/>
  <c r="E11" i="4"/>
  <c r="F11" i="4" s="1"/>
  <c r="E10" i="4"/>
  <c r="S53" i="3"/>
  <c r="T53" i="3"/>
  <c r="H52" i="3"/>
  <c r="B55" i="3"/>
  <c r="R54" i="3"/>
  <c r="O54" i="3"/>
  <c r="N54" i="3"/>
  <c r="I54" i="3" s="1"/>
  <c r="P58" i="3"/>
  <c r="Q57" i="3"/>
  <c r="C53" i="3"/>
  <c r="D53" i="3" s="1"/>
  <c r="G53" i="3" s="1"/>
  <c r="M53" i="3" s="1"/>
  <c r="L53" i="3" s="1"/>
  <c r="J53" i="3"/>
  <c r="K52" i="3"/>
  <c r="F12" i="4" l="1"/>
  <c r="I11" i="4" s="1"/>
  <c r="H53" i="3"/>
  <c r="Q58" i="3"/>
  <c r="P59" i="3"/>
  <c r="B56" i="3"/>
  <c r="R55" i="3"/>
  <c r="O55" i="3"/>
  <c r="N55" i="3"/>
  <c r="I55" i="3" s="1"/>
  <c r="S54" i="3"/>
  <c r="T54" i="3"/>
  <c r="J54" i="3"/>
  <c r="C54" i="3"/>
  <c r="D54" i="3" s="1"/>
  <c r="G54" i="3" s="1"/>
  <c r="M54" i="3" s="1"/>
  <c r="L54" i="3" s="1"/>
  <c r="K53" i="3"/>
  <c r="H54" i="3" l="1"/>
  <c r="J55" i="3"/>
  <c r="C55" i="3"/>
  <c r="D55" i="3" s="1"/>
  <c r="G55" i="3" s="1"/>
  <c r="Q59" i="3"/>
  <c r="P60" i="3"/>
  <c r="S55" i="3"/>
  <c r="T55" i="3"/>
  <c r="H55" i="3"/>
  <c r="K54" i="3"/>
  <c r="R56" i="3"/>
  <c r="B57" i="3"/>
  <c r="O56" i="3"/>
  <c r="N56" i="3"/>
  <c r="I56" i="3" s="1"/>
  <c r="M55" i="3" l="1"/>
  <c r="L55" i="3" s="1"/>
  <c r="K55" i="3"/>
  <c r="Q60" i="3"/>
  <c r="P61" i="3"/>
  <c r="J56" i="3"/>
  <c r="C56" i="3"/>
  <c r="D56" i="3" s="1"/>
  <c r="G56" i="3" s="1"/>
  <c r="B58" i="3"/>
  <c r="R57" i="3"/>
  <c r="O57" i="3"/>
  <c r="N57" i="3"/>
  <c r="I57" i="3" s="1"/>
  <c r="S56" i="3"/>
  <c r="K56" i="3" s="1"/>
  <c r="T56" i="3"/>
  <c r="S57" i="3" l="1"/>
  <c r="T57" i="3"/>
  <c r="B59" i="3"/>
  <c r="R58" i="3"/>
  <c r="O58" i="3"/>
  <c r="N58" i="3"/>
  <c r="I58" i="3" s="1"/>
  <c r="P62" i="3"/>
  <c r="Q61" i="3"/>
  <c r="M56" i="3"/>
  <c r="L56" i="3" s="1"/>
  <c r="H56" i="3"/>
  <c r="C57" i="3"/>
  <c r="D57" i="3" s="1"/>
  <c r="G57" i="3" s="1"/>
  <c r="M57" i="3" s="1"/>
  <c r="L57" i="3" s="1"/>
  <c r="J57" i="3"/>
  <c r="J58" i="3" l="1"/>
  <c r="C58" i="3"/>
  <c r="D58" i="3" s="1"/>
  <c r="G58" i="3" s="1"/>
  <c r="M58" i="3" s="1"/>
  <c r="L58" i="3" s="1"/>
  <c r="K57" i="3"/>
  <c r="H57" i="3"/>
  <c r="B60" i="3"/>
  <c r="R59" i="3"/>
  <c r="O59" i="3"/>
  <c r="N59" i="3"/>
  <c r="I59" i="3" s="1"/>
  <c r="Q62" i="3"/>
  <c r="P63" i="3"/>
  <c r="S58" i="3"/>
  <c r="K58" i="3" s="1"/>
  <c r="T58" i="3"/>
  <c r="Q63" i="3" l="1"/>
  <c r="P64" i="3"/>
  <c r="J59" i="3"/>
  <c r="C59" i="3" s="1"/>
  <c r="D59" i="3" s="1"/>
  <c r="G59" i="3" s="1"/>
  <c r="S59" i="3"/>
  <c r="T59" i="3"/>
  <c r="H58" i="3"/>
  <c r="R60" i="3"/>
  <c r="B61" i="3"/>
  <c r="O60" i="3"/>
  <c r="N60" i="3"/>
  <c r="I60" i="3" s="1"/>
  <c r="M59" i="3" l="1"/>
  <c r="L59" i="3" s="1"/>
  <c r="H59" i="3"/>
  <c r="K59" i="3"/>
  <c r="J60" i="3"/>
  <c r="C60" i="3"/>
  <c r="D60" i="3" s="1"/>
  <c r="G60" i="3" s="1"/>
  <c r="H60" i="3" s="1"/>
  <c r="B62" i="3"/>
  <c r="R61" i="3"/>
  <c r="O61" i="3"/>
  <c r="N61" i="3"/>
  <c r="I61" i="3" s="1"/>
  <c r="Q64" i="3"/>
  <c r="P65" i="3"/>
  <c r="S60" i="3"/>
  <c r="K60" i="3" s="1"/>
  <c r="T60" i="3"/>
  <c r="S61" i="3" l="1"/>
  <c r="T61" i="3"/>
  <c r="R62" i="3"/>
  <c r="B63" i="3"/>
  <c r="O62" i="3"/>
  <c r="N62" i="3"/>
  <c r="I62" i="3" s="1"/>
  <c r="M60" i="3"/>
  <c r="L60" i="3" s="1"/>
  <c r="Q65" i="3"/>
  <c r="P66" i="3"/>
  <c r="J61" i="3"/>
  <c r="C61" i="3" s="1"/>
  <c r="D61" i="3" s="1"/>
  <c r="G61" i="3" s="1"/>
  <c r="M61" i="3" l="1"/>
  <c r="L61" i="3" s="1"/>
  <c r="H61" i="3"/>
  <c r="C62" i="3"/>
  <c r="D62" i="3" s="1"/>
  <c r="G62" i="3" s="1"/>
  <c r="M62" i="3" s="1"/>
  <c r="L62" i="3" s="1"/>
  <c r="J62" i="3"/>
  <c r="B64" i="3"/>
  <c r="R63" i="3"/>
  <c r="O63" i="3"/>
  <c r="N63" i="3"/>
  <c r="I63" i="3" s="1"/>
  <c r="S62" i="3"/>
  <c r="T62" i="3"/>
  <c r="P67" i="3"/>
  <c r="Q66" i="3"/>
  <c r="K61" i="3"/>
  <c r="J63" i="3" l="1"/>
  <c r="C63" i="3" s="1"/>
  <c r="D63" i="3" s="1"/>
  <c r="G63" i="3" s="1"/>
  <c r="K62" i="3"/>
  <c r="B65" i="3"/>
  <c r="R64" i="3"/>
  <c r="O64" i="3"/>
  <c r="N64" i="3"/>
  <c r="I64" i="3" s="1"/>
  <c r="H62" i="3"/>
  <c r="S63" i="3"/>
  <c r="T63" i="3"/>
  <c r="P68" i="3"/>
  <c r="Q67" i="3"/>
  <c r="M63" i="3" l="1"/>
  <c r="L63" i="3" s="1"/>
  <c r="H63" i="3"/>
  <c r="B66" i="3"/>
  <c r="R65" i="3"/>
  <c r="O65" i="3"/>
  <c r="N65" i="3"/>
  <c r="I65" i="3" s="1"/>
  <c r="Q68" i="3"/>
  <c r="P69" i="3"/>
  <c r="J64" i="3"/>
  <c r="C64" i="3"/>
  <c r="D64" i="3" s="1"/>
  <c r="G64" i="3" s="1"/>
  <c r="M64" i="3" s="1"/>
  <c r="L64" i="3" s="1"/>
  <c r="K63" i="3"/>
  <c r="S64" i="3"/>
  <c r="T64" i="3"/>
  <c r="S65" i="3" l="1"/>
  <c r="T65" i="3"/>
  <c r="R66" i="3"/>
  <c r="B67" i="3"/>
  <c r="O66" i="3"/>
  <c r="N66" i="3"/>
  <c r="I66" i="3" s="1"/>
  <c r="H64" i="3"/>
  <c r="K64" i="3"/>
  <c r="P70" i="3"/>
  <c r="Q69" i="3"/>
  <c r="J65" i="3"/>
  <c r="C65" i="3" s="1"/>
  <c r="D65" i="3" s="1"/>
  <c r="G65" i="3" s="1"/>
  <c r="M65" i="3" l="1"/>
  <c r="L65" i="3" s="1"/>
  <c r="H65" i="3"/>
  <c r="J66" i="3"/>
  <c r="C66" i="3"/>
  <c r="D66" i="3" s="1"/>
  <c r="G66" i="3" s="1"/>
  <c r="B68" i="3"/>
  <c r="R67" i="3"/>
  <c r="O67" i="3"/>
  <c r="N67" i="3"/>
  <c r="I67" i="3" s="1"/>
  <c r="S66" i="3"/>
  <c r="K66" i="3" s="1"/>
  <c r="T66" i="3"/>
  <c r="Q70" i="3"/>
  <c r="P71" i="3"/>
  <c r="H66" i="3"/>
  <c r="K65" i="3"/>
  <c r="Q71" i="3" l="1"/>
  <c r="P72" i="3"/>
  <c r="M66" i="3"/>
  <c r="L66" i="3" s="1"/>
  <c r="S67" i="3"/>
  <c r="T67" i="3"/>
  <c r="B69" i="3"/>
  <c r="R68" i="3"/>
  <c r="O68" i="3"/>
  <c r="N68" i="3"/>
  <c r="I68" i="3" s="1"/>
  <c r="J67" i="3"/>
  <c r="C67" i="3" s="1"/>
  <c r="D67" i="3" s="1"/>
  <c r="G67" i="3" s="1"/>
  <c r="M67" i="3" l="1"/>
  <c r="L67" i="3" s="1"/>
  <c r="H67" i="3"/>
  <c r="K67" i="3"/>
  <c r="R69" i="3"/>
  <c r="B70" i="3"/>
  <c r="O69" i="3"/>
  <c r="N69" i="3"/>
  <c r="I69" i="3" s="1"/>
  <c r="J68" i="3"/>
  <c r="C68" i="3"/>
  <c r="D68" i="3" s="1"/>
  <c r="G68" i="3" s="1"/>
  <c r="M68" i="3" s="1"/>
  <c r="L68" i="3" s="1"/>
  <c r="S68" i="3"/>
  <c r="T68" i="3"/>
  <c r="P73" i="3"/>
  <c r="Q72" i="3"/>
  <c r="B71" i="3" l="1"/>
  <c r="R70" i="3"/>
  <c r="O70" i="3"/>
  <c r="N70" i="3"/>
  <c r="I70" i="3" s="1"/>
  <c r="S69" i="3"/>
  <c r="T69" i="3"/>
  <c r="H68" i="3"/>
  <c r="P74" i="3"/>
  <c r="Q73" i="3"/>
  <c r="K68" i="3"/>
  <c r="J69" i="3"/>
  <c r="C69" i="3" s="1"/>
  <c r="D69" i="3" s="1"/>
  <c r="G69" i="3" s="1"/>
  <c r="M69" i="3" l="1"/>
  <c r="L69" i="3" s="1"/>
  <c r="H69" i="3"/>
  <c r="J70" i="3"/>
  <c r="C70" i="3" s="1"/>
  <c r="D70" i="3" s="1"/>
  <c r="G70" i="3" s="1"/>
  <c r="Q74" i="3"/>
  <c r="P75" i="3"/>
  <c r="S70" i="3"/>
  <c r="T70" i="3"/>
  <c r="K69" i="3"/>
  <c r="B72" i="3"/>
  <c r="R71" i="3"/>
  <c r="O71" i="3"/>
  <c r="N71" i="3"/>
  <c r="I71" i="3" s="1"/>
  <c r="M70" i="3" l="1"/>
  <c r="L70" i="3" s="1"/>
  <c r="H70" i="3"/>
  <c r="K70" i="3"/>
  <c r="J71" i="3"/>
  <c r="C71" i="3" s="1"/>
  <c r="D71" i="3" s="1"/>
  <c r="G71" i="3" s="1"/>
  <c r="S71" i="3"/>
  <c r="T71" i="3"/>
  <c r="R72" i="3"/>
  <c r="B73" i="3"/>
  <c r="O72" i="3"/>
  <c r="N72" i="3"/>
  <c r="I72" i="3" s="1"/>
  <c r="Q75" i="3"/>
  <c r="P76" i="3"/>
  <c r="M71" i="3" l="1"/>
  <c r="L71" i="3" s="1"/>
  <c r="H71" i="3"/>
  <c r="S72" i="3"/>
  <c r="T72" i="3"/>
  <c r="J72" i="3"/>
  <c r="C72" i="3"/>
  <c r="D72" i="3" s="1"/>
  <c r="G72" i="3" s="1"/>
  <c r="M72" i="3" s="1"/>
  <c r="L72" i="3" s="1"/>
  <c r="K71" i="3"/>
  <c r="P77" i="3"/>
  <c r="Q76" i="3"/>
  <c r="R73" i="3"/>
  <c r="B74" i="3"/>
  <c r="O73" i="3"/>
  <c r="N73" i="3"/>
  <c r="I73" i="3" s="1"/>
  <c r="B75" i="3" l="1"/>
  <c r="R74" i="3"/>
  <c r="O74" i="3"/>
  <c r="N74" i="3"/>
  <c r="I74" i="3" s="1"/>
  <c r="H72" i="3"/>
  <c r="S73" i="3"/>
  <c r="T73" i="3"/>
  <c r="K72" i="3"/>
  <c r="J73" i="3"/>
  <c r="C73" i="3" s="1"/>
  <c r="D73" i="3" s="1"/>
  <c r="G73" i="3" s="1"/>
  <c r="P78" i="3"/>
  <c r="Q77" i="3"/>
  <c r="M73" i="3" l="1"/>
  <c r="L73" i="3" s="1"/>
  <c r="H73" i="3"/>
  <c r="J74" i="3"/>
  <c r="C74" i="3" s="1"/>
  <c r="D74" i="3" s="1"/>
  <c r="G74" i="3" s="1"/>
  <c r="K73" i="3"/>
  <c r="S74" i="3"/>
  <c r="T74" i="3"/>
  <c r="Q78" i="3"/>
  <c r="P79" i="3"/>
  <c r="B76" i="3"/>
  <c r="R75" i="3"/>
  <c r="O75" i="3"/>
  <c r="N75" i="3"/>
  <c r="I75" i="3" s="1"/>
  <c r="M74" i="3" l="1"/>
  <c r="L74" i="3" s="1"/>
  <c r="H74" i="3"/>
  <c r="S75" i="3"/>
  <c r="T75" i="3"/>
  <c r="R76" i="3"/>
  <c r="B77" i="3"/>
  <c r="O76" i="3"/>
  <c r="N76" i="3"/>
  <c r="I76" i="3" s="1"/>
  <c r="K74" i="3"/>
  <c r="Q79" i="3"/>
  <c r="P80" i="3"/>
  <c r="J75" i="3"/>
  <c r="C75" i="3"/>
  <c r="D75" i="3" s="1"/>
  <c r="G75" i="3" s="1"/>
  <c r="M75" i="3" s="1"/>
  <c r="L75" i="3" s="1"/>
  <c r="S76" i="3" l="1"/>
  <c r="T76" i="3"/>
  <c r="J76" i="3"/>
  <c r="C76" i="3"/>
  <c r="D76" i="3" s="1"/>
  <c r="G76" i="3" s="1"/>
  <c r="M76" i="3" s="1"/>
  <c r="L76" i="3" s="1"/>
  <c r="H75" i="3"/>
  <c r="R77" i="3"/>
  <c r="B78" i="3"/>
  <c r="O77" i="3"/>
  <c r="N77" i="3"/>
  <c r="I77" i="3" s="1"/>
  <c r="P81" i="3"/>
  <c r="Q80" i="3"/>
  <c r="H76" i="3"/>
  <c r="K75" i="3"/>
  <c r="J77" i="3" l="1"/>
  <c r="C77" i="3" s="1"/>
  <c r="D77" i="3" s="1"/>
  <c r="G77" i="3" s="1"/>
  <c r="P82" i="3"/>
  <c r="Q81" i="3"/>
  <c r="B79" i="3"/>
  <c r="R78" i="3"/>
  <c r="O78" i="3"/>
  <c r="N78" i="3"/>
  <c r="I78" i="3" s="1"/>
  <c r="S77" i="3"/>
  <c r="T77" i="3"/>
  <c r="K76" i="3"/>
  <c r="M77" i="3" l="1"/>
  <c r="L77" i="3" s="1"/>
  <c r="H77" i="3"/>
  <c r="S78" i="3"/>
  <c r="T78" i="3"/>
  <c r="J78" i="3"/>
  <c r="C78" i="3" s="1"/>
  <c r="D78" i="3" s="1"/>
  <c r="G78" i="3" s="1"/>
  <c r="K77" i="3"/>
  <c r="B80" i="3"/>
  <c r="R79" i="3"/>
  <c r="O79" i="3"/>
  <c r="N79" i="3"/>
  <c r="I79" i="3" s="1"/>
  <c r="Q82" i="3"/>
  <c r="P83" i="3"/>
  <c r="M78" i="3" l="1"/>
  <c r="L78" i="3" s="1"/>
  <c r="H78" i="3"/>
  <c r="R80" i="3"/>
  <c r="B81" i="3"/>
  <c r="O80" i="3"/>
  <c r="N80" i="3"/>
  <c r="I80" i="3" s="1"/>
  <c r="K78" i="3"/>
  <c r="Q83" i="3"/>
  <c r="P84" i="3"/>
  <c r="J79" i="3"/>
  <c r="C79" i="3" s="1"/>
  <c r="D79" i="3" s="1"/>
  <c r="G79" i="3" s="1"/>
  <c r="S79" i="3"/>
  <c r="T79" i="3"/>
  <c r="M79" i="3" l="1"/>
  <c r="L79" i="3" s="1"/>
  <c r="H79" i="3"/>
  <c r="J80" i="3"/>
  <c r="C80" i="3" s="1"/>
  <c r="D80" i="3" s="1"/>
  <c r="G80" i="3" s="1"/>
  <c r="B82" i="3"/>
  <c r="R81" i="3"/>
  <c r="O81" i="3"/>
  <c r="N81" i="3"/>
  <c r="I81" i="3" s="1"/>
  <c r="S80" i="3"/>
  <c r="T80" i="3"/>
  <c r="K79" i="3"/>
  <c r="P85" i="3"/>
  <c r="Q84" i="3"/>
  <c r="M80" i="3" l="1"/>
  <c r="L80" i="3" s="1"/>
  <c r="H80" i="3"/>
  <c r="K80" i="3"/>
  <c r="B83" i="3"/>
  <c r="R82" i="3"/>
  <c r="O82" i="3"/>
  <c r="N82" i="3"/>
  <c r="I82" i="3" s="1"/>
  <c r="S81" i="3"/>
  <c r="T81" i="3"/>
  <c r="P86" i="3"/>
  <c r="Q85" i="3"/>
  <c r="J81" i="3"/>
  <c r="C81" i="3" s="1"/>
  <c r="D81" i="3" s="1"/>
  <c r="G81" i="3" s="1"/>
  <c r="M81" i="3" l="1"/>
  <c r="L81" i="3" s="1"/>
  <c r="H81" i="3"/>
  <c r="J82" i="3"/>
  <c r="C82" i="3" s="1"/>
  <c r="D82" i="3" s="1"/>
  <c r="G82" i="3" s="1"/>
  <c r="S82" i="3"/>
  <c r="T82" i="3"/>
  <c r="Q86" i="3"/>
  <c r="P87" i="3"/>
  <c r="K81" i="3"/>
  <c r="B84" i="3"/>
  <c r="R83" i="3"/>
  <c r="O83" i="3"/>
  <c r="N83" i="3"/>
  <c r="I83" i="3" s="1"/>
  <c r="M82" i="3" l="1"/>
  <c r="L82" i="3" s="1"/>
  <c r="H82" i="3"/>
  <c r="J83" i="3"/>
  <c r="C83" i="3" s="1"/>
  <c r="D83" i="3" s="1"/>
  <c r="G83" i="3" s="1"/>
  <c r="S83" i="3"/>
  <c r="T83" i="3"/>
  <c r="R84" i="3"/>
  <c r="B85" i="3"/>
  <c r="O84" i="3"/>
  <c r="N84" i="3"/>
  <c r="I84" i="3" s="1"/>
  <c r="Q87" i="3"/>
  <c r="P88" i="3"/>
  <c r="K82" i="3"/>
  <c r="M83" i="3" l="1"/>
  <c r="L83" i="3" s="1"/>
  <c r="H83" i="3"/>
  <c r="K83" i="3"/>
  <c r="R85" i="3"/>
  <c r="B86" i="3"/>
  <c r="O85" i="3"/>
  <c r="N85" i="3"/>
  <c r="I85" i="3" s="1"/>
  <c r="P89" i="3"/>
  <c r="Q88" i="3"/>
  <c r="S84" i="3"/>
  <c r="T84" i="3"/>
  <c r="J84" i="3"/>
  <c r="C84" i="3" s="1"/>
  <c r="D84" i="3" s="1"/>
  <c r="G84" i="3" s="1"/>
  <c r="M84" i="3" l="1"/>
  <c r="L84" i="3" s="1"/>
  <c r="H84" i="3"/>
  <c r="C85" i="3"/>
  <c r="D85" i="3" s="1"/>
  <c r="G85" i="3" s="1"/>
  <c r="M85" i="3" s="1"/>
  <c r="L85" i="3" s="1"/>
  <c r="J85" i="3"/>
  <c r="P90" i="3"/>
  <c r="Q89" i="3"/>
  <c r="B87" i="3"/>
  <c r="R86" i="3"/>
  <c r="O86" i="3"/>
  <c r="N86" i="3"/>
  <c r="I86" i="3" s="1"/>
  <c r="K84" i="3"/>
  <c r="S85" i="3"/>
  <c r="T85" i="3"/>
  <c r="H85" i="3" l="1"/>
  <c r="B88" i="3"/>
  <c r="R87" i="3"/>
  <c r="O87" i="3"/>
  <c r="N87" i="3"/>
  <c r="I87" i="3" s="1"/>
  <c r="C86" i="3"/>
  <c r="D86" i="3" s="1"/>
  <c r="G86" i="3" s="1"/>
  <c r="M86" i="3" s="1"/>
  <c r="L86" i="3" s="1"/>
  <c r="J86" i="3"/>
  <c r="Q90" i="3"/>
  <c r="P91" i="3"/>
  <c r="K85" i="3"/>
  <c r="S86" i="3"/>
  <c r="T86" i="3"/>
  <c r="Q91" i="3" l="1"/>
  <c r="P92" i="3"/>
  <c r="K86" i="3"/>
  <c r="J87" i="3"/>
  <c r="C87" i="3" s="1"/>
  <c r="D87" i="3" s="1"/>
  <c r="G87" i="3" s="1"/>
  <c r="S87" i="3"/>
  <c r="T87" i="3"/>
  <c r="R88" i="3"/>
  <c r="B89" i="3"/>
  <c r="O88" i="3"/>
  <c r="N88" i="3"/>
  <c r="I88" i="3" s="1"/>
  <c r="H86" i="3"/>
  <c r="M87" i="3" l="1"/>
  <c r="L87" i="3" s="1"/>
  <c r="H87" i="3"/>
  <c r="J88" i="3"/>
  <c r="C88" i="3" s="1"/>
  <c r="D88" i="3" s="1"/>
  <c r="G88" i="3" s="1"/>
  <c r="P93" i="3"/>
  <c r="Q92" i="3"/>
  <c r="K87" i="3"/>
  <c r="R89" i="3"/>
  <c r="B90" i="3"/>
  <c r="O89" i="3"/>
  <c r="N89" i="3"/>
  <c r="I89" i="3" s="1"/>
  <c r="S88" i="3"/>
  <c r="T88" i="3"/>
  <c r="M88" i="3" l="1"/>
  <c r="L88" i="3" s="1"/>
  <c r="H88" i="3"/>
  <c r="J89" i="3"/>
  <c r="C89" i="3" s="1"/>
  <c r="D89" i="3" s="1"/>
  <c r="G89" i="3" s="1"/>
  <c r="B91" i="3"/>
  <c r="R90" i="3"/>
  <c r="O90" i="3"/>
  <c r="N90" i="3"/>
  <c r="I90" i="3" s="1"/>
  <c r="P94" i="3"/>
  <c r="Q93" i="3"/>
  <c r="K88" i="3"/>
  <c r="S89" i="3"/>
  <c r="T89" i="3"/>
  <c r="M89" i="3" l="1"/>
  <c r="L89" i="3" s="1"/>
  <c r="H89" i="3"/>
  <c r="K89" i="3"/>
  <c r="B92" i="3"/>
  <c r="R91" i="3"/>
  <c r="O91" i="3"/>
  <c r="N91" i="3"/>
  <c r="I91" i="3" s="1"/>
  <c r="C90" i="3"/>
  <c r="D90" i="3" s="1"/>
  <c r="G90" i="3" s="1"/>
  <c r="M90" i="3" s="1"/>
  <c r="L90" i="3" s="1"/>
  <c r="J90" i="3"/>
  <c r="Q94" i="3"/>
  <c r="P95" i="3"/>
  <c r="S90" i="3"/>
  <c r="T90" i="3"/>
  <c r="H90" i="3" l="1"/>
  <c r="R92" i="3"/>
  <c r="B93" i="3"/>
  <c r="O92" i="3"/>
  <c r="N92" i="3"/>
  <c r="I92" i="3" s="1"/>
  <c r="J91" i="3"/>
  <c r="C91" i="3"/>
  <c r="D91" i="3" s="1"/>
  <c r="G91" i="3" s="1"/>
  <c r="M91" i="3" s="1"/>
  <c r="L91" i="3" s="1"/>
  <c r="Q95" i="3"/>
  <c r="P96" i="3"/>
  <c r="K90" i="3"/>
  <c r="S91" i="3"/>
  <c r="T91" i="3"/>
  <c r="J92" i="3" l="1"/>
  <c r="C92" i="3" s="1"/>
  <c r="D92" i="3" s="1"/>
  <c r="G92" i="3" s="1"/>
  <c r="R93" i="3"/>
  <c r="B94" i="3"/>
  <c r="O93" i="3"/>
  <c r="N93" i="3"/>
  <c r="I93" i="3" s="1"/>
  <c r="K91" i="3"/>
  <c r="Q96" i="3"/>
  <c r="P97" i="3"/>
  <c r="H91" i="3"/>
  <c r="S92" i="3"/>
  <c r="T92" i="3"/>
  <c r="M92" i="3" l="1"/>
  <c r="L92" i="3" s="1"/>
  <c r="H92" i="3"/>
  <c r="Q97" i="3"/>
  <c r="P98" i="3"/>
  <c r="B95" i="3"/>
  <c r="R94" i="3"/>
  <c r="O94" i="3"/>
  <c r="N94" i="3"/>
  <c r="I94" i="3" s="1"/>
  <c r="J93" i="3"/>
  <c r="C93" i="3" s="1"/>
  <c r="D93" i="3" s="1"/>
  <c r="G93" i="3" s="1"/>
  <c r="K92" i="3"/>
  <c r="S93" i="3"/>
  <c r="T93" i="3"/>
  <c r="M93" i="3" l="1"/>
  <c r="L93" i="3" s="1"/>
  <c r="H93" i="3"/>
  <c r="K93" i="3"/>
  <c r="B96" i="3"/>
  <c r="R95" i="3"/>
  <c r="O95" i="3"/>
  <c r="N95" i="3"/>
  <c r="I95" i="3" s="1"/>
  <c r="C94" i="3"/>
  <c r="D94" i="3" s="1"/>
  <c r="G94" i="3" s="1"/>
  <c r="M94" i="3" s="1"/>
  <c r="L94" i="3" s="1"/>
  <c r="J94" i="3"/>
  <c r="S94" i="3"/>
  <c r="T94" i="3"/>
  <c r="P99" i="3"/>
  <c r="Q98" i="3"/>
  <c r="S95" i="3" l="1"/>
  <c r="T95" i="3"/>
  <c r="H94" i="3"/>
  <c r="R96" i="3"/>
  <c r="B97" i="3"/>
  <c r="O96" i="3"/>
  <c r="N96" i="3"/>
  <c r="I96" i="3" s="1"/>
  <c r="K94" i="3"/>
  <c r="P100" i="3"/>
  <c r="Q99" i="3"/>
  <c r="J95" i="3"/>
  <c r="C95" i="3" s="1"/>
  <c r="D95" i="3" s="1"/>
  <c r="G95" i="3" s="1"/>
  <c r="M95" i="3" l="1"/>
  <c r="L95" i="3" s="1"/>
  <c r="H95" i="3"/>
  <c r="S96" i="3"/>
  <c r="T96" i="3"/>
  <c r="J96" i="3"/>
  <c r="C96" i="3" s="1"/>
  <c r="D96" i="3" s="1"/>
  <c r="G96" i="3" s="1"/>
  <c r="Q100" i="3"/>
  <c r="P101" i="3"/>
  <c r="B98" i="3"/>
  <c r="R97" i="3"/>
  <c r="O97" i="3"/>
  <c r="N97" i="3"/>
  <c r="I97" i="3" s="1"/>
  <c r="K95" i="3"/>
  <c r="M96" i="3" l="1"/>
  <c r="L96" i="3" s="1"/>
  <c r="H96" i="3"/>
  <c r="P102" i="3"/>
  <c r="Q101" i="3"/>
  <c r="J97" i="3"/>
  <c r="C97" i="3" s="1"/>
  <c r="D97" i="3" s="1"/>
  <c r="G97" i="3" s="1"/>
  <c r="S97" i="3"/>
  <c r="T97" i="3"/>
  <c r="K96" i="3"/>
  <c r="B99" i="3"/>
  <c r="R98" i="3"/>
  <c r="O98" i="3"/>
  <c r="N98" i="3"/>
  <c r="I98" i="3" s="1"/>
  <c r="M97" i="3" l="1"/>
  <c r="L97" i="3" s="1"/>
  <c r="H97" i="3"/>
  <c r="J98" i="3"/>
  <c r="C98" i="3" s="1"/>
  <c r="D98" i="3" s="1"/>
  <c r="G98" i="3" s="1"/>
  <c r="S98" i="3"/>
  <c r="T98" i="3"/>
  <c r="B100" i="3"/>
  <c r="R99" i="3"/>
  <c r="O99" i="3"/>
  <c r="N99" i="3"/>
  <c r="I99" i="3" s="1"/>
  <c r="K97" i="3"/>
  <c r="P103" i="3"/>
  <c r="Q102" i="3"/>
  <c r="M98" i="3" l="1"/>
  <c r="L98" i="3" s="1"/>
  <c r="H98" i="3"/>
  <c r="J99" i="3"/>
  <c r="C99" i="3" s="1"/>
  <c r="D99" i="3" s="1"/>
  <c r="G99" i="3" s="1"/>
  <c r="Q103" i="3"/>
  <c r="B101" i="3"/>
  <c r="R100" i="3"/>
  <c r="O100" i="3"/>
  <c r="N100" i="3"/>
  <c r="I100" i="3" s="1"/>
  <c r="K98" i="3"/>
  <c r="S99" i="3"/>
  <c r="T99" i="3"/>
  <c r="M99" i="3" l="1"/>
  <c r="L99" i="3" s="1"/>
  <c r="H99" i="3"/>
  <c r="K99" i="3"/>
  <c r="S100" i="3"/>
  <c r="T100" i="3"/>
  <c r="B102" i="3"/>
  <c r="R101" i="3"/>
  <c r="O101" i="3"/>
  <c r="N101" i="3"/>
  <c r="I101" i="3" s="1"/>
  <c r="J100" i="3"/>
  <c r="C100" i="3" s="1"/>
  <c r="D100" i="3" s="1"/>
  <c r="G100" i="3" s="1"/>
  <c r="M100" i="3" l="1"/>
  <c r="L100" i="3" s="1"/>
  <c r="H100" i="3"/>
  <c r="S101" i="3"/>
  <c r="T101" i="3"/>
  <c r="K100" i="3"/>
  <c r="R102" i="3"/>
  <c r="B103" i="3"/>
  <c r="O102" i="3"/>
  <c r="N102" i="3"/>
  <c r="I102" i="3" s="1"/>
  <c r="J101" i="3"/>
  <c r="C101" i="3"/>
  <c r="D101" i="3" s="1"/>
  <c r="G101" i="3" s="1"/>
  <c r="M101" i="3" s="1"/>
  <c r="L101" i="3" s="1"/>
  <c r="K101" i="3" l="1"/>
  <c r="H101" i="3"/>
  <c r="J102" i="3"/>
  <c r="C102" i="3" s="1"/>
  <c r="D102" i="3" s="1"/>
  <c r="G102" i="3" s="1"/>
  <c r="R103" i="3"/>
  <c r="O103" i="3"/>
  <c r="N103" i="3"/>
  <c r="I103" i="3" s="1"/>
  <c r="S102" i="3"/>
  <c r="T102" i="3"/>
  <c r="M102" i="3" l="1"/>
  <c r="L102" i="3" s="1"/>
  <c r="H102" i="3"/>
  <c r="K102" i="3"/>
  <c r="C103" i="3"/>
  <c r="D103" i="3" s="1"/>
  <c r="G103" i="3" s="1"/>
  <c r="M103" i="3" s="1"/>
  <c r="L103" i="3" s="1"/>
  <c r="J103" i="3"/>
  <c r="S103" i="3"/>
  <c r="T103" i="3"/>
  <c r="H103" i="3" l="1"/>
  <c r="K10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<sst xmlns="http://schemas.openxmlformats.org/spreadsheetml/2006/main" count="121" uniqueCount="97">
  <si>
    <t>SUM</t>
  </si>
  <si>
    <t>REP</t>
  </si>
  <si>
    <t>SAI</t>
  </si>
  <si>
    <t>BAT</t>
  </si>
  <si>
    <t>COMP</t>
  </si>
  <si>
    <t>ZRX</t>
  </si>
  <si>
    <t>UNI</t>
  </si>
  <si>
    <t>USDT</t>
  </si>
  <si>
    <t>USDC</t>
  </si>
  <si>
    <t>WBTC</t>
  </si>
  <si>
    <t>ETH</t>
  </si>
  <si>
    <t>DAI</t>
  </si>
  <si>
    <t>Borrow</t>
  </si>
  <si>
    <t>Supply</t>
  </si>
  <si>
    <t>Years until liquidity= cash</t>
  </si>
  <si>
    <t>Reserve Intrest/ Annually</t>
  </si>
  <si>
    <t>Intrest Paid Annually</t>
  </si>
  <si>
    <t>Intrest Paid Daily</t>
  </si>
  <si>
    <t>Reserve factor</t>
  </si>
  <si>
    <t>Liquidity Value</t>
  </si>
  <si>
    <t>Liquidity</t>
  </si>
  <si>
    <t>Dollar Value Reserves</t>
  </si>
  <si>
    <t>Price</t>
  </si>
  <si>
    <t>Reserve Amount</t>
  </si>
  <si>
    <t>Reserve Factor</t>
  </si>
  <si>
    <t>Comp Price</t>
  </si>
  <si>
    <t>Sub Borrow Scenario</t>
  </si>
  <si>
    <t>Sub Borrow wcomp/annaulized comp</t>
  </si>
  <si>
    <t>Ewffective</t>
  </si>
  <si>
    <t>Annualized Borrwo</t>
  </si>
  <si>
    <t>Sub Borrow</t>
  </si>
  <si>
    <t>Annualized Sub Borrow</t>
  </si>
  <si>
    <t>Bowwrow</t>
  </si>
  <si>
    <t>Borrow Scenario</t>
  </si>
  <si>
    <t>Effective Annualized borrow</t>
  </si>
  <si>
    <t xml:space="preserve">Effective </t>
  </si>
  <si>
    <t>Spread</t>
  </si>
  <si>
    <t>Annualized Reserve-comp</t>
  </si>
  <si>
    <t>Dollar w/comp</t>
  </si>
  <si>
    <t>Dollar</t>
  </si>
  <si>
    <t>Annualized Reserve</t>
  </si>
  <si>
    <t xml:space="preserve">Reserve </t>
  </si>
  <si>
    <t>Reserve -Comp</t>
  </si>
  <si>
    <t>Spread-Comp</t>
  </si>
  <si>
    <t>Reserve-Spread</t>
  </si>
  <si>
    <t>Reserve-Sub</t>
  </si>
  <si>
    <t>Effective</t>
  </si>
  <si>
    <t>Sub +4Supply Annualized Compounded</t>
  </si>
  <si>
    <t>Sub Supply</t>
  </si>
  <si>
    <t>Sub Supply Annualized w/comp</t>
  </si>
  <si>
    <t>Sub Supply Annualized</t>
  </si>
  <si>
    <t>Sub Supply Scenario</t>
  </si>
  <si>
    <t>Comp Day Scenario</t>
  </si>
  <si>
    <t xml:space="preserve">Comp day </t>
  </si>
  <si>
    <t>Annualized Rates</t>
  </si>
  <si>
    <t>UTIL</t>
  </si>
  <si>
    <t>x</t>
  </si>
  <si>
    <t>Buyback</t>
  </si>
  <si>
    <t>Total Supply</t>
  </si>
  <si>
    <t>What is your comp worth?</t>
  </si>
  <si>
    <t>proportion</t>
  </si>
  <si>
    <t>Total reserves</t>
  </si>
  <si>
    <t>comp</t>
  </si>
  <si>
    <t>interrst</t>
  </si>
  <si>
    <t>reserve</t>
  </si>
  <si>
    <t>Util</t>
  </si>
  <si>
    <t>Rate'</t>
  </si>
  <si>
    <t>Rate</t>
  </si>
  <si>
    <t/>
  </si>
  <si>
    <t>𝑈 𝑆𝐷𝐶𝐶𝑜𝑚𝑝𝑜𝑢𝑛𝑑 = −1.353𝑈 𝑆𝐷𝐶𝑑𝑌𝑑𝑋 − 0.007</t>
  </si>
  <si>
    <t>(%Reserves to grant multisig)</t>
  </si>
  <si>
    <t>Contibitor Stream</t>
  </si>
  <si>
    <t>Buy Comp</t>
  </si>
  <si>
    <t>Reserve Ratio</t>
  </si>
  <si>
    <t>Borrow Speed</t>
  </si>
  <si>
    <t>Supply Speed</t>
  </si>
  <si>
    <t>Effective Comp^2</t>
  </si>
  <si>
    <t>Borrow Compounded</t>
  </si>
  <si>
    <t>Effective Compounded</t>
  </si>
  <si>
    <t>Effective w/ COMP</t>
  </si>
  <si>
    <t>Realized Spread Reserves</t>
  </si>
  <si>
    <t>Marginal SpreAD</t>
  </si>
  <si>
    <t>Reserve Compounded</t>
  </si>
  <si>
    <t>Reserve Compounded 2</t>
  </si>
  <si>
    <t>Supply Compounded</t>
  </si>
  <si>
    <t>Util vs APY</t>
  </si>
  <si>
    <t>Blocks Per Year</t>
  </si>
  <si>
    <t>Collateral</t>
  </si>
  <si>
    <t>Asset</t>
  </si>
  <si>
    <t>Brrow</t>
  </si>
  <si>
    <t>Comp Day</t>
  </si>
  <si>
    <t>+</t>
  </si>
  <si>
    <t>-</t>
  </si>
  <si>
    <t>Dai</t>
  </si>
  <si>
    <t xml:space="preserve">Borrow </t>
  </si>
  <si>
    <t>Blocks</t>
  </si>
  <si>
    <t>Annual Blcoks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</si>
</sst>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%"/>
    <numFmt numFmtId="166" formatCode="0.00000000%"/>
    <numFmt numFmtId="167" formatCode="0.0000000%"/>
    <numFmt numFmtId="168" formatCode="0.00000%"/>
    <numFmt numFmtId="169" formatCode="0.0000000000%"/>
    <numFmt numFmtId="170" formatCode="0.0000%"/>
    <numFmt numFmtId="171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657786"/>
      <name val="Arial"/>
      <family val="2"/>
    </font>
    <font>
      <sz val="11"/>
      <color rgb="FF141E27"/>
      <name val="Arial"/>
      <family val="2"/>
    </font>
    <font>
      <sz val="12"/>
      <color rgb="FF141E27"/>
      <name val="Arial"/>
      <family val="2"/>
    </font>
    <font>
      <sz val="14"/>
      <name val="Arial"/>
      <family val="2"/>
    </font>
    <font>
      <sz val="9"/>
      <color rgb="FF005CC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10" fontId="0" fillId="0" borderId="0" xfId="2" applyNumberFormat="1" applyFont="1"/>
    <xf numFmtId="44" fontId="0" fillId="0" borderId="0" xfId="0" applyNumberFormat="1"/>
    <xf numFmtId="0" fontId="2" fillId="0" borderId="0" xfId="0" applyFont="1"/>
    <xf numFmtId="164" fontId="0" fillId="0" borderId="0" xfId="1" applyNumberFormat="1" applyFont="1"/>
    <xf numFmtId="44" fontId="0" fillId="0" borderId="0" xfId="1" applyFont="1"/>
    <xf numFmtId="165" fontId="0" fillId="0" borderId="0" xfId="2" applyNumberFormat="1" applyFont="1"/>
    <xf numFmtId="2" fontId="0" fillId="0" borderId="0" xfId="1" applyNumberFormat="1" applyFont="1" applyAlignment="1">
      <alignment horizontal="center"/>
    </xf>
    <xf numFmtId="166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center" vertical="center"/>
    </xf>
    <xf numFmtId="0" fontId="0" fillId="0" borderId="0" xfId="1" applyNumberFormat="1" applyFont="1"/>
    <xf numFmtId="10" fontId="0" fillId="0" borderId="0" xfId="0" applyNumberFormat="1"/>
    <xf numFmtId="167" fontId="0" fillId="0" borderId="0" xfId="2" applyNumberFormat="1" applyFont="1"/>
    <xf numFmtId="167" fontId="0" fillId="0" borderId="0" xfId="0" applyNumberFormat="1"/>
    <xf numFmtId="165" fontId="0" fillId="0" borderId="0" xfId="0" applyNumberFormat="1"/>
    <xf numFmtId="0" fontId="0" fillId="3" borderId="0" xfId="0" applyFill="1"/>
    <xf numFmtId="44" fontId="0" fillId="3" borderId="0" xfId="0" applyNumberFormat="1" applyFill="1"/>
    <xf numFmtId="44" fontId="0" fillId="3" borderId="0" xfId="1" applyFont="1" applyFill="1"/>
    <xf numFmtId="0" fontId="3" fillId="3" borderId="0" xfId="0" applyFont="1" applyFill="1"/>
    <xf numFmtId="9" fontId="0" fillId="3" borderId="0" xfId="0" applyNumberFormat="1" applyFill="1"/>
    <xf numFmtId="3" fontId="3" fillId="3" borderId="0" xfId="0" applyNumberFormat="1" applyFont="1" applyFill="1"/>
    <xf numFmtId="0" fontId="3" fillId="3" borderId="0" xfId="0" applyFont="1" applyFill="1" applyAlignment="1">
      <alignment vertical="center" wrapText="1"/>
    </xf>
    <xf numFmtId="165" fontId="0" fillId="3" borderId="0" xfId="0" applyNumberFormat="1" applyFill="1"/>
    <xf numFmtId="10" fontId="0" fillId="3" borderId="0" xfId="0" applyNumberFormat="1" applyFill="1"/>
    <xf numFmtId="165" fontId="0" fillId="2" borderId="0" xfId="2" applyNumberFormat="1" applyFont="1" applyFill="1"/>
    <xf numFmtId="165" fontId="0" fillId="3" borderId="0" xfId="2" applyNumberFormat="1" applyFont="1" applyFill="1"/>
    <xf numFmtId="165" fontId="0" fillId="4" borderId="0" xfId="2" applyNumberFormat="1" applyFont="1" applyFill="1"/>
    <xf numFmtId="44" fontId="0" fillId="4" borderId="0" xfId="1" applyFont="1" applyFill="1"/>
    <xf numFmtId="3" fontId="3" fillId="3" borderId="0" xfId="0" applyNumberFormat="1" applyFont="1" applyFill="1" applyAlignment="1">
      <alignment vertical="center" wrapText="1"/>
    </xf>
    <xf numFmtId="44" fontId="3" fillId="0" borderId="0" xfId="1" applyFont="1"/>
    <xf numFmtId="9" fontId="0" fillId="0" borderId="0" xfId="0" applyNumberFormat="1"/>
    <xf numFmtId="3" fontId="3" fillId="0" borderId="0" xfId="0" applyNumberFormat="1" applyFont="1"/>
    <xf numFmtId="3" fontId="3" fillId="0" borderId="0" xfId="0" applyNumberFormat="1" applyFont="1" applyAlignment="1">
      <alignment vertical="center" wrapText="1"/>
    </xf>
    <xf numFmtId="165" fontId="0" fillId="2" borderId="0" xfId="0" applyNumberFormat="1" applyFill="1"/>
    <xf numFmtId="10" fontId="4" fillId="2" borderId="0" xfId="0" applyNumberFormat="1" applyFont="1" applyFill="1"/>
    <xf numFmtId="10" fontId="0" fillId="2" borderId="0" xfId="0" applyNumberFormat="1" applyFill="1"/>
    <xf numFmtId="0" fontId="0" fillId="0" borderId="0" xfId="2" applyNumberFormat="1" applyFont="1" applyAlignment="1">
      <alignment wrapText="1"/>
    </xf>
    <xf numFmtId="168" fontId="0" fillId="0" borderId="0" xfId="2" applyNumberFormat="1" applyFont="1"/>
    <xf numFmtId="0" fontId="0" fillId="5" borderId="0" xfId="0" applyFill="1"/>
    <xf numFmtId="44" fontId="0" fillId="5" borderId="0" xfId="0" applyNumberFormat="1" applyFill="1"/>
    <xf numFmtId="44" fontId="0" fillId="5" borderId="0" xfId="1" applyFont="1" applyFill="1"/>
    <xf numFmtId="44" fontId="3" fillId="5" borderId="0" xfId="1" applyFont="1" applyFill="1"/>
    <xf numFmtId="9" fontId="0" fillId="5" borderId="0" xfId="0" applyNumberFormat="1" applyFill="1"/>
    <xf numFmtId="3" fontId="3" fillId="5" borderId="0" xfId="0" applyNumberFormat="1" applyFont="1" applyFill="1"/>
    <xf numFmtId="0" fontId="3" fillId="5" borderId="0" xfId="0" applyFont="1" applyFill="1"/>
    <xf numFmtId="165" fontId="0" fillId="5" borderId="0" xfId="0" applyNumberFormat="1" applyFill="1"/>
    <xf numFmtId="10" fontId="4" fillId="5" borderId="0" xfId="0" applyNumberFormat="1" applyFont="1" applyFill="1"/>
    <xf numFmtId="10" fontId="0" fillId="5" borderId="0" xfId="0" applyNumberFormat="1" applyFill="1"/>
    <xf numFmtId="165" fontId="0" fillId="5" borderId="0" xfId="2" applyNumberFormat="1" applyFont="1" applyFill="1"/>
    <xf numFmtId="10" fontId="0" fillId="5" borderId="0" xfId="2" applyNumberFormat="1" applyFont="1" applyFill="1"/>
    <xf numFmtId="0" fontId="0" fillId="5" borderId="0" xfId="2" applyNumberFormat="1" applyFont="1" applyFill="1" applyAlignment="1">
      <alignment wrapText="1"/>
    </xf>
    <xf numFmtId="168" fontId="0" fillId="5" borderId="0" xfId="2" applyNumberFormat="1" applyFont="1" applyFill="1"/>
    <xf numFmtId="44" fontId="3" fillId="0" borderId="0" xfId="1" applyFont="1" applyAlignment="1">
      <alignment vertical="center" wrapText="1"/>
    </xf>
    <xf numFmtId="3" fontId="0" fillId="0" borderId="0" xfId="0" applyNumberFormat="1"/>
    <xf numFmtId="0" fontId="3" fillId="0" borderId="0" xfId="1" applyNumberFormat="1" applyFont="1"/>
    <xf numFmtId="0" fontId="3" fillId="0" borderId="0" xfId="0" applyFont="1"/>
    <xf numFmtId="10" fontId="5" fillId="2" borderId="0" xfId="0" applyNumberFormat="1" applyFont="1" applyFill="1"/>
    <xf numFmtId="0" fontId="0" fillId="4" borderId="0" xfId="0" applyFill="1"/>
    <xf numFmtId="165" fontId="0" fillId="4" borderId="0" xfId="2" applyNumberFormat="1" applyFont="1" applyFill="1" applyAlignment="1">
      <alignment horizontal="center" vertical="center"/>
    </xf>
    <xf numFmtId="4" fontId="3" fillId="0" borderId="0" xfId="0" applyNumberFormat="1" applyFont="1"/>
    <xf numFmtId="9" fontId="0" fillId="0" borderId="0" xfId="2" applyFont="1"/>
    <xf numFmtId="0" fontId="0" fillId="0" borderId="0" xfId="0" quotePrefix="1"/>
    <xf numFmtId="0" fontId="6" fillId="0" borderId="0" xfId="0" applyFont="1"/>
    <xf numFmtId="169" fontId="0" fillId="0" borderId="0" xfId="0" applyNumberFormat="1"/>
    <xf numFmtId="10" fontId="0" fillId="2" borderId="0" xfId="2" applyNumberFormat="1" applyFont="1" applyFill="1"/>
    <xf numFmtId="10" fontId="0" fillId="6" borderId="0" xfId="2" applyNumberFormat="1" applyFont="1" applyFill="1"/>
    <xf numFmtId="165" fontId="0" fillId="6" borderId="0" xfId="2" applyNumberFormat="1" applyFont="1" applyFill="1"/>
    <xf numFmtId="170" fontId="0" fillId="2" borderId="0" xfId="2" applyNumberFormat="1" applyFont="1" applyFill="1"/>
    <xf numFmtId="10" fontId="0" fillId="6" borderId="0" xfId="0" applyNumberFormat="1" applyFill="1"/>
    <xf numFmtId="171" fontId="0" fillId="0" borderId="0" xfId="0" applyNumberFormat="1"/>
    <xf numFmtId="6" fontId="0" fillId="0" borderId="0" xfId="0" applyNumberFormat="1"/>
    <xf numFmtId="9" fontId="0" fillId="6" borderId="0" xfId="0" applyNumberFormat="1" applyFill="1"/>
    <xf numFmtId="0" fontId="0" fillId="6" borderId="0" xfId="0" applyFill="1"/>
    <xf numFmtId="0" fontId="7" fillId="0" borderId="0" xfId="0" applyFont="1"/>
    <xf numFmtId="6" fontId="0" fillId="0" borderId="0" xfId="1" applyNumberFormat="1" applyFont="1"/>
    <xf numFmtId="17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7968414325569E-2"/>
          <c:y val="4.9406962515188071E-2"/>
          <c:w val="0.92618510524022335"/>
          <c:h val="0.86459442981488932"/>
        </c:manualLayout>
      </c:layout>
      <c:lineChart>
        <c:grouping val="stacked"/>
        <c:varyColors val="0"/>
        <c:ser>
          <c:idx val="0"/>
          <c:order val="0"/>
          <c:tx>
            <c:strRef>
              <c:f>'[1]IDEAL COMP IRM (2)'!$C$3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(2)'!$C$4:$C$103</c:f>
              <c:numCache>
                <c:formatCode>General</c:formatCode>
                <c:ptCount val="100"/>
                <c:pt idx="0">
                  <c:v>3.0000000000000003E-4</c:v>
                </c:pt>
                <c:pt idx="1">
                  <c:v>6.3000000000000013E-4</c:v>
                </c:pt>
                <c:pt idx="2">
                  <c:v>9.8999999999999999E-4</c:v>
                </c:pt>
                <c:pt idx="3">
                  <c:v>1.3800000000000002E-3</c:v>
                </c:pt>
                <c:pt idx="4">
                  <c:v>1.8000000000000004E-3</c:v>
                </c:pt>
                <c:pt idx="5">
                  <c:v>2.2500000000000007E-3</c:v>
                </c:pt>
                <c:pt idx="6">
                  <c:v>2.7300000000000011E-3</c:v>
                </c:pt>
                <c:pt idx="7">
                  <c:v>3.2400000000000007E-3</c:v>
                </c:pt>
                <c:pt idx="8">
                  <c:v>3.7800000000000008E-3</c:v>
                </c:pt>
                <c:pt idx="9">
                  <c:v>4.3500000000000014E-3</c:v>
                </c:pt>
                <c:pt idx="10">
                  <c:v>4.9500000000000013E-3</c:v>
                </c:pt>
                <c:pt idx="11">
                  <c:v>5.5800000000000016E-3</c:v>
                </c:pt>
                <c:pt idx="12">
                  <c:v>6.2400000000000008E-3</c:v>
                </c:pt>
                <c:pt idx="13">
                  <c:v>6.9300000000000013E-3</c:v>
                </c:pt>
                <c:pt idx="14">
                  <c:v>7.6500000000000023E-3</c:v>
                </c:pt>
                <c:pt idx="15">
                  <c:v>8.400000000000003E-3</c:v>
                </c:pt>
                <c:pt idx="16">
                  <c:v>9.1800000000000041E-3</c:v>
                </c:pt>
                <c:pt idx="17">
                  <c:v>9.9900000000000058E-3</c:v>
                </c:pt>
                <c:pt idx="18">
                  <c:v>1.0830000000000006E-2</c:v>
                </c:pt>
                <c:pt idx="19">
                  <c:v>1.1700000000000009E-2</c:v>
                </c:pt>
                <c:pt idx="20">
                  <c:v>1.2600000000000009E-2</c:v>
                </c:pt>
                <c:pt idx="21">
                  <c:v>1.3530000000000011E-2</c:v>
                </c:pt>
                <c:pt idx="22">
                  <c:v>1.449000000000001E-2</c:v>
                </c:pt>
                <c:pt idx="23">
                  <c:v>1.5480000000000011E-2</c:v>
                </c:pt>
                <c:pt idx="24">
                  <c:v>1.6500000000000011E-2</c:v>
                </c:pt>
                <c:pt idx="25">
                  <c:v>1.7550000000000014E-2</c:v>
                </c:pt>
                <c:pt idx="26">
                  <c:v>1.8630000000000015E-2</c:v>
                </c:pt>
                <c:pt idx="27">
                  <c:v>1.9740000000000014E-2</c:v>
                </c:pt>
                <c:pt idx="28">
                  <c:v>2.0880000000000017E-2</c:v>
                </c:pt>
                <c:pt idx="29">
                  <c:v>2.2050000000000021E-2</c:v>
                </c:pt>
                <c:pt idx="30">
                  <c:v>2.3250000000000014E-2</c:v>
                </c:pt>
                <c:pt idx="31">
                  <c:v>2.4480000000000019E-2</c:v>
                </c:pt>
                <c:pt idx="32">
                  <c:v>2.574000000000002E-2</c:v>
                </c:pt>
                <c:pt idx="33">
                  <c:v>2.7030000000000023E-2</c:v>
                </c:pt>
                <c:pt idx="34">
                  <c:v>2.8350000000000024E-2</c:v>
                </c:pt>
                <c:pt idx="35">
                  <c:v>2.9700000000000025E-2</c:v>
                </c:pt>
                <c:pt idx="36">
                  <c:v>3.1080000000000028E-2</c:v>
                </c:pt>
                <c:pt idx="37">
                  <c:v>3.2490000000000033E-2</c:v>
                </c:pt>
                <c:pt idx="38">
                  <c:v>3.393000000000003E-2</c:v>
                </c:pt>
                <c:pt idx="39">
                  <c:v>3.5400000000000036E-2</c:v>
                </c:pt>
                <c:pt idx="40">
                  <c:v>3.6900000000000037E-2</c:v>
                </c:pt>
                <c:pt idx="41">
                  <c:v>3.8430000000000034E-2</c:v>
                </c:pt>
                <c:pt idx="42">
                  <c:v>3.9990000000000039E-2</c:v>
                </c:pt>
                <c:pt idx="43">
                  <c:v>4.1580000000000041E-2</c:v>
                </c:pt>
                <c:pt idx="44">
                  <c:v>4.3200000000000044E-2</c:v>
                </c:pt>
                <c:pt idx="45">
                  <c:v>4.4850000000000043E-2</c:v>
                </c:pt>
                <c:pt idx="46">
                  <c:v>4.6530000000000057E-2</c:v>
                </c:pt>
                <c:pt idx="47">
                  <c:v>4.8240000000000047E-2</c:v>
                </c:pt>
                <c:pt idx="48">
                  <c:v>4.9980000000000059E-2</c:v>
                </c:pt>
                <c:pt idx="49">
                  <c:v>5.1750000000000053E-2</c:v>
                </c:pt>
                <c:pt idx="50">
                  <c:v>5.3550000000000056E-2</c:v>
                </c:pt>
                <c:pt idx="51">
                  <c:v>5.5380000000000054E-2</c:v>
                </c:pt>
                <c:pt idx="52">
                  <c:v>5.7240000000000055E-2</c:v>
                </c:pt>
                <c:pt idx="53">
                  <c:v>5.9130000000000064E-2</c:v>
                </c:pt>
                <c:pt idx="54">
                  <c:v>6.1050000000000063E-2</c:v>
                </c:pt>
                <c:pt idx="55">
                  <c:v>6.3000000000000056E-2</c:v>
                </c:pt>
                <c:pt idx="56">
                  <c:v>6.4980000000000065E-2</c:v>
                </c:pt>
                <c:pt idx="57">
                  <c:v>6.6990000000000077E-2</c:v>
                </c:pt>
                <c:pt idx="58">
                  <c:v>6.9030000000000064E-2</c:v>
                </c:pt>
                <c:pt idx="59">
                  <c:v>7.110000000000008E-2</c:v>
                </c:pt>
                <c:pt idx="60">
                  <c:v>7.3200000000000071E-2</c:v>
                </c:pt>
                <c:pt idx="61">
                  <c:v>7.5330000000000077E-2</c:v>
                </c:pt>
                <c:pt idx="62">
                  <c:v>7.7490000000000087E-2</c:v>
                </c:pt>
                <c:pt idx="63">
                  <c:v>7.9680000000000098E-2</c:v>
                </c:pt>
                <c:pt idx="64">
                  <c:v>8.1900000000000084E-2</c:v>
                </c:pt>
                <c:pt idx="65">
                  <c:v>8.4150000000000086E-2</c:v>
                </c:pt>
                <c:pt idx="66">
                  <c:v>8.6430000000000104E-2</c:v>
                </c:pt>
                <c:pt idx="67">
                  <c:v>8.8740000000000097E-2</c:v>
                </c:pt>
                <c:pt idx="68">
                  <c:v>9.1080000000000105E-2</c:v>
                </c:pt>
                <c:pt idx="69">
                  <c:v>9.3450000000000116E-2</c:v>
                </c:pt>
                <c:pt idx="70">
                  <c:v>9.5850000000000116E-2</c:v>
                </c:pt>
                <c:pt idx="71">
                  <c:v>9.8280000000000117E-2</c:v>
                </c:pt>
                <c:pt idx="72">
                  <c:v>0.10161600000000012</c:v>
                </c:pt>
                <c:pt idx="73">
                  <c:v>0.10500600000000013</c:v>
                </c:pt>
                <c:pt idx="74">
                  <c:v>0.10845000000000013</c:v>
                </c:pt>
                <c:pt idx="75">
                  <c:v>0.11194800000000014</c:v>
                </c:pt>
                <c:pt idx="76">
                  <c:v>0.11226600000000014</c:v>
                </c:pt>
                <c:pt idx="77">
                  <c:v>0.11255400000000013</c:v>
                </c:pt>
                <c:pt idx="78">
                  <c:v>0.11281200000000013</c:v>
                </c:pt>
                <c:pt idx="79">
                  <c:v>0.11304000000000014</c:v>
                </c:pt>
                <c:pt idx="80">
                  <c:v>0.11323800000000013</c:v>
                </c:pt>
                <c:pt idx="81">
                  <c:v>0.11340600000000013</c:v>
                </c:pt>
                <c:pt idx="82">
                  <c:v>0.11354400000000014</c:v>
                </c:pt>
                <c:pt idx="83">
                  <c:v>0.11365200000000013</c:v>
                </c:pt>
                <c:pt idx="84">
                  <c:v>0.11373000000000014</c:v>
                </c:pt>
                <c:pt idx="85">
                  <c:v>0.11377800000000014</c:v>
                </c:pt>
                <c:pt idx="86">
                  <c:v>0.12032100000000015</c:v>
                </c:pt>
                <c:pt idx="87">
                  <c:v>0.12698400000000015</c:v>
                </c:pt>
                <c:pt idx="88">
                  <c:v>0.13376700000000016</c:v>
                </c:pt>
                <c:pt idx="89">
                  <c:v>0.14067000000000018</c:v>
                </c:pt>
                <c:pt idx="90">
                  <c:v>0.15315300000000021</c:v>
                </c:pt>
                <c:pt idx="91">
                  <c:v>0.16587600000000022</c:v>
                </c:pt>
                <c:pt idx="92">
                  <c:v>0.17883900000000025</c:v>
                </c:pt>
                <c:pt idx="93">
                  <c:v>0.19204200000000027</c:v>
                </c:pt>
                <c:pt idx="94">
                  <c:v>0.20548500000000028</c:v>
                </c:pt>
                <c:pt idx="95">
                  <c:v>0.23644800000000027</c:v>
                </c:pt>
                <c:pt idx="96">
                  <c:v>0.29711100000000035</c:v>
                </c:pt>
                <c:pt idx="97">
                  <c:v>0.35897400000000035</c:v>
                </c:pt>
                <c:pt idx="98">
                  <c:v>0.42203700000000038</c:v>
                </c:pt>
                <c:pt idx="99">
                  <c:v>0.48630000000000045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C-40B4-A012-7B4F9C3ED2CB}"/>
            </c:ext>
          </c:extLst>
        </c:ser>
        <c:ser>
          <c:idx val="1"/>
          <c:order val="1"/>
          <c:tx>
            <c:strRef>
              <c:f>'[1]IDEAL COMP IRM (2)'!$D$3</c:f>
              <c:strCache>
                <c:ptCount val="1"/>
                <c:pt idx="0">
                  <c:v>Supply Compounded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(2)'!$D$4:$D$103</c:f>
              <c:numCache>
                <c:formatCode>General</c:formatCode>
                <c:ptCount val="100"/>
                <c:pt idx="0">
                  <c:v>3.0004503385283599E-4</c:v>
                </c:pt>
                <c:pt idx="1">
                  <c:v>6.3019869375180448E-4</c:v>
                </c:pt>
                <c:pt idx="2">
                  <c:v>9.90490259235699E-4</c:v>
                </c:pt>
                <c:pt idx="3">
                  <c:v>1.3809526747490253E-3</c:v>
                </c:pt>
                <c:pt idx="4">
                  <c:v>1.8016211483400379E-3</c:v>
                </c:pt>
                <c:pt idx="5">
                  <c:v>2.2525331245588642E-3</c:v>
                </c:pt>
                <c:pt idx="6">
                  <c:v>2.733729773948701E-3</c:v>
                </c:pt>
                <c:pt idx="7">
                  <c:v>3.2452545243162323E-3</c:v>
                </c:pt>
                <c:pt idx="8">
                  <c:v>3.7871530241295748E-3</c:v>
                </c:pt>
                <c:pt idx="9">
                  <c:v>4.3594751645685825E-3</c:v>
                </c:pt>
                <c:pt idx="10">
                  <c:v>4.9622712649097789E-3</c:v>
                </c:pt>
                <c:pt idx="11">
                  <c:v>5.5955972111068064E-3</c:v>
                </c:pt>
                <c:pt idx="12">
                  <c:v>6.2595092600905566E-3</c:v>
                </c:pt>
                <c:pt idx="13">
                  <c:v>6.9540679099262537E-3</c:v>
                </c:pt>
                <c:pt idx="14">
                  <c:v>7.6793360526612453E-3</c:v>
                </c:pt>
                <c:pt idx="15">
                  <c:v>8.435378862418963E-3</c:v>
                </c:pt>
                <c:pt idx="16">
                  <c:v>9.222265245410588E-3</c:v>
                </c:pt>
                <c:pt idx="17">
                  <c:v>1.0040066633573153E-2</c:v>
                </c:pt>
                <c:pt idx="18">
                  <c:v>1.0888856500494759E-2</c:v>
                </c:pt>
                <c:pt idx="19">
                  <c:v>1.1768712512075785E-2</c:v>
                </c:pt>
                <c:pt idx="20">
                  <c:v>1.2679714334767223E-2</c:v>
                </c:pt>
                <c:pt idx="21">
                  <c:v>1.3621944750466186E-2</c:v>
                </c:pt>
                <c:pt idx="22">
                  <c:v>1.4595488909277865E-2</c:v>
                </c:pt>
                <c:pt idx="23">
                  <c:v>1.5600435875121166E-2</c:v>
                </c:pt>
                <c:pt idx="24">
                  <c:v>1.6636876468287154E-2</c:v>
                </c:pt>
                <c:pt idx="25">
                  <c:v>1.770490612825637E-2</c:v>
                </c:pt>
                <c:pt idx="26">
                  <c:v>1.8804621195461335E-2</c:v>
                </c:pt>
                <c:pt idx="27">
                  <c:v>1.9936121898036951E-2</c:v>
                </c:pt>
                <c:pt idx="28">
                  <c:v>2.1099512359457728E-2</c:v>
                </c:pt>
                <c:pt idx="29">
                  <c:v>2.2294897913854417E-2</c:v>
                </c:pt>
                <c:pt idx="30">
                  <c:v>2.3522387965638547E-2</c:v>
                </c:pt>
                <c:pt idx="31">
                  <c:v>2.4782095282204875E-2</c:v>
                </c:pt>
                <c:pt idx="32">
                  <c:v>2.6074134537813709E-2</c:v>
                </c:pt>
                <c:pt idx="33">
                  <c:v>2.739862432172524E-2</c:v>
                </c:pt>
                <c:pt idx="34">
                  <c:v>2.875568562344033E-2</c:v>
                </c:pt>
                <c:pt idx="35">
                  <c:v>3.0145443619437273E-2</c:v>
                </c:pt>
                <c:pt idx="36">
                  <c:v>3.1568025686211643E-2</c:v>
                </c:pt>
                <c:pt idx="37">
                  <c:v>3.3023562594494349E-2</c:v>
                </c:pt>
                <c:pt idx="38">
                  <c:v>3.4512187993903876E-2</c:v>
                </c:pt>
                <c:pt idx="39">
                  <c:v>3.6034039083587377E-2</c:v>
                </c:pt>
                <c:pt idx="40">
                  <c:v>3.7589256454390263E-2</c:v>
                </c:pt>
                <c:pt idx="41">
                  <c:v>3.9177983025992846E-2</c:v>
                </c:pt>
                <c:pt idx="42">
                  <c:v>4.0800365786821891E-2</c:v>
                </c:pt>
                <c:pt idx="43">
                  <c:v>4.2456554695067705E-2</c:v>
                </c:pt>
                <c:pt idx="44">
                  <c:v>4.4146702723829589E-2</c:v>
                </c:pt>
                <c:pt idx="45">
                  <c:v>4.5870967218896164E-2</c:v>
                </c:pt>
                <c:pt idx="46">
                  <c:v>4.762950673598354E-2</c:v>
                </c:pt>
                <c:pt idx="47">
                  <c:v>4.9422485856734477E-2</c:v>
                </c:pt>
                <c:pt idx="48">
                  <c:v>5.1250070625149746E-2</c:v>
                </c:pt>
                <c:pt idx="49">
                  <c:v>5.3112430957312551E-2</c:v>
                </c:pt>
                <c:pt idx="50">
                  <c:v>5.5009740507610649E-2</c:v>
                </c:pt>
                <c:pt idx="51">
                  <c:v>5.6942175611213175E-2</c:v>
                </c:pt>
                <c:pt idx="52">
                  <c:v>5.8909917395922218E-2</c:v>
                </c:pt>
                <c:pt idx="53">
                  <c:v>6.0913149920878151E-2</c:v>
                </c:pt>
                <c:pt idx="54">
                  <c:v>6.2952059614733269E-2</c:v>
                </c:pt>
                <c:pt idx="55">
                  <c:v>6.5026838233218864E-2</c:v>
                </c:pt>
                <c:pt idx="56">
                  <c:v>6.7137680377067133E-2</c:v>
                </c:pt>
                <c:pt idx="57">
                  <c:v>6.9284784126204091E-2</c:v>
                </c:pt>
                <c:pt idx="58">
                  <c:v>7.1468351362453442E-2</c:v>
                </c:pt>
                <c:pt idx="59">
                  <c:v>7.3688587992185139E-2</c:v>
                </c:pt>
                <c:pt idx="60">
                  <c:v>7.5945703206655946E-2</c:v>
                </c:pt>
                <c:pt idx="61">
                  <c:v>7.8239910010462932E-2</c:v>
                </c:pt>
                <c:pt idx="62">
                  <c:v>8.0571425161077848E-2</c:v>
                </c:pt>
                <c:pt idx="63">
                  <c:v>8.2940469342874579E-2</c:v>
                </c:pt>
                <c:pt idx="64">
                  <c:v>8.5347268042468505E-2</c:v>
                </c:pt>
                <c:pt idx="65">
                  <c:v>8.7792048618644758E-2</c:v>
                </c:pt>
                <c:pt idx="66">
                  <c:v>9.0275043680817735E-2</c:v>
                </c:pt>
                <c:pt idx="67">
                  <c:v>9.2796490317328395E-2</c:v>
                </c:pt>
                <c:pt idx="68">
                  <c:v>9.5356628072359451E-2</c:v>
                </c:pt>
                <c:pt idx="69">
                  <c:v>9.7955702111504284E-2</c:v>
                </c:pt>
                <c:pt idx="70">
                  <c:v>0.10059395989509801</c:v>
                </c:pt>
                <c:pt idx="71">
                  <c:v>0.10327165520740333</c:v>
                </c:pt>
                <c:pt idx="72">
                  <c:v>0.10695831546931078</c:v>
                </c:pt>
                <c:pt idx="73">
                  <c:v>0.11071727151424238</c:v>
                </c:pt>
                <c:pt idx="74">
                  <c:v>0.11454917643080398</c:v>
                </c:pt>
                <c:pt idx="75">
                  <c:v>0.11845469620123561</c:v>
                </c:pt>
                <c:pt idx="76">
                  <c:v>0.11881042119983998</c:v>
                </c:pt>
                <c:pt idx="77">
                  <c:v>0.11913268539428956</c:v>
                </c:pt>
                <c:pt idx="78">
                  <c:v>0.11942145837161733</c:v>
                </c:pt>
                <c:pt idx="79">
                  <c:v>0.11967671546443959</c:v>
                </c:pt>
                <c:pt idx="80">
                  <c:v>0.11989843371022779</c:v>
                </c:pt>
                <c:pt idx="81">
                  <c:v>0.12008659209165362</c:v>
                </c:pt>
                <c:pt idx="82">
                  <c:v>0.12024117477689211</c:v>
                </c:pt>
                <c:pt idx="83">
                  <c:v>0.12036216771533947</c:v>
                </c:pt>
                <c:pt idx="84">
                  <c:v>0.12044955901569043</c:v>
                </c:pt>
                <c:pt idx="85">
                  <c:v>0.12050334192831591</c:v>
                </c:pt>
                <c:pt idx="86">
                  <c:v>0.12785883246402086</c:v>
                </c:pt>
                <c:pt idx="87">
                  <c:v>0.13539884678855629</c:v>
                </c:pt>
                <c:pt idx="88">
                  <c:v>0.1431264351924888</c:v>
                </c:pt>
                <c:pt idx="89">
                  <c:v>0.1510447351670694</c:v>
                </c:pt>
                <c:pt idx="90">
                  <c:v>0.16550328102151646</c:v>
                </c:pt>
                <c:pt idx="91">
                  <c:v>0.1804267119729035</c:v>
                </c:pt>
                <c:pt idx="92">
                  <c:v>0.19582819130628937</c:v>
                </c:pt>
                <c:pt idx="93">
                  <c:v>0.21172139742418761</c:v>
                </c:pt>
                <c:pt idx="94">
                  <c:v>0.22812054643820567</c:v>
                </c:pt>
                <c:pt idx="95">
                  <c:v>0.26674166638111485</c:v>
                </c:pt>
                <c:pt idx="96">
                  <c:v>0.34596466471703513</c:v>
                </c:pt>
                <c:pt idx="97">
                  <c:v>0.43185952844925168</c:v>
                </c:pt>
                <c:pt idx="98">
                  <c:v>0.52506488620236658</c:v>
                </c:pt>
                <c:pt idx="99">
                  <c:v>0.62628771823266582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C-40B4-A012-7B4F9C3ED2CB}"/>
            </c:ext>
          </c:extLst>
        </c:ser>
        <c:ser>
          <c:idx val="2"/>
          <c:order val="2"/>
          <c:tx>
            <c:strRef>
              <c:f>'[1]IDEAL COMP IRM (2)'!$J$3</c:f>
              <c:strCache>
                <c:ptCount val="1"/>
                <c:pt idx="0">
                  <c:v>Reserve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(2)'!$J$4:$J$103</c:f>
              <c:numCache>
                <c:formatCode>General</c:formatCode>
                <c:ptCount val="100"/>
                <c:pt idx="0">
                  <c:v>2.0000000000000001E-4</c:v>
                </c:pt>
                <c:pt idx="1">
                  <c:v>4.2000000000000007E-4</c:v>
                </c:pt>
                <c:pt idx="2">
                  <c:v>6.600000000000001E-4</c:v>
                </c:pt>
                <c:pt idx="3">
                  <c:v>9.2000000000000024E-4</c:v>
                </c:pt>
                <c:pt idx="4">
                  <c:v>1.2000000000000005E-3</c:v>
                </c:pt>
                <c:pt idx="5">
                  <c:v>1.5000000000000005E-3</c:v>
                </c:pt>
                <c:pt idx="6">
                  <c:v>1.8200000000000009E-3</c:v>
                </c:pt>
                <c:pt idx="7">
                  <c:v>2.1600000000000005E-3</c:v>
                </c:pt>
                <c:pt idx="8">
                  <c:v>2.520000000000001E-3</c:v>
                </c:pt>
                <c:pt idx="9">
                  <c:v>2.9000000000000011E-3</c:v>
                </c:pt>
                <c:pt idx="10">
                  <c:v>3.3000000000000008E-3</c:v>
                </c:pt>
                <c:pt idx="11">
                  <c:v>3.7200000000000011E-3</c:v>
                </c:pt>
                <c:pt idx="12">
                  <c:v>4.1600000000000005E-3</c:v>
                </c:pt>
                <c:pt idx="13">
                  <c:v>4.6200000000000017E-3</c:v>
                </c:pt>
                <c:pt idx="14">
                  <c:v>5.1000000000000021E-3</c:v>
                </c:pt>
                <c:pt idx="15">
                  <c:v>5.6000000000000025E-3</c:v>
                </c:pt>
                <c:pt idx="16">
                  <c:v>6.1200000000000039E-3</c:v>
                </c:pt>
                <c:pt idx="17">
                  <c:v>6.6600000000000036E-3</c:v>
                </c:pt>
                <c:pt idx="18">
                  <c:v>7.2200000000000042E-3</c:v>
                </c:pt>
                <c:pt idx="19">
                  <c:v>7.8000000000000057E-3</c:v>
                </c:pt>
                <c:pt idx="20">
                  <c:v>8.4000000000000064E-3</c:v>
                </c:pt>
                <c:pt idx="21">
                  <c:v>9.0200000000000072E-3</c:v>
                </c:pt>
                <c:pt idx="22">
                  <c:v>9.6600000000000089E-3</c:v>
                </c:pt>
                <c:pt idx="23">
                  <c:v>1.032000000000001E-2</c:v>
                </c:pt>
                <c:pt idx="24">
                  <c:v>1.100000000000001E-2</c:v>
                </c:pt>
                <c:pt idx="25">
                  <c:v>1.1700000000000009E-2</c:v>
                </c:pt>
                <c:pt idx="26">
                  <c:v>1.2420000000000011E-2</c:v>
                </c:pt>
                <c:pt idx="27">
                  <c:v>1.3160000000000012E-2</c:v>
                </c:pt>
                <c:pt idx="28">
                  <c:v>1.3920000000000014E-2</c:v>
                </c:pt>
                <c:pt idx="29">
                  <c:v>1.4700000000000013E-2</c:v>
                </c:pt>
                <c:pt idx="30">
                  <c:v>1.5500000000000012E-2</c:v>
                </c:pt>
                <c:pt idx="31">
                  <c:v>1.6320000000000012E-2</c:v>
                </c:pt>
                <c:pt idx="32">
                  <c:v>1.7160000000000016E-2</c:v>
                </c:pt>
                <c:pt idx="33">
                  <c:v>1.8020000000000019E-2</c:v>
                </c:pt>
                <c:pt idx="34">
                  <c:v>1.8900000000000017E-2</c:v>
                </c:pt>
                <c:pt idx="35">
                  <c:v>1.9800000000000019E-2</c:v>
                </c:pt>
                <c:pt idx="36">
                  <c:v>2.072000000000002E-2</c:v>
                </c:pt>
                <c:pt idx="37">
                  <c:v>2.1660000000000023E-2</c:v>
                </c:pt>
                <c:pt idx="38">
                  <c:v>2.2620000000000022E-2</c:v>
                </c:pt>
                <c:pt idx="39">
                  <c:v>2.3600000000000024E-2</c:v>
                </c:pt>
                <c:pt idx="40">
                  <c:v>2.4600000000000025E-2</c:v>
                </c:pt>
                <c:pt idx="41">
                  <c:v>2.5620000000000028E-2</c:v>
                </c:pt>
                <c:pt idx="42">
                  <c:v>2.6660000000000031E-2</c:v>
                </c:pt>
                <c:pt idx="43">
                  <c:v>2.7720000000000029E-2</c:v>
                </c:pt>
                <c:pt idx="44">
                  <c:v>2.8800000000000034E-2</c:v>
                </c:pt>
                <c:pt idx="45">
                  <c:v>2.9900000000000034E-2</c:v>
                </c:pt>
                <c:pt idx="46">
                  <c:v>3.1020000000000037E-2</c:v>
                </c:pt>
                <c:pt idx="47">
                  <c:v>3.2160000000000036E-2</c:v>
                </c:pt>
                <c:pt idx="48">
                  <c:v>3.3320000000000037E-2</c:v>
                </c:pt>
                <c:pt idx="49">
                  <c:v>3.4500000000000038E-2</c:v>
                </c:pt>
                <c:pt idx="50">
                  <c:v>3.5700000000000037E-2</c:v>
                </c:pt>
                <c:pt idx="51">
                  <c:v>3.6920000000000036E-2</c:v>
                </c:pt>
                <c:pt idx="52">
                  <c:v>3.8160000000000041E-2</c:v>
                </c:pt>
                <c:pt idx="53">
                  <c:v>3.9420000000000045E-2</c:v>
                </c:pt>
                <c:pt idx="54">
                  <c:v>4.0700000000000042E-2</c:v>
                </c:pt>
                <c:pt idx="55">
                  <c:v>4.2000000000000044E-2</c:v>
                </c:pt>
                <c:pt idx="56">
                  <c:v>4.3320000000000053E-2</c:v>
                </c:pt>
                <c:pt idx="57">
                  <c:v>4.4660000000000054E-2</c:v>
                </c:pt>
                <c:pt idx="58">
                  <c:v>4.6020000000000054E-2</c:v>
                </c:pt>
                <c:pt idx="59">
                  <c:v>4.7400000000000053E-2</c:v>
                </c:pt>
                <c:pt idx="60">
                  <c:v>4.8800000000000059E-2</c:v>
                </c:pt>
                <c:pt idx="61">
                  <c:v>5.0220000000000056E-2</c:v>
                </c:pt>
                <c:pt idx="62">
                  <c:v>5.1660000000000067E-2</c:v>
                </c:pt>
                <c:pt idx="63">
                  <c:v>5.312000000000007E-2</c:v>
                </c:pt>
                <c:pt idx="64">
                  <c:v>5.4600000000000065E-2</c:v>
                </c:pt>
                <c:pt idx="65">
                  <c:v>5.6100000000000066E-2</c:v>
                </c:pt>
                <c:pt idx="66">
                  <c:v>5.7620000000000074E-2</c:v>
                </c:pt>
                <c:pt idx="67">
                  <c:v>5.9160000000000074E-2</c:v>
                </c:pt>
                <c:pt idx="68">
                  <c:v>6.0720000000000079E-2</c:v>
                </c:pt>
                <c:pt idx="69">
                  <c:v>6.2300000000000078E-2</c:v>
                </c:pt>
                <c:pt idx="70">
                  <c:v>6.3900000000000082E-2</c:v>
                </c:pt>
                <c:pt idx="71">
                  <c:v>6.5520000000000078E-2</c:v>
                </c:pt>
                <c:pt idx="72">
                  <c:v>6.7744000000000082E-2</c:v>
                </c:pt>
                <c:pt idx="73">
                  <c:v>7.0004000000000094E-2</c:v>
                </c:pt>
                <c:pt idx="74">
                  <c:v>7.2300000000000086E-2</c:v>
                </c:pt>
                <c:pt idx="75">
                  <c:v>7.4632000000000101E-2</c:v>
                </c:pt>
                <c:pt idx="76">
                  <c:v>7.4844000000000105E-2</c:v>
                </c:pt>
                <c:pt idx="77">
                  <c:v>7.5036000000000103E-2</c:v>
                </c:pt>
                <c:pt idx="78">
                  <c:v>7.5208000000000108E-2</c:v>
                </c:pt>
                <c:pt idx="79">
                  <c:v>7.5360000000000094E-2</c:v>
                </c:pt>
                <c:pt idx="80">
                  <c:v>7.5492000000000101E-2</c:v>
                </c:pt>
                <c:pt idx="81">
                  <c:v>7.5604000000000102E-2</c:v>
                </c:pt>
                <c:pt idx="82">
                  <c:v>7.5696000000000097E-2</c:v>
                </c:pt>
                <c:pt idx="83">
                  <c:v>7.5768000000000099E-2</c:v>
                </c:pt>
                <c:pt idx="84">
                  <c:v>7.582000000000011E-2</c:v>
                </c:pt>
                <c:pt idx="85">
                  <c:v>7.58520000000001E-2</c:v>
                </c:pt>
                <c:pt idx="86">
                  <c:v>8.0214000000000119E-2</c:v>
                </c:pt>
                <c:pt idx="87">
                  <c:v>8.465600000000012E-2</c:v>
                </c:pt>
                <c:pt idx="88">
                  <c:v>8.9178000000000118E-2</c:v>
                </c:pt>
                <c:pt idx="89">
                  <c:v>9.3780000000000127E-2</c:v>
                </c:pt>
                <c:pt idx="90">
                  <c:v>0.10210200000000014</c:v>
                </c:pt>
                <c:pt idx="91">
                  <c:v>0.11058400000000015</c:v>
                </c:pt>
                <c:pt idx="92">
                  <c:v>0.11922600000000017</c:v>
                </c:pt>
                <c:pt idx="93">
                  <c:v>0.1280280000000002</c:v>
                </c:pt>
                <c:pt idx="94">
                  <c:v>0.13699000000000019</c:v>
                </c:pt>
                <c:pt idx="95">
                  <c:v>0.15763200000000022</c:v>
                </c:pt>
                <c:pt idx="96">
                  <c:v>0.19807400000000025</c:v>
                </c:pt>
                <c:pt idx="97">
                  <c:v>0.23931600000000028</c:v>
                </c:pt>
                <c:pt idx="98">
                  <c:v>0.28135800000000027</c:v>
                </c:pt>
                <c:pt idx="99">
                  <c:v>0.32420000000000032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C-40B4-A012-7B4F9C3ED2CB}"/>
            </c:ext>
          </c:extLst>
        </c:ser>
        <c:ser>
          <c:idx val="3"/>
          <c:order val="3"/>
          <c:tx>
            <c:strRef>
              <c:f>'[1]IDEAL COMP IRM (2)'!$O$3</c:f>
              <c:strCache>
                <c:ptCount val="1"/>
                <c:pt idx="0">
                  <c:v>Effective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(2)'!$O$4:$O$103</c:f>
              <c:numCache>
                <c:formatCode>General</c:formatCode>
                <c:ptCount val="100"/>
                <c:pt idx="0">
                  <c:v>5.0000000000000001E-4</c:v>
                </c:pt>
                <c:pt idx="1">
                  <c:v>1.0500000000000002E-3</c:v>
                </c:pt>
                <c:pt idx="2">
                  <c:v>1.6500000000000002E-3</c:v>
                </c:pt>
                <c:pt idx="3">
                  <c:v>2.3000000000000004E-3</c:v>
                </c:pt>
                <c:pt idx="4">
                  <c:v>3.0000000000000009E-3</c:v>
                </c:pt>
                <c:pt idx="5">
                  <c:v>3.7500000000000012E-3</c:v>
                </c:pt>
                <c:pt idx="6">
                  <c:v>4.550000000000002E-3</c:v>
                </c:pt>
                <c:pt idx="7">
                  <c:v>5.4000000000000012E-3</c:v>
                </c:pt>
                <c:pt idx="8">
                  <c:v>6.3000000000000018E-3</c:v>
                </c:pt>
                <c:pt idx="9">
                  <c:v>7.2500000000000021E-3</c:v>
                </c:pt>
                <c:pt idx="10">
                  <c:v>8.2500000000000021E-3</c:v>
                </c:pt>
                <c:pt idx="11">
                  <c:v>9.3000000000000027E-3</c:v>
                </c:pt>
                <c:pt idx="12">
                  <c:v>1.0400000000000001E-2</c:v>
                </c:pt>
                <c:pt idx="13">
                  <c:v>1.1550000000000003E-2</c:v>
                </c:pt>
                <c:pt idx="14">
                  <c:v>1.2750000000000004E-2</c:v>
                </c:pt>
                <c:pt idx="15">
                  <c:v>1.4000000000000005E-2</c:v>
                </c:pt>
                <c:pt idx="16">
                  <c:v>1.5300000000000008E-2</c:v>
                </c:pt>
                <c:pt idx="17">
                  <c:v>1.6650000000000009E-2</c:v>
                </c:pt>
                <c:pt idx="18">
                  <c:v>1.805000000000001E-2</c:v>
                </c:pt>
                <c:pt idx="19">
                  <c:v>1.9500000000000014E-2</c:v>
                </c:pt>
                <c:pt idx="20">
                  <c:v>2.1000000000000015E-2</c:v>
                </c:pt>
                <c:pt idx="21">
                  <c:v>2.2550000000000018E-2</c:v>
                </c:pt>
                <c:pt idx="22">
                  <c:v>2.4150000000000019E-2</c:v>
                </c:pt>
                <c:pt idx="23">
                  <c:v>2.5800000000000021E-2</c:v>
                </c:pt>
                <c:pt idx="24">
                  <c:v>2.7500000000000021E-2</c:v>
                </c:pt>
                <c:pt idx="25">
                  <c:v>2.9250000000000023E-2</c:v>
                </c:pt>
                <c:pt idx="26">
                  <c:v>3.1050000000000025E-2</c:v>
                </c:pt>
                <c:pt idx="27">
                  <c:v>3.2900000000000026E-2</c:v>
                </c:pt>
                <c:pt idx="28">
                  <c:v>3.4800000000000032E-2</c:v>
                </c:pt>
                <c:pt idx="29">
                  <c:v>3.6750000000000033E-2</c:v>
                </c:pt>
                <c:pt idx="30">
                  <c:v>3.8750000000000027E-2</c:v>
                </c:pt>
                <c:pt idx="31">
                  <c:v>4.0800000000000031E-2</c:v>
                </c:pt>
                <c:pt idx="32">
                  <c:v>4.2900000000000035E-2</c:v>
                </c:pt>
                <c:pt idx="33">
                  <c:v>4.5050000000000041E-2</c:v>
                </c:pt>
                <c:pt idx="34">
                  <c:v>4.7250000000000042E-2</c:v>
                </c:pt>
                <c:pt idx="35">
                  <c:v>4.9500000000000044E-2</c:v>
                </c:pt>
                <c:pt idx="36">
                  <c:v>5.1800000000000047E-2</c:v>
                </c:pt>
                <c:pt idx="37">
                  <c:v>5.4150000000000052E-2</c:v>
                </c:pt>
                <c:pt idx="38">
                  <c:v>5.6550000000000052E-2</c:v>
                </c:pt>
                <c:pt idx="39">
                  <c:v>5.9000000000000059E-2</c:v>
                </c:pt>
                <c:pt idx="40">
                  <c:v>6.1500000000000062E-2</c:v>
                </c:pt>
                <c:pt idx="41">
                  <c:v>6.4050000000000065E-2</c:v>
                </c:pt>
                <c:pt idx="42">
                  <c:v>6.665000000000007E-2</c:v>
                </c:pt>
                <c:pt idx="43">
                  <c:v>6.930000000000007E-2</c:v>
                </c:pt>
                <c:pt idx="44">
                  <c:v>7.2000000000000078E-2</c:v>
                </c:pt>
                <c:pt idx="45">
                  <c:v>7.475000000000008E-2</c:v>
                </c:pt>
                <c:pt idx="46">
                  <c:v>7.7550000000000091E-2</c:v>
                </c:pt>
                <c:pt idx="47">
                  <c:v>8.0400000000000083E-2</c:v>
                </c:pt>
                <c:pt idx="48">
                  <c:v>8.3300000000000096E-2</c:v>
                </c:pt>
                <c:pt idx="49">
                  <c:v>8.625000000000009E-2</c:v>
                </c:pt>
                <c:pt idx="50">
                  <c:v>8.9250000000000093E-2</c:v>
                </c:pt>
                <c:pt idx="51">
                  <c:v>9.230000000000009E-2</c:v>
                </c:pt>
                <c:pt idx="52">
                  <c:v>9.5400000000000096E-2</c:v>
                </c:pt>
                <c:pt idx="53">
                  <c:v>9.855000000000011E-2</c:v>
                </c:pt>
                <c:pt idx="54">
                  <c:v>0.1017500000000001</c:v>
                </c:pt>
                <c:pt idx="55">
                  <c:v>0.10500000000000011</c:v>
                </c:pt>
                <c:pt idx="56">
                  <c:v>0.10830000000000012</c:v>
                </c:pt>
                <c:pt idx="57">
                  <c:v>0.11165000000000012</c:v>
                </c:pt>
                <c:pt idx="58">
                  <c:v>0.11505000000000012</c:v>
                </c:pt>
                <c:pt idx="59">
                  <c:v>0.11850000000000013</c:v>
                </c:pt>
                <c:pt idx="60">
                  <c:v>0.12200000000000014</c:v>
                </c:pt>
                <c:pt idx="61">
                  <c:v>0.12555000000000013</c:v>
                </c:pt>
                <c:pt idx="62">
                  <c:v>0.12915000000000015</c:v>
                </c:pt>
                <c:pt idx="63">
                  <c:v>0.13280000000000017</c:v>
                </c:pt>
                <c:pt idx="64">
                  <c:v>0.13650000000000015</c:v>
                </c:pt>
                <c:pt idx="65">
                  <c:v>0.14025000000000015</c:v>
                </c:pt>
                <c:pt idx="66">
                  <c:v>0.14405000000000018</c:v>
                </c:pt>
                <c:pt idx="67">
                  <c:v>0.14790000000000017</c:v>
                </c:pt>
                <c:pt idx="68">
                  <c:v>0.15180000000000018</c:v>
                </c:pt>
                <c:pt idx="69">
                  <c:v>0.15575000000000019</c:v>
                </c:pt>
                <c:pt idx="70">
                  <c:v>0.1597500000000002</c:v>
                </c:pt>
                <c:pt idx="71">
                  <c:v>0.1638000000000002</c:v>
                </c:pt>
                <c:pt idx="72">
                  <c:v>0.1693600000000002</c:v>
                </c:pt>
                <c:pt idx="73">
                  <c:v>0.17501000000000022</c:v>
                </c:pt>
                <c:pt idx="74">
                  <c:v>0.18075000000000022</c:v>
                </c:pt>
                <c:pt idx="75">
                  <c:v>0.18658000000000025</c:v>
                </c:pt>
                <c:pt idx="76">
                  <c:v>0.18711000000000025</c:v>
                </c:pt>
                <c:pt idx="77">
                  <c:v>0.18759000000000023</c:v>
                </c:pt>
                <c:pt idx="78">
                  <c:v>0.18802000000000024</c:v>
                </c:pt>
                <c:pt idx="79">
                  <c:v>0.18840000000000023</c:v>
                </c:pt>
                <c:pt idx="80">
                  <c:v>0.18873000000000023</c:v>
                </c:pt>
                <c:pt idx="81">
                  <c:v>0.18901000000000023</c:v>
                </c:pt>
                <c:pt idx="82">
                  <c:v>0.18924000000000024</c:v>
                </c:pt>
                <c:pt idx="83">
                  <c:v>0.18942000000000023</c:v>
                </c:pt>
                <c:pt idx="84">
                  <c:v>0.18955000000000025</c:v>
                </c:pt>
                <c:pt idx="85">
                  <c:v>0.18963000000000024</c:v>
                </c:pt>
                <c:pt idx="86">
                  <c:v>0.20053500000000027</c:v>
                </c:pt>
                <c:pt idx="87">
                  <c:v>0.21164000000000027</c:v>
                </c:pt>
                <c:pt idx="88">
                  <c:v>0.22294500000000028</c:v>
                </c:pt>
                <c:pt idx="89">
                  <c:v>0.2344500000000003</c:v>
                </c:pt>
                <c:pt idx="90">
                  <c:v>0.25525500000000034</c:v>
                </c:pt>
                <c:pt idx="91">
                  <c:v>0.27646000000000037</c:v>
                </c:pt>
                <c:pt idx="92">
                  <c:v>0.29806500000000041</c:v>
                </c:pt>
                <c:pt idx="93">
                  <c:v>0.32007000000000047</c:v>
                </c:pt>
                <c:pt idx="94">
                  <c:v>0.34247500000000047</c:v>
                </c:pt>
                <c:pt idx="95">
                  <c:v>0.39408000000000049</c:v>
                </c:pt>
                <c:pt idx="96">
                  <c:v>0.4951850000000006</c:v>
                </c:pt>
                <c:pt idx="97">
                  <c:v>0.59829000000000065</c:v>
                </c:pt>
                <c:pt idx="98">
                  <c:v>0.70339500000000066</c:v>
                </c:pt>
                <c:pt idx="99">
                  <c:v>0.81050000000000078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C-40B4-A012-7B4F9C3ED2CB}"/>
            </c:ext>
          </c:extLst>
        </c:ser>
        <c:ser>
          <c:idx val="4"/>
          <c:order val="4"/>
          <c:tx>
            <c:strRef>
              <c:f>'[1]IDEAL COMP IRM (2)'!$P$3</c:f>
              <c:strCache>
                <c:ptCount val="1"/>
                <c:pt idx="0">
                  <c:v>Bowwrow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(2)'!$P$4:$P$103</c:f>
              <c:numCache>
                <c:formatCode>General</c:formatCode>
                <c:ptCount val="100"/>
                <c:pt idx="0">
                  <c:v>0.05</c:v>
                </c:pt>
                <c:pt idx="1">
                  <c:v>5.2500000000000005E-2</c:v>
                </c:pt>
                <c:pt idx="2">
                  <c:v>5.5000000000000007E-2</c:v>
                </c:pt>
                <c:pt idx="3">
                  <c:v>5.7500000000000009E-2</c:v>
                </c:pt>
                <c:pt idx="4">
                  <c:v>6.0000000000000012E-2</c:v>
                </c:pt>
                <c:pt idx="5">
                  <c:v>6.2500000000000014E-2</c:v>
                </c:pt>
                <c:pt idx="6">
                  <c:v>6.5000000000000016E-2</c:v>
                </c:pt>
                <c:pt idx="7">
                  <c:v>6.7500000000000018E-2</c:v>
                </c:pt>
                <c:pt idx="8">
                  <c:v>7.0000000000000021E-2</c:v>
                </c:pt>
                <c:pt idx="9">
                  <c:v>7.2500000000000023E-2</c:v>
                </c:pt>
                <c:pt idx="10">
                  <c:v>7.5000000000000025E-2</c:v>
                </c:pt>
                <c:pt idx="11">
                  <c:v>7.7500000000000027E-2</c:v>
                </c:pt>
                <c:pt idx="12">
                  <c:v>8.0000000000000029E-2</c:v>
                </c:pt>
                <c:pt idx="13">
                  <c:v>8.2500000000000032E-2</c:v>
                </c:pt>
                <c:pt idx="14">
                  <c:v>8.5000000000000034E-2</c:v>
                </c:pt>
                <c:pt idx="15">
                  <c:v>8.7500000000000036E-2</c:v>
                </c:pt>
                <c:pt idx="16">
                  <c:v>9.0000000000000038E-2</c:v>
                </c:pt>
                <c:pt idx="17">
                  <c:v>9.2500000000000041E-2</c:v>
                </c:pt>
                <c:pt idx="18">
                  <c:v>9.5000000000000043E-2</c:v>
                </c:pt>
                <c:pt idx="19">
                  <c:v>9.7500000000000045E-2</c:v>
                </c:pt>
                <c:pt idx="20">
                  <c:v>0.10000000000000005</c:v>
                </c:pt>
                <c:pt idx="21">
                  <c:v>0.10250000000000005</c:v>
                </c:pt>
                <c:pt idx="22">
                  <c:v>0.10500000000000005</c:v>
                </c:pt>
                <c:pt idx="23">
                  <c:v>0.10750000000000005</c:v>
                </c:pt>
                <c:pt idx="24">
                  <c:v>0.11000000000000006</c:v>
                </c:pt>
                <c:pt idx="25">
                  <c:v>0.11250000000000006</c:v>
                </c:pt>
                <c:pt idx="26">
                  <c:v>0.11500000000000006</c:v>
                </c:pt>
                <c:pt idx="27">
                  <c:v>0.11750000000000006</c:v>
                </c:pt>
                <c:pt idx="28">
                  <c:v>0.12000000000000006</c:v>
                </c:pt>
                <c:pt idx="29">
                  <c:v>0.12250000000000007</c:v>
                </c:pt>
                <c:pt idx="30">
                  <c:v>0.12500000000000006</c:v>
                </c:pt>
                <c:pt idx="31">
                  <c:v>0.12750000000000006</c:v>
                </c:pt>
                <c:pt idx="32">
                  <c:v>0.13000000000000006</c:v>
                </c:pt>
                <c:pt idx="33">
                  <c:v>0.13250000000000006</c:v>
                </c:pt>
                <c:pt idx="34">
                  <c:v>0.13500000000000006</c:v>
                </c:pt>
                <c:pt idx="35">
                  <c:v>0.13750000000000007</c:v>
                </c:pt>
                <c:pt idx="36">
                  <c:v>0.14000000000000007</c:v>
                </c:pt>
                <c:pt idx="37">
                  <c:v>0.14250000000000007</c:v>
                </c:pt>
                <c:pt idx="38">
                  <c:v>0.14500000000000007</c:v>
                </c:pt>
                <c:pt idx="39">
                  <c:v>0.14750000000000008</c:v>
                </c:pt>
                <c:pt idx="40">
                  <c:v>0.15000000000000008</c:v>
                </c:pt>
                <c:pt idx="41">
                  <c:v>0.15250000000000008</c:v>
                </c:pt>
                <c:pt idx="42">
                  <c:v>0.15500000000000008</c:v>
                </c:pt>
                <c:pt idx="43">
                  <c:v>0.15750000000000008</c:v>
                </c:pt>
                <c:pt idx="44">
                  <c:v>0.16000000000000009</c:v>
                </c:pt>
                <c:pt idx="45">
                  <c:v>0.16250000000000009</c:v>
                </c:pt>
                <c:pt idx="46">
                  <c:v>0.16500000000000009</c:v>
                </c:pt>
                <c:pt idx="47">
                  <c:v>0.16750000000000009</c:v>
                </c:pt>
                <c:pt idx="48">
                  <c:v>0.1700000000000001</c:v>
                </c:pt>
                <c:pt idx="49">
                  <c:v>0.1725000000000001</c:v>
                </c:pt>
                <c:pt idx="50">
                  <c:v>0.1750000000000001</c:v>
                </c:pt>
                <c:pt idx="51">
                  <c:v>0.1775000000000001</c:v>
                </c:pt>
                <c:pt idx="52">
                  <c:v>0.1800000000000001</c:v>
                </c:pt>
                <c:pt idx="53">
                  <c:v>0.18250000000000011</c:v>
                </c:pt>
                <c:pt idx="54">
                  <c:v>0.18500000000000011</c:v>
                </c:pt>
                <c:pt idx="55">
                  <c:v>0.18750000000000011</c:v>
                </c:pt>
                <c:pt idx="56">
                  <c:v>0.19000000000000011</c:v>
                </c:pt>
                <c:pt idx="57">
                  <c:v>0.19250000000000012</c:v>
                </c:pt>
                <c:pt idx="58">
                  <c:v>0.19500000000000012</c:v>
                </c:pt>
                <c:pt idx="59">
                  <c:v>0.19750000000000012</c:v>
                </c:pt>
                <c:pt idx="60">
                  <c:v>0.20000000000000012</c:v>
                </c:pt>
                <c:pt idx="61">
                  <c:v>0.20250000000000012</c:v>
                </c:pt>
                <c:pt idx="62">
                  <c:v>0.20500000000000013</c:v>
                </c:pt>
                <c:pt idx="63">
                  <c:v>0.20750000000000013</c:v>
                </c:pt>
                <c:pt idx="64">
                  <c:v>0.21000000000000013</c:v>
                </c:pt>
                <c:pt idx="65">
                  <c:v>0.21250000000000013</c:v>
                </c:pt>
                <c:pt idx="66">
                  <c:v>0.21500000000000014</c:v>
                </c:pt>
                <c:pt idx="67">
                  <c:v>0.21750000000000014</c:v>
                </c:pt>
                <c:pt idx="68">
                  <c:v>0.22000000000000014</c:v>
                </c:pt>
                <c:pt idx="69">
                  <c:v>0.22250000000000014</c:v>
                </c:pt>
                <c:pt idx="70">
                  <c:v>0.22500000000000014</c:v>
                </c:pt>
                <c:pt idx="71">
                  <c:v>0.22750000000000015</c:v>
                </c:pt>
                <c:pt idx="72">
                  <c:v>0.23200000000000015</c:v>
                </c:pt>
                <c:pt idx="73">
                  <c:v>0.23650000000000015</c:v>
                </c:pt>
                <c:pt idx="74">
                  <c:v>0.24100000000000016</c:v>
                </c:pt>
                <c:pt idx="75">
                  <c:v>0.24550000000000016</c:v>
                </c:pt>
                <c:pt idx="76">
                  <c:v>0.24300000000000016</c:v>
                </c:pt>
                <c:pt idx="77">
                  <c:v>0.24050000000000016</c:v>
                </c:pt>
                <c:pt idx="78">
                  <c:v>0.23800000000000016</c:v>
                </c:pt>
                <c:pt idx="79">
                  <c:v>0.23550000000000015</c:v>
                </c:pt>
                <c:pt idx="80">
                  <c:v>0.23300000000000015</c:v>
                </c:pt>
                <c:pt idx="81">
                  <c:v>0.23050000000000015</c:v>
                </c:pt>
                <c:pt idx="82">
                  <c:v>0.22800000000000015</c:v>
                </c:pt>
                <c:pt idx="83">
                  <c:v>0.22550000000000014</c:v>
                </c:pt>
                <c:pt idx="84">
                  <c:v>0.22300000000000014</c:v>
                </c:pt>
                <c:pt idx="85">
                  <c:v>0.22050000000000014</c:v>
                </c:pt>
                <c:pt idx="86">
                  <c:v>0.23050000000000015</c:v>
                </c:pt>
                <c:pt idx="87">
                  <c:v>0.24050000000000016</c:v>
                </c:pt>
                <c:pt idx="88">
                  <c:v>0.25050000000000017</c:v>
                </c:pt>
                <c:pt idx="89">
                  <c:v>0.26050000000000018</c:v>
                </c:pt>
                <c:pt idx="90">
                  <c:v>0.28050000000000019</c:v>
                </c:pt>
                <c:pt idx="91">
                  <c:v>0.30050000000000021</c:v>
                </c:pt>
                <c:pt idx="92">
                  <c:v>0.32050000000000023</c:v>
                </c:pt>
                <c:pt idx="93">
                  <c:v>0.34050000000000025</c:v>
                </c:pt>
                <c:pt idx="94">
                  <c:v>0.36050000000000026</c:v>
                </c:pt>
                <c:pt idx="95">
                  <c:v>0.41050000000000025</c:v>
                </c:pt>
                <c:pt idx="96">
                  <c:v>0.51050000000000029</c:v>
                </c:pt>
                <c:pt idx="97">
                  <c:v>0.61050000000000026</c:v>
                </c:pt>
                <c:pt idx="98">
                  <c:v>0.71050000000000024</c:v>
                </c:pt>
                <c:pt idx="99">
                  <c:v>0.81050000000000022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C-40B4-A012-7B4F9C3ED2CB}"/>
            </c:ext>
          </c:extLst>
        </c:ser>
        <c:ser>
          <c:idx val="5"/>
          <c:order val="5"/>
          <c:tx>
            <c:strRef>
              <c:f>'[1]IDEAL COMP IRM (2)'!$Q$3</c:f>
              <c:strCache>
                <c:ptCount val="1"/>
                <c:pt idx="0">
                  <c:v>Borrow Compounded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(2)'!$Q$4:$Q$103</c:f>
              <c:numCache>
                <c:formatCode>General</c:formatCode>
                <c:ptCount val="100"/>
                <c:pt idx="0">
                  <c:v>5.1271096082311507E-2</c:v>
                </c:pt>
                <c:pt idx="1">
                  <c:v>5.3902561276130356E-2</c:v>
                </c:pt>
                <c:pt idx="2">
                  <c:v>5.6540613790366345E-2</c:v>
                </c:pt>
                <c:pt idx="3">
                  <c:v>5.9185269760806181E-2</c:v>
                </c:pt>
                <c:pt idx="4">
                  <c:v>6.1836545969799817E-2</c:v>
                </c:pt>
                <c:pt idx="5">
                  <c:v>6.4494457774958658E-2</c:v>
                </c:pt>
                <c:pt idx="6">
                  <c:v>6.7159023143245733E-2</c:v>
                </c:pt>
                <c:pt idx="7">
                  <c:v>6.9830258578757576E-2</c:v>
                </c:pt>
                <c:pt idx="8">
                  <c:v>7.250818016482663E-2</c:v>
                </c:pt>
                <c:pt idx="9">
                  <c:v>7.5192804875635622E-2</c:v>
                </c:pt>
                <c:pt idx="10">
                  <c:v>7.7884149400360148E-2</c:v>
                </c:pt>
                <c:pt idx="11">
                  <c:v>8.0582230817696887E-2</c:v>
                </c:pt>
                <c:pt idx="12">
                  <c:v>8.3287066179344116E-2</c:v>
                </c:pt>
                <c:pt idx="13">
                  <c:v>8.5998671927762782E-2</c:v>
                </c:pt>
                <c:pt idx="14">
                  <c:v>8.8717064499309384E-2</c:v>
                </c:pt>
                <c:pt idx="15">
                  <c:v>9.1442262401800312E-2</c:v>
                </c:pt>
                <c:pt idx="16">
                  <c:v>9.4174281558071282E-2</c:v>
                </c:pt>
                <c:pt idx="17">
                  <c:v>9.6913139537057491E-2</c:v>
                </c:pt>
                <c:pt idx="18">
                  <c:v>9.9658852496269823E-2</c:v>
                </c:pt>
                <c:pt idx="19">
                  <c:v>0.1024114390544133</c:v>
                </c:pt>
                <c:pt idx="20">
                  <c:v>0.10517091539459478</c:v>
                </c:pt>
                <c:pt idx="21">
                  <c:v>0.10793729931076967</c:v>
                </c:pt>
                <c:pt idx="22">
                  <c:v>0.11071060762715579</c:v>
                </c:pt>
                <c:pt idx="23">
                  <c:v>0.11349085752059174</c:v>
                </c:pt>
                <c:pt idx="24">
                  <c:v>0.11627806702505339</c:v>
                </c:pt>
                <c:pt idx="25">
                  <c:v>0.1190722536332407</c:v>
                </c:pt>
                <c:pt idx="26">
                  <c:v>0.12187343410677776</c:v>
                </c:pt>
                <c:pt idx="27">
                  <c:v>0.12468162593217347</c:v>
                </c:pt>
                <c:pt idx="28">
                  <c:v>0.12749684772544589</c:v>
                </c:pt>
                <c:pt idx="29">
                  <c:v>0.13031911596620183</c:v>
                </c:pt>
                <c:pt idx="30">
                  <c:v>0.13314844904676892</c:v>
                </c:pt>
                <c:pt idx="31">
                  <c:v>0.13598486414883104</c:v>
                </c:pt>
                <c:pt idx="32">
                  <c:v>0.13882837854981678</c:v>
                </c:pt>
                <c:pt idx="33">
                  <c:v>0.14167901132454674</c:v>
                </c:pt>
                <c:pt idx="34">
                  <c:v>0.14453677949866983</c:v>
                </c:pt>
                <c:pt idx="35">
                  <c:v>0.14740170088586013</c:v>
                </c:pt>
                <c:pt idx="36">
                  <c:v>0.15027379329779156</c:v>
                </c:pt>
                <c:pt idx="37">
                  <c:v>0.15315307537922696</c:v>
                </c:pt>
                <c:pt idx="38">
                  <c:v>0.15603956441856792</c:v>
                </c:pt>
                <c:pt idx="39">
                  <c:v>0.15893327897995646</c:v>
                </c:pt>
                <c:pt idx="40">
                  <c:v>0.16183423681625264</c:v>
                </c:pt>
                <c:pt idx="41">
                  <c:v>0.16474245558181955</c:v>
                </c:pt>
                <c:pt idx="42">
                  <c:v>0.1676579542876151</c:v>
                </c:pt>
                <c:pt idx="43">
                  <c:v>0.17058075103035808</c:v>
                </c:pt>
                <c:pt idx="44">
                  <c:v>0.1735108639170555</c:v>
                </c:pt>
                <c:pt idx="45">
                  <c:v>0.17644831086840473</c:v>
                </c:pt>
                <c:pt idx="46">
                  <c:v>0.17939311102425282</c:v>
                </c:pt>
                <c:pt idx="47">
                  <c:v>0.18234528234509195</c:v>
                </c:pt>
                <c:pt idx="48">
                  <c:v>0.1853048432123181</c:v>
                </c:pt>
                <c:pt idx="49">
                  <c:v>0.18827181231563928</c:v>
                </c:pt>
                <c:pt idx="50">
                  <c:v>0.19124620770785139</c:v>
                </c:pt>
                <c:pt idx="51">
                  <c:v>0.19422804882184797</c:v>
                </c:pt>
                <c:pt idx="52">
                  <c:v>0.19721735395163131</c:v>
                </c:pt>
                <c:pt idx="53">
                  <c:v>0.20021414170999141</c:v>
                </c:pt>
                <c:pt idx="54">
                  <c:v>0.20321843007266849</c:v>
                </c:pt>
                <c:pt idx="55">
                  <c:v>0.20623023923831241</c:v>
                </c:pt>
                <c:pt idx="56">
                  <c:v>0.20924958735792654</c:v>
                </c:pt>
                <c:pt idx="57">
                  <c:v>0.21227649321307784</c:v>
                </c:pt>
                <c:pt idx="58">
                  <c:v>0.21531097585238879</c:v>
                </c:pt>
                <c:pt idx="59">
                  <c:v>0.2183530535822531</c:v>
                </c:pt>
                <c:pt idx="60">
                  <c:v>0.2214027465323134</c:v>
                </c:pt>
                <c:pt idx="61">
                  <c:v>0.2244600732708899</c:v>
                </c:pt>
                <c:pt idx="62">
                  <c:v>0.22752505290129554</c:v>
                </c:pt>
                <c:pt idx="63">
                  <c:v>0.2305977039964815</c:v>
                </c:pt>
                <c:pt idx="64">
                  <c:v>0.2336780469842763</c:v>
                </c:pt>
                <c:pt idx="65">
                  <c:v>0.23676610029111633</c:v>
                </c:pt>
                <c:pt idx="66">
                  <c:v>0.23986188341557191</c:v>
                </c:pt>
                <c:pt idx="67">
                  <c:v>0.24296541576277653</c:v>
                </c:pt>
                <c:pt idx="68">
                  <c:v>0.24607671594163061</c:v>
                </c:pt>
                <c:pt idx="69">
                  <c:v>0.2491958047868239</c:v>
                </c:pt>
                <c:pt idx="70">
                  <c:v>0.25232270125196066</c:v>
                </c:pt>
                <c:pt idx="71">
                  <c:v>0.25545742463111476</c:v>
                </c:pt>
                <c:pt idx="72">
                  <c:v>0.26111971286556512</c:v>
                </c:pt>
                <c:pt idx="73">
                  <c:v>0.26680753900472509</c:v>
                </c:pt>
                <c:pt idx="74">
                  <c:v>0.27252101795014472</c:v>
                </c:pt>
                <c:pt idx="75">
                  <c:v>0.27826026546315319</c:v>
                </c:pt>
                <c:pt idx="76">
                  <c:v>0.27506860635413521</c:v>
                </c:pt>
                <c:pt idx="77">
                  <c:v>0.27188491638043311</c:v>
                </c:pt>
                <c:pt idx="78">
                  <c:v>0.26870917565680896</c:v>
                </c:pt>
                <c:pt idx="79">
                  <c:v>0.26554136500693382</c:v>
                </c:pt>
                <c:pt idx="80">
                  <c:v>0.26238146305364496</c:v>
                </c:pt>
                <c:pt idx="81">
                  <c:v>0.25922945143252019</c:v>
                </c:pt>
                <c:pt idx="82">
                  <c:v>0.25608530979869348</c:v>
                </c:pt>
                <c:pt idx="83">
                  <c:v>0.25294901875997855</c:v>
                </c:pt>
                <c:pt idx="84">
                  <c:v>0.24982055934391156</c:v>
                </c:pt>
                <c:pt idx="85">
                  <c:v>0.24669991053289708</c:v>
                </c:pt>
                <c:pt idx="86">
                  <c:v>0.25922945143252019</c:v>
                </c:pt>
                <c:pt idx="87">
                  <c:v>0.27188491638043311</c:v>
                </c:pt>
                <c:pt idx="88">
                  <c:v>0.28466757072997861</c:v>
                </c:pt>
                <c:pt idx="89">
                  <c:v>0.29757869273657311</c:v>
                </c:pt>
                <c:pt idx="90">
                  <c:v>0.32379151763688996</c:v>
                </c:pt>
                <c:pt idx="91">
                  <c:v>0.35053387691270976</c:v>
                </c:pt>
                <c:pt idx="92">
                  <c:v>0.37781646697497062</c:v>
                </c:pt>
                <c:pt idx="93">
                  <c:v>0.405650201207856</c:v>
                </c:pt>
                <c:pt idx="94">
                  <c:v>0.43404621390238884</c:v>
                </c:pt>
                <c:pt idx="95">
                  <c:v>0.50757132221594858</c:v>
                </c:pt>
                <c:pt idx="96">
                  <c:v>0.66612394575757405</c:v>
                </c:pt>
                <c:pt idx="97">
                  <c:v>0.84135168151921502</c:v>
                </c:pt>
                <c:pt idx="98">
                  <c:v>1.0350082640614771</c:v>
                </c:pt>
                <c:pt idx="99">
                  <c:v>1.2490318700795187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FC-40B4-A012-7B4F9C3ED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476912"/>
        <c:axId val="424470024"/>
      </c:lineChart>
      <c:catAx>
        <c:axId val="42447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0024"/>
        <c:crosses val="autoZero"/>
        <c:auto val="1"/>
        <c:lblAlgn val="ctr"/>
        <c:lblOffset val="100"/>
        <c:noMultiLvlLbl val="0"/>
      </c:catAx>
      <c:valAx>
        <c:axId val="42447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7968414325569E-2"/>
          <c:y val="4.9406962515188071E-2"/>
          <c:w val="0.92618510524022335"/>
          <c:h val="0.86459442981488932"/>
        </c:manualLayout>
      </c:layout>
      <c:lineChart>
        <c:grouping val="stacked"/>
        <c:varyColors val="0"/>
        <c:ser>
          <c:idx val="0"/>
          <c:order val="0"/>
          <c:tx>
            <c:strRef>
              <c:f>'[1]IDEAL COMP IRM (2)'!$C$3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(2)'!$C$4:$C$103</c:f>
              <c:numCache>
                <c:formatCode>General</c:formatCode>
                <c:ptCount val="100"/>
                <c:pt idx="0">
                  <c:v>3.0000000000000003E-4</c:v>
                </c:pt>
                <c:pt idx="1">
                  <c:v>6.3000000000000013E-4</c:v>
                </c:pt>
                <c:pt idx="2">
                  <c:v>9.8999999999999999E-4</c:v>
                </c:pt>
                <c:pt idx="3">
                  <c:v>1.3800000000000002E-3</c:v>
                </c:pt>
                <c:pt idx="4">
                  <c:v>1.8000000000000004E-3</c:v>
                </c:pt>
                <c:pt idx="5">
                  <c:v>2.2500000000000007E-3</c:v>
                </c:pt>
                <c:pt idx="6">
                  <c:v>2.7300000000000011E-3</c:v>
                </c:pt>
                <c:pt idx="7">
                  <c:v>3.2400000000000007E-3</c:v>
                </c:pt>
                <c:pt idx="8">
                  <c:v>3.7800000000000008E-3</c:v>
                </c:pt>
                <c:pt idx="9">
                  <c:v>4.3500000000000014E-3</c:v>
                </c:pt>
                <c:pt idx="10">
                  <c:v>4.9500000000000013E-3</c:v>
                </c:pt>
                <c:pt idx="11">
                  <c:v>5.5800000000000016E-3</c:v>
                </c:pt>
                <c:pt idx="12">
                  <c:v>6.2400000000000008E-3</c:v>
                </c:pt>
                <c:pt idx="13">
                  <c:v>6.9300000000000013E-3</c:v>
                </c:pt>
                <c:pt idx="14">
                  <c:v>7.6500000000000023E-3</c:v>
                </c:pt>
                <c:pt idx="15">
                  <c:v>8.400000000000003E-3</c:v>
                </c:pt>
                <c:pt idx="16">
                  <c:v>9.1800000000000041E-3</c:v>
                </c:pt>
                <c:pt idx="17">
                  <c:v>9.9900000000000058E-3</c:v>
                </c:pt>
                <c:pt idx="18">
                  <c:v>1.0830000000000006E-2</c:v>
                </c:pt>
                <c:pt idx="19">
                  <c:v>1.1700000000000009E-2</c:v>
                </c:pt>
                <c:pt idx="20">
                  <c:v>1.2600000000000009E-2</c:v>
                </c:pt>
                <c:pt idx="21">
                  <c:v>1.3530000000000011E-2</c:v>
                </c:pt>
                <c:pt idx="22">
                  <c:v>1.449000000000001E-2</c:v>
                </c:pt>
                <c:pt idx="23">
                  <c:v>1.5480000000000011E-2</c:v>
                </c:pt>
                <c:pt idx="24">
                  <c:v>1.6500000000000011E-2</c:v>
                </c:pt>
                <c:pt idx="25">
                  <c:v>1.7550000000000014E-2</c:v>
                </c:pt>
                <c:pt idx="26">
                  <c:v>1.8630000000000015E-2</c:v>
                </c:pt>
                <c:pt idx="27">
                  <c:v>1.9740000000000014E-2</c:v>
                </c:pt>
                <c:pt idx="28">
                  <c:v>2.0880000000000017E-2</c:v>
                </c:pt>
                <c:pt idx="29">
                  <c:v>2.2050000000000021E-2</c:v>
                </c:pt>
                <c:pt idx="30">
                  <c:v>2.3250000000000014E-2</c:v>
                </c:pt>
                <c:pt idx="31">
                  <c:v>2.4480000000000019E-2</c:v>
                </c:pt>
                <c:pt idx="32">
                  <c:v>2.574000000000002E-2</c:v>
                </c:pt>
                <c:pt idx="33">
                  <c:v>2.7030000000000023E-2</c:v>
                </c:pt>
                <c:pt idx="34">
                  <c:v>2.8350000000000024E-2</c:v>
                </c:pt>
                <c:pt idx="35">
                  <c:v>2.9700000000000025E-2</c:v>
                </c:pt>
                <c:pt idx="36">
                  <c:v>3.1080000000000028E-2</c:v>
                </c:pt>
                <c:pt idx="37">
                  <c:v>3.2490000000000033E-2</c:v>
                </c:pt>
                <c:pt idx="38">
                  <c:v>3.393000000000003E-2</c:v>
                </c:pt>
                <c:pt idx="39">
                  <c:v>3.5400000000000036E-2</c:v>
                </c:pt>
                <c:pt idx="40">
                  <c:v>3.6900000000000037E-2</c:v>
                </c:pt>
                <c:pt idx="41">
                  <c:v>3.8430000000000034E-2</c:v>
                </c:pt>
                <c:pt idx="42">
                  <c:v>3.9990000000000039E-2</c:v>
                </c:pt>
                <c:pt idx="43">
                  <c:v>4.1580000000000041E-2</c:v>
                </c:pt>
                <c:pt idx="44">
                  <c:v>4.3200000000000044E-2</c:v>
                </c:pt>
                <c:pt idx="45">
                  <c:v>4.4850000000000043E-2</c:v>
                </c:pt>
                <c:pt idx="46">
                  <c:v>4.6530000000000057E-2</c:v>
                </c:pt>
                <c:pt idx="47">
                  <c:v>4.8240000000000047E-2</c:v>
                </c:pt>
                <c:pt idx="48">
                  <c:v>4.9980000000000059E-2</c:v>
                </c:pt>
                <c:pt idx="49">
                  <c:v>5.1750000000000053E-2</c:v>
                </c:pt>
                <c:pt idx="50">
                  <c:v>5.3550000000000056E-2</c:v>
                </c:pt>
                <c:pt idx="51">
                  <c:v>5.5380000000000054E-2</c:v>
                </c:pt>
                <c:pt idx="52">
                  <c:v>5.7240000000000055E-2</c:v>
                </c:pt>
                <c:pt idx="53">
                  <c:v>5.9130000000000064E-2</c:v>
                </c:pt>
                <c:pt idx="54">
                  <c:v>6.1050000000000063E-2</c:v>
                </c:pt>
                <c:pt idx="55">
                  <c:v>6.3000000000000056E-2</c:v>
                </c:pt>
                <c:pt idx="56">
                  <c:v>6.4980000000000065E-2</c:v>
                </c:pt>
                <c:pt idx="57">
                  <c:v>6.6990000000000077E-2</c:v>
                </c:pt>
                <c:pt idx="58">
                  <c:v>6.9030000000000064E-2</c:v>
                </c:pt>
                <c:pt idx="59">
                  <c:v>7.110000000000008E-2</c:v>
                </c:pt>
                <c:pt idx="60">
                  <c:v>7.3200000000000071E-2</c:v>
                </c:pt>
                <c:pt idx="61">
                  <c:v>7.5330000000000077E-2</c:v>
                </c:pt>
                <c:pt idx="62">
                  <c:v>7.7490000000000087E-2</c:v>
                </c:pt>
                <c:pt idx="63">
                  <c:v>7.9680000000000098E-2</c:v>
                </c:pt>
                <c:pt idx="64">
                  <c:v>8.1900000000000084E-2</c:v>
                </c:pt>
                <c:pt idx="65">
                  <c:v>8.4150000000000086E-2</c:v>
                </c:pt>
                <c:pt idx="66">
                  <c:v>8.6430000000000104E-2</c:v>
                </c:pt>
                <c:pt idx="67">
                  <c:v>8.8740000000000097E-2</c:v>
                </c:pt>
                <c:pt idx="68">
                  <c:v>9.1080000000000105E-2</c:v>
                </c:pt>
                <c:pt idx="69">
                  <c:v>9.3450000000000116E-2</c:v>
                </c:pt>
                <c:pt idx="70">
                  <c:v>9.5850000000000116E-2</c:v>
                </c:pt>
                <c:pt idx="71">
                  <c:v>9.8280000000000117E-2</c:v>
                </c:pt>
                <c:pt idx="72">
                  <c:v>0.10161600000000012</c:v>
                </c:pt>
                <c:pt idx="73">
                  <c:v>0.10500600000000013</c:v>
                </c:pt>
                <c:pt idx="74">
                  <c:v>0.10845000000000013</c:v>
                </c:pt>
                <c:pt idx="75">
                  <c:v>0.11194800000000014</c:v>
                </c:pt>
                <c:pt idx="76">
                  <c:v>0.11226600000000014</c:v>
                </c:pt>
                <c:pt idx="77">
                  <c:v>0.11255400000000013</c:v>
                </c:pt>
                <c:pt idx="78">
                  <c:v>0.11281200000000013</c:v>
                </c:pt>
                <c:pt idx="79">
                  <c:v>0.11304000000000014</c:v>
                </c:pt>
                <c:pt idx="80">
                  <c:v>0.11323800000000013</c:v>
                </c:pt>
                <c:pt idx="81">
                  <c:v>0.11340600000000013</c:v>
                </c:pt>
                <c:pt idx="82">
                  <c:v>0.11354400000000014</c:v>
                </c:pt>
                <c:pt idx="83">
                  <c:v>0.11365200000000013</c:v>
                </c:pt>
                <c:pt idx="84">
                  <c:v>0.11373000000000014</c:v>
                </c:pt>
                <c:pt idx="85">
                  <c:v>0.11377800000000014</c:v>
                </c:pt>
                <c:pt idx="86">
                  <c:v>0.12032100000000015</c:v>
                </c:pt>
                <c:pt idx="87">
                  <c:v>0.12698400000000015</c:v>
                </c:pt>
                <c:pt idx="88">
                  <c:v>0.13376700000000016</c:v>
                </c:pt>
                <c:pt idx="89">
                  <c:v>0.14067000000000018</c:v>
                </c:pt>
                <c:pt idx="90">
                  <c:v>0.15315300000000021</c:v>
                </c:pt>
                <c:pt idx="91">
                  <c:v>0.16587600000000022</c:v>
                </c:pt>
                <c:pt idx="92">
                  <c:v>0.17883900000000025</c:v>
                </c:pt>
                <c:pt idx="93">
                  <c:v>0.19204200000000027</c:v>
                </c:pt>
                <c:pt idx="94">
                  <c:v>0.20548500000000028</c:v>
                </c:pt>
                <c:pt idx="95">
                  <c:v>0.23644800000000027</c:v>
                </c:pt>
                <c:pt idx="96">
                  <c:v>0.29711100000000035</c:v>
                </c:pt>
                <c:pt idx="97">
                  <c:v>0.35897400000000035</c:v>
                </c:pt>
                <c:pt idx="98">
                  <c:v>0.42203700000000038</c:v>
                </c:pt>
                <c:pt idx="99">
                  <c:v>0.48630000000000045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8-4E49-8DCD-925DB81FEEFD}"/>
            </c:ext>
          </c:extLst>
        </c:ser>
        <c:ser>
          <c:idx val="1"/>
          <c:order val="1"/>
          <c:tx>
            <c:strRef>
              <c:f>'[1]IDEAL COMP IRM (2)'!$D$3</c:f>
              <c:strCache>
                <c:ptCount val="1"/>
                <c:pt idx="0">
                  <c:v>Supply Compounded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(2)'!$D$4:$D$103</c:f>
              <c:numCache>
                <c:formatCode>General</c:formatCode>
                <c:ptCount val="100"/>
                <c:pt idx="0">
                  <c:v>3.0004503385283599E-4</c:v>
                </c:pt>
                <c:pt idx="1">
                  <c:v>6.3019869375180448E-4</c:v>
                </c:pt>
                <c:pt idx="2">
                  <c:v>9.90490259235699E-4</c:v>
                </c:pt>
                <c:pt idx="3">
                  <c:v>1.3809526747490253E-3</c:v>
                </c:pt>
                <c:pt idx="4">
                  <c:v>1.8016211483400379E-3</c:v>
                </c:pt>
                <c:pt idx="5">
                  <c:v>2.2525331245588642E-3</c:v>
                </c:pt>
                <c:pt idx="6">
                  <c:v>2.733729773948701E-3</c:v>
                </c:pt>
                <c:pt idx="7">
                  <c:v>3.2452545243162323E-3</c:v>
                </c:pt>
                <c:pt idx="8">
                  <c:v>3.7871530241295748E-3</c:v>
                </c:pt>
                <c:pt idx="9">
                  <c:v>4.3594751645685825E-3</c:v>
                </c:pt>
                <c:pt idx="10">
                  <c:v>4.9622712649097789E-3</c:v>
                </c:pt>
                <c:pt idx="11">
                  <c:v>5.5955972111068064E-3</c:v>
                </c:pt>
                <c:pt idx="12">
                  <c:v>6.2595092600905566E-3</c:v>
                </c:pt>
                <c:pt idx="13">
                  <c:v>6.9540679099262537E-3</c:v>
                </c:pt>
                <c:pt idx="14">
                  <c:v>7.6793360526612453E-3</c:v>
                </c:pt>
                <c:pt idx="15">
                  <c:v>8.435378862418963E-3</c:v>
                </c:pt>
                <c:pt idx="16">
                  <c:v>9.222265245410588E-3</c:v>
                </c:pt>
                <c:pt idx="17">
                  <c:v>1.0040066633573153E-2</c:v>
                </c:pt>
                <c:pt idx="18">
                  <c:v>1.0888856500494759E-2</c:v>
                </c:pt>
                <c:pt idx="19">
                  <c:v>1.1768712512075785E-2</c:v>
                </c:pt>
                <c:pt idx="20">
                  <c:v>1.2679714334767223E-2</c:v>
                </c:pt>
                <c:pt idx="21">
                  <c:v>1.3621944750466186E-2</c:v>
                </c:pt>
                <c:pt idx="22">
                  <c:v>1.4595488909277865E-2</c:v>
                </c:pt>
                <c:pt idx="23">
                  <c:v>1.5600435875121166E-2</c:v>
                </c:pt>
                <c:pt idx="24">
                  <c:v>1.6636876468287154E-2</c:v>
                </c:pt>
                <c:pt idx="25">
                  <c:v>1.770490612825637E-2</c:v>
                </c:pt>
                <c:pt idx="26">
                  <c:v>1.8804621195461335E-2</c:v>
                </c:pt>
                <c:pt idx="27">
                  <c:v>1.9936121898036951E-2</c:v>
                </c:pt>
                <c:pt idx="28">
                  <c:v>2.1099512359457728E-2</c:v>
                </c:pt>
                <c:pt idx="29">
                  <c:v>2.2294897913854417E-2</c:v>
                </c:pt>
                <c:pt idx="30">
                  <c:v>2.3522387965638547E-2</c:v>
                </c:pt>
                <c:pt idx="31">
                  <c:v>2.4782095282204875E-2</c:v>
                </c:pt>
                <c:pt idx="32">
                  <c:v>2.6074134537813709E-2</c:v>
                </c:pt>
                <c:pt idx="33">
                  <c:v>2.739862432172524E-2</c:v>
                </c:pt>
                <c:pt idx="34">
                  <c:v>2.875568562344033E-2</c:v>
                </c:pt>
                <c:pt idx="35">
                  <c:v>3.0145443619437273E-2</c:v>
                </c:pt>
                <c:pt idx="36">
                  <c:v>3.1568025686211643E-2</c:v>
                </c:pt>
                <c:pt idx="37">
                  <c:v>3.3023562594494349E-2</c:v>
                </c:pt>
                <c:pt idx="38">
                  <c:v>3.4512187993903876E-2</c:v>
                </c:pt>
                <c:pt idx="39">
                  <c:v>3.6034039083587377E-2</c:v>
                </c:pt>
                <c:pt idx="40">
                  <c:v>3.7589256454390263E-2</c:v>
                </c:pt>
                <c:pt idx="41">
                  <c:v>3.9177983025992846E-2</c:v>
                </c:pt>
                <c:pt idx="42">
                  <c:v>4.0800365786821891E-2</c:v>
                </c:pt>
                <c:pt idx="43">
                  <c:v>4.2456554695067705E-2</c:v>
                </c:pt>
                <c:pt idx="44">
                  <c:v>4.4146702723829589E-2</c:v>
                </c:pt>
                <c:pt idx="45">
                  <c:v>4.5870967218896164E-2</c:v>
                </c:pt>
                <c:pt idx="46">
                  <c:v>4.762950673598354E-2</c:v>
                </c:pt>
                <c:pt idx="47">
                  <c:v>4.9422485856734477E-2</c:v>
                </c:pt>
                <c:pt idx="48">
                  <c:v>5.1250070625149746E-2</c:v>
                </c:pt>
                <c:pt idx="49">
                  <c:v>5.3112430957312551E-2</c:v>
                </c:pt>
                <c:pt idx="50">
                  <c:v>5.5009740507610649E-2</c:v>
                </c:pt>
                <c:pt idx="51">
                  <c:v>5.6942175611213175E-2</c:v>
                </c:pt>
                <c:pt idx="52">
                  <c:v>5.8909917395922218E-2</c:v>
                </c:pt>
                <c:pt idx="53">
                  <c:v>6.0913149920878151E-2</c:v>
                </c:pt>
                <c:pt idx="54">
                  <c:v>6.2952059614733269E-2</c:v>
                </c:pt>
                <c:pt idx="55">
                  <c:v>6.5026838233218864E-2</c:v>
                </c:pt>
                <c:pt idx="56">
                  <c:v>6.7137680377067133E-2</c:v>
                </c:pt>
                <c:pt idx="57">
                  <c:v>6.9284784126204091E-2</c:v>
                </c:pt>
                <c:pt idx="58">
                  <c:v>7.1468351362453442E-2</c:v>
                </c:pt>
                <c:pt idx="59">
                  <c:v>7.3688587992185139E-2</c:v>
                </c:pt>
                <c:pt idx="60">
                  <c:v>7.5945703206655946E-2</c:v>
                </c:pt>
                <c:pt idx="61">
                  <c:v>7.8239910010462932E-2</c:v>
                </c:pt>
                <c:pt idx="62">
                  <c:v>8.0571425161077848E-2</c:v>
                </c:pt>
                <c:pt idx="63">
                  <c:v>8.2940469342874579E-2</c:v>
                </c:pt>
                <c:pt idx="64">
                  <c:v>8.5347268042468505E-2</c:v>
                </c:pt>
                <c:pt idx="65">
                  <c:v>8.7792048618644758E-2</c:v>
                </c:pt>
                <c:pt idx="66">
                  <c:v>9.0275043680817735E-2</c:v>
                </c:pt>
                <c:pt idx="67">
                  <c:v>9.2796490317328395E-2</c:v>
                </c:pt>
                <c:pt idx="68">
                  <c:v>9.5356628072359451E-2</c:v>
                </c:pt>
                <c:pt idx="69">
                  <c:v>9.7955702111504284E-2</c:v>
                </c:pt>
                <c:pt idx="70">
                  <c:v>0.10059395989509801</c:v>
                </c:pt>
                <c:pt idx="71">
                  <c:v>0.10327165520740333</c:v>
                </c:pt>
                <c:pt idx="72">
                  <c:v>0.10695831546931078</c:v>
                </c:pt>
                <c:pt idx="73">
                  <c:v>0.11071727151424238</c:v>
                </c:pt>
                <c:pt idx="74">
                  <c:v>0.11454917643080398</c:v>
                </c:pt>
                <c:pt idx="75">
                  <c:v>0.11845469620123561</c:v>
                </c:pt>
                <c:pt idx="76">
                  <c:v>0.11881042119983998</c:v>
                </c:pt>
                <c:pt idx="77">
                  <c:v>0.11913268539428956</c:v>
                </c:pt>
                <c:pt idx="78">
                  <c:v>0.11942145837161733</c:v>
                </c:pt>
                <c:pt idx="79">
                  <c:v>0.11967671546443959</c:v>
                </c:pt>
                <c:pt idx="80">
                  <c:v>0.11989843371022779</c:v>
                </c:pt>
                <c:pt idx="81">
                  <c:v>0.12008659209165362</c:v>
                </c:pt>
                <c:pt idx="82">
                  <c:v>0.12024117477689211</c:v>
                </c:pt>
                <c:pt idx="83">
                  <c:v>0.12036216771533947</c:v>
                </c:pt>
                <c:pt idx="84">
                  <c:v>0.12044955901569043</c:v>
                </c:pt>
                <c:pt idx="85">
                  <c:v>0.12050334192831591</c:v>
                </c:pt>
                <c:pt idx="86">
                  <c:v>0.12785883246402086</c:v>
                </c:pt>
                <c:pt idx="87">
                  <c:v>0.13539884678855629</c:v>
                </c:pt>
                <c:pt idx="88">
                  <c:v>0.1431264351924888</c:v>
                </c:pt>
                <c:pt idx="89">
                  <c:v>0.1510447351670694</c:v>
                </c:pt>
                <c:pt idx="90">
                  <c:v>0.16550328102151646</c:v>
                </c:pt>
                <c:pt idx="91">
                  <c:v>0.1804267119729035</c:v>
                </c:pt>
                <c:pt idx="92">
                  <c:v>0.19582819130628937</c:v>
                </c:pt>
                <c:pt idx="93">
                  <c:v>0.21172139742418761</c:v>
                </c:pt>
                <c:pt idx="94">
                  <c:v>0.22812054643820567</c:v>
                </c:pt>
                <c:pt idx="95">
                  <c:v>0.26674166638111485</c:v>
                </c:pt>
                <c:pt idx="96">
                  <c:v>0.34596466471703513</c:v>
                </c:pt>
                <c:pt idx="97">
                  <c:v>0.43185952844925168</c:v>
                </c:pt>
                <c:pt idx="98">
                  <c:v>0.52506488620236658</c:v>
                </c:pt>
                <c:pt idx="99">
                  <c:v>0.62628771823266582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8-4E49-8DCD-925DB81FEEFD}"/>
            </c:ext>
          </c:extLst>
        </c:ser>
        <c:ser>
          <c:idx val="2"/>
          <c:order val="2"/>
          <c:tx>
            <c:strRef>
              <c:f>'[1]IDEAL COMP IRM (2)'!$J$3</c:f>
              <c:strCache>
                <c:ptCount val="1"/>
                <c:pt idx="0">
                  <c:v>Reserve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(2)'!$J$4:$J$103</c:f>
              <c:numCache>
                <c:formatCode>General</c:formatCode>
                <c:ptCount val="100"/>
                <c:pt idx="0">
                  <c:v>2.0000000000000001E-4</c:v>
                </c:pt>
                <c:pt idx="1">
                  <c:v>4.2000000000000007E-4</c:v>
                </c:pt>
                <c:pt idx="2">
                  <c:v>6.600000000000001E-4</c:v>
                </c:pt>
                <c:pt idx="3">
                  <c:v>9.2000000000000024E-4</c:v>
                </c:pt>
                <c:pt idx="4">
                  <c:v>1.2000000000000005E-3</c:v>
                </c:pt>
                <c:pt idx="5">
                  <c:v>1.5000000000000005E-3</c:v>
                </c:pt>
                <c:pt idx="6">
                  <c:v>1.8200000000000009E-3</c:v>
                </c:pt>
                <c:pt idx="7">
                  <c:v>2.1600000000000005E-3</c:v>
                </c:pt>
                <c:pt idx="8">
                  <c:v>2.520000000000001E-3</c:v>
                </c:pt>
                <c:pt idx="9">
                  <c:v>2.9000000000000011E-3</c:v>
                </c:pt>
                <c:pt idx="10">
                  <c:v>3.3000000000000008E-3</c:v>
                </c:pt>
                <c:pt idx="11">
                  <c:v>3.7200000000000011E-3</c:v>
                </c:pt>
                <c:pt idx="12">
                  <c:v>4.1600000000000005E-3</c:v>
                </c:pt>
                <c:pt idx="13">
                  <c:v>4.6200000000000017E-3</c:v>
                </c:pt>
                <c:pt idx="14">
                  <c:v>5.1000000000000021E-3</c:v>
                </c:pt>
                <c:pt idx="15">
                  <c:v>5.6000000000000025E-3</c:v>
                </c:pt>
                <c:pt idx="16">
                  <c:v>6.1200000000000039E-3</c:v>
                </c:pt>
                <c:pt idx="17">
                  <c:v>6.6600000000000036E-3</c:v>
                </c:pt>
                <c:pt idx="18">
                  <c:v>7.2200000000000042E-3</c:v>
                </c:pt>
                <c:pt idx="19">
                  <c:v>7.8000000000000057E-3</c:v>
                </c:pt>
                <c:pt idx="20">
                  <c:v>8.4000000000000064E-3</c:v>
                </c:pt>
                <c:pt idx="21">
                  <c:v>9.0200000000000072E-3</c:v>
                </c:pt>
                <c:pt idx="22">
                  <c:v>9.6600000000000089E-3</c:v>
                </c:pt>
                <c:pt idx="23">
                  <c:v>1.032000000000001E-2</c:v>
                </c:pt>
                <c:pt idx="24">
                  <c:v>1.100000000000001E-2</c:v>
                </c:pt>
                <c:pt idx="25">
                  <c:v>1.1700000000000009E-2</c:v>
                </c:pt>
                <c:pt idx="26">
                  <c:v>1.2420000000000011E-2</c:v>
                </c:pt>
                <c:pt idx="27">
                  <c:v>1.3160000000000012E-2</c:v>
                </c:pt>
                <c:pt idx="28">
                  <c:v>1.3920000000000014E-2</c:v>
                </c:pt>
                <c:pt idx="29">
                  <c:v>1.4700000000000013E-2</c:v>
                </c:pt>
                <c:pt idx="30">
                  <c:v>1.5500000000000012E-2</c:v>
                </c:pt>
                <c:pt idx="31">
                  <c:v>1.6320000000000012E-2</c:v>
                </c:pt>
                <c:pt idx="32">
                  <c:v>1.7160000000000016E-2</c:v>
                </c:pt>
                <c:pt idx="33">
                  <c:v>1.8020000000000019E-2</c:v>
                </c:pt>
                <c:pt idx="34">
                  <c:v>1.8900000000000017E-2</c:v>
                </c:pt>
                <c:pt idx="35">
                  <c:v>1.9800000000000019E-2</c:v>
                </c:pt>
                <c:pt idx="36">
                  <c:v>2.072000000000002E-2</c:v>
                </c:pt>
                <c:pt idx="37">
                  <c:v>2.1660000000000023E-2</c:v>
                </c:pt>
                <c:pt idx="38">
                  <c:v>2.2620000000000022E-2</c:v>
                </c:pt>
                <c:pt idx="39">
                  <c:v>2.3600000000000024E-2</c:v>
                </c:pt>
                <c:pt idx="40">
                  <c:v>2.4600000000000025E-2</c:v>
                </c:pt>
                <c:pt idx="41">
                  <c:v>2.5620000000000028E-2</c:v>
                </c:pt>
                <c:pt idx="42">
                  <c:v>2.6660000000000031E-2</c:v>
                </c:pt>
                <c:pt idx="43">
                  <c:v>2.7720000000000029E-2</c:v>
                </c:pt>
                <c:pt idx="44">
                  <c:v>2.8800000000000034E-2</c:v>
                </c:pt>
                <c:pt idx="45">
                  <c:v>2.9900000000000034E-2</c:v>
                </c:pt>
                <c:pt idx="46">
                  <c:v>3.1020000000000037E-2</c:v>
                </c:pt>
                <c:pt idx="47">
                  <c:v>3.2160000000000036E-2</c:v>
                </c:pt>
                <c:pt idx="48">
                  <c:v>3.3320000000000037E-2</c:v>
                </c:pt>
                <c:pt idx="49">
                  <c:v>3.4500000000000038E-2</c:v>
                </c:pt>
                <c:pt idx="50">
                  <c:v>3.5700000000000037E-2</c:v>
                </c:pt>
                <c:pt idx="51">
                  <c:v>3.6920000000000036E-2</c:v>
                </c:pt>
                <c:pt idx="52">
                  <c:v>3.8160000000000041E-2</c:v>
                </c:pt>
                <c:pt idx="53">
                  <c:v>3.9420000000000045E-2</c:v>
                </c:pt>
                <c:pt idx="54">
                  <c:v>4.0700000000000042E-2</c:v>
                </c:pt>
                <c:pt idx="55">
                  <c:v>4.2000000000000044E-2</c:v>
                </c:pt>
                <c:pt idx="56">
                  <c:v>4.3320000000000053E-2</c:v>
                </c:pt>
                <c:pt idx="57">
                  <c:v>4.4660000000000054E-2</c:v>
                </c:pt>
                <c:pt idx="58">
                  <c:v>4.6020000000000054E-2</c:v>
                </c:pt>
                <c:pt idx="59">
                  <c:v>4.7400000000000053E-2</c:v>
                </c:pt>
                <c:pt idx="60">
                  <c:v>4.8800000000000059E-2</c:v>
                </c:pt>
                <c:pt idx="61">
                  <c:v>5.0220000000000056E-2</c:v>
                </c:pt>
                <c:pt idx="62">
                  <c:v>5.1660000000000067E-2</c:v>
                </c:pt>
                <c:pt idx="63">
                  <c:v>5.312000000000007E-2</c:v>
                </c:pt>
                <c:pt idx="64">
                  <c:v>5.4600000000000065E-2</c:v>
                </c:pt>
                <c:pt idx="65">
                  <c:v>5.6100000000000066E-2</c:v>
                </c:pt>
                <c:pt idx="66">
                  <c:v>5.7620000000000074E-2</c:v>
                </c:pt>
                <c:pt idx="67">
                  <c:v>5.9160000000000074E-2</c:v>
                </c:pt>
                <c:pt idx="68">
                  <c:v>6.0720000000000079E-2</c:v>
                </c:pt>
                <c:pt idx="69">
                  <c:v>6.2300000000000078E-2</c:v>
                </c:pt>
                <c:pt idx="70">
                  <c:v>6.3900000000000082E-2</c:v>
                </c:pt>
                <c:pt idx="71">
                  <c:v>6.5520000000000078E-2</c:v>
                </c:pt>
                <c:pt idx="72">
                  <c:v>6.7744000000000082E-2</c:v>
                </c:pt>
                <c:pt idx="73">
                  <c:v>7.0004000000000094E-2</c:v>
                </c:pt>
                <c:pt idx="74">
                  <c:v>7.2300000000000086E-2</c:v>
                </c:pt>
                <c:pt idx="75">
                  <c:v>7.4632000000000101E-2</c:v>
                </c:pt>
                <c:pt idx="76">
                  <c:v>7.4844000000000105E-2</c:v>
                </c:pt>
                <c:pt idx="77">
                  <c:v>7.5036000000000103E-2</c:v>
                </c:pt>
                <c:pt idx="78">
                  <c:v>7.5208000000000108E-2</c:v>
                </c:pt>
                <c:pt idx="79">
                  <c:v>7.5360000000000094E-2</c:v>
                </c:pt>
                <c:pt idx="80">
                  <c:v>7.5492000000000101E-2</c:v>
                </c:pt>
                <c:pt idx="81">
                  <c:v>7.5604000000000102E-2</c:v>
                </c:pt>
                <c:pt idx="82">
                  <c:v>7.5696000000000097E-2</c:v>
                </c:pt>
                <c:pt idx="83">
                  <c:v>7.5768000000000099E-2</c:v>
                </c:pt>
                <c:pt idx="84">
                  <c:v>7.582000000000011E-2</c:v>
                </c:pt>
                <c:pt idx="85">
                  <c:v>7.58520000000001E-2</c:v>
                </c:pt>
                <c:pt idx="86">
                  <c:v>8.0214000000000119E-2</c:v>
                </c:pt>
                <c:pt idx="87">
                  <c:v>8.465600000000012E-2</c:v>
                </c:pt>
                <c:pt idx="88">
                  <c:v>8.9178000000000118E-2</c:v>
                </c:pt>
                <c:pt idx="89">
                  <c:v>9.3780000000000127E-2</c:v>
                </c:pt>
                <c:pt idx="90">
                  <c:v>0.10210200000000014</c:v>
                </c:pt>
                <c:pt idx="91">
                  <c:v>0.11058400000000015</c:v>
                </c:pt>
                <c:pt idx="92">
                  <c:v>0.11922600000000017</c:v>
                </c:pt>
                <c:pt idx="93">
                  <c:v>0.1280280000000002</c:v>
                </c:pt>
                <c:pt idx="94">
                  <c:v>0.13699000000000019</c:v>
                </c:pt>
                <c:pt idx="95">
                  <c:v>0.15763200000000022</c:v>
                </c:pt>
                <c:pt idx="96">
                  <c:v>0.19807400000000025</c:v>
                </c:pt>
                <c:pt idx="97">
                  <c:v>0.23931600000000028</c:v>
                </c:pt>
                <c:pt idx="98">
                  <c:v>0.28135800000000027</c:v>
                </c:pt>
                <c:pt idx="99">
                  <c:v>0.32420000000000032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8-4E49-8DCD-925DB81FEEFD}"/>
            </c:ext>
          </c:extLst>
        </c:ser>
        <c:ser>
          <c:idx val="3"/>
          <c:order val="3"/>
          <c:tx>
            <c:strRef>
              <c:f>'[1]IDEAL COMP IRM (2)'!$O$3</c:f>
              <c:strCache>
                <c:ptCount val="1"/>
                <c:pt idx="0">
                  <c:v>Effective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(2)'!$O$4:$O$103</c:f>
              <c:numCache>
                <c:formatCode>General</c:formatCode>
                <c:ptCount val="100"/>
                <c:pt idx="0">
                  <c:v>5.0000000000000001E-4</c:v>
                </c:pt>
                <c:pt idx="1">
                  <c:v>1.0500000000000002E-3</c:v>
                </c:pt>
                <c:pt idx="2">
                  <c:v>1.6500000000000002E-3</c:v>
                </c:pt>
                <c:pt idx="3">
                  <c:v>2.3000000000000004E-3</c:v>
                </c:pt>
                <c:pt idx="4">
                  <c:v>3.0000000000000009E-3</c:v>
                </c:pt>
                <c:pt idx="5">
                  <c:v>3.7500000000000012E-3</c:v>
                </c:pt>
                <c:pt idx="6">
                  <c:v>4.550000000000002E-3</c:v>
                </c:pt>
                <c:pt idx="7">
                  <c:v>5.4000000000000012E-3</c:v>
                </c:pt>
                <c:pt idx="8">
                  <c:v>6.3000000000000018E-3</c:v>
                </c:pt>
                <c:pt idx="9">
                  <c:v>7.2500000000000021E-3</c:v>
                </c:pt>
                <c:pt idx="10">
                  <c:v>8.2500000000000021E-3</c:v>
                </c:pt>
                <c:pt idx="11">
                  <c:v>9.3000000000000027E-3</c:v>
                </c:pt>
                <c:pt idx="12">
                  <c:v>1.0400000000000001E-2</c:v>
                </c:pt>
                <c:pt idx="13">
                  <c:v>1.1550000000000003E-2</c:v>
                </c:pt>
                <c:pt idx="14">
                  <c:v>1.2750000000000004E-2</c:v>
                </c:pt>
                <c:pt idx="15">
                  <c:v>1.4000000000000005E-2</c:v>
                </c:pt>
                <c:pt idx="16">
                  <c:v>1.5300000000000008E-2</c:v>
                </c:pt>
                <c:pt idx="17">
                  <c:v>1.6650000000000009E-2</c:v>
                </c:pt>
                <c:pt idx="18">
                  <c:v>1.805000000000001E-2</c:v>
                </c:pt>
                <c:pt idx="19">
                  <c:v>1.9500000000000014E-2</c:v>
                </c:pt>
                <c:pt idx="20">
                  <c:v>2.1000000000000015E-2</c:v>
                </c:pt>
                <c:pt idx="21">
                  <c:v>2.2550000000000018E-2</c:v>
                </c:pt>
                <c:pt idx="22">
                  <c:v>2.4150000000000019E-2</c:v>
                </c:pt>
                <c:pt idx="23">
                  <c:v>2.5800000000000021E-2</c:v>
                </c:pt>
                <c:pt idx="24">
                  <c:v>2.7500000000000021E-2</c:v>
                </c:pt>
                <c:pt idx="25">
                  <c:v>2.9250000000000023E-2</c:v>
                </c:pt>
                <c:pt idx="26">
                  <c:v>3.1050000000000025E-2</c:v>
                </c:pt>
                <c:pt idx="27">
                  <c:v>3.2900000000000026E-2</c:v>
                </c:pt>
                <c:pt idx="28">
                  <c:v>3.4800000000000032E-2</c:v>
                </c:pt>
                <c:pt idx="29">
                  <c:v>3.6750000000000033E-2</c:v>
                </c:pt>
                <c:pt idx="30">
                  <c:v>3.8750000000000027E-2</c:v>
                </c:pt>
                <c:pt idx="31">
                  <c:v>4.0800000000000031E-2</c:v>
                </c:pt>
                <c:pt idx="32">
                  <c:v>4.2900000000000035E-2</c:v>
                </c:pt>
                <c:pt idx="33">
                  <c:v>4.5050000000000041E-2</c:v>
                </c:pt>
                <c:pt idx="34">
                  <c:v>4.7250000000000042E-2</c:v>
                </c:pt>
                <c:pt idx="35">
                  <c:v>4.9500000000000044E-2</c:v>
                </c:pt>
                <c:pt idx="36">
                  <c:v>5.1800000000000047E-2</c:v>
                </c:pt>
                <c:pt idx="37">
                  <c:v>5.4150000000000052E-2</c:v>
                </c:pt>
                <c:pt idx="38">
                  <c:v>5.6550000000000052E-2</c:v>
                </c:pt>
                <c:pt idx="39">
                  <c:v>5.9000000000000059E-2</c:v>
                </c:pt>
                <c:pt idx="40">
                  <c:v>6.1500000000000062E-2</c:v>
                </c:pt>
                <c:pt idx="41">
                  <c:v>6.4050000000000065E-2</c:v>
                </c:pt>
                <c:pt idx="42">
                  <c:v>6.665000000000007E-2</c:v>
                </c:pt>
                <c:pt idx="43">
                  <c:v>6.930000000000007E-2</c:v>
                </c:pt>
                <c:pt idx="44">
                  <c:v>7.2000000000000078E-2</c:v>
                </c:pt>
                <c:pt idx="45">
                  <c:v>7.475000000000008E-2</c:v>
                </c:pt>
                <c:pt idx="46">
                  <c:v>7.7550000000000091E-2</c:v>
                </c:pt>
                <c:pt idx="47">
                  <c:v>8.0400000000000083E-2</c:v>
                </c:pt>
                <c:pt idx="48">
                  <c:v>8.3300000000000096E-2</c:v>
                </c:pt>
                <c:pt idx="49">
                  <c:v>8.625000000000009E-2</c:v>
                </c:pt>
                <c:pt idx="50">
                  <c:v>8.9250000000000093E-2</c:v>
                </c:pt>
                <c:pt idx="51">
                  <c:v>9.230000000000009E-2</c:v>
                </c:pt>
                <c:pt idx="52">
                  <c:v>9.5400000000000096E-2</c:v>
                </c:pt>
                <c:pt idx="53">
                  <c:v>9.855000000000011E-2</c:v>
                </c:pt>
                <c:pt idx="54">
                  <c:v>0.1017500000000001</c:v>
                </c:pt>
                <c:pt idx="55">
                  <c:v>0.10500000000000011</c:v>
                </c:pt>
                <c:pt idx="56">
                  <c:v>0.10830000000000012</c:v>
                </c:pt>
                <c:pt idx="57">
                  <c:v>0.11165000000000012</c:v>
                </c:pt>
                <c:pt idx="58">
                  <c:v>0.11505000000000012</c:v>
                </c:pt>
                <c:pt idx="59">
                  <c:v>0.11850000000000013</c:v>
                </c:pt>
                <c:pt idx="60">
                  <c:v>0.12200000000000014</c:v>
                </c:pt>
                <c:pt idx="61">
                  <c:v>0.12555000000000013</c:v>
                </c:pt>
                <c:pt idx="62">
                  <c:v>0.12915000000000015</c:v>
                </c:pt>
                <c:pt idx="63">
                  <c:v>0.13280000000000017</c:v>
                </c:pt>
                <c:pt idx="64">
                  <c:v>0.13650000000000015</c:v>
                </c:pt>
                <c:pt idx="65">
                  <c:v>0.14025000000000015</c:v>
                </c:pt>
                <c:pt idx="66">
                  <c:v>0.14405000000000018</c:v>
                </c:pt>
                <c:pt idx="67">
                  <c:v>0.14790000000000017</c:v>
                </c:pt>
                <c:pt idx="68">
                  <c:v>0.15180000000000018</c:v>
                </c:pt>
                <c:pt idx="69">
                  <c:v>0.15575000000000019</c:v>
                </c:pt>
                <c:pt idx="70">
                  <c:v>0.1597500000000002</c:v>
                </c:pt>
                <c:pt idx="71">
                  <c:v>0.1638000000000002</c:v>
                </c:pt>
                <c:pt idx="72">
                  <c:v>0.1693600000000002</c:v>
                </c:pt>
                <c:pt idx="73">
                  <c:v>0.17501000000000022</c:v>
                </c:pt>
                <c:pt idx="74">
                  <c:v>0.18075000000000022</c:v>
                </c:pt>
                <c:pt idx="75">
                  <c:v>0.18658000000000025</c:v>
                </c:pt>
                <c:pt idx="76">
                  <c:v>0.18711000000000025</c:v>
                </c:pt>
                <c:pt idx="77">
                  <c:v>0.18759000000000023</c:v>
                </c:pt>
                <c:pt idx="78">
                  <c:v>0.18802000000000024</c:v>
                </c:pt>
                <c:pt idx="79">
                  <c:v>0.18840000000000023</c:v>
                </c:pt>
                <c:pt idx="80">
                  <c:v>0.18873000000000023</c:v>
                </c:pt>
                <c:pt idx="81">
                  <c:v>0.18901000000000023</c:v>
                </c:pt>
                <c:pt idx="82">
                  <c:v>0.18924000000000024</c:v>
                </c:pt>
                <c:pt idx="83">
                  <c:v>0.18942000000000023</c:v>
                </c:pt>
                <c:pt idx="84">
                  <c:v>0.18955000000000025</c:v>
                </c:pt>
                <c:pt idx="85">
                  <c:v>0.18963000000000024</c:v>
                </c:pt>
                <c:pt idx="86">
                  <c:v>0.20053500000000027</c:v>
                </c:pt>
                <c:pt idx="87">
                  <c:v>0.21164000000000027</c:v>
                </c:pt>
                <c:pt idx="88">
                  <c:v>0.22294500000000028</c:v>
                </c:pt>
                <c:pt idx="89">
                  <c:v>0.2344500000000003</c:v>
                </c:pt>
                <c:pt idx="90">
                  <c:v>0.25525500000000034</c:v>
                </c:pt>
                <c:pt idx="91">
                  <c:v>0.27646000000000037</c:v>
                </c:pt>
                <c:pt idx="92">
                  <c:v>0.29806500000000041</c:v>
                </c:pt>
                <c:pt idx="93">
                  <c:v>0.32007000000000047</c:v>
                </c:pt>
                <c:pt idx="94">
                  <c:v>0.34247500000000047</c:v>
                </c:pt>
                <c:pt idx="95">
                  <c:v>0.39408000000000049</c:v>
                </c:pt>
                <c:pt idx="96">
                  <c:v>0.4951850000000006</c:v>
                </c:pt>
                <c:pt idx="97">
                  <c:v>0.59829000000000065</c:v>
                </c:pt>
                <c:pt idx="98">
                  <c:v>0.70339500000000066</c:v>
                </c:pt>
                <c:pt idx="99">
                  <c:v>0.81050000000000078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8-4E49-8DCD-925DB81FEEFD}"/>
            </c:ext>
          </c:extLst>
        </c:ser>
        <c:ser>
          <c:idx val="4"/>
          <c:order val="4"/>
          <c:tx>
            <c:strRef>
              <c:f>'[1]IDEAL COMP IRM (2)'!$P$3</c:f>
              <c:strCache>
                <c:ptCount val="1"/>
                <c:pt idx="0">
                  <c:v>Bowwrow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'[1]IDEAL COMP IRM (2)'!$B$4:$B$103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'[1]IDEAL COMP IRM (2)'!$P$4:$P$103</c:f>
              <c:numCache>
                <c:formatCode>General</c:formatCode>
                <c:ptCount val="100"/>
                <c:pt idx="0">
                  <c:v>0.05</c:v>
                </c:pt>
                <c:pt idx="1">
                  <c:v>5.2500000000000005E-2</c:v>
                </c:pt>
                <c:pt idx="2">
                  <c:v>5.5000000000000007E-2</c:v>
                </c:pt>
                <c:pt idx="3">
                  <c:v>5.7500000000000009E-2</c:v>
                </c:pt>
                <c:pt idx="4">
                  <c:v>6.0000000000000012E-2</c:v>
                </c:pt>
                <c:pt idx="5">
                  <c:v>6.2500000000000014E-2</c:v>
                </c:pt>
                <c:pt idx="6">
                  <c:v>6.5000000000000016E-2</c:v>
                </c:pt>
                <c:pt idx="7">
                  <c:v>6.7500000000000018E-2</c:v>
                </c:pt>
                <c:pt idx="8">
                  <c:v>7.0000000000000021E-2</c:v>
                </c:pt>
                <c:pt idx="9">
                  <c:v>7.2500000000000023E-2</c:v>
                </c:pt>
                <c:pt idx="10">
                  <c:v>7.5000000000000025E-2</c:v>
                </c:pt>
                <c:pt idx="11">
                  <c:v>7.7500000000000027E-2</c:v>
                </c:pt>
                <c:pt idx="12">
                  <c:v>8.0000000000000029E-2</c:v>
                </c:pt>
                <c:pt idx="13">
                  <c:v>8.2500000000000032E-2</c:v>
                </c:pt>
                <c:pt idx="14">
                  <c:v>8.5000000000000034E-2</c:v>
                </c:pt>
                <c:pt idx="15">
                  <c:v>8.7500000000000036E-2</c:v>
                </c:pt>
                <c:pt idx="16">
                  <c:v>9.0000000000000038E-2</c:v>
                </c:pt>
                <c:pt idx="17">
                  <c:v>9.2500000000000041E-2</c:v>
                </c:pt>
                <c:pt idx="18">
                  <c:v>9.5000000000000043E-2</c:v>
                </c:pt>
                <c:pt idx="19">
                  <c:v>9.7500000000000045E-2</c:v>
                </c:pt>
                <c:pt idx="20">
                  <c:v>0.10000000000000005</c:v>
                </c:pt>
                <c:pt idx="21">
                  <c:v>0.10250000000000005</c:v>
                </c:pt>
                <c:pt idx="22">
                  <c:v>0.10500000000000005</c:v>
                </c:pt>
                <c:pt idx="23">
                  <c:v>0.10750000000000005</c:v>
                </c:pt>
                <c:pt idx="24">
                  <c:v>0.11000000000000006</c:v>
                </c:pt>
                <c:pt idx="25">
                  <c:v>0.11250000000000006</c:v>
                </c:pt>
                <c:pt idx="26">
                  <c:v>0.11500000000000006</c:v>
                </c:pt>
                <c:pt idx="27">
                  <c:v>0.11750000000000006</c:v>
                </c:pt>
                <c:pt idx="28">
                  <c:v>0.12000000000000006</c:v>
                </c:pt>
                <c:pt idx="29">
                  <c:v>0.12250000000000007</c:v>
                </c:pt>
                <c:pt idx="30">
                  <c:v>0.12500000000000006</c:v>
                </c:pt>
                <c:pt idx="31">
                  <c:v>0.12750000000000006</c:v>
                </c:pt>
                <c:pt idx="32">
                  <c:v>0.13000000000000006</c:v>
                </c:pt>
                <c:pt idx="33">
                  <c:v>0.13250000000000006</c:v>
                </c:pt>
                <c:pt idx="34">
                  <c:v>0.13500000000000006</c:v>
                </c:pt>
                <c:pt idx="35">
                  <c:v>0.13750000000000007</c:v>
                </c:pt>
                <c:pt idx="36">
                  <c:v>0.14000000000000007</c:v>
                </c:pt>
                <c:pt idx="37">
                  <c:v>0.14250000000000007</c:v>
                </c:pt>
                <c:pt idx="38">
                  <c:v>0.14500000000000007</c:v>
                </c:pt>
                <c:pt idx="39">
                  <c:v>0.14750000000000008</c:v>
                </c:pt>
                <c:pt idx="40">
                  <c:v>0.15000000000000008</c:v>
                </c:pt>
                <c:pt idx="41">
                  <c:v>0.15250000000000008</c:v>
                </c:pt>
                <c:pt idx="42">
                  <c:v>0.15500000000000008</c:v>
                </c:pt>
                <c:pt idx="43">
                  <c:v>0.15750000000000008</c:v>
                </c:pt>
                <c:pt idx="44">
                  <c:v>0.16000000000000009</c:v>
                </c:pt>
                <c:pt idx="45">
                  <c:v>0.16250000000000009</c:v>
                </c:pt>
                <c:pt idx="46">
                  <c:v>0.16500000000000009</c:v>
                </c:pt>
                <c:pt idx="47">
                  <c:v>0.16750000000000009</c:v>
                </c:pt>
                <c:pt idx="48">
                  <c:v>0.1700000000000001</c:v>
                </c:pt>
                <c:pt idx="49">
                  <c:v>0.1725000000000001</c:v>
                </c:pt>
                <c:pt idx="50">
                  <c:v>0.1750000000000001</c:v>
                </c:pt>
                <c:pt idx="51">
                  <c:v>0.1775000000000001</c:v>
                </c:pt>
                <c:pt idx="52">
                  <c:v>0.1800000000000001</c:v>
                </c:pt>
                <c:pt idx="53">
                  <c:v>0.18250000000000011</c:v>
                </c:pt>
                <c:pt idx="54">
                  <c:v>0.18500000000000011</c:v>
                </c:pt>
                <c:pt idx="55">
                  <c:v>0.18750000000000011</c:v>
                </c:pt>
                <c:pt idx="56">
                  <c:v>0.19000000000000011</c:v>
                </c:pt>
                <c:pt idx="57">
                  <c:v>0.19250000000000012</c:v>
                </c:pt>
                <c:pt idx="58">
                  <c:v>0.19500000000000012</c:v>
                </c:pt>
                <c:pt idx="59">
                  <c:v>0.19750000000000012</c:v>
                </c:pt>
                <c:pt idx="60">
                  <c:v>0.20000000000000012</c:v>
                </c:pt>
                <c:pt idx="61">
                  <c:v>0.20250000000000012</c:v>
                </c:pt>
                <c:pt idx="62">
                  <c:v>0.20500000000000013</c:v>
                </c:pt>
                <c:pt idx="63">
                  <c:v>0.20750000000000013</c:v>
                </c:pt>
                <c:pt idx="64">
                  <c:v>0.21000000000000013</c:v>
                </c:pt>
                <c:pt idx="65">
                  <c:v>0.21250000000000013</c:v>
                </c:pt>
                <c:pt idx="66">
                  <c:v>0.21500000000000014</c:v>
                </c:pt>
                <c:pt idx="67">
                  <c:v>0.21750000000000014</c:v>
                </c:pt>
                <c:pt idx="68">
                  <c:v>0.22000000000000014</c:v>
                </c:pt>
                <c:pt idx="69">
                  <c:v>0.22250000000000014</c:v>
                </c:pt>
                <c:pt idx="70">
                  <c:v>0.22500000000000014</c:v>
                </c:pt>
                <c:pt idx="71">
                  <c:v>0.22750000000000015</c:v>
                </c:pt>
                <c:pt idx="72">
                  <c:v>0.23200000000000015</c:v>
                </c:pt>
                <c:pt idx="73">
                  <c:v>0.23650000000000015</c:v>
                </c:pt>
                <c:pt idx="74">
                  <c:v>0.24100000000000016</c:v>
                </c:pt>
                <c:pt idx="75">
                  <c:v>0.24550000000000016</c:v>
                </c:pt>
                <c:pt idx="76">
                  <c:v>0.24300000000000016</c:v>
                </c:pt>
                <c:pt idx="77">
                  <c:v>0.24050000000000016</c:v>
                </c:pt>
                <c:pt idx="78">
                  <c:v>0.23800000000000016</c:v>
                </c:pt>
                <c:pt idx="79">
                  <c:v>0.23550000000000015</c:v>
                </c:pt>
                <c:pt idx="80">
                  <c:v>0.23300000000000015</c:v>
                </c:pt>
                <c:pt idx="81">
                  <c:v>0.23050000000000015</c:v>
                </c:pt>
                <c:pt idx="82">
                  <c:v>0.22800000000000015</c:v>
                </c:pt>
                <c:pt idx="83">
                  <c:v>0.22550000000000014</c:v>
                </c:pt>
                <c:pt idx="84">
                  <c:v>0.22300000000000014</c:v>
                </c:pt>
                <c:pt idx="85">
                  <c:v>0.22050000000000014</c:v>
                </c:pt>
                <c:pt idx="86">
                  <c:v>0.23050000000000015</c:v>
                </c:pt>
                <c:pt idx="87">
                  <c:v>0.24050000000000016</c:v>
                </c:pt>
                <c:pt idx="88">
                  <c:v>0.25050000000000017</c:v>
                </c:pt>
                <c:pt idx="89">
                  <c:v>0.26050000000000018</c:v>
                </c:pt>
                <c:pt idx="90">
                  <c:v>0.28050000000000019</c:v>
                </c:pt>
                <c:pt idx="91">
                  <c:v>0.30050000000000021</c:v>
                </c:pt>
                <c:pt idx="92">
                  <c:v>0.32050000000000023</c:v>
                </c:pt>
                <c:pt idx="93">
                  <c:v>0.34050000000000025</c:v>
                </c:pt>
                <c:pt idx="94">
                  <c:v>0.36050000000000026</c:v>
                </c:pt>
                <c:pt idx="95">
                  <c:v>0.41050000000000025</c:v>
                </c:pt>
                <c:pt idx="96">
                  <c:v>0.51050000000000029</c:v>
                </c:pt>
                <c:pt idx="97">
                  <c:v>0.61050000000000026</c:v>
                </c:pt>
                <c:pt idx="98">
                  <c:v>0.71050000000000024</c:v>
                </c:pt>
                <c:pt idx="99">
                  <c:v>0.81050000000000022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8-4E49-8DCD-925DB81FEEFD}"/>
            </c:ext>
          </c:extLst>
        </c:ser>
        <c:ser>
          <c:idx val="5"/>
          <c:order val="5"/>
          <c:tx>
            <c:strRef>
              <c:f>'[1]IDEAL COMP IRM (2)'!$Q$3</c:f>
              <c:strCache>
                <c:ptCount val="1"/>
                <c:pt idx="0">
                  <c:v>Borrow Compounded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(2)'!$Q$4:$Q$103</c:f>
              <c:numCache>
                <c:formatCode>General</c:formatCode>
                <c:ptCount val="100"/>
                <c:pt idx="0">
                  <c:v>5.1271096082311507E-2</c:v>
                </c:pt>
                <c:pt idx="1">
                  <c:v>5.3902561276130356E-2</c:v>
                </c:pt>
                <c:pt idx="2">
                  <c:v>5.6540613790366345E-2</c:v>
                </c:pt>
                <c:pt idx="3">
                  <c:v>5.9185269760806181E-2</c:v>
                </c:pt>
                <c:pt idx="4">
                  <c:v>6.1836545969799817E-2</c:v>
                </c:pt>
                <c:pt idx="5">
                  <c:v>6.4494457774958658E-2</c:v>
                </c:pt>
                <c:pt idx="6">
                  <c:v>6.7159023143245733E-2</c:v>
                </c:pt>
                <c:pt idx="7">
                  <c:v>6.9830258578757576E-2</c:v>
                </c:pt>
                <c:pt idx="8">
                  <c:v>7.250818016482663E-2</c:v>
                </c:pt>
                <c:pt idx="9">
                  <c:v>7.5192804875635622E-2</c:v>
                </c:pt>
                <c:pt idx="10">
                  <c:v>7.7884149400360148E-2</c:v>
                </c:pt>
                <c:pt idx="11">
                  <c:v>8.0582230817696887E-2</c:v>
                </c:pt>
                <c:pt idx="12">
                  <c:v>8.3287066179344116E-2</c:v>
                </c:pt>
                <c:pt idx="13">
                  <c:v>8.5998671927762782E-2</c:v>
                </c:pt>
                <c:pt idx="14">
                  <c:v>8.8717064499309384E-2</c:v>
                </c:pt>
                <c:pt idx="15">
                  <c:v>9.1442262401800312E-2</c:v>
                </c:pt>
                <c:pt idx="16">
                  <c:v>9.4174281558071282E-2</c:v>
                </c:pt>
                <c:pt idx="17">
                  <c:v>9.6913139537057491E-2</c:v>
                </c:pt>
                <c:pt idx="18">
                  <c:v>9.9658852496269823E-2</c:v>
                </c:pt>
                <c:pt idx="19">
                  <c:v>0.1024114390544133</c:v>
                </c:pt>
                <c:pt idx="20">
                  <c:v>0.10517091539459478</c:v>
                </c:pt>
                <c:pt idx="21">
                  <c:v>0.10793729931076967</c:v>
                </c:pt>
                <c:pt idx="22">
                  <c:v>0.11071060762715579</c:v>
                </c:pt>
                <c:pt idx="23">
                  <c:v>0.11349085752059174</c:v>
                </c:pt>
                <c:pt idx="24">
                  <c:v>0.11627806702505339</c:v>
                </c:pt>
                <c:pt idx="25">
                  <c:v>0.1190722536332407</c:v>
                </c:pt>
                <c:pt idx="26">
                  <c:v>0.12187343410677776</c:v>
                </c:pt>
                <c:pt idx="27">
                  <c:v>0.12468162593217347</c:v>
                </c:pt>
                <c:pt idx="28">
                  <c:v>0.12749684772544589</c:v>
                </c:pt>
                <c:pt idx="29">
                  <c:v>0.13031911596620183</c:v>
                </c:pt>
                <c:pt idx="30">
                  <c:v>0.13314844904676892</c:v>
                </c:pt>
                <c:pt idx="31">
                  <c:v>0.13598486414883104</c:v>
                </c:pt>
                <c:pt idx="32">
                  <c:v>0.13882837854981678</c:v>
                </c:pt>
                <c:pt idx="33">
                  <c:v>0.14167901132454674</c:v>
                </c:pt>
                <c:pt idx="34">
                  <c:v>0.14453677949866983</c:v>
                </c:pt>
                <c:pt idx="35">
                  <c:v>0.14740170088586013</c:v>
                </c:pt>
                <c:pt idx="36">
                  <c:v>0.15027379329779156</c:v>
                </c:pt>
                <c:pt idx="37">
                  <c:v>0.15315307537922696</c:v>
                </c:pt>
                <c:pt idx="38">
                  <c:v>0.15603956441856792</c:v>
                </c:pt>
                <c:pt idx="39">
                  <c:v>0.15893327897995646</c:v>
                </c:pt>
                <c:pt idx="40">
                  <c:v>0.16183423681625264</c:v>
                </c:pt>
                <c:pt idx="41">
                  <c:v>0.16474245558181955</c:v>
                </c:pt>
                <c:pt idx="42">
                  <c:v>0.1676579542876151</c:v>
                </c:pt>
                <c:pt idx="43">
                  <c:v>0.17058075103035808</c:v>
                </c:pt>
                <c:pt idx="44">
                  <c:v>0.1735108639170555</c:v>
                </c:pt>
                <c:pt idx="45">
                  <c:v>0.17644831086840473</c:v>
                </c:pt>
                <c:pt idx="46">
                  <c:v>0.17939311102425282</c:v>
                </c:pt>
                <c:pt idx="47">
                  <c:v>0.18234528234509195</c:v>
                </c:pt>
                <c:pt idx="48">
                  <c:v>0.1853048432123181</c:v>
                </c:pt>
                <c:pt idx="49">
                  <c:v>0.18827181231563928</c:v>
                </c:pt>
                <c:pt idx="50">
                  <c:v>0.19124620770785139</c:v>
                </c:pt>
                <c:pt idx="51">
                  <c:v>0.19422804882184797</c:v>
                </c:pt>
                <c:pt idx="52">
                  <c:v>0.19721735395163131</c:v>
                </c:pt>
                <c:pt idx="53">
                  <c:v>0.20021414170999141</c:v>
                </c:pt>
                <c:pt idx="54">
                  <c:v>0.20321843007266849</c:v>
                </c:pt>
                <c:pt idx="55">
                  <c:v>0.20623023923831241</c:v>
                </c:pt>
                <c:pt idx="56">
                  <c:v>0.20924958735792654</c:v>
                </c:pt>
                <c:pt idx="57">
                  <c:v>0.21227649321307784</c:v>
                </c:pt>
                <c:pt idx="58">
                  <c:v>0.21531097585238879</c:v>
                </c:pt>
                <c:pt idx="59">
                  <c:v>0.2183530535822531</c:v>
                </c:pt>
                <c:pt idx="60">
                  <c:v>0.2214027465323134</c:v>
                </c:pt>
                <c:pt idx="61">
                  <c:v>0.2244600732708899</c:v>
                </c:pt>
                <c:pt idx="62">
                  <c:v>0.22752505290129554</c:v>
                </c:pt>
                <c:pt idx="63">
                  <c:v>0.2305977039964815</c:v>
                </c:pt>
                <c:pt idx="64">
                  <c:v>0.2336780469842763</c:v>
                </c:pt>
                <c:pt idx="65">
                  <c:v>0.23676610029111633</c:v>
                </c:pt>
                <c:pt idx="66">
                  <c:v>0.23986188341557191</c:v>
                </c:pt>
                <c:pt idx="67">
                  <c:v>0.24296541576277653</c:v>
                </c:pt>
                <c:pt idx="68">
                  <c:v>0.24607671594163061</c:v>
                </c:pt>
                <c:pt idx="69">
                  <c:v>0.2491958047868239</c:v>
                </c:pt>
                <c:pt idx="70">
                  <c:v>0.25232270125196066</c:v>
                </c:pt>
                <c:pt idx="71">
                  <c:v>0.25545742463111476</c:v>
                </c:pt>
                <c:pt idx="72">
                  <c:v>0.26111971286556512</c:v>
                </c:pt>
                <c:pt idx="73">
                  <c:v>0.26680753900472509</c:v>
                </c:pt>
                <c:pt idx="74">
                  <c:v>0.27252101795014472</c:v>
                </c:pt>
                <c:pt idx="75">
                  <c:v>0.27826026546315319</c:v>
                </c:pt>
                <c:pt idx="76">
                  <c:v>0.27506860635413521</c:v>
                </c:pt>
                <c:pt idx="77">
                  <c:v>0.27188491638043311</c:v>
                </c:pt>
                <c:pt idx="78">
                  <c:v>0.26870917565680896</c:v>
                </c:pt>
                <c:pt idx="79">
                  <c:v>0.26554136500693382</c:v>
                </c:pt>
                <c:pt idx="80">
                  <c:v>0.26238146305364496</c:v>
                </c:pt>
                <c:pt idx="81">
                  <c:v>0.25922945143252019</c:v>
                </c:pt>
                <c:pt idx="82">
                  <c:v>0.25608530979869348</c:v>
                </c:pt>
                <c:pt idx="83">
                  <c:v>0.25294901875997855</c:v>
                </c:pt>
                <c:pt idx="84">
                  <c:v>0.24982055934391156</c:v>
                </c:pt>
                <c:pt idx="85">
                  <c:v>0.24669991053289708</c:v>
                </c:pt>
                <c:pt idx="86">
                  <c:v>0.25922945143252019</c:v>
                </c:pt>
                <c:pt idx="87">
                  <c:v>0.27188491638043311</c:v>
                </c:pt>
                <c:pt idx="88">
                  <c:v>0.28466757072997861</c:v>
                </c:pt>
                <c:pt idx="89">
                  <c:v>0.29757869273657311</c:v>
                </c:pt>
                <c:pt idx="90">
                  <c:v>0.32379151763688996</c:v>
                </c:pt>
                <c:pt idx="91">
                  <c:v>0.35053387691270976</c:v>
                </c:pt>
                <c:pt idx="92">
                  <c:v>0.37781646697497062</c:v>
                </c:pt>
                <c:pt idx="93">
                  <c:v>0.405650201207856</c:v>
                </c:pt>
                <c:pt idx="94">
                  <c:v>0.43404621390238884</c:v>
                </c:pt>
                <c:pt idx="95">
                  <c:v>0.50757132221594858</c:v>
                </c:pt>
                <c:pt idx="96">
                  <c:v>0.66612394575757405</c:v>
                </c:pt>
                <c:pt idx="97">
                  <c:v>0.84135168151921502</c:v>
                </c:pt>
                <c:pt idx="98">
                  <c:v>1.0350082640614771</c:v>
                </c:pt>
                <c:pt idx="99">
                  <c:v>1.2490318700795187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8-4E49-8DCD-925DB81FE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476912"/>
        <c:axId val="424470024"/>
      </c:lineChart>
      <c:catAx>
        <c:axId val="42447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0024"/>
        <c:crosses val="autoZero"/>
        <c:auto val="1"/>
        <c:lblAlgn val="ctr"/>
        <c:lblOffset val="100"/>
        <c:noMultiLvlLbl val="0"/>
      </c:catAx>
      <c:valAx>
        <c:axId val="42447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6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 IRM</a:t>
            </a:r>
          </a:p>
        </c:rich>
      </c:tx>
      <c:layout>
        <c:manualLayout>
          <c:xMode val="edge"/>
          <c:yMode val="edge"/>
          <c:x val="0.49908516747074155"/>
          <c:y val="1.2378042918813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94261285952934E-2"/>
          <c:y val="6.0019945318835529E-3"/>
          <c:w val="0.91708807742465859"/>
          <c:h val="0.84878412883404053"/>
        </c:manualLayout>
      </c:layout>
      <c:lineChart>
        <c:grouping val="standard"/>
        <c:varyColors val="0"/>
        <c:ser>
          <c:idx val="0"/>
          <c:order val="0"/>
          <c:tx>
            <c:strRef>
              <c:f>'[1]IDEAL COMP IRM (2)'!$C$3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(2)'!$C$4:$C$103</c:f>
              <c:numCache>
                <c:formatCode>General</c:formatCode>
                <c:ptCount val="100"/>
                <c:pt idx="0">
                  <c:v>3.0000000000000003E-4</c:v>
                </c:pt>
                <c:pt idx="1">
                  <c:v>6.3000000000000013E-4</c:v>
                </c:pt>
                <c:pt idx="2">
                  <c:v>9.8999999999999999E-4</c:v>
                </c:pt>
                <c:pt idx="3">
                  <c:v>1.3800000000000002E-3</c:v>
                </c:pt>
                <c:pt idx="4">
                  <c:v>1.8000000000000004E-3</c:v>
                </c:pt>
                <c:pt idx="5">
                  <c:v>2.2500000000000007E-3</c:v>
                </c:pt>
                <c:pt idx="6">
                  <c:v>2.7300000000000011E-3</c:v>
                </c:pt>
                <c:pt idx="7">
                  <c:v>3.2400000000000007E-3</c:v>
                </c:pt>
                <c:pt idx="8">
                  <c:v>3.7800000000000008E-3</c:v>
                </c:pt>
                <c:pt idx="9">
                  <c:v>4.3500000000000014E-3</c:v>
                </c:pt>
                <c:pt idx="10">
                  <c:v>4.9500000000000013E-3</c:v>
                </c:pt>
                <c:pt idx="11">
                  <c:v>5.5800000000000016E-3</c:v>
                </c:pt>
                <c:pt idx="12">
                  <c:v>6.2400000000000008E-3</c:v>
                </c:pt>
                <c:pt idx="13">
                  <c:v>6.9300000000000013E-3</c:v>
                </c:pt>
                <c:pt idx="14">
                  <c:v>7.6500000000000023E-3</c:v>
                </c:pt>
                <c:pt idx="15">
                  <c:v>8.400000000000003E-3</c:v>
                </c:pt>
                <c:pt idx="16">
                  <c:v>9.1800000000000041E-3</c:v>
                </c:pt>
                <c:pt idx="17">
                  <c:v>9.9900000000000058E-3</c:v>
                </c:pt>
                <c:pt idx="18">
                  <c:v>1.0830000000000006E-2</c:v>
                </c:pt>
                <c:pt idx="19">
                  <c:v>1.1700000000000009E-2</c:v>
                </c:pt>
                <c:pt idx="20">
                  <c:v>1.2600000000000009E-2</c:v>
                </c:pt>
                <c:pt idx="21">
                  <c:v>1.3530000000000011E-2</c:v>
                </c:pt>
                <c:pt idx="22">
                  <c:v>1.449000000000001E-2</c:v>
                </c:pt>
                <c:pt idx="23">
                  <c:v>1.5480000000000011E-2</c:v>
                </c:pt>
                <c:pt idx="24">
                  <c:v>1.6500000000000011E-2</c:v>
                </c:pt>
                <c:pt idx="25">
                  <c:v>1.7550000000000014E-2</c:v>
                </c:pt>
                <c:pt idx="26">
                  <c:v>1.8630000000000015E-2</c:v>
                </c:pt>
                <c:pt idx="27">
                  <c:v>1.9740000000000014E-2</c:v>
                </c:pt>
                <c:pt idx="28">
                  <c:v>2.0880000000000017E-2</c:v>
                </c:pt>
                <c:pt idx="29">
                  <c:v>2.2050000000000021E-2</c:v>
                </c:pt>
                <c:pt idx="30">
                  <c:v>2.3250000000000014E-2</c:v>
                </c:pt>
                <c:pt idx="31">
                  <c:v>2.4480000000000019E-2</c:v>
                </c:pt>
                <c:pt idx="32">
                  <c:v>2.574000000000002E-2</c:v>
                </c:pt>
                <c:pt idx="33">
                  <c:v>2.7030000000000023E-2</c:v>
                </c:pt>
                <c:pt idx="34">
                  <c:v>2.8350000000000024E-2</c:v>
                </c:pt>
                <c:pt idx="35">
                  <c:v>2.9700000000000025E-2</c:v>
                </c:pt>
                <c:pt idx="36">
                  <c:v>3.1080000000000028E-2</c:v>
                </c:pt>
                <c:pt idx="37">
                  <c:v>3.2490000000000033E-2</c:v>
                </c:pt>
                <c:pt idx="38">
                  <c:v>3.393000000000003E-2</c:v>
                </c:pt>
                <c:pt idx="39">
                  <c:v>3.5400000000000036E-2</c:v>
                </c:pt>
                <c:pt idx="40">
                  <c:v>3.6900000000000037E-2</c:v>
                </c:pt>
                <c:pt idx="41">
                  <c:v>3.8430000000000034E-2</c:v>
                </c:pt>
                <c:pt idx="42">
                  <c:v>3.9990000000000039E-2</c:v>
                </c:pt>
                <c:pt idx="43">
                  <c:v>4.1580000000000041E-2</c:v>
                </c:pt>
                <c:pt idx="44">
                  <c:v>4.3200000000000044E-2</c:v>
                </c:pt>
                <c:pt idx="45">
                  <c:v>4.4850000000000043E-2</c:v>
                </c:pt>
                <c:pt idx="46">
                  <c:v>4.6530000000000057E-2</c:v>
                </c:pt>
                <c:pt idx="47">
                  <c:v>4.8240000000000047E-2</c:v>
                </c:pt>
                <c:pt idx="48">
                  <c:v>4.9980000000000059E-2</c:v>
                </c:pt>
                <c:pt idx="49">
                  <c:v>5.1750000000000053E-2</c:v>
                </c:pt>
                <c:pt idx="50">
                  <c:v>5.3550000000000056E-2</c:v>
                </c:pt>
                <c:pt idx="51">
                  <c:v>5.5380000000000054E-2</c:v>
                </c:pt>
                <c:pt idx="52">
                  <c:v>5.7240000000000055E-2</c:v>
                </c:pt>
                <c:pt idx="53">
                  <c:v>5.9130000000000064E-2</c:v>
                </c:pt>
                <c:pt idx="54">
                  <c:v>6.1050000000000063E-2</c:v>
                </c:pt>
                <c:pt idx="55">
                  <c:v>6.3000000000000056E-2</c:v>
                </c:pt>
                <c:pt idx="56">
                  <c:v>6.4980000000000065E-2</c:v>
                </c:pt>
                <c:pt idx="57">
                  <c:v>6.6990000000000077E-2</c:v>
                </c:pt>
                <c:pt idx="58">
                  <c:v>6.9030000000000064E-2</c:v>
                </c:pt>
                <c:pt idx="59">
                  <c:v>7.110000000000008E-2</c:v>
                </c:pt>
                <c:pt idx="60">
                  <c:v>7.3200000000000071E-2</c:v>
                </c:pt>
                <c:pt idx="61">
                  <c:v>7.5330000000000077E-2</c:v>
                </c:pt>
                <c:pt idx="62">
                  <c:v>7.7490000000000087E-2</c:v>
                </c:pt>
                <c:pt idx="63">
                  <c:v>7.9680000000000098E-2</c:v>
                </c:pt>
                <c:pt idx="64">
                  <c:v>8.1900000000000084E-2</c:v>
                </c:pt>
                <c:pt idx="65">
                  <c:v>8.4150000000000086E-2</c:v>
                </c:pt>
                <c:pt idx="66">
                  <c:v>8.6430000000000104E-2</c:v>
                </c:pt>
                <c:pt idx="67">
                  <c:v>8.8740000000000097E-2</c:v>
                </c:pt>
                <c:pt idx="68">
                  <c:v>9.1080000000000105E-2</c:v>
                </c:pt>
                <c:pt idx="69">
                  <c:v>9.3450000000000116E-2</c:v>
                </c:pt>
                <c:pt idx="70">
                  <c:v>9.5850000000000116E-2</c:v>
                </c:pt>
                <c:pt idx="71">
                  <c:v>9.8280000000000117E-2</c:v>
                </c:pt>
                <c:pt idx="72">
                  <c:v>0.10161600000000012</c:v>
                </c:pt>
                <c:pt idx="73">
                  <c:v>0.10500600000000013</c:v>
                </c:pt>
                <c:pt idx="74">
                  <c:v>0.10845000000000013</c:v>
                </c:pt>
                <c:pt idx="75">
                  <c:v>0.11194800000000014</c:v>
                </c:pt>
                <c:pt idx="76">
                  <c:v>0.11226600000000014</c:v>
                </c:pt>
                <c:pt idx="77">
                  <c:v>0.11255400000000013</c:v>
                </c:pt>
                <c:pt idx="78">
                  <c:v>0.11281200000000013</c:v>
                </c:pt>
                <c:pt idx="79">
                  <c:v>0.11304000000000014</c:v>
                </c:pt>
                <c:pt idx="80">
                  <c:v>0.11323800000000013</c:v>
                </c:pt>
                <c:pt idx="81">
                  <c:v>0.11340600000000013</c:v>
                </c:pt>
                <c:pt idx="82">
                  <c:v>0.11354400000000014</c:v>
                </c:pt>
                <c:pt idx="83">
                  <c:v>0.11365200000000013</c:v>
                </c:pt>
                <c:pt idx="84">
                  <c:v>0.11373000000000014</c:v>
                </c:pt>
                <c:pt idx="85">
                  <c:v>0.11377800000000014</c:v>
                </c:pt>
                <c:pt idx="86">
                  <c:v>0.12032100000000015</c:v>
                </c:pt>
                <c:pt idx="87">
                  <c:v>0.12698400000000015</c:v>
                </c:pt>
                <c:pt idx="88">
                  <c:v>0.13376700000000016</c:v>
                </c:pt>
                <c:pt idx="89">
                  <c:v>0.14067000000000018</c:v>
                </c:pt>
                <c:pt idx="90">
                  <c:v>0.15315300000000021</c:v>
                </c:pt>
                <c:pt idx="91">
                  <c:v>0.16587600000000022</c:v>
                </c:pt>
                <c:pt idx="92">
                  <c:v>0.17883900000000025</c:v>
                </c:pt>
                <c:pt idx="93">
                  <c:v>0.19204200000000027</c:v>
                </c:pt>
                <c:pt idx="94">
                  <c:v>0.20548500000000028</c:v>
                </c:pt>
                <c:pt idx="95">
                  <c:v>0.23644800000000027</c:v>
                </c:pt>
                <c:pt idx="96">
                  <c:v>0.29711100000000035</c:v>
                </c:pt>
                <c:pt idx="97">
                  <c:v>0.35897400000000035</c:v>
                </c:pt>
                <c:pt idx="98">
                  <c:v>0.42203700000000038</c:v>
                </c:pt>
                <c:pt idx="99">
                  <c:v>0.48630000000000045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6-4031-BBC0-13416BD061E2}"/>
            </c:ext>
          </c:extLst>
        </c:ser>
        <c:ser>
          <c:idx val="1"/>
          <c:order val="1"/>
          <c:tx>
            <c:strRef>
              <c:f>'[1]IDEAL COMP IRM (2)'!$D$3</c:f>
              <c:strCache>
                <c:ptCount val="1"/>
                <c:pt idx="0">
                  <c:v>Supply Compounded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(2)'!$D$4:$D$103</c:f>
              <c:numCache>
                <c:formatCode>General</c:formatCode>
                <c:ptCount val="100"/>
                <c:pt idx="0">
                  <c:v>3.0004503385283599E-4</c:v>
                </c:pt>
                <c:pt idx="1">
                  <c:v>6.3019869375180448E-4</c:v>
                </c:pt>
                <c:pt idx="2">
                  <c:v>9.90490259235699E-4</c:v>
                </c:pt>
                <c:pt idx="3">
                  <c:v>1.3809526747490253E-3</c:v>
                </c:pt>
                <c:pt idx="4">
                  <c:v>1.8016211483400379E-3</c:v>
                </c:pt>
                <c:pt idx="5">
                  <c:v>2.2525331245588642E-3</c:v>
                </c:pt>
                <c:pt idx="6">
                  <c:v>2.733729773948701E-3</c:v>
                </c:pt>
                <c:pt idx="7">
                  <c:v>3.2452545243162323E-3</c:v>
                </c:pt>
                <c:pt idx="8">
                  <c:v>3.7871530241295748E-3</c:v>
                </c:pt>
                <c:pt idx="9">
                  <c:v>4.3594751645685825E-3</c:v>
                </c:pt>
                <c:pt idx="10">
                  <c:v>4.9622712649097789E-3</c:v>
                </c:pt>
                <c:pt idx="11">
                  <c:v>5.5955972111068064E-3</c:v>
                </c:pt>
                <c:pt idx="12">
                  <c:v>6.2595092600905566E-3</c:v>
                </c:pt>
                <c:pt idx="13">
                  <c:v>6.9540679099262537E-3</c:v>
                </c:pt>
                <c:pt idx="14">
                  <c:v>7.6793360526612453E-3</c:v>
                </c:pt>
                <c:pt idx="15">
                  <c:v>8.435378862418963E-3</c:v>
                </c:pt>
                <c:pt idx="16">
                  <c:v>9.222265245410588E-3</c:v>
                </c:pt>
                <c:pt idx="17">
                  <c:v>1.0040066633573153E-2</c:v>
                </c:pt>
                <c:pt idx="18">
                  <c:v>1.0888856500494759E-2</c:v>
                </c:pt>
                <c:pt idx="19">
                  <c:v>1.1768712512075785E-2</c:v>
                </c:pt>
                <c:pt idx="20">
                  <c:v>1.2679714334767223E-2</c:v>
                </c:pt>
                <c:pt idx="21">
                  <c:v>1.3621944750466186E-2</c:v>
                </c:pt>
                <c:pt idx="22">
                  <c:v>1.4595488909277865E-2</c:v>
                </c:pt>
                <c:pt idx="23">
                  <c:v>1.5600435875121166E-2</c:v>
                </c:pt>
                <c:pt idx="24">
                  <c:v>1.6636876468287154E-2</c:v>
                </c:pt>
                <c:pt idx="25">
                  <c:v>1.770490612825637E-2</c:v>
                </c:pt>
                <c:pt idx="26">
                  <c:v>1.8804621195461335E-2</c:v>
                </c:pt>
                <c:pt idx="27">
                  <c:v>1.9936121898036951E-2</c:v>
                </c:pt>
                <c:pt idx="28">
                  <c:v>2.1099512359457728E-2</c:v>
                </c:pt>
                <c:pt idx="29">
                  <c:v>2.2294897913854417E-2</c:v>
                </c:pt>
                <c:pt idx="30">
                  <c:v>2.3522387965638547E-2</c:v>
                </c:pt>
                <c:pt idx="31">
                  <c:v>2.4782095282204875E-2</c:v>
                </c:pt>
                <c:pt idx="32">
                  <c:v>2.6074134537813709E-2</c:v>
                </c:pt>
                <c:pt idx="33">
                  <c:v>2.739862432172524E-2</c:v>
                </c:pt>
                <c:pt idx="34">
                  <c:v>2.875568562344033E-2</c:v>
                </c:pt>
                <c:pt idx="35">
                  <c:v>3.0145443619437273E-2</c:v>
                </c:pt>
                <c:pt idx="36">
                  <c:v>3.1568025686211643E-2</c:v>
                </c:pt>
                <c:pt idx="37">
                  <c:v>3.3023562594494349E-2</c:v>
                </c:pt>
                <c:pt idx="38">
                  <c:v>3.4512187993903876E-2</c:v>
                </c:pt>
                <c:pt idx="39">
                  <c:v>3.6034039083587377E-2</c:v>
                </c:pt>
                <c:pt idx="40">
                  <c:v>3.7589256454390263E-2</c:v>
                </c:pt>
                <c:pt idx="41">
                  <c:v>3.9177983025992846E-2</c:v>
                </c:pt>
                <c:pt idx="42">
                  <c:v>4.0800365786821891E-2</c:v>
                </c:pt>
                <c:pt idx="43">
                  <c:v>4.2456554695067705E-2</c:v>
                </c:pt>
                <c:pt idx="44">
                  <c:v>4.4146702723829589E-2</c:v>
                </c:pt>
                <c:pt idx="45">
                  <c:v>4.5870967218896164E-2</c:v>
                </c:pt>
                <c:pt idx="46">
                  <c:v>4.762950673598354E-2</c:v>
                </c:pt>
                <c:pt idx="47">
                  <c:v>4.9422485856734477E-2</c:v>
                </c:pt>
                <c:pt idx="48">
                  <c:v>5.1250070625149746E-2</c:v>
                </c:pt>
                <c:pt idx="49">
                  <c:v>5.3112430957312551E-2</c:v>
                </c:pt>
                <c:pt idx="50">
                  <c:v>5.5009740507610649E-2</c:v>
                </c:pt>
                <c:pt idx="51">
                  <c:v>5.6942175611213175E-2</c:v>
                </c:pt>
                <c:pt idx="52">
                  <c:v>5.8909917395922218E-2</c:v>
                </c:pt>
                <c:pt idx="53">
                  <c:v>6.0913149920878151E-2</c:v>
                </c:pt>
                <c:pt idx="54">
                  <c:v>6.2952059614733269E-2</c:v>
                </c:pt>
                <c:pt idx="55">
                  <c:v>6.5026838233218864E-2</c:v>
                </c:pt>
                <c:pt idx="56">
                  <c:v>6.7137680377067133E-2</c:v>
                </c:pt>
                <c:pt idx="57">
                  <c:v>6.9284784126204091E-2</c:v>
                </c:pt>
                <c:pt idx="58">
                  <c:v>7.1468351362453442E-2</c:v>
                </c:pt>
                <c:pt idx="59">
                  <c:v>7.3688587992185139E-2</c:v>
                </c:pt>
                <c:pt idx="60">
                  <c:v>7.5945703206655946E-2</c:v>
                </c:pt>
                <c:pt idx="61">
                  <c:v>7.8239910010462932E-2</c:v>
                </c:pt>
                <c:pt idx="62">
                  <c:v>8.0571425161077848E-2</c:v>
                </c:pt>
                <c:pt idx="63">
                  <c:v>8.2940469342874579E-2</c:v>
                </c:pt>
                <c:pt idx="64">
                  <c:v>8.5347268042468505E-2</c:v>
                </c:pt>
                <c:pt idx="65">
                  <c:v>8.7792048618644758E-2</c:v>
                </c:pt>
                <c:pt idx="66">
                  <c:v>9.0275043680817735E-2</c:v>
                </c:pt>
                <c:pt idx="67">
                  <c:v>9.2796490317328395E-2</c:v>
                </c:pt>
                <c:pt idx="68">
                  <c:v>9.5356628072359451E-2</c:v>
                </c:pt>
                <c:pt idx="69">
                  <c:v>9.7955702111504284E-2</c:v>
                </c:pt>
                <c:pt idx="70">
                  <c:v>0.10059395989509801</c:v>
                </c:pt>
                <c:pt idx="71">
                  <c:v>0.10327165520740333</c:v>
                </c:pt>
                <c:pt idx="72">
                  <c:v>0.10695831546931078</c:v>
                </c:pt>
                <c:pt idx="73">
                  <c:v>0.11071727151424238</c:v>
                </c:pt>
                <c:pt idx="74">
                  <c:v>0.11454917643080398</c:v>
                </c:pt>
                <c:pt idx="75">
                  <c:v>0.11845469620123561</c:v>
                </c:pt>
                <c:pt idx="76">
                  <c:v>0.11881042119983998</c:v>
                </c:pt>
                <c:pt idx="77">
                  <c:v>0.11913268539428956</c:v>
                </c:pt>
                <c:pt idx="78">
                  <c:v>0.11942145837161733</c:v>
                </c:pt>
                <c:pt idx="79">
                  <c:v>0.11967671546443959</c:v>
                </c:pt>
                <c:pt idx="80">
                  <c:v>0.11989843371022779</c:v>
                </c:pt>
                <c:pt idx="81">
                  <c:v>0.12008659209165362</c:v>
                </c:pt>
                <c:pt idx="82">
                  <c:v>0.12024117477689211</c:v>
                </c:pt>
                <c:pt idx="83">
                  <c:v>0.12036216771533947</c:v>
                </c:pt>
                <c:pt idx="84">
                  <c:v>0.12044955901569043</c:v>
                </c:pt>
                <c:pt idx="85">
                  <c:v>0.12050334192831591</c:v>
                </c:pt>
                <c:pt idx="86">
                  <c:v>0.12785883246402086</c:v>
                </c:pt>
                <c:pt idx="87">
                  <c:v>0.13539884678855629</c:v>
                </c:pt>
                <c:pt idx="88">
                  <c:v>0.1431264351924888</c:v>
                </c:pt>
                <c:pt idx="89">
                  <c:v>0.1510447351670694</c:v>
                </c:pt>
                <c:pt idx="90">
                  <c:v>0.16550328102151646</c:v>
                </c:pt>
                <c:pt idx="91">
                  <c:v>0.1804267119729035</c:v>
                </c:pt>
                <c:pt idx="92">
                  <c:v>0.19582819130628937</c:v>
                </c:pt>
                <c:pt idx="93">
                  <c:v>0.21172139742418761</c:v>
                </c:pt>
                <c:pt idx="94">
                  <c:v>0.22812054643820567</c:v>
                </c:pt>
                <c:pt idx="95">
                  <c:v>0.26674166638111485</c:v>
                </c:pt>
                <c:pt idx="96">
                  <c:v>0.34596466471703513</c:v>
                </c:pt>
                <c:pt idx="97">
                  <c:v>0.43185952844925168</c:v>
                </c:pt>
                <c:pt idx="98">
                  <c:v>0.52506488620236658</c:v>
                </c:pt>
                <c:pt idx="99">
                  <c:v>0.62628771823266582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6-4031-BBC0-13416BD061E2}"/>
            </c:ext>
          </c:extLst>
        </c:ser>
        <c:ser>
          <c:idx val="2"/>
          <c:order val="2"/>
          <c:tx>
            <c:strRef>
              <c:f>'[1]IDEAL COMP IRM (2)'!$E$3</c:f>
              <c:strCache>
                <c:ptCount val="1"/>
                <c:pt idx="0">
                  <c:v>Sub Supply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(2)'!$E$4:$E$103</c:f>
              <c:numCache>
                <c:formatCode>General</c:formatCode>
                <c:ptCount val="100"/>
                <c:pt idx="0">
                  <c:v>7.059023258869912E-2</c:v>
                </c:pt>
                <c:pt idx="1">
                  <c:v>7.059023258869912E-2</c:v>
                </c:pt>
                <c:pt idx="2">
                  <c:v>7.059023258869912E-2</c:v>
                </c:pt>
                <c:pt idx="3">
                  <c:v>7.059023258869912E-2</c:v>
                </c:pt>
                <c:pt idx="4">
                  <c:v>7.059023258869912E-2</c:v>
                </c:pt>
                <c:pt idx="5">
                  <c:v>7.059023258869912E-2</c:v>
                </c:pt>
                <c:pt idx="6">
                  <c:v>7.059023258869912E-2</c:v>
                </c:pt>
                <c:pt idx="7">
                  <c:v>7.059023258869912E-2</c:v>
                </c:pt>
                <c:pt idx="8">
                  <c:v>7.059023258869912E-2</c:v>
                </c:pt>
                <c:pt idx="9">
                  <c:v>7.059023258869912E-2</c:v>
                </c:pt>
                <c:pt idx="10">
                  <c:v>7.059023258869912E-2</c:v>
                </c:pt>
                <c:pt idx="11">
                  <c:v>7.059023258869912E-2</c:v>
                </c:pt>
                <c:pt idx="12">
                  <c:v>7.059023258869912E-2</c:v>
                </c:pt>
                <c:pt idx="13">
                  <c:v>7.059023258869912E-2</c:v>
                </c:pt>
                <c:pt idx="14">
                  <c:v>7.059023258869912E-2</c:v>
                </c:pt>
                <c:pt idx="15">
                  <c:v>7.059023258869912E-2</c:v>
                </c:pt>
                <c:pt idx="16">
                  <c:v>7.059023258869912E-2</c:v>
                </c:pt>
                <c:pt idx="17">
                  <c:v>7.059023258869912E-2</c:v>
                </c:pt>
                <c:pt idx="18">
                  <c:v>7.059023258869912E-2</c:v>
                </c:pt>
                <c:pt idx="19">
                  <c:v>7.059023258869912E-2</c:v>
                </c:pt>
                <c:pt idx="20">
                  <c:v>7.059023258869912E-2</c:v>
                </c:pt>
                <c:pt idx="21">
                  <c:v>7.059023258869912E-2</c:v>
                </c:pt>
                <c:pt idx="22">
                  <c:v>7.059023258869912E-2</c:v>
                </c:pt>
                <c:pt idx="23">
                  <c:v>7.059023258869912E-2</c:v>
                </c:pt>
                <c:pt idx="24">
                  <c:v>7.059023258869912E-2</c:v>
                </c:pt>
                <c:pt idx="25">
                  <c:v>7.059023258869912E-2</c:v>
                </c:pt>
                <c:pt idx="26">
                  <c:v>7.059023258869912E-2</c:v>
                </c:pt>
                <c:pt idx="27">
                  <c:v>7.059023258869912E-2</c:v>
                </c:pt>
                <c:pt idx="28">
                  <c:v>7.059023258869912E-2</c:v>
                </c:pt>
                <c:pt idx="29">
                  <c:v>7.059023258869912E-2</c:v>
                </c:pt>
                <c:pt idx="30">
                  <c:v>7.059023258869912E-2</c:v>
                </c:pt>
                <c:pt idx="31">
                  <c:v>7.059023258869912E-2</c:v>
                </c:pt>
                <c:pt idx="32">
                  <c:v>7.059023258869912E-2</c:v>
                </c:pt>
                <c:pt idx="33">
                  <c:v>7.059023258869912E-2</c:v>
                </c:pt>
                <c:pt idx="34">
                  <c:v>7.059023258869912E-2</c:v>
                </c:pt>
                <c:pt idx="35">
                  <c:v>7.059023258869912E-2</c:v>
                </c:pt>
                <c:pt idx="36">
                  <c:v>7.059023258869912E-2</c:v>
                </c:pt>
                <c:pt idx="37">
                  <c:v>7.059023258869912E-2</c:v>
                </c:pt>
                <c:pt idx="38">
                  <c:v>7.059023258869912E-2</c:v>
                </c:pt>
                <c:pt idx="39">
                  <c:v>7.059023258869912E-2</c:v>
                </c:pt>
                <c:pt idx="40">
                  <c:v>7.059023258869912E-2</c:v>
                </c:pt>
                <c:pt idx="41">
                  <c:v>7.059023258869912E-2</c:v>
                </c:pt>
                <c:pt idx="42">
                  <c:v>7.059023258869912E-2</c:v>
                </c:pt>
                <c:pt idx="43">
                  <c:v>7.059023258869912E-2</c:v>
                </c:pt>
                <c:pt idx="44">
                  <c:v>7.059023258869912E-2</c:v>
                </c:pt>
                <c:pt idx="45">
                  <c:v>7.059023258869912E-2</c:v>
                </c:pt>
                <c:pt idx="46">
                  <c:v>7.059023258869912E-2</c:v>
                </c:pt>
                <c:pt idx="47">
                  <c:v>7.059023258869912E-2</c:v>
                </c:pt>
                <c:pt idx="48">
                  <c:v>7.059023258869912E-2</c:v>
                </c:pt>
                <c:pt idx="49">
                  <c:v>7.059023258869912E-2</c:v>
                </c:pt>
                <c:pt idx="50">
                  <c:v>7.059023258869912E-2</c:v>
                </c:pt>
                <c:pt idx="51">
                  <c:v>7.059023258869912E-2</c:v>
                </c:pt>
                <c:pt idx="52">
                  <c:v>7.059023258869912E-2</c:v>
                </c:pt>
                <c:pt idx="53">
                  <c:v>7.059023258869912E-2</c:v>
                </c:pt>
                <c:pt idx="54">
                  <c:v>7.059023258869912E-2</c:v>
                </c:pt>
                <c:pt idx="55">
                  <c:v>7.059023258869912E-2</c:v>
                </c:pt>
                <c:pt idx="56">
                  <c:v>7.059023258869912E-2</c:v>
                </c:pt>
                <c:pt idx="57">
                  <c:v>7.059023258869912E-2</c:v>
                </c:pt>
                <c:pt idx="58">
                  <c:v>7.059023258869912E-2</c:v>
                </c:pt>
                <c:pt idx="59">
                  <c:v>7.059023258869912E-2</c:v>
                </c:pt>
                <c:pt idx="60">
                  <c:v>7.059023258869912E-2</c:v>
                </c:pt>
                <c:pt idx="61">
                  <c:v>7.059023258869912E-2</c:v>
                </c:pt>
                <c:pt idx="62">
                  <c:v>7.059023258869912E-2</c:v>
                </c:pt>
                <c:pt idx="63">
                  <c:v>7.059023258869912E-2</c:v>
                </c:pt>
                <c:pt idx="64">
                  <c:v>7.059023258869912E-2</c:v>
                </c:pt>
                <c:pt idx="65">
                  <c:v>7.059023258869912E-2</c:v>
                </c:pt>
                <c:pt idx="66">
                  <c:v>7.059023258869912E-2</c:v>
                </c:pt>
                <c:pt idx="67">
                  <c:v>7.059023258869912E-2</c:v>
                </c:pt>
                <c:pt idx="68">
                  <c:v>7.059023258869912E-2</c:v>
                </c:pt>
                <c:pt idx="69">
                  <c:v>7.059023258869912E-2</c:v>
                </c:pt>
                <c:pt idx="70">
                  <c:v>7.059023258869912E-2</c:v>
                </c:pt>
                <c:pt idx="71">
                  <c:v>7.059023258869912E-2</c:v>
                </c:pt>
                <c:pt idx="72">
                  <c:v>7.059023258869912E-2</c:v>
                </c:pt>
                <c:pt idx="73">
                  <c:v>7.059023258869912E-2</c:v>
                </c:pt>
                <c:pt idx="74">
                  <c:v>7.059023258869912E-2</c:v>
                </c:pt>
                <c:pt idx="75">
                  <c:v>7.059023258869912E-2</c:v>
                </c:pt>
                <c:pt idx="76">
                  <c:v>7.059023258869912E-2</c:v>
                </c:pt>
                <c:pt idx="77">
                  <c:v>7.059023258869912E-2</c:v>
                </c:pt>
                <c:pt idx="78">
                  <c:v>7.059023258869912E-2</c:v>
                </c:pt>
                <c:pt idx="79">
                  <c:v>7.059023258869912E-2</c:v>
                </c:pt>
                <c:pt idx="80">
                  <c:v>7.059023258869912E-2</c:v>
                </c:pt>
                <c:pt idx="81">
                  <c:v>7.059023258869912E-2</c:v>
                </c:pt>
                <c:pt idx="82">
                  <c:v>7.059023258869912E-2</c:v>
                </c:pt>
                <c:pt idx="83">
                  <c:v>7.059023258869912E-2</c:v>
                </c:pt>
                <c:pt idx="84">
                  <c:v>7.059023258869912E-2</c:v>
                </c:pt>
                <c:pt idx="85">
                  <c:v>7.059023258869912E-2</c:v>
                </c:pt>
                <c:pt idx="86">
                  <c:v>7.059023258869912E-2</c:v>
                </c:pt>
                <c:pt idx="87">
                  <c:v>7.059023258869912E-2</c:v>
                </c:pt>
                <c:pt idx="88">
                  <c:v>7.059023258869912E-2</c:v>
                </c:pt>
                <c:pt idx="89">
                  <c:v>7.059023258869912E-2</c:v>
                </c:pt>
                <c:pt idx="90">
                  <c:v>7.059023258869912E-2</c:v>
                </c:pt>
                <c:pt idx="91">
                  <c:v>7.059023258869912E-2</c:v>
                </c:pt>
                <c:pt idx="92">
                  <c:v>7.059023258869912E-2</c:v>
                </c:pt>
                <c:pt idx="93">
                  <c:v>7.059023258869912E-2</c:v>
                </c:pt>
                <c:pt idx="94">
                  <c:v>7.059023258869912E-2</c:v>
                </c:pt>
                <c:pt idx="95">
                  <c:v>7.059023258869912E-2</c:v>
                </c:pt>
                <c:pt idx="96">
                  <c:v>7.059023258869912E-2</c:v>
                </c:pt>
                <c:pt idx="97">
                  <c:v>7.059023258869912E-2</c:v>
                </c:pt>
                <c:pt idx="98">
                  <c:v>7.059023258869912E-2</c:v>
                </c:pt>
                <c:pt idx="99">
                  <c:v>7.059023258869912E-2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6-4031-BBC0-13416BD061E2}"/>
            </c:ext>
          </c:extLst>
        </c:ser>
        <c:ser>
          <c:idx val="3"/>
          <c:order val="3"/>
          <c:tx>
            <c:strRef>
              <c:f>'[1]IDEAL COMP IRM (2)'!$F$3</c:f>
              <c:strCache>
                <c:ptCount val="1"/>
                <c:pt idx="0">
                  <c:v>Effective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(2)'!$F$4:$F$103</c:f>
              <c:numCache>
                <c:formatCode>General</c:formatCode>
                <c:ptCount val="100"/>
                <c:pt idx="0">
                  <c:v>7.3141396251394264E-2</c:v>
                </c:pt>
                <c:pt idx="1">
                  <c:v>7.3141396251394264E-2</c:v>
                </c:pt>
                <c:pt idx="2">
                  <c:v>7.3141396251394264E-2</c:v>
                </c:pt>
                <c:pt idx="3">
                  <c:v>7.3141396251394264E-2</c:v>
                </c:pt>
                <c:pt idx="4">
                  <c:v>7.3141396251394264E-2</c:v>
                </c:pt>
                <c:pt idx="5">
                  <c:v>7.3141396251394264E-2</c:v>
                </c:pt>
                <c:pt idx="6">
                  <c:v>7.3141396251394264E-2</c:v>
                </c:pt>
                <c:pt idx="7">
                  <c:v>7.3141396251394264E-2</c:v>
                </c:pt>
                <c:pt idx="8">
                  <c:v>7.3141396251394264E-2</c:v>
                </c:pt>
                <c:pt idx="9">
                  <c:v>7.3141396251394264E-2</c:v>
                </c:pt>
                <c:pt idx="10">
                  <c:v>7.3141396251394264E-2</c:v>
                </c:pt>
                <c:pt idx="11">
                  <c:v>7.3141396251394264E-2</c:v>
                </c:pt>
                <c:pt idx="12">
                  <c:v>7.3141396251394264E-2</c:v>
                </c:pt>
                <c:pt idx="13">
                  <c:v>7.3141396251394264E-2</c:v>
                </c:pt>
                <c:pt idx="14">
                  <c:v>7.3141396251394264E-2</c:v>
                </c:pt>
                <c:pt idx="15">
                  <c:v>7.3141396251394264E-2</c:v>
                </c:pt>
                <c:pt idx="16">
                  <c:v>7.3141396251394264E-2</c:v>
                </c:pt>
                <c:pt idx="17">
                  <c:v>7.3141396251394264E-2</c:v>
                </c:pt>
                <c:pt idx="18">
                  <c:v>7.3141396251394264E-2</c:v>
                </c:pt>
                <c:pt idx="19">
                  <c:v>7.3141396251394264E-2</c:v>
                </c:pt>
                <c:pt idx="20">
                  <c:v>7.3141396251394264E-2</c:v>
                </c:pt>
                <c:pt idx="21">
                  <c:v>7.3141396251394264E-2</c:v>
                </c:pt>
                <c:pt idx="22">
                  <c:v>7.3141396251394264E-2</c:v>
                </c:pt>
                <c:pt idx="23">
                  <c:v>7.3141396251394264E-2</c:v>
                </c:pt>
                <c:pt idx="24">
                  <c:v>7.3141396251394264E-2</c:v>
                </c:pt>
                <c:pt idx="25">
                  <c:v>7.3141396251394264E-2</c:v>
                </c:pt>
                <c:pt idx="26">
                  <c:v>7.3141396251394264E-2</c:v>
                </c:pt>
                <c:pt idx="27">
                  <c:v>7.3141396251394264E-2</c:v>
                </c:pt>
                <c:pt idx="28">
                  <c:v>7.3141396251394264E-2</c:v>
                </c:pt>
                <c:pt idx="29">
                  <c:v>7.3141396251394264E-2</c:v>
                </c:pt>
                <c:pt idx="30">
                  <c:v>7.3141396251394264E-2</c:v>
                </c:pt>
                <c:pt idx="31">
                  <c:v>7.3141396251394264E-2</c:v>
                </c:pt>
                <c:pt idx="32">
                  <c:v>7.3141396251394264E-2</c:v>
                </c:pt>
                <c:pt idx="33">
                  <c:v>7.3141396251394264E-2</c:v>
                </c:pt>
                <c:pt idx="34">
                  <c:v>7.3141396251394264E-2</c:v>
                </c:pt>
                <c:pt idx="35">
                  <c:v>7.3141396251394264E-2</c:v>
                </c:pt>
                <c:pt idx="36">
                  <c:v>7.3141396251394264E-2</c:v>
                </c:pt>
                <c:pt idx="37">
                  <c:v>7.3141396251394264E-2</c:v>
                </c:pt>
                <c:pt idx="38">
                  <c:v>7.3141396251394264E-2</c:v>
                </c:pt>
                <c:pt idx="39">
                  <c:v>7.3141396251394264E-2</c:v>
                </c:pt>
                <c:pt idx="40">
                  <c:v>7.3141396251394264E-2</c:v>
                </c:pt>
                <c:pt idx="41">
                  <c:v>7.3141396251394264E-2</c:v>
                </c:pt>
                <c:pt idx="42">
                  <c:v>7.3141396251394264E-2</c:v>
                </c:pt>
                <c:pt idx="43">
                  <c:v>7.3141396251394264E-2</c:v>
                </c:pt>
                <c:pt idx="44">
                  <c:v>7.3141396251394264E-2</c:v>
                </c:pt>
                <c:pt idx="45">
                  <c:v>7.3141396251394264E-2</c:v>
                </c:pt>
                <c:pt idx="46">
                  <c:v>7.3141396251394264E-2</c:v>
                </c:pt>
                <c:pt idx="47">
                  <c:v>7.3141396251394264E-2</c:v>
                </c:pt>
                <c:pt idx="48">
                  <c:v>7.3141396251394264E-2</c:v>
                </c:pt>
                <c:pt idx="49">
                  <c:v>7.3141396251394264E-2</c:v>
                </c:pt>
                <c:pt idx="50">
                  <c:v>7.3141396251394264E-2</c:v>
                </c:pt>
                <c:pt idx="51">
                  <c:v>7.3141396251394264E-2</c:v>
                </c:pt>
                <c:pt idx="52">
                  <c:v>7.3141396251394264E-2</c:v>
                </c:pt>
                <c:pt idx="53">
                  <c:v>7.3141396251394264E-2</c:v>
                </c:pt>
                <c:pt idx="54">
                  <c:v>7.3141396251394264E-2</c:v>
                </c:pt>
                <c:pt idx="55">
                  <c:v>7.3141396251394264E-2</c:v>
                </c:pt>
                <c:pt idx="56">
                  <c:v>7.3141396251394264E-2</c:v>
                </c:pt>
                <c:pt idx="57">
                  <c:v>7.3141396251394264E-2</c:v>
                </c:pt>
                <c:pt idx="58">
                  <c:v>7.3141396251394264E-2</c:v>
                </c:pt>
                <c:pt idx="59">
                  <c:v>7.3141396251394264E-2</c:v>
                </c:pt>
                <c:pt idx="60">
                  <c:v>7.3141396251394264E-2</c:v>
                </c:pt>
                <c:pt idx="61">
                  <c:v>7.3141396251394264E-2</c:v>
                </c:pt>
                <c:pt idx="62">
                  <c:v>7.3141396251394264E-2</c:v>
                </c:pt>
                <c:pt idx="63">
                  <c:v>7.3141396251394264E-2</c:v>
                </c:pt>
                <c:pt idx="64">
                  <c:v>7.3141396251394264E-2</c:v>
                </c:pt>
                <c:pt idx="65">
                  <c:v>7.3141396251394264E-2</c:v>
                </c:pt>
                <c:pt idx="66">
                  <c:v>7.3141396251394264E-2</c:v>
                </c:pt>
                <c:pt idx="67">
                  <c:v>7.3141396251394264E-2</c:v>
                </c:pt>
                <c:pt idx="68">
                  <c:v>7.3141396251394264E-2</c:v>
                </c:pt>
                <c:pt idx="69">
                  <c:v>7.3141396251394264E-2</c:v>
                </c:pt>
                <c:pt idx="70">
                  <c:v>7.3141396251394264E-2</c:v>
                </c:pt>
                <c:pt idx="71">
                  <c:v>7.3141396251394264E-2</c:v>
                </c:pt>
                <c:pt idx="72">
                  <c:v>7.3141396251394264E-2</c:v>
                </c:pt>
                <c:pt idx="73">
                  <c:v>7.3141396251394264E-2</c:v>
                </c:pt>
                <c:pt idx="74">
                  <c:v>7.3141396251394264E-2</c:v>
                </c:pt>
                <c:pt idx="75">
                  <c:v>7.3141396251394264E-2</c:v>
                </c:pt>
                <c:pt idx="76">
                  <c:v>7.3141396251394264E-2</c:v>
                </c:pt>
                <c:pt idx="77">
                  <c:v>7.3141396251394264E-2</c:v>
                </c:pt>
                <c:pt idx="78">
                  <c:v>7.3141396251394264E-2</c:v>
                </c:pt>
                <c:pt idx="79">
                  <c:v>7.3141396251394264E-2</c:v>
                </c:pt>
                <c:pt idx="80">
                  <c:v>7.3141396251394264E-2</c:v>
                </c:pt>
                <c:pt idx="81">
                  <c:v>7.3141396251394264E-2</c:v>
                </c:pt>
                <c:pt idx="82">
                  <c:v>7.3141396251394264E-2</c:v>
                </c:pt>
                <c:pt idx="83">
                  <c:v>7.3141396251394264E-2</c:v>
                </c:pt>
                <c:pt idx="84">
                  <c:v>7.3141396251394264E-2</c:v>
                </c:pt>
                <c:pt idx="85">
                  <c:v>7.3141396251394264E-2</c:v>
                </c:pt>
                <c:pt idx="86">
                  <c:v>7.3141396251394264E-2</c:v>
                </c:pt>
                <c:pt idx="87">
                  <c:v>7.3141396251394264E-2</c:v>
                </c:pt>
                <c:pt idx="88">
                  <c:v>7.3141396251394264E-2</c:v>
                </c:pt>
                <c:pt idx="89">
                  <c:v>7.3141396251394264E-2</c:v>
                </c:pt>
                <c:pt idx="90">
                  <c:v>7.3141396251394264E-2</c:v>
                </c:pt>
                <c:pt idx="91">
                  <c:v>7.3141396251394264E-2</c:v>
                </c:pt>
                <c:pt idx="92">
                  <c:v>7.3141396251394264E-2</c:v>
                </c:pt>
                <c:pt idx="93">
                  <c:v>7.3141396251394264E-2</c:v>
                </c:pt>
                <c:pt idx="94">
                  <c:v>7.3141396251394264E-2</c:v>
                </c:pt>
                <c:pt idx="95">
                  <c:v>7.3141396251394264E-2</c:v>
                </c:pt>
                <c:pt idx="96">
                  <c:v>7.3141396251394264E-2</c:v>
                </c:pt>
                <c:pt idx="97">
                  <c:v>7.3141396251394264E-2</c:v>
                </c:pt>
                <c:pt idx="98">
                  <c:v>7.3141396251394264E-2</c:v>
                </c:pt>
                <c:pt idx="99">
                  <c:v>7.3141396251394264E-2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6-4031-BBC0-13416BD061E2}"/>
            </c:ext>
          </c:extLst>
        </c:ser>
        <c:ser>
          <c:idx val="4"/>
          <c:order val="4"/>
          <c:tx>
            <c:strRef>
              <c:f>'[1]IDEAL COMP IRM (2)'!$G$3</c:f>
              <c:strCache>
                <c:ptCount val="1"/>
                <c:pt idx="0">
                  <c:v>Effective Comp^2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(2)'!$G$4:$G$103</c:f>
              <c:numCache>
                <c:formatCode>General</c:formatCode>
                <c:ptCount val="100"/>
                <c:pt idx="0">
                  <c:v>7.34414412852471E-2</c:v>
                </c:pt>
                <c:pt idx="1">
                  <c:v>7.3771594945146068E-2</c:v>
                </c:pt>
                <c:pt idx="2">
                  <c:v>7.4131886510629963E-2</c:v>
                </c:pt>
                <c:pt idx="3">
                  <c:v>7.4522348926143289E-2</c:v>
                </c:pt>
                <c:pt idx="4">
                  <c:v>7.4943017399734302E-2</c:v>
                </c:pt>
                <c:pt idx="5">
                  <c:v>7.5393929375953128E-2</c:v>
                </c:pt>
                <c:pt idx="6">
                  <c:v>7.5875126025342965E-2</c:v>
                </c:pt>
                <c:pt idx="7">
                  <c:v>7.6386650775710496E-2</c:v>
                </c:pt>
                <c:pt idx="8">
                  <c:v>7.6928549275523839E-2</c:v>
                </c:pt>
                <c:pt idx="9">
                  <c:v>7.7500871415962846E-2</c:v>
                </c:pt>
                <c:pt idx="10">
                  <c:v>7.8103667516304043E-2</c:v>
                </c:pt>
                <c:pt idx="11">
                  <c:v>7.873699346250107E-2</c:v>
                </c:pt>
                <c:pt idx="12">
                  <c:v>7.9400905511484821E-2</c:v>
                </c:pt>
                <c:pt idx="13">
                  <c:v>8.0095464161320518E-2</c:v>
                </c:pt>
                <c:pt idx="14">
                  <c:v>8.0820732304055509E-2</c:v>
                </c:pt>
                <c:pt idx="15">
                  <c:v>8.1576775113813227E-2</c:v>
                </c:pt>
                <c:pt idx="16">
                  <c:v>8.2363661496804852E-2</c:v>
                </c:pt>
                <c:pt idx="17">
                  <c:v>8.3181462884967416E-2</c:v>
                </c:pt>
                <c:pt idx="18">
                  <c:v>8.4030252751889023E-2</c:v>
                </c:pt>
                <c:pt idx="19">
                  <c:v>8.4910108763470049E-2</c:v>
                </c:pt>
                <c:pt idx="20">
                  <c:v>8.5821110586161486E-2</c:v>
                </c:pt>
                <c:pt idx="21">
                  <c:v>8.676334100186045E-2</c:v>
                </c:pt>
                <c:pt idx="22">
                  <c:v>8.7736885160672129E-2</c:v>
                </c:pt>
                <c:pt idx="23">
                  <c:v>8.874183212651543E-2</c:v>
                </c:pt>
                <c:pt idx="24">
                  <c:v>8.9778272719681418E-2</c:v>
                </c:pt>
                <c:pt idx="25">
                  <c:v>9.0846302379650634E-2</c:v>
                </c:pt>
                <c:pt idx="26">
                  <c:v>9.1946017446855599E-2</c:v>
                </c:pt>
                <c:pt idx="27">
                  <c:v>9.3077518149431215E-2</c:v>
                </c:pt>
                <c:pt idx="28">
                  <c:v>9.4240908610851992E-2</c:v>
                </c:pt>
                <c:pt idx="29">
                  <c:v>9.5436294165248681E-2</c:v>
                </c:pt>
                <c:pt idx="30">
                  <c:v>9.6663784217032811E-2</c:v>
                </c:pt>
                <c:pt idx="31">
                  <c:v>9.7923491533599138E-2</c:v>
                </c:pt>
                <c:pt idx="32">
                  <c:v>9.9215530789207973E-2</c:v>
                </c:pt>
                <c:pt idx="33">
                  <c:v>0.1005400205731195</c:v>
                </c:pt>
                <c:pt idx="34">
                  <c:v>0.10189708187483459</c:v>
                </c:pt>
                <c:pt idx="35">
                  <c:v>0.10328683987083154</c:v>
                </c:pt>
                <c:pt idx="36">
                  <c:v>0.10470942193760591</c:v>
                </c:pt>
                <c:pt idx="37">
                  <c:v>0.10616495884588861</c:v>
                </c:pt>
                <c:pt idx="38">
                  <c:v>0.10765358424529814</c:v>
                </c:pt>
                <c:pt idx="39">
                  <c:v>0.10917543533498164</c:v>
                </c:pt>
                <c:pt idx="40">
                  <c:v>0.11073065270578453</c:v>
                </c:pt>
                <c:pt idx="41">
                  <c:v>0.11231937927738711</c:v>
                </c:pt>
                <c:pt idx="42">
                  <c:v>0.11394176203821615</c:v>
                </c:pt>
                <c:pt idx="43">
                  <c:v>0.11559795094646197</c:v>
                </c:pt>
                <c:pt idx="44">
                  <c:v>0.11728809897522385</c:v>
                </c:pt>
                <c:pt idx="45">
                  <c:v>0.11901236347029043</c:v>
                </c:pt>
                <c:pt idx="46">
                  <c:v>0.1207709029873778</c:v>
                </c:pt>
                <c:pt idx="47">
                  <c:v>0.12256388210812874</c:v>
                </c:pt>
                <c:pt idx="48">
                  <c:v>0.12439146687654401</c:v>
                </c:pt>
                <c:pt idx="49">
                  <c:v>0.12625382720870681</c:v>
                </c:pt>
                <c:pt idx="50">
                  <c:v>0.12815113675900491</c:v>
                </c:pt>
                <c:pt idx="51">
                  <c:v>0.13008357186260744</c:v>
                </c:pt>
                <c:pt idx="52">
                  <c:v>0.13205131364731648</c:v>
                </c:pt>
                <c:pt idx="53">
                  <c:v>0.13405454617227242</c:v>
                </c:pt>
                <c:pt idx="54">
                  <c:v>0.13609345586612753</c:v>
                </c:pt>
                <c:pt idx="55">
                  <c:v>0.13816823448461313</c:v>
                </c:pt>
                <c:pt idx="56">
                  <c:v>0.1402790766284614</c:v>
                </c:pt>
                <c:pt idx="57">
                  <c:v>0.14242618037759835</c:v>
                </c:pt>
                <c:pt idx="58">
                  <c:v>0.14460974761384771</c:v>
                </c:pt>
                <c:pt idx="59">
                  <c:v>0.1468299842435794</c:v>
                </c:pt>
                <c:pt idx="60">
                  <c:v>0.14908709945805021</c:v>
                </c:pt>
                <c:pt idx="61">
                  <c:v>0.1513813062618572</c:v>
                </c:pt>
                <c:pt idx="62">
                  <c:v>0.15371282141247211</c:v>
                </c:pt>
                <c:pt idx="63">
                  <c:v>0.15608186559426884</c:v>
                </c:pt>
                <c:pt idx="64">
                  <c:v>0.15848866429386277</c:v>
                </c:pt>
                <c:pt idx="65">
                  <c:v>0.16093344487003902</c:v>
                </c:pt>
                <c:pt idx="66">
                  <c:v>0.163416439932212</c:v>
                </c:pt>
                <c:pt idx="67">
                  <c:v>0.16593788656872266</c:v>
                </c:pt>
                <c:pt idx="68">
                  <c:v>0.16849802432375371</c:v>
                </c:pt>
                <c:pt idx="69">
                  <c:v>0.17109709836289855</c:v>
                </c:pt>
                <c:pt idx="70">
                  <c:v>0.17373535614649227</c:v>
                </c:pt>
                <c:pt idx="71">
                  <c:v>0.1764130514587976</c:v>
                </c:pt>
                <c:pt idx="72">
                  <c:v>0.18009971172070505</c:v>
                </c:pt>
                <c:pt idx="73">
                  <c:v>0.18385866776563664</c:v>
                </c:pt>
                <c:pt idx="74">
                  <c:v>0.18769057268219824</c:v>
                </c:pt>
                <c:pt idx="75">
                  <c:v>0.19159609245262987</c:v>
                </c:pt>
                <c:pt idx="76">
                  <c:v>0.19195181745123424</c:v>
                </c:pt>
                <c:pt idx="77">
                  <c:v>0.19227408164568383</c:v>
                </c:pt>
                <c:pt idx="78">
                  <c:v>0.19256285462301159</c:v>
                </c:pt>
                <c:pt idx="79">
                  <c:v>0.19281811171583385</c:v>
                </c:pt>
                <c:pt idx="80">
                  <c:v>0.19303982996162206</c:v>
                </c:pt>
                <c:pt idx="81">
                  <c:v>0.19322798834304789</c:v>
                </c:pt>
                <c:pt idx="82">
                  <c:v>0.19338257102828638</c:v>
                </c:pt>
                <c:pt idx="83">
                  <c:v>0.19350356396673374</c:v>
                </c:pt>
                <c:pt idx="84">
                  <c:v>0.1935909552670847</c:v>
                </c:pt>
                <c:pt idx="85">
                  <c:v>0.19364473817971017</c:v>
                </c:pt>
                <c:pt idx="86">
                  <c:v>0.20100022871541512</c:v>
                </c:pt>
                <c:pt idx="87">
                  <c:v>0.20854024303995056</c:v>
                </c:pt>
                <c:pt idx="88">
                  <c:v>0.21626783144388306</c:v>
                </c:pt>
                <c:pt idx="89">
                  <c:v>0.22418613141846366</c:v>
                </c:pt>
                <c:pt idx="90">
                  <c:v>0.23864467727291072</c:v>
                </c:pt>
                <c:pt idx="91">
                  <c:v>0.25356810822429776</c:v>
                </c:pt>
                <c:pt idx="92">
                  <c:v>0.26896958755768363</c:v>
                </c:pt>
                <c:pt idx="93">
                  <c:v>0.28486279367558187</c:v>
                </c:pt>
                <c:pt idx="94">
                  <c:v>0.30126194268959994</c:v>
                </c:pt>
                <c:pt idx="95">
                  <c:v>0.33988306263250911</c:v>
                </c:pt>
                <c:pt idx="96">
                  <c:v>0.41910606096842939</c:v>
                </c:pt>
                <c:pt idx="97">
                  <c:v>0.50500092470064595</c:v>
                </c:pt>
                <c:pt idx="98">
                  <c:v>0.59820628245376084</c:v>
                </c:pt>
                <c:pt idx="99">
                  <c:v>0.69942911448406009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6-4031-BBC0-13416BD061E2}"/>
            </c:ext>
          </c:extLst>
        </c:ser>
        <c:ser>
          <c:idx val="5"/>
          <c:order val="5"/>
          <c:tx>
            <c:strRef>
              <c:f>'[1]IDEAL COMP IRM (2)'!$I$3</c:f>
              <c:strCache>
                <c:ptCount val="1"/>
                <c:pt idx="0">
                  <c:v>Reserve Compounded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(2)'!$I$4:$I$103</c:f>
              <c:numCache>
                <c:formatCode>General</c:formatCode>
                <c:ptCount val="100"/>
                <c:pt idx="0">
                  <c:v>2.0508438432924604E-4</c:v>
                </c:pt>
                <c:pt idx="1">
                  <c:v>4.3122049020904285E-4</c:v>
                </c:pt>
                <c:pt idx="2">
                  <c:v>6.7848736548439619E-4</c:v>
                </c:pt>
                <c:pt idx="3">
                  <c:v>9.4696431617289896E-4</c:v>
                </c:pt>
                <c:pt idx="4">
                  <c:v>1.2367309193959965E-3</c:v>
                </c:pt>
                <c:pt idx="5">
                  <c:v>1.547866986599008E-3</c:v>
                </c:pt>
                <c:pt idx="6">
                  <c:v>1.8804526480108805E-3</c:v>
                </c:pt>
                <c:pt idx="7">
                  <c:v>2.2345682745202426E-3</c:v>
                </c:pt>
                <c:pt idx="8">
                  <c:v>2.6102944859337589E-3</c:v>
                </c:pt>
                <c:pt idx="9">
                  <c:v>3.0077121950254247E-3</c:v>
                </c:pt>
                <c:pt idx="10">
                  <c:v>3.4269025736158466E-3</c:v>
                </c:pt>
                <c:pt idx="11">
                  <c:v>3.8679470792494504E-3</c:v>
                </c:pt>
                <c:pt idx="12">
                  <c:v>4.3309274413258934E-3</c:v>
                </c:pt>
                <c:pt idx="13">
                  <c:v>4.8159256279547156E-3</c:v>
                </c:pt>
                <c:pt idx="14">
                  <c:v>5.3230238699585632E-3</c:v>
                </c:pt>
                <c:pt idx="15">
                  <c:v>5.8523047937152203E-3</c:v>
                </c:pt>
                <c:pt idx="16">
                  <c:v>6.4038511459488488E-3</c:v>
                </c:pt>
                <c:pt idx="17">
                  <c:v>6.9777460466681407E-3</c:v>
                </c:pt>
                <c:pt idx="18">
                  <c:v>7.5740727897165077E-3</c:v>
                </c:pt>
                <c:pt idx="19">
                  <c:v>8.1929151243530663E-3</c:v>
                </c:pt>
                <c:pt idx="20">
                  <c:v>8.8343568931459632E-3</c:v>
                </c:pt>
                <c:pt idx="21">
                  <c:v>9.4984823393477347E-3</c:v>
                </c:pt>
                <c:pt idx="22">
                  <c:v>1.0185375901698336E-2</c:v>
                </c:pt>
                <c:pt idx="23">
                  <c:v>1.0895122321976812E-2</c:v>
                </c:pt>
                <c:pt idx="24">
                  <c:v>1.1627806702505343E-2</c:v>
                </c:pt>
                <c:pt idx="25">
                  <c:v>1.2383514377857036E-2</c:v>
                </c:pt>
                <c:pt idx="26">
                  <c:v>1.3162330883532001E-2</c:v>
                </c:pt>
                <c:pt idx="27">
                  <c:v>1.3964342104403433E-2</c:v>
                </c:pt>
                <c:pt idx="28">
                  <c:v>1.4789634336151727E-2</c:v>
                </c:pt>
                <c:pt idx="29">
                  <c:v>1.5638293915944224E-2</c:v>
                </c:pt>
                <c:pt idx="30">
                  <c:v>1.6510407681799354E-2</c:v>
                </c:pt>
                <c:pt idx="31">
                  <c:v>1.740606261105038E-2</c:v>
                </c:pt>
                <c:pt idx="32">
                  <c:v>1.832534596857582E-2</c:v>
                </c:pt>
                <c:pt idx="33">
                  <c:v>1.9268345540138367E-2</c:v>
                </c:pt>
                <c:pt idx="34">
                  <c:v>2.0235149129813786E-2</c:v>
                </c:pt>
                <c:pt idx="35">
                  <c:v>2.1225844927563867E-2</c:v>
                </c:pt>
                <c:pt idx="36">
                  <c:v>2.2240521408073161E-2</c:v>
                </c:pt>
                <c:pt idx="37">
                  <c:v>2.327926745764251E-2</c:v>
                </c:pt>
                <c:pt idx="38">
                  <c:v>2.4342172049296607E-2</c:v>
                </c:pt>
                <c:pt idx="39">
                  <c:v>2.5429324636793045E-2</c:v>
                </c:pt>
                <c:pt idx="40">
                  <c:v>2.6540814837865447E-2</c:v>
                </c:pt>
                <c:pt idx="41">
                  <c:v>2.7676732537745698E-2</c:v>
                </c:pt>
                <c:pt idx="42">
                  <c:v>2.883716813746981E-2</c:v>
                </c:pt>
                <c:pt idx="43">
                  <c:v>3.0022212181343041E-2</c:v>
                </c:pt>
                <c:pt idx="44">
                  <c:v>3.1231955505070009E-2</c:v>
                </c:pt>
                <c:pt idx="45">
                  <c:v>3.2466489199786487E-2</c:v>
                </c:pt>
                <c:pt idx="46">
                  <c:v>3.3725904872559546E-2</c:v>
                </c:pt>
                <c:pt idx="47">
                  <c:v>3.5010294210257677E-2</c:v>
                </c:pt>
                <c:pt idx="48">
                  <c:v>3.6319749269614371E-2</c:v>
                </c:pt>
                <c:pt idx="49">
                  <c:v>3.7654362463127873E-2</c:v>
                </c:pt>
                <c:pt idx="50">
                  <c:v>3.9014226372401706E-2</c:v>
                </c:pt>
                <c:pt idx="51">
                  <c:v>4.0399434154944402E-2</c:v>
                </c:pt>
                <c:pt idx="52">
                  <c:v>4.1810079037745862E-2</c:v>
                </c:pt>
                <c:pt idx="53">
                  <c:v>4.3246254609358166E-2</c:v>
                </c:pt>
                <c:pt idx="54">
                  <c:v>4.4708054615987092E-2</c:v>
                </c:pt>
                <c:pt idx="55">
                  <c:v>4.6195573589382005E-2</c:v>
                </c:pt>
                <c:pt idx="56">
                  <c:v>4.7708905917607278E-2</c:v>
                </c:pt>
                <c:pt idx="57">
                  <c:v>4.924814642543409E-2</c:v>
                </c:pt>
                <c:pt idx="58">
                  <c:v>5.0813390301163774E-2</c:v>
                </c:pt>
                <c:pt idx="59">
                  <c:v>5.2404732859740767E-2</c:v>
                </c:pt>
                <c:pt idx="60">
                  <c:v>5.40222701538845E-2</c:v>
                </c:pt>
                <c:pt idx="61">
                  <c:v>5.5666098171180727E-2</c:v>
                </c:pt>
                <c:pt idx="62">
                  <c:v>5.7336313331126515E-2</c:v>
                </c:pt>
                <c:pt idx="63">
                  <c:v>5.9033012223099292E-2</c:v>
                </c:pt>
                <c:pt idx="64">
                  <c:v>6.0756292215911868E-2</c:v>
                </c:pt>
                <c:pt idx="65">
                  <c:v>6.2506250476854749E-2</c:v>
                </c:pt>
                <c:pt idx="66">
                  <c:v>6.4282984755373307E-2</c:v>
                </c:pt>
                <c:pt idx="67">
                  <c:v>6.6086593087475262E-2</c:v>
                </c:pt>
                <c:pt idx="68">
                  <c:v>6.7917173599890093E-2</c:v>
                </c:pt>
                <c:pt idx="69">
                  <c:v>6.9774825340310737E-2</c:v>
                </c:pt>
                <c:pt idx="70">
                  <c:v>7.165964715555688E-2</c:v>
                </c:pt>
                <c:pt idx="71">
                  <c:v>7.3571738293761096E-2</c:v>
                </c:pt>
                <c:pt idx="72">
                  <c:v>7.6246956156745066E-2</c:v>
                </c:pt>
                <c:pt idx="73">
                  <c:v>7.8975031545398686E-2</c:v>
                </c:pt>
                <c:pt idx="74">
                  <c:v>8.1756305385043471E-2</c:v>
                </c:pt>
                <c:pt idx="75">
                  <c:v>8.4591120700798619E-2</c:v>
                </c:pt>
                <c:pt idx="76">
                  <c:v>8.4721130757073701E-2</c:v>
                </c:pt>
                <c:pt idx="77">
                  <c:v>8.4828093910695179E-2</c:v>
                </c:pt>
                <c:pt idx="78">
                  <c:v>8.4912099507551686E-2</c:v>
                </c:pt>
                <c:pt idx="79">
                  <c:v>8.4973236802218882E-2</c:v>
                </c:pt>
                <c:pt idx="80">
                  <c:v>8.5011594029381021E-2</c:v>
                </c:pt>
                <c:pt idx="81">
                  <c:v>8.5027260069866675E-2</c:v>
                </c:pt>
                <c:pt idx="82">
                  <c:v>8.5020322853166297E-2</c:v>
                </c:pt>
                <c:pt idx="83">
                  <c:v>8.4990870303352853E-2</c:v>
                </c:pt>
                <c:pt idx="84">
                  <c:v>8.493899017692999E-2</c:v>
                </c:pt>
                <c:pt idx="85">
                  <c:v>8.486476922331665E-2</c:v>
                </c:pt>
                <c:pt idx="86">
                  <c:v>9.0211849098517094E-2</c:v>
                </c:pt>
                <c:pt idx="87">
                  <c:v>9.5703490565912527E-2</c:v>
                </c:pt>
                <c:pt idx="88">
                  <c:v>0.10134165517987247</c:v>
                </c:pt>
                <c:pt idx="89">
                  <c:v>0.10712832938516639</c:v>
                </c:pt>
                <c:pt idx="90">
                  <c:v>0.11786011241982802</c:v>
                </c:pt>
                <c:pt idx="91">
                  <c:v>0.12899646670387729</c:v>
                </c:pt>
                <c:pt idx="92">
                  <c:v>0.14054772571468918</c:v>
                </c:pt>
                <c:pt idx="93">
                  <c:v>0.15252447565415395</c:v>
                </c:pt>
                <c:pt idx="94">
                  <c:v>0.16493756128290787</c:v>
                </c:pt>
                <c:pt idx="95">
                  <c:v>0.19490738773092439</c:v>
                </c:pt>
                <c:pt idx="96">
                  <c:v>0.2584560909539389</c:v>
                </c:pt>
                <c:pt idx="97">
                  <c:v>0.32980985915553251</c:v>
                </c:pt>
                <c:pt idx="98">
                  <c:v>0.40986327256834526</c:v>
                </c:pt>
                <c:pt idx="99">
                  <c:v>0.49961274803180783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D6-4031-BBC0-13416BD061E2}"/>
            </c:ext>
          </c:extLst>
        </c:ser>
        <c:ser>
          <c:idx val="6"/>
          <c:order val="6"/>
          <c:tx>
            <c:strRef>
              <c:f>'[1]IDEAL COMP IRM (2)'!$J$3</c:f>
              <c:strCache>
                <c:ptCount val="1"/>
                <c:pt idx="0">
                  <c:v>Reserve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(2)'!$J$4:$J$103</c:f>
              <c:numCache>
                <c:formatCode>General</c:formatCode>
                <c:ptCount val="100"/>
                <c:pt idx="0">
                  <c:v>2.0000000000000001E-4</c:v>
                </c:pt>
                <c:pt idx="1">
                  <c:v>4.2000000000000007E-4</c:v>
                </c:pt>
                <c:pt idx="2">
                  <c:v>6.600000000000001E-4</c:v>
                </c:pt>
                <c:pt idx="3">
                  <c:v>9.2000000000000024E-4</c:v>
                </c:pt>
                <c:pt idx="4">
                  <c:v>1.2000000000000005E-3</c:v>
                </c:pt>
                <c:pt idx="5">
                  <c:v>1.5000000000000005E-3</c:v>
                </c:pt>
                <c:pt idx="6">
                  <c:v>1.8200000000000009E-3</c:v>
                </c:pt>
                <c:pt idx="7">
                  <c:v>2.1600000000000005E-3</c:v>
                </c:pt>
                <c:pt idx="8">
                  <c:v>2.520000000000001E-3</c:v>
                </c:pt>
                <c:pt idx="9">
                  <c:v>2.9000000000000011E-3</c:v>
                </c:pt>
                <c:pt idx="10">
                  <c:v>3.3000000000000008E-3</c:v>
                </c:pt>
                <c:pt idx="11">
                  <c:v>3.7200000000000011E-3</c:v>
                </c:pt>
                <c:pt idx="12">
                  <c:v>4.1600000000000005E-3</c:v>
                </c:pt>
                <c:pt idx="13">
                  <c:v>4.6200000000000017E-3</c:v>
                </c:pt>
                <c:pt idx="14">
                  <c:v>5.1000000000000021E-3</c:v>
                </c:pt>
                <c:pt idx="15">
                  <c:v>5.6000000000000025E-3</c:v>
                </c:pt>
                <c:pt idx="16">
                  <c:v>6.1200000000000039E-3</c:v>
                </c:pt>
                <c:pt idx="17">
                  <c:v>6.6600000000000036E-3</c:v>
                </c:pt>
                <c:pt idx="18">
                  <c:v>7.2200000000000042E-3</c:v>
                </c:pt>
                <c:pt idx="19">
                  <c:v>7.8000000000000057E-3</c:v>
                </c:pt>
                <c:pt idx="20">
                  <c:v>8.4000000000000064E-3</c:v>
                </c:pt>
                <c:pt idx="21">
                  <c:v>9.0200000000000072E-3</c:v>
                </c:pt>
                <c:pt idx="22">
                  <c:v>9.6600000000000089E-3</c:v>
                </c:pt>
                <c:pt idx="23">
                  <c:v>1.032000000000001E-2</c:v>
                </c:pt>
                <c:pt idx="24">
                  <c:v>1.100000000000001E-2</c:v>
                </c:pt>
                <c:pt idx="25">
                  <c:v>1.1700000000000009E-2</c:v>
                </c:pt>
                <c:pt idx="26">
                  <c:v>1.2420000000000011E-2</c:v>
                </c:pt>
                <c:pt idx="27">
                  <c:v>1.3160000000000012E-2</c:v>
                </c:pt>
                <c:pt idx="28">
                  <c:v>1.3920000000000014E-2</c:v>
                </c:pt>
                <c:pt idx="29">
                  <c:v>1.4700000000000013E-2</c:v>
                </c:pt>
                <c:pt idx="30">
                  <c:v>1.5500000000000012E-2</c:v>
                </c:pt>
                <c:pt idx="31">
                  <c:v>1.6320000000000012E-2</c:v>
                </c:pt>
                <c:pt idx="32">
                  <c:v>1.7160000000000016E-2</c:v>
                </c:pt>
                <c:pt idx="33">
                  <c:v>1.8020000000000019E-2</c:v>
                </c:pt>
                <c:pt idx="34">
                  <c:v>1.8900000000000017E-2</c:v>
                </c:pt>
                <c:pt idx="35">
                  <c:v>1.9800000000000019E-2</c:v>
                </c:pt>
                <c:pt idx="36">
                  <c:v>2.072000000000002E-2</c:v>
                </c:pt>
                <c:pt idx="37">
                  <c:v>2.1660000000000023E-2</c:v>
                </c:pt>
                <c:pt idx="38">
                  <c:v>2.2620000000000022E-2</c:v>
                </c:pt>
                <c:pt idx="39">
                  <c:v>2.3600000000000024E-2</c:v>
                </c:pt>
                <c:pt idx="40">
                  <c:v>2.4600000000000025E-2</c:v>
                </c:pt>
                <c:pt idx="41">
                  <c:v>2.5620000000000028E-2</c:v>
                </c:pt>
                <c:pt idx="42">
                  <c:v>2.6660000000000031E-2</c:v>
                </c:pt>
                <c:pt idx="43">
                  <c:v>2.7720000000000029E-2</c:v>
                </c:pt>
                <c:pt idx="44">
                  <c:v>2.8800000000000034E-2</c:v>
                </c:pt>
                <c:pt idx="45">
                  <c:v>2.9900000000000034E-2</c:v>
                </c:pt>
                <c:pt idx="46">
                  <c:v>3.1020000000000037E-2</c:v>
                </c:pt>
                <c:pt idx="47">
                  <c:v>3.2160000000000036E-2</c:v>
                </c:pt>
                <c:pt idx="48">
                  <c:v>3.3320000000000037E-2</c:v>
                </c:pt>
                <c:pt idx="49">
                  <c:v>3.4500000000000038E-2</c:v>
                </c:pt>
                <c:pt idx="50">
                  <c:v>3.5700000000000037E-2</c:v>
                </c:pt>
                <c:pt idx="51">
                  <c:v>3.6920000000000036E-2</c:v>
                </c:pt>
                <c:pt idx="52">
                  <c:v>3.8160000000000041E-2</c:v>
                </c:pt>
                <c:pt idx="53">
                  <c:v>3.9420000000000045E-2</c:v>
                </c:pt>
                <c:pt idx="54">
                  <c:v>4.0700000000000042E-2</c:v>
                </c:pt>
                <c:pt idx="55">
                  <c:v>4.2000000000000044E-2</c:v>
                </c:pt>
                <c:pt idx="56">
                  <c:v>4.3320000000000053E-2</c:v>
                </c:pt>
                <c:pt idx="57">
                  <c:v>4.4660000000000054E-2</c:v>
                </c:pt>
                <c:pt idx="58">
                  <c:v>4.6020000000000054E-2</c:v>
                </c:pt>
                <c:pt idx="59">
                  <c:v>4.7400000000000053E-2</c:v>
                </c:pt>
                <c:pt idx="60">
                  <c:v>4.8800000000000059E-2</c:v>
                </c:pt>
                <c:pt idx="61">
                  <c:v>5.0220000000000056E-2</c:v>
                </c:pt>
                <c:pt idx="62">
                  <c:v>5.1660000000000067E-2</c:v>
                </c:pt>
                <c:pt idx="63">
                  <c:v>5.312000000000007E-2</c:v>
                </c:pt>
                <c:pt idx="64">
                  <c:v>5.4600000000000065E-2</c:v>
                </c:pt>
                <c:pt idx="65">
                  <c:v>5.6100000000000066E-2</c:v>
                </c:pt>
                <c:pt idx="66">
                  <c:v>5.7620000000000074E-2</c:v>
                </c:pt>
                <c:pt idx="67">
                  <c:v>5.9160000000000074E-2</c:v>
                </c:pt>
                <c:pt idx="68">
                  <c:v>6.0720000000000079E-2</c:v>
                </c:pt>
                <c:pt idx="69">
                  <c:v>6.2300000000000078E-2</c:v>
                </c:pt>
                <c:pt idx="70">
                  <c:v>6.3900000000000082E-2</c:v>
                </c:pt>
                <c:pt idx="71">
                  <c:v>6.5520000000000078E-2</c:v>
                </c:pt>
                <c:pt idx="72">
                  <c:v>6.7744000000000082E-2</c:v>
                </c:pt>
                <c:pt idx="73">
                  <c:v>7.0004000000000094E-2</c:v>
                </c:pt>
                <c:pt idx="74">
                  <c:v>7.2300000000000086E-2</c:v>
                </c:pt>
                <c:pt idx="75">
                  <c:v>7.4632000000000101E-2</c:v>
                </c:pt>
                <c:pt idx="76">
                  <c:v>7.4844000000000105E-2</c:v>
                </c:pt>
                <c:pt idx="77">
                  <c:v>7.5036000000000103E-2</c:v>
                </c:pt>
                <c:pt idx="78">
                  <c:v>7.5208000000000108E-2</c:v>
                </c:pt>
                <c:pt idx="79">
                  <c:v>7.5360000000000094E-2</c:v>
                </c:pt>
                <c:pt idx="80">
                  <c:v>7.5492000000000101E-2</c:v>
                </c:pt>
                <c:pt idx="81">
                  <c:v>7.5604000000000102E-2</c:v>
                </c:pt>
                <c:pt idx="82">
                  <c:v>7.5696000000000097E-2</c:v>
                </c:pt>
                <c:pt idx="83">
                  <c:v>7.5768000000000099E-2</c:v>
                </c:pt>
                <c:pt idx="84">
                  <c:v>7.582000000000011E-2</c:v>
                </c:pt>
                <c:pt idx="85">
                  <c:v>7.58520000000001E-2</c:v>
                </c:pt>
                <c:pt idx="86">
                  <c:v>8.0214000000000119E-2</c:v>
                </c:pt>
                <c:pt idx="87">
                  <c:v>8.465600000000012E-2</c:v>
                </c:pt>
                <c:pt idx="88">
                  <c:v>8.9178000000000118E-2</c:v>
                </c:pt>
                <c:pt idx="89">
                  <c:v>9.3780000000000127E-2</c:v>
                </c:pt>
                <c:pt idx="90">
                  <c:v>0.10210200000000014</c:v>
                </c:pt>
                <c:pt idx="91">
                  <c:v>0.11058400000000015</c:v>
                </c:pt>
                <c:pt idx="92">
                  <c:v>0.11922600000000017</c:v>
                </c:pt>
                <c:pt idx="93">
                  <c:v>0.1280280000000002</c:v>
                </c:pt>
                <c:pt idx="94">
                  <c:v>0.13699000000000019</c:v>
                </c:pt>
                <c:pt idx="95">
                  <c:v>0.15763200000000022</c:v>
                </c:pt>
                <c:pt idx="96">
                  <c:v>0.19807400000000025</c:v>
                </c:pt>
                <c:pt idx="97">
                  <c:v>0.23931600000000028</c:v>
                </c:pt>
                <c:pt idx="98">
                  <c:v>0.28135800000000027</c:v>
                </c:pt>
                <c:pt idx="99">
                  <c:v>0.32420000000000032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D6-4031-BBC0-13416BD061E2}"/>
            </c:ext>
          </c:extLst>
        </c:ser>
        <c:ser>
          <c:idx val="7"/>
          <c:order val="7"/>
          <c:tx>
            <c:strRef>
              <c:f>'[1]IDEAL COMP IRM (2)'!$K$3</c:f>
              <c:strCache>
                <c:ptCount val="1"/>
                <c:pt idx="0">
                  <c:v>Marginal SpreAD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(2)'!$K$4:$K$103</c:f>
              <c:numCache>
                <c:formatCode>General</c:formatCode>
                <c:ptCount val="100"/>
                <c:pt idx="0">
                  <c:v>-506.03723080252894</c:v>
                </c:pt>
                <c:pt idx="1">
                  <c:v>-21.536915890249137</c:v>
                </c:pt>
                <c:pt idx="2">
                  <c:v>-6.9915596749411391</c:v>
                </c:pt>
                <c:pt idx="3">
                  <c:v>-3.7605528624737845</c:v>
                </c:pt>
                <c:pt idx="4">
                  <c:v>-2.4885066019958577</c:v>
                </c:pt>
                <c:pt idx="5">
                  <c:v>-1.8347217899648305</c:v>
                </c:pt>
                <c:pt idx="6">
                  <c:v>-1.4433409060024762</c:v>
                </c:pt>
                <c:pt idx="7">
                  <c:v>-1.1849083271102407</c:v>
                </c:pt>
                <c:pt idx="8">
                  <c:v>-1.002249166911237</c:v>
                </c:pt>
                <c:pt idx="9">
                  <c:v>-0.8665507469270961</c:v>
                </c:pt>
                <c:pt idx="10">
                  <c:v>-0.76183581152856017</c:v>
                </c:pt>
                <c:pt idx="11">
                  <c:v>-0.67857812583769928</c:v>
                </c:pt>
                <c:pt idx="12">
                  <c:v>-0.61076538331532437</c:v>
                </c:pt>
                <c:pt idx="13">
                  <c:v>-0.55442529340411295</c:v>
                </c:pt>
                <c:pt idx="14">
                  <c:v>-0.50683278369018003</c:v>
                </c:pt>
                <c:pt idx="15">
                  <c:v>-0.4660586606605861</c:v>
                </c:pt>
                <c:pt idx="16">
                  <c:v>-0.43070025521151201</c:v>
                </c:pt>
                <c:pt idx="17">
                  <c:v>-0.39971408161953348</c:v>
                </c:pt>
                <c:pt idx="18">
                  <c:v>-0.37230828889713696</c:v>
                </c:pt>
                <c:pt idx="19">
                  <c:v>-0.34787142706934771</c:v>
                </c:pt>
                <c:pt idx="20">
                  <c:v>-0.3259240412212463</c:v>
                </c:pt>
                <c:pt idx="21">
                  <c:v>-0.30608500663493698</c:v>
                </c:pt>
                <c:pt idx="22">
                  <c:v>-0.28804764303111519</c:v>
                </c:pt>
                <c:pt idx="23">
                  <c:v>-0.27156244107658667</c:v>
                </c:pt>
                <c:pt idx="24">
                  <c:v>-0.25642437850945798</c:v>
                </c:pt>
                <c:pt idx="25">
                  <c:v>-0.24246346308113909</c:v>
                </c:pt>
                <c:pt idx="26">
                  <c:v>-0.22953757612076875</c:v>
                </c:pt>
                <c:pt idx="27">
                  <c:v>-0.21752700555809201</c:v>
                </c:pt>
                <c:pt idx="28">
                  <c:v>-0.20633020961390103</c:v>
                </c:pt>
                <c:pt idx="29">
                  <c:v>-0.195860508991202</c:v>
                </c:pt>
                <c:pt idx="30">
                  <c:v>-0.18604346979400033</c:v>
                </c:pt>
                <c:pt idx="31">
                  <c:v>-0.17681482498977674</c:v>
                </c:pt>
                <c:pt idx="32">
                  <c:v>-0.16811879974636645</c:v>
                </c:pt>
                <c:pt idx="33">
                  <c:v>-0.15990676115295144</c:v>
                </c:pt>
                <c:pt idx="34">
                  <c:v>-0.15213611364621848</c:v>
                </c:pt>
                <c:pt idx="35">
                  <c:v>-0.14476939662573307</c:v>
                </c:pt>
                <c:pt idx="36">
                  <c:v>-0.13777353669444237</c:v>
                </c:pt>
                <c:pt idx="37">
                  <c:v>-0.13111922413450605</c:v>
                </c:pt>
                <c:pt idx="38">
                  <c:v>-0.12478040173065263</c:v>
                </c:pt>
                <c:pt idx="39">
                  <c:v>-0.11873382226358764</c:v>
                </c:pt>
                <c:pt idx="40">
                  <c:v>-0.11295868873790815</c:v>
                </c:pt>
                <c:pt idx="41">
                  <c:v>-0.10743633752442117</c:v>
                </c:pt>
                <c:pt idx="42">
                  <c:v>-0.10214997736198406</c:v>
                </c:pt>
                <c:pt idx="43">
                  <c:v>-9.7084462689693174E-2</c:v>
                </c:pt>
                <c:pt idx="44">
                  <c:v>-9.2226097162141807E-2</c:v>
                </c:pt>
                <c:pt idx="45">
                  <c:v>-8.7562470292142702E-2</c:v>
                </c:pt>
                <c:pt idx="46">
                  <c:v>-8.3082307581972215E-2</c:v>
                </c:pt>
                <c:pt idx="47">
                  <c:v>-7.8775351426655149E-2</c:v>
                </c:pt>
                <c:pt idx="48">
                  <c:v>-7.463224588344386E-2</c:v>
                </c:pt>
                <c:pt idx="49">
                  <c:v>-7.0644445803863087E-2</c:v>
                </c:pt>
                <c:pt idx="50">
                  <c:v>-6.6804130777228021E-2</c:v>
                </c:pt>
                <c:pt idx="51">
                  <c:v>-6.3104130858772756E-2</c:v>
                </c:pt>
                <c:pt idx="52">
                  <c:v>-5.9537866089223179E-2</c:v>
                </c:pt>
                <c:pt idx="53">
                  <c:v>-5.6099287703555323E-2</c:v>
                </c:pt>
                <c:pt idx="54">
                  <c:v>-5.2782824414211671E-2</c:v>
                </c:pt>
                <c:pt idx="55">
                  <c:v>-4.9583341911064949E-2</c:v>
                </c:pt>
                <c:pt idx="56">
                  <c:v>-4.6496100929823037E-2</c:v>
                </c:pt>
                <c:pt idx="57">
                  <c:v>-4.3516722635070337E-2</c:v>
                </c:pt>
                <c:pt idx="58">
                  <c:v>-4.0641156527155164E-2</c:v>
                </c:pt>
                <c:pt idx="59">
                  <c:v>-3.7865653195828353E-2</c:v>
                </c:pt>
                <c:pt idx="60">
                  <c:v>-3.5186734799815156E-2</c:v>
                </c:pt>
                <c:pt idx="61">
                  <c:v>-3.2601177789750579E-2</c:v>
                </c:pt>
                <c:pt idx="62">
                  <c:v>-3.0105989109131315E-2</c:v>
                </c:pt>
                <c:pt idx="63">
                  <c:v>-2.7698389085536235E-2</c:v>
                </c:pt>
                <c:pt idx="64">
                  <c:v>-2.5375791692756389E-2</c:v>
                </c:pt>
                <c:pt idx="65">
                  <c:v>-2.3135793889714318E-2</c:v>
                </c:pt>
                <c:pt idx="66">
                  <c:v>-2.0976158264692124E-2</c:v>
                </c:pt>
                <c:pt idx="67">
                  <c:v>-1.8894802173152092E-2</c:v>
                </c:pt>
                <c:pt idx="68">
                  <c:v>-1.6889787055480721E-2</c:v>
                </c:pt>
                <c:pt idx="69">
                  <c:v>-1.4959304467505152E-2</c:v>
                </c:pt>
                <c:pt idx="70">
                  <c:v>-1.3101671780274327E-2</c:v>
                </c:pt>
                <c:pt idx="71">
                  <c:v>-1.1315320981608368E-2</c:v>
                </c:pt>
                <c:pt idx="72">
                  <c:v>-8.048342302028999E-3</c:v>
                </c:pt>
                <c:pt idx="73">
                  <c:v>-4.8644913933737488E-3</c:v>
                </c:pt>
                <c:pt idx="74">
                  <c:v>-1.762791310863987E-3</c:v>
                </c:pt>
                <c:pt idx="75">
                  <c:v>1.2576387942688783E-3</c:v>
                </c:pt>
                <c:pt idx="76">
                  <c:v>-1.1351126156839975E-3</c:v>
                </c:pt>
                <c:pt idx="77">
                  <c:v>-3.5172207795581834E-3</c:v>
                </c:pt>
                <c:pt idx="78">
                  <c:v>-5.8874617966533371E-3</c:v>
                </c:pt>
                <c:pt idx="79">
                  <c:v>-8.2446780722043034E-3</c:v>
                </c:pt>
                <c:pt idx="80">
                  <c:v>-1.0587775504432573E-2</c:v>
                </c:pt>
                <c:pt idx="81">
                  <c:v>-1.2915714505073783E-2</c:v>
                </c:pt>
                <c:pt idx="82">
                  <c:v>-1.5227513403647475E-2</c:v>
                </c:pt>
                <c:pt idx="83">
                  <c:v>-1.7522240672784184E-2</c:v>
                </c:pt>
                <c:pt idx="84">
                  <c:v>-1.9799012728646925E-2</c:v>
                </c:pt>
                <c:pt idx="85">
                  <c:v>-2.2056995212946795E-2</c:v>
                </c:pt>
                <c:pt idx="86">
                  <c:v>-1.5988317379979078E-2</c:v>
                </c:pt>
                <c:pt idx="87">
                  <c:v>-9.9992905989303438E-3</c:v>
                </c:pt>
                <c:pt idx="88">
                  <c:v>-4.0909664386918898E-3</c:v>
                </c:pt>
                <c:pt idx="89">
                  <c:v>1.7354966521656578E-3</c:v>
                </c:pt>
                <c:pt idx="90">
                  <c:v>1.4304468290810668E-2</c:v>
                </c:pt>
                <c:pt idx="91">
                  <c:v>2.6919778603267108E-2</c:v>
                </c:pt>
                <c:pt idx="92">
                  <c:v>3.9579572133661145E-2</c:v>
                </c:pt>
                <c:pt idx="93">
                  <c:v>5.2281666657006731E-2</c:v>
                </c:pt>
                <c:pt idx="94">
                  <c:v>6.5023538282578786E-2</c:v>
                </c:pt>
                <c:pt idx="95">
                  <c:v>0.10065651038878309</c:v>
                </c:pt>
                <c:pt idx="96">
                  <c:v>0.18069960596207935</c:v>
                </c:pt>
                <c:pt idx="97">
                  <c:v>0.2707309257627788</c:v>
                </c:pt>
                <c:pt idx="98">
                  <c:v>0.37186604389602529</c:v>
                </c:pt>
                <c:pt idx="99">
                  <c:v>0.48533660770089693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D6-4031-BBC0-13416BD061E2}"/>
            </c:ext>
          </c:extLst>
        </c:ser>
        <c:ser>
          <c:idx val="8"/>
          <c:order val="8"/>
          <c:tx>
            <c:strRef>
              <c:f>'IDEAL COMP IRM'!#REF!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'IDEAL COMP IRM'!#REF!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D6-4031-BBC0-13416BD061E2}"/>
            </c:ext>
          </c:extLst>
        </c:ser>
        <c:ser>
          <c:idx val="9"/>
          <c:order val="9"/>
          <c:tx>
            <c:strRef>
              <c:f>'[1]IDEAL COMP IRM (2)'!$L$3</c:f>
              <c:strCache>
                <c:ptCount val="1"/>
                <c:pt idx="0">
                  <c:v>Realized Spread Reserves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(2)'!$L$4:$L$103</c:f>
              <c:numCache>
                <c:formatCode>General</c:formatCode>
                <c:ptCount val="100"/>
                <c:pt idx="0">
                  <c:v>3.0117849974684602E-2</c:v>
                </c:pt>
                <c:pt idx="1">
                  <c:v>3.0279851824338261E-2</c:v>
                </c:pt>
                <c:pt idx="2">
                  <c:v>3.04525331125182E-2</c:v>
                </c:pt>
                <c:pt idx="3">
                  <c:v>3.0635809192482336E-2</c:v>
                </c:pt>
                <c:pt idx="4">
                  <c:v>3.0829595837334231E-2</c:v>
                </c:pt>
                <c:pt idx="5">
                  <c:v>3.1033809228528338E-2</c:v>
                </c:pt>
                <c:pt idx="6">
                  <c:v>3.1248366546615093E-2</c:v>
                </c:pt>
                <c:pt idx="7">
                  <c:v>3.1473185384522241E-2</c:v>
                </c:pt>
                <c:pt idx="8">
                  <c:v>3.1708183730762216E-2</c:v>
                </c:pt>
                <c:pt idx="9">
                  <c:v>3.1953280774469205E-2</c:v>
                </c:pt>
                <c:pt idx="10">
                  <c:v>3.2208395378882364E-2</c:v>
                </c:pt>
                <c:pt idx="11">
                  <c:v>3.2473448133594568E-2</c:v>
                </c:pt>
                <c:pt idx="12">
                  <c:v>3.2748359274795309E-2</c:v>
                </c:pt>
                <c:pt idx="13">
                  <c:v>3.3033050232935256E-2</c:v>
                </c:pt>
                <c:pt idx="14">
                  <c:v>3.3327442890850899E-2</c:v>
                </c:pt>
                <c:pt idx="15">
                  <c:v>3.3631459530057604E-2</c:v>
                </c:pt>
                <c:pt idx="16">
                  <c:v>3.3945023422648851E-2</c:v>
                </c:pt>
                <c:pt idx="17">
                  <c:v>3.4268058333810816E-2</c:v>
                </c:pt>
                <c:pt idx="18">
                  <c:v>3.4600488336761485E-2</c:v>
                </c:pt>
                <c:pt idx="19">
                  <c:v>3.4942238655238864E-2</c:v>
                </c:pt>
                <c:pt idx="20">
                  <c:v>3.5293234805107113E-2</c:v>
                </c:pt>
                <c:pt idx="21">
                  <c:v>3.5653403020711349E-2</c:v>
                </c:pt>
                <c:pt idx="22">
                  <c:v>3.6022669965904697E-2</c:v>
                </c:pt>
                <c:pt idx="23">
                  <c:v>3.6400963343887288E-2</c:v>
                </c:pt>
                <c:pt idx="24">
                  <c:v>3.678821102816162E-2</c:v>
                </c:pt>
                <c:pt idx="25">
                  <c:v>3.7184342213615093E-2</c:v>
                </c:pt>
                <c:pt idx="26">
                  <c:v>3.75892859296445E-2</c:v>
                </c:pt>
                <c:pt idx="27">
                  <c:v>3.8002972222883791E-2</c:v>
                </c:pt>
                <c:pt idx="28">
                  <c:v>3.8425332153215405E-2</c:v>
                </c:pt>
                <c:pt idx="29">
                  <c:v>3.8856296743960884E-2</c:v>
                </c:pt>
                <c:pt idx="30">
                  <c:v>3.9295798090967268E-2</c:v>
                </c:pt>
                <c:pt idx="31">
                  <c:v>3.9743769103589177E-2</c:v>
                </c:pt>
                <c:pt idx="32">
                  <c:v>4.0200142909634938E-2</c:v>
                </c:pt>
                <c:pt idx="33">
                  <c:v>4.0664853637913244E-2</c:v>
                </c:pt>
                <c:pt idx="34">
                  <c:v>4.1137835849131145E-2</c:v>
                </c:pt>
                <c:pt idx="35">
                  <c:v>4.1619025220126601E-2</c:v>
                </c:pt>
                <c:pt idx="36">
                  <c:v>4.2108357754688006E-2</c:v>
                </c:pt>
                <c:pt idx="37">
                  <c:v>4.2605770248256576E-2</c:v>
                </c:pt>
                <c:pt idx="38">
                  <c:v>4.31112001069658E-2</c:v>
                </c:pt>
                <c:pt idx="39">
                  <c:v>4.3624585580377601E-2</c:v>
                </c:pt>
                <c:pt idx="40">
                  <c:v>4.4145865723252832E-2</c:v>
                </c:pt>
                <c:pt idx="41">
                  <c:v>4.4674979959703813E-2</c:v>
                </c:pt>
                <c:pt idx="42">
                  <c:v>4.5211868754060247E-2</c:v>
                </c:pt>
                <c:pt idx="43">
                  <c:v>4.5756473202612134E-2</c:v>
                </c:pt>
                <c:pt idx="44">
                  <c:v>4.6308735036372867E-2</c:v>
                </c:pt>
                <c:pt idx="45">
                  <c:v>4.686859716551281E-2</c:v>
                </c:pt>
                <c:pt idx="46">
                  <c:v>4.7436002386549332E-2</c:v>
                </c:pt>
                <c:pt idx="47">
                  <c:v>4.8010895348707984E-2</c:v>
                </c:pt>
                <c:pt idx="48">
                  <c:v>4.8593220698310104E-2</c:v>
                </c:pt>
                <c:pt idx="49">
                  <c:v>4.9182924041347942E-2</c:v>
                </c:pt>
                <c:pt idx="50">
                  <c:v>4.977995190690452E-2</c:v>
                </c:pt>
                <c:pt idx="51">
                  <c:v>5.0384251279551907E-2</c:v>
                </c:pt>
                <c:pt idx="52">
                  <c:v>5.0995770494466332E-2</c:v>
                </c:pt>
                <c:pt idx="53">
                  <c:v>5.1614458460406326E-2</c:v>
                </c:pt>
                <c:pt idx="54">
                  <c:v>5.224026445490431E-2</c:v>
                </c:pt>
                <c:pt idx="55">
                  <c:v>5.2873139235473411E-2</c:v>
                </c:pt>
                <c:pt idx="56">
                  <c:v>5.3513034146816754E-2</c:v>
                </c:pt>
                <c:pt idx="57">
                  <c:v>5.4159901308546914E-2</c:v>
                </c:pt>
                <c:pt idx="58">
                  <c:v>5.4813693749553909E-2</c:v>
                </c:pt>
                <c:pt idx="59">
                  <c:v>5.5474365522409246E-2</c:v>
                </c:pt>
                <c:pt idx="60">
                  <c:v>5.6141871333216492E-2</c:v>
                </c:pt>
                <c:pt idx="61">
                  <c:v>5.6816166845012755E-2</c:v>
                </c:pt>
                <c:pt idx="62">
                  <c:v>5.749720859293439E-2</c:v>
                </c:pt>
                <c:pt idx="63">
                  <c:v>5.8184954083211574E-2</c:v>
                </c:pt>
                <c:pt idx="64">
                  <c:v>5.8879362065225885E-2</c:v>
                </c:pt>
                <c:pt idx="65">
                  <c:v>5.9580391478708083E-2</c:v>
                </c:pt>
                <c:pt idx="66">
                  <c:v>6.0288002705538885E-2</c:v>
                </c:pt>
                <c:pt idx="67">
                  <c:v>6.1002157295276561E-2</c:v>
                </c:pt>
                <c:pt idx="68">
                  <c:v>6.17228171796248E-2</c:v>
                </c:pt>
                <c:pt idx="69">
                  <c:v>6.2449945827142521E-2</c:v>
                </c:pt>
                <c:pt idx="70">
                  <c:v>6.3183507057117103E-2</c:v>
                </c:pt>
                <c:pt idx="71">
                  <c:v>6.3923466570546802E-2</c:v>
                </c:pt>
                <c:pt idx="72">
                  <c:v>6.4894364994679654E-2</c:v>
                </c:pt>
                <c:pt idx="73">
                  <c:v>6.5872235072669552E-2</c:v>
                </c:pt>
                <c:pt idx="74">
                  <c:v>6.6856860596199372E-2</c:v>
                </c:pt>
                <c:pt idx="75">
                  <c:v>6.7848026523112087E-2</c:v>
                </c:pt>
                <c:pt idx="76">
                  <c:v>6.8060876437794349E-2</c:v>
                </c:pt>
                <c:pt idx="77">
                  <c:v>6.8264057729036431E-2</c:v>
                </c:pt>
                <c:pt idx="78">
                  <c:v>6.8457441761996682E-2</c:v>
                </c:pt>
                <c:pt idx="79">
                  <c:v>6.8640902749044663E-2</c:v>
                </c:pt>
                <c:pt idx="80">
                  <c:v>6.881431626260022E-2</c:v>
                </c:pt>
                <c:pt idx="81">
                  <c:v>6.897755909320967E-2</c:v>
                </c:pt>
                <c:pt idx="82">
                  <c:v>6.9130510769048706E-2</c:v>
                </c:pt>
                <c:pt idx="83">
                  <c:v>6.9273052059091386E-2</c:v>
                </c:pt>
                <c:pt idx="84">
                  <c:v>6.9405065145996384E-2</c:v>
                </c:pt>
                <c:pt idx="85">
                  <c:v>6.952643492886923E-2</c:v>
                </c:pt>
                <c:pt idx="86">
                  <c:v>7.136942657949423E-2</c:v>
                </c:pt>
                <c:pt idx="87">
                  <c:v>7.3201202549395258E-2</c:v>
                </c:pt>
                <c:pt idx="88">
                  <c:v>7.5020086024517735E-2</c:v>
                </c:pt>
                <c:pt idx="89">
                  <c:v>7.6824384103406418E-2</c:v>
                </c:pt>
                <c:pt idx="90">
                  <c:v>7.9815073804675951E-2</c:v>
                </c:pt>
                <c:pt idx="91">
                  <c:v>8.2661210555625003E-2</c:v>
                </c:pt>
                <c:pt idx="92">
                  <c:v>8.5351507977599939E-2</c:v>
                </c:pt>
                <c:pt idx="93">
                  <c:v>8.7874338100396576E-2</c:v>
                </c:pt>
                <c:pt idx="94">
                  <c:v>9.0217723973500724E-2</c:v>
                </c:pt>
                <c:pt idx="95">
                  <c:v>9.4083902850146339E-2</c:v>
                </c:pt>
                <c:pt idx="96">
                  <c:v>9.6108543107680897E-2</c:v>
                </c:pt>
                <c:pt idx="97">
                  <c:v>9.031708983531872E-2</c:v>
                </c:pt>
                <c:pt idx="98">
                  <c:v>7.5178723233581948E-2</c:v>
                </c:pt>
                <c:pt idx="99">
                  <c:v>4.8925741757950329E-2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D6-4031-BBC0-13416BD061E2}"/>
            </c:ext>
          </c:extLst>
        </c:ser>
        <c:ser>
          <c:idx val="10"/>
          <c:order val="10"/>
          <c:tx>
            <c:strRef>
              <c:f>'IDEAL COMP IRM'!#REF!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'IDEAL COMP IRM'!#REF!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D6-4031-BBC0-13416BD061E2}"/>
            </c:ext>
          </c:extLst>
        </c:ser>
        <c:ser>
          <c:idx val="11"/>
          <c:order val="11"/>
          <c:tx>
            <c:strRef>
              <c:f>'[1]IDEAL COMP IRM (2)'!$M$3</c:f>
              <c:strCache>
                <c:ptCount val="1"/>
                <c:pt idx="0">
                  <c:v>Effective w/ COMP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(2)'!$M$4:$M$103</c:f>
              <c:numCache>
                <c:formatCode>General</c:formatCode>
                <c:ptCount val="100"/>
                <c:pt idx="0">
                  <c:v>7.5294624936711504E-2</c:v>
                </c:pt>
                <c:pt idx="1">
                  <c:v>7.5699629560845652E-2</c:v>
                </c:pt>
                <c:pt idx="2">
                  <c:v>7.6131332781295497E-2</c:v>
                </c:pt>
                <c:pt idx="3">
                  <c:v>7.6589522981205832E-2</c:v>
                </c:pt>
                <c:pt idx="4">
                  <c:v>7.7073989593335571E-2</c:v>
                </c:pt>
                <c:pt idx="5">
                  <c:v>7.7584523071320841E-2</c:v>
                </c:pt>
                <c:pt idx="6">
                  <c:v>7.8120916366537729E-2</c:v>
                </c:pt>
                <c:pt idx="7">
                  <c:v>7.8682963461305599E-2</c:v>
                </c:pt>
                <c:pt idx="8">
                  <c:v>7.9270459326905532E-2</c:v>
                </c:pt>
                <c:pt idx="9">
                  <c:v>7.9883201936173015E-2</c:v>
                </c:pt>
                <c:pt idx="10">
                  <c:v>8.0520988447205899E-2</c:v>
                </c:pt>
                <c:pt idx="11">
                  <c:v>8.118362033398642E-2</c:v>
                </c:pt>
                <c:pt idx="12">
                  <c:v>8.187089818698827E-2</c:v>
                </c:pt>
                <c:pt idx="13">
                  <c:v>8.2582625582338129E-2</c:v>
                </c:pt>
                <c:pt idx="14">
                  <c:v>8.331860722712725E-2</c:v>
                </c:pt>
                <c:pt idx="15">
                  <c:v>8.4078648825144015E-2</c:v>
                </c:pt>
                <c:pt idx="16">
                  <c:v>8.4862558556622128E-2</c:v>
                </c:pt>
                <c:pt idx="17">
                  <c:v>8.5670145834527034E-2</c:v>
                </c:pt>
                <c:pt idx="18">
                  <c:v>8.6501220841903703E-2</c:v>
                </c:pt>
                <c:pt idx="19">
                  <c:v>8.7355596638097152E-2</c:v>
                </c:pt>
                <c:pt idx="20">
                  <c:v>8.8233087012767775E-2</c:v>
                </c:pt>
                <c:pt idx="21">
                  <c:v>8.9133507551778374E-2</c:v>
                </c:pt>
                <c:pt idx="22">
                  <c:v>9.0056674914761742E-2</c:v>
                </c:pt>
                <c:pt idx="23">
                  <c:v>9.100240835971822E-2</c:v>
                </c:pt>
                <c:pt idx="24">
                  <c:v>9.197052757040404E-2</c:v>
                </c:pt>
                <c:pt idx="25">
                  <c:v>9.2960855534037726E-2</c:v>
                </c:pt>
                <c:pt idx="26">
                  <c:v>9.3973214824111251E-2</c:v>
                </c:pt>
                <c:pt idx="27">
                  <c:v>9.5007430557209477E-2</c:v>
                </c:pt>
                <c:pt idx="28">
                  <c:v>9.6063330383038506E-2</c:v>
                </c:pt>
                <c:pt idx="29">
                  <c:v>9.7140741859902208E-2</c:v>
                </c:pt>
                <c:pt idx="30">
                  <c:v>9.8239495227418164E-2</c:v>
                </c:pt>
                <c:pt idx="31">
                  <c:v>9.9359422758972943E-2</c:v>
                </c:pt>
                <c:pt idx="32">
                  <c:v>0.10050035727408733</c:v>
                </c:pt>
                <c:pt idx="33">
                  <c:v>0.1016621340947831</c:v>
                </c:pt>
                <c:pt idx="34">
                  <c:v>0.10284458962282786</c:v>
                </c:pt>
                <c:pt idx="35">
                  <c:v>0.1040475630503165</c:v>
                </c:pt>
                <c:pt idx="36">
                  <c:v>0.10527089438672001</c:v>
                </c:pt>
                <c:pt idx="37">
                  <c:v>0.10651442562064144</c:v>
                </c:pt>
                <c:pt idx="38">
                  <c:v>0.10777800026741449</c:v>
                </c:pt>
                <c:pt idx="39">
                  <c:v>0.109061463950944</c:v>
                </c:pt>
                <c:pt idx="40">
                  <c:v>0.11036466430813208</c:v>
                </c:pt>
                <c:pt idx="41">
                  <c:v>0.11168744989925952</c:v>
                </c:pt>
                <c:pt idx="42">
                  <c:v>0.11302967188515062</c:v>
                </c:pt>
                <c:pt idx="43">
                  <c:v>0.11439118300653033</c:v>
                </c:pt>
                <c:pt idx="44">
                  <c:v>0.11577183759093215</c:v>
                </c:pt>
                <c:pt idx="45">
                  <c:v>0.11717149291378202</c:v>
                </c:pt>
                <c:pt idx="46">
                  <c:v>0.11859000596637333</c:v>
                </c:pt>
                <c:pt idx="47">
                  <c:v>0.12002723837176996</c:v>
                </c:pt>
                <c:pt idx="48">
                  <c:v>0.12148305174577526</c:v>
                </c:pt>
                <c:pt idx="49">
                  <c:v>0.12295731010336984</c:v>
                </c:pt>
                <c:pt idx="50">
                  <c:v>0.1244498797672613</c:v>
                </c:pt>
                <c:pt idx="51">
                  <c:v>0.12596062819887976</c:v>
                </c:pt>
                <c:pt idx="52">
                  <c:v>0.12748942623616583</c:v>
                </c:pt>
                <c:pt idx="53">
                  <c:v>0.1290361461510158</c:v>
                </c:pt>
                <c:pt idx="54">
                  <c:v>0.13060066113726077</c:v>
                </c:pt>
                <c:pt idx="55">
                  <c:v>0.13218284808868352</c:v>
                </c:pt>
                <c:pt idx="56">
                  <c:v>0.13378258536704188</c:v>
                </c:pt>
                <c:pt idx="57">
                  <c:v>0.13539975327136727</c:v>
                </c:pt>
                <c:pt idx="58">
                  <c:v>0.13703423437388476</c:v>
                </c:pt>
                <c:pt idx="59">
                  <c:v>0.1386859138060231</c:v>
                </c:pt>
                <c:pt idx="60">
                  <c:v>0.14035467833304122</c:v>
                </c:pt>
                <c:pt idx="61">
                  <c:v>0.14204041711253187</c:v>
                </c:pt>
                <c:pt idx="62">
                  <c:v>0.14374302148233598</c:v>
                </c:pt>
                <c:pt idx="63">
                  <c:v>0.14546238520802893</c:v>
                </c:pt>
                <c:pt idx="64">
                  <c:v>0.14719840516306471</c:v>
                </c:pt>
                <c:pt idx="65">
                  <c:v>0.14895097869677021</c:v>
                </c:pt>
                <c:pt idx="66">
                  <c:v>0.1507200067638472</c:v>
                </c:pt>
                <c:pt idx="67">
                  <c:v>0.1525053932381914</c:v>
                </c:pt>
                <c:pt idx="68">
                  <c:v>0.154307042949062</c:v>
                </c:pt>
                <c:pt idx="69">
                  <c:v>0.15612486456785629</c:v>
                </c:pt>
                <c:pt idx="70">
                  <c:v>0.15795876764279274</c:v>
                </c:pt>
                <c:pt idx="71">
                  <c:v>0.15980866642636699</c:v>
                </c:pt>
                <c:pt idx="72">
                  <c:v>0.16223591248669914</c:v>
                </c:pt>
                <c:pt idx="73">
                  <c:v>0.16468058768167387</c:v>
                </c:pt>
                <c:pt idx="74">
                  <c:v>0.16714215149049844</c:v>
                </c:pt>
                <c:pt idx="75">
                  <c:v>0.1696200663077802</c:v>
                </c:pt>
                <c:pt idx="76">
                  <c:v>0.17015219109448587</c:v>
                </c:pt>
                <c:pt idx="77">
                  <c:v>0.17066014432259108</c:v>
                </c:pt>
                <c:pt idx="78">
                  <c:v>0.17114360440499171</c:v>
                </c:pt>
                <c:pt idx="79">
                  <c:v>0.17160225687261166</c:v>
                </c:pt>
                <c:pt idx="80">
                  <c:v>0.17203579065650054</c:v>
                </c:pt>
                <c:pt idx="81">
                  <c:v>0.17244389773302418</c:v>
                </c:pt>
                <c:pt idx="82">
                  <c:v>0.17282627692262176</c:v>
                </c:pt>
                <c:pt idx="83">
                  <c:v>0.17318263014772844</c:v>
                </c:pt>
                <c:pt idx="84">
                  <c:v>0.17351266286499095</c:v>
                </c:pt>
                <c:pt idx="85">
                  <c:v>0.17381608732217307</c:v>
                </c:pt>
                <c:pt idx="86">
                  <c:v>0.17842356644873555</c:v>
                </c:pt>
                <c:pt idx="87">
                  <c:v>0.18300300637348815</c:v>
                </c:pt>
                <c:pt idx="88">
                  <c:v>0.18755021506129432</c:v>
                </c:pt>
                <c:pt idx="89">
                  <c:v>0.19206096025851604</c:v>
                </c:pt>
                <c:pt idx="90">
                  <c:v>0.19953768451168985</c:v>
                </c:pt>
                <c:pt idx="91">
                  <c:v>0.20665302638906249</c:v>
                </c:pt>
                <c:pt idx="92">
                  <c:v>0.21337876994399985</c:v>
                </c:pt>
                <c:pt idx="93">
                  <c:v>0.21968584525099141</c:v>
                </c:pt>
                <c:pt idx="94">
                  <c:v>0.2255443099337518</c:v>
                </c:pt>
                <c:pt idx="95">
                  <c:v>0.23520975712536582</c:v>
                </c:pt>
                <c:pt idx="96">
                  <c:v>0.24027135776920222</c:v>
                </c:pt>
                <c:pt idx="97">
                  <c:v>0.2257927245882968</c:v>
                </c:pt>
                <c:pt idx="98">
                  <c:v>0.18794680808395486</c:v>
                </c:pt>
                <c:pt idx="99">
                  <c:v>0.12231435439487581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D6-4031-BBC0-13416BD061E2}"/>
            </c:ext>
          </c:extLst>
        </c:ser>
        <c:ser>
          <c:idx val="12"/>
          <c:order val="12"/>
          <c:tx>
            <c:strRef>
              <c:f>'[1]IDEAL COMP IRM (2)'!$N$3</c:f>
              <c:strCache>
                <c:ptCount val="1"/>
                <c:pt idx="0">
                  <c:v>Effective Compounded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(2)'!$N$4:$N$103</c:f>
              <c:numCache>
                <c:formatCode>General</c:formatCode>
                <c:ptCount val="100"/>
                <c:pt idx="0">
                  <c:v>5.1271096082311507E-4</c:v>
                </c:pt>
                <c:pt idx="1">
                  <c:v>1.0780512255226071E-3</c:v>
                </c:pt>
                <c:pt idx="2">
                  <c:v>1.6962184137109904E-3</c:v>
                </c:pt>
                <c:pt idx="3">
                  <c:v>2.3674107904322473E-3</c:v>
                </c:pt>
                <c:pt idx="4">
                  <c:v>3.0918272984899911E-3</c:v>
                </c:pt>
                <c:pt idx="5">
                  <c:v>3.8696674664975197E-3</c:v>
                </c:pt>
                <c:pt idx="6">
                  <c:v>4.7011316200272013E-3</c:v>
                </c:pt>
                <c:pt idx="7">
                  <c:v>5.5864206863006066E-3</c:v>
                </c:pt>
                <c:pt idx="8">
                  <c:v>6.5257362148343967E-3</c:v>
                </c:pt>
                <c:pt idx="9">
                  <c:v>7.5192804875635613E-3</c:v>
                </c:pt>
                <c:pt idx="10">
                  <c:v>8.5672564340396155E-3</c:v>
                </c:pt>
                <c:pt idx="11">
                  <c:v>9.6698676981236253E-3</c:v>
                </c:pt>
                <c:pt idx="12">
                  <c:v>1.0827318603314734E-2</c:v>
                </c:pt>
                <c:pt idx="13">
                  <c:v>1.2039814069886788E-2</c:v>
                </c:pt>
                <c:pt idx="14">
                  <c:v>1.3307559674896408E-2</c:v>
                </c:pt>
                <c:pt idx="15">
                  <c:v>1.4630761984288049E-2</c:v>
                </c:pt>
                <c:pt idx="16">
                  <c:v>1.600962786487212E-2</c:v>
                </c:pt>
                <c:pt idx="17">
                  <c:v>1.744436511667035E-2</c:v>
                </c:pt>
                <c:pt idx="18">
                  <c:v>1.8935181974291268E-2</c:v>
                </c:pt>
                <c:pt idx="19">
                  <c:v>2.0482287810882665E-2</c:v>
                </c:pt>
                <c:pt idx="20">
                  <c:v>2.2085892232864907E-2</c:v>
                </c:pt>
                <c:pt idx="21">
                  <c:v>2.3746205848369336E-2</c:v>
                </c:pt>
                <c:pt idx="22">
                  <c:v>2.5463439754245837E-2</c:v>
                </c:pt>
                <c:pt idx="23">
                  <c:v>2.7237805804942027E-2</c:v>
                </c:pt>
                <c:pt idx="24">
                  <c:v>2.9069516756263354E-2</c:v>
                </c:pt>
                <c:pt idx="25">
                  <c:v>3.0958785944642589E-2</c:v>
                </c:pt>
                <c:pt idx="26">
                  <c:v>3.2905827208830001E-2</c:v>
                </c:pt>
                <c:pt idx="27">
                  <c:v>3.491085526100858E-2</c:v>
                </c:pt>
                <c:pt idx="28">
                  <c:v>3.6974085840379319E-2</c:v>
                </c:pt>
                <c:pt idx="29">
                  <c:v>3.9095734789860559E-2</c:v>
                </c:pt>
                <c:pt idx="30">
                  <c:v>4.1276019204498381E-2</c:v>
                </c:pt>
                <c:pt idx="31">
                  <c:v>4.3515156527625949E-2</c:v>
                </c:pt>
                <c:pt idx="32">
                  <c:v>4.5813364921439552E-2</c:v>
                </c:pt>
                <c:pt idx="33">
                  <c:v>4.8170863850345913E-2</c:v>
                </c:pt>
                <c:pt idx="34">
                  <c:v>5.0587872824534461E-2</c:v>
                </c:pt>
                <c:pt idx="35">
                  <c:v>5.3064612318909667E-2</c:v>
                </c:pt>
                <c:pt idx="36">
                  <c:v>5.5601303520182901E-2</c:v>
                </c:pt>
                <c:pt idx="37">
                  <c:v>5.819816864410627E-2</c:v>
                </c:pt>
                <c:pt idx="38">
                  <c:v>6.0855430123241516E-2</c:v>
                </c:pt>
                <c:pt idx="39">
                  <c:v>6.3573311591982609E-2</c:v>
                </c:pt>
                <c:pt idx="40">
                  <c:v>6.6352037094663613E-2</c:v>
                </c:pt>
                <c:pt idx="41">
                  <c:v>6.9191831344364241E-2</c:v>
                </c:pt>
                <c:pt idx="42">
                  <c:v>7.2092920343674524E-2</c:v>
                </c:pt>
                <c:pt idx="43">
                  <c:v>7.5055530453357597E-2</c:v>
                </c:pt>
                <c:pt idx="44">
                  <c:v>7.807988876267502E-2</c:v>
                </c:pt>
                <c:pt idx="45">
                  <c:v>8.1166222999466214E-2</c:v>
                </c:pt>
                <c:pt idx="46">
                  <c:v>8.431476218139887E-2</c:v>
                </c:pt>
                <c:pt idx="47">
                  <c:v>8.7525735525644188E-2</c:v>
                </c:pt>
                <c:pt idx="48">
                  <c:v>9.0799373174035927E-2</c:v>
                </c:pt>
                <c:pt idx="49">
                  <c:v>9.4135906157819679E-2</c:v>
                </c:pt>
                <c:pt idx="50">
                  <c:v>9.7535565931004251E-2</c:v>
                </c:pt>
                <c:pt idx="51">
                  <c:v>0.10099858538736099</c:v>
                </c:pt>
                <c:pt idx="52">
                  <c:v>0.10452519759436464</c:v>
                </c:pt>
                <c:pt idx="53">
                  <c:v>0.10811563652339541</c:v>
                </c:pt>
                <c:pt idx="54">
                  <c:v>0.11177013653996773</c:v>
                </c:pt>
                <c:pt idx="55">
                  <c:v>0.115488933973455</c:v>
                </c:pt>
                <c:pt idx="56">
                  <c:v>0.11927226479401819</c:v>
                </c:pt>
                <c:pt idx="57">
                  <c:v>0.12312036606358522</c:v>
                </c:pt>
                <c:pt idx="58">
                  <c:v>0.12703347575290944</c:v>
                </c:pt>
                <c:pt idx="59">
                  <c:v>0.13101183214935191</c:v>
                </c:pt>
                <c:pt idx="60">
                  <c:v>0.13505567538471125</c:v>
                </c:pt>
                <c:pt idx="61">
                  <c:v>0.13916524542795181</c:v>
                </c:pt>
                <c:pt idx="62">
                  <c:v>0.14334078332781627</c:v>
                </c:pt>
                <c:pt idx="63">
                  <c:v>0.14758253055774823</c:v>
                </c:pt>
                <c:pt idx="64">
                  <c:v>0.15189073053977967</c:v>
                </c:pt>
                <c:pt idx="65">
                  <c:v>0.15626562619213685</c:v>
                </c:pt>
                <c:pt idx="66">
                  <c:v>0.16070746188843327</c:v>
                </c:pt>
                <c:pt idx="67">
                  <c:v>0.16521648271868813</c:v>
                </c:pt>
                <c:pt idx="68">
                  <c:v>0.16979293399972523</c:v>
                </c:pt>
                <c:pt idx="69">
                  <c:v>0.17443706335077683</c:v>
                </c:pt>
                <c:pt idx="70">
                  <c:v>0.17914911788889218</c:v>
                </c:pt>
                <c:pt idx="71">
                  <c:v>0.18392934573440273</c:v>
                </c:pt>
                <c:pt idx="72">
                  <c:v>0.19061739039186265</c:v>
                </c:pt>
                <c:pt idx="73">
                  <c:v>0.19743757886349669</c:v>
                </c:pt>
                <c:pt idx="74">
                  <c:v>0.20439076346260865</c:v>
                </c:pt>
                <c:pt idx="75">
                  <c:v>0.21147780175199654</c:v>
                </c:pt>
                <c:pt idx="76">
                  <c:v>0.21180282689268423</c:v>
                </c:pt>
                <c:pt idx="77">
                  <c:v>0.21207023477673795</c:v>
                </c:pt>
                <c:pt idx="78">
                  <c:v>0.21228024876887922</c:v>
                </c:pt>
                <c:pt idx="79">
                  <c:v>0.21243309200554719</c:v>
                </c:pt>
                <c:pt idx="80">
                  <c:v>0.21252898507345255</c:v>
                </c:pt>
                <c:pt idx="81">
                  <c:v>0.21256815017466668</c:v>
                </c:pt>
                <c:pt idx="82">
                  <c:v>0.21255080713291571</c:v>
                </c:pt>
                <c:pt idx="83">
                  <c:v>0.21247717575838213</c:v>
                </c:pt>
                <c:pt idx="84">
                  <c:v>0.21234747544232496</c:v>
                </c:pt>
                <c:pt idx="85">
                  <c:v>0.21216192305829162</c:v>
                </c:pt>
                <c:pt idx="86">
                  <c:v>0.22552962274629271</c:v>
                </c:pt>
                <c:pt idx="87">
                  <c:v>0.2392587264147813</c:v>
                </c:pt>
                <c:pt idx="88">
                  <c:v>0.25335413794968115</c:v>
                </c:pt>
                <c:pt idx="89">
                  <c:v>0.26782082346291597</c:v>
                </c:pt>
                <c:pt idx="90">
                  <c:v>0.29465028104957003</c:v>
                </c:pt>
                <c:pt idx="91">
                  <c:v>0.32249116675969319</c:v>
                </c:pt>
                <c:pt idx="92">
                  <c:v>0.35136931428672291</c:v>
                </c:pt>
                <c:pt idx="93">
                  <c:v>0.38131118913538486</c:v>
                </c:pt>
                <c:pt idx="94">
                  <c:v>0.41234390320726966</c:v>
                </c:pt>
                <c:pt idx="95">
                  <c:v>0.48726846932731094</c:v>
                </c:pt>
                <c:pt idx="96">
                  <c:v>0.64614022738484722</c:v>
                </c:pt>
                <c:pt idx="97">
                  <c:v>0.82452464788883129</c:v>
                </c:pt>
                <c:pt idx="98">
                  <c:v>1.0246581814208631</c:v>
                </c:pt>
                <c:pt idx="99">
                  <c:v>1.2490318700795195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BD6-4031-BBC0-13416BD061E2}"/>
            </c:ext>
          </c:extLst>
        </c:ser>
        <c:ser>
          <c:idx val="13"/>
          <c:order val="13"/>
          <c:tx>
            <c:strRef>
              <c:f>'[1]IDEAL COMP IRM (2)'!$O$3</c:f>
              <c:strCache>
                <c:ptCount val="1"/>
                <c:pt idx="0">
                  <c:v>Effective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(2)'!$O$4:$O$103</c:f>
              <c:numCache>
                <c:formatCode>General</c:formatCode>
                <c:ptCount val="100"/>
                <c:pt idx="0">
                  <c:v>5.0000000000000001E-4</c:v>
                </c:pt>
                <c:pt idx="1">
                  <c:v>1.0500000000000002E-3</c:v>
                </c:pt>
                <c:pt idx="2">
                  <c:v>1.6500000000000002E-3</c:v>
                </c:pt>
                <c:pt idx="3">
                  <c:v>2.3000000000000004E-3</c:v>
                </c:pt>
                <c:pt idx="4">
                  <c:v>3.0000000000000009E-3</c:v>
                </c:pt>
                <c:pt idx="5">
                  <c:v>3.7500000000000012E-3</c:v>
                </c:pt>
                <c:pt idx="6">
                  <c:v>4.550000000000002E-3</c:v>
                </c:pt>
                <c:pt idx="7">
                  <c:v>5.4000000000000012E-3</c:v>
                </c:pt>
                <c:pt idx="8">
                  <c:v>6.3000000000000018E-3</c:v>
                </c:pt>
                <c:pt idx="9">
                  <c:v>7.2500000000000021E-3</c:v>
                </c:pt>
                <c:pt idx="10">
                  <c:v>8.2500000000000021E-3</c:v>
                </c:pt>
                <c:pt idx="11">
                  <c:v>9.3000000000000027E-3</c:v>
                </c:pt>
                <c:pt idx="12">
                  <c:v>1.0400000000000001E-2</c:v>
                </c:pt>
                <c:pt idx="13">
                  <c:v>1.1550000000000003E-2</c:v>
                </c:pt>
                <c:pt idx="14">
                  <c:v>1.2750000000000004E-2</c:v>
                </c:pt>
                <c:pt idx="15">
                  <c:v>1.4000000000000005E-2</c:v>
                </c:pt>
                <c:pt idx="16">
                  <c:v>1.5300000000000008E-2</c:v>
                </c:pt>
                <c:pt idx="17">
                  <c:v>1.6650000000000009E-2</c:v>
                </c:pt>
                <c:pt idx="18">
                  <c:v>1.805000000000001E-2</c:v>
                </c:pt>
                <c:pt idx="19">
                  <c:v>1.9500000000000014E-2</c:v>
                </c:pt>
                <c:pt idx="20">
                  <c:v>2.1000000000000015E-2</c:v>
                </c:pt>
                <c:pt idx="21">
                  <c:v>2.2550000000000018E-2</c:v>
                </c:pt>
                <c:pt idx="22">
                  <c:v>2.4150000000000019E-2</c:v>
                </c:pt>
                <c:pt idx="23">
                  <c:v>2.5800000000000021E-2</c:v>
                </c:pt>
                <c:pt idx="24">
                  <c:v>2.7500000000000021E-2</c:v>
                </c:pt>
                <c:pt idx="25">
                  <c:v>2.9250000000000023E-2</c:v>
                </c:pt>
                <c:pt idx="26">
                  <c:v>3.1050000000000025E-2</c:v>
                </c:pt>
                <c:pt idx="27">
                  <c:v>3.2900000000000026E-2</c:v>
                </c:pt>
                <c:pt idx="28">
                  <c:v>3.4800000000000032E-2</c:v>
                </c:pt>
                <c:pt idx="29">
                  <c:v>3.6750000000000033E-2</c:v>
                </c:pt>
                <c:pt idx="30">
                  <c:v>3.8750000000000027E-2</c:v>
                </c:pt>
                <c:pt idx="31">
                  <c:v>4.0800000000000031E-2</c:v>
                </c:pt>
                <c:pt idx="32">
                  <c:v>4.2900000000000035E-2</c:v>
                </c:pt>
                <c:pt idx="33">
                  <c:v>4.5050000000000041E-2</c:v>
                </c:pt>
                <c:pt idx="34">
                  <c:v>4.7250000000000042E-2</c:v>
                </c:pt>
                <c:pt idx="35">
                  <c:v>4.9500000000000044E-2</c:v>
                </c:pt>
                <c:pt idx="36">
                  <c:v>5.1800000000000047E-2</c:v>
                </c:pt>
                <c:pt idx="37">
                  <c:v>5.4150000000000052E-2</c:v>
                </c:pt>
                <c:pt idx="38">
                  <c:v>5.6550000000000052E-2</c:v>
                </c:pt>
                <c:pt idx="39">
                  <c:v>5.9000000000000059E-2</c:v>
                </c:pt>
                <c:pt idx="40">
                  <c:v>6.1500000000000062E-2</c:v>
                </c:pt>
                <c:pt idx="41">
                  <c:v>6.4050000000000065E-2</c:v>
                </c:pt>
                <c:pt idx="42">
                  <c:v>6.665000000000007E-2</c:v>
                </c:pt>
                <c:pt idx="43">
                  <c:v>6.930000000000007E-2</c:v>
                </c:pt>
                <c:pt idx="44">
                  <c:v>7.2000000000000078E-2</c:v>
                </c:pt>
                <c:pt idx="45">
                  <c:v>7.475000000000008E-2</c:v>
                </c:pt>
                <c:pt idx="46">
                  <c:v>7.7550000000000091E-2</c:v>
                </c:pt>
                <c:pt idx="47">
                  <c:v>8.0400000000000083E-2</c:v>
                </c:pt>
                <c:pt idx="48">
                  <c:v>8.3300000000000096E-2</c:v>
                </c:pt>
                <c:pt idx="49">
                  <c:v>8.625000000000009E-2</c:v>
                </c:pt>
                <c:pt idx="50">
                  <c:v>8.9250000000000093E-2</c:v>
                </c:pt>
                <c:pt idx="51">
                  <c:v>9.230000000000009E-2</c:v>
                </c:pt>
                <c:pt idx="52">
                  <c:v>9.5400000000000096E-2</c:v>
                </c:pt>
                <c:pt idx="53">
                  <c:v>9.855000000000011E-2</c:v>
                </c:pt>
                <c:pt idx="54">
                  <c:v>0.1017500000000001</c:v>
                </c:pt>
                <c:pt idx="55">
                  <c:v>0.10500000000000011</c:v>
                </c:pt>
                <c:pt idx="56">
                  <c:v>0.10830000000000012</c:v>
                </c:pt>
                <c:pt idx="57">
                  <c:v>0.11165000000000012</c:v>
                </c:pt>
                <c:pt idx="58">
                  <c:v>0.11505000000000012</c:v>
                </c:pt>
                <c:pt idx="59">
                  <c:v>0.11850000000000013</c:v>
                </c:pt>
                <c:pt idx="60">
                  <c:v>0.12200000000000014</c:v>
                </c:pt>
                <c:pt idx="61">
                  <c:v>0.12555000000000013</c:v>
                </c:pt>
                <c:pt idx="62">
                  <c:v>0.12915000000000015</c:v>
                </c:pt>
                <c:pt idx="63">
                  <c:v>0.13280000000000017</c:v>
                </c:pt>
                <c:pt idx="64">
                  <c:v>0.13650000000000015</c:v>
                </c:pt>
                <c:pt idx="65">
                  <c:v>0.14025000000000015</c:v>
                </c:pt>
                <c:pt idx="66">
                  <c:v>0.14405000000000018</c:v>
                </c:pt>
                <c:pt idx="67">
                  <c:v>0.14790000000000017</c:v>
                </c:pt>
                <c:pt idx="68">
                  <c:v>0.15180000000000018</c:v>
                </c:pt>
                <c:pt idx="69">
                  <c:v>0.15575000000000019</c:v>
                </c:pt>
                <c:pt idx="70">
                  <c:v>0.1597500000000002</c:v>
                </c:pt>
                <c:pt idx="71">
                  <c:v>0.1638000000000002</c:v>
                </c:pt>
                <c:pt idx="72">
                  <c:v>0.1693600000000002</c:v>
                </c:pt>
                <c:pt idx="73">
                  <c:v>0.17501000000000022</c:v>
                </c:pt>
                <c:pt idx="74">
                  <c:v>0.18075000000000022</c:v>
                </c:pt>
                <c:pt idx="75">
                  <c:v>0.18658000000000025</c:v>
                </c:pt>
                <c:pt idx="76">
                  <c:v>0.18711000000000025</c:v>
                </c:pt>
                <c:pt idx="77">
                  <c:v>0.18759000000000023</c:v>
                </c:pt>
                <c:pt idx="78">
                  <c:v>0.18802000000000024</c:v>
                </c:pt>
                <c:pt idx="79">
                  <c:v>0.18840000000000023</c:v>
                </c:pt>
                <c:pt idx="80">
                  <c:v>0.18873000000000023</c:v>
                </c:pt>
                <c:pt idx="81">
                  <c:v>0.18901000000000023</c:v>
                </c:pt>
                <c:pt idx="82">
                  <c:v>0.18924000000000024</c:v>
                </c:pt>
                <c:pt idx="83">
                  <c:v>0.18942000000000023</c:v>
                </c:pt>
                <c:pt idx="84">
                  <c:v>0.18955000000000025</c:v>
                </c:pt>
                <c:pt idx="85">
                  <c:v>0.18963000000000024</c:v>
                </c:pt>
                <c:pt idx="86">
                  <c:v>0.20053500000000027</c:v>
                </c:pt>
                <c:pt idx="87">
                  <c:v>0.21164000000000027</c:v>
                </c:pt>
                <c:pt idx="88">
                  <c:v>0.22294500000000028</c:v>
                </c:pt>
                <c:pt idx="89">
                  <c:v>0.2344500000000003</c:v>
                </c:pt>
                <c:pt idx="90">
                  <c:v>0.25525500000000034</c:v>
                </c:pt>
                <c:pt idx="91">
                  <c:v>0.27646000000000037</c:v>
                </c:pt>
                <c:pt idx="92">
                  <c:v>0.29806500000000041</c:v>
                </c:pt>
                <c:pt idx="93">
                  <c:v>0.32007000000000047</c:v>
                </c:pt>
                <c:pt idx="94">
                  <c:v>0.34247500000000047</c:v>
                </c:pt>
                <c:pt idx="95">
                  <c:v>0.39408000000000049</c:v>
                </c:pt>
                <c:pt idx="96">
                  <c:v>0.4951850000000006</c:v>
                </c:pt>
                <c:pt idx="97">
                  <c:v>0.59829000000000065</c:v>
                </c:pt>
                <c:pt idx="98">
                  <c:v>0.70339500000000066</c:v>
                </c:pt>
                <c:pt idx="99">
                  <c:v>0.81050000000000078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D6-4031-BBC0-13416BD061E2}"/>
            </c:ext>
          </c:extLst>
        </c:ser>
        <c:ser>
          <c:idx val="14"/>
          <c:order val="14"/>
          <c:tx>
            <c:strRef>
              <c:f>'[1]IDEAL COMP IRM (2)'!$P$3</c:f>
              <c:strCache>
                <c:ptCount val="1"/>
                <c:pt idx="0">
                  <c:v>Bowwrow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(2)'!$P$4:$P$103</c:f>
              <c:numCache>
                <c:formatCode>General</c:formatCode>
                <c:ptCount val="100"/>
                <c:pt idx="0">
                  <c:v>0.05</c:v>
                </c:pt>
                <c:pt idx="1">
                  <c:v>5.2500000000000005E-2</c:v>
                </c:pt>
                <c:pt idx="2">
                  <c:v>5.5000000000000007E-2</c:v>
                </c:pt>
                <c:pt idx="3">
                  <c:v>5.7500000000000009E-2</c:v>
                </c:pt>
                <c:pt idx="4">
                  <c:v>6.0000000000000012E-2</c:v>
                </c:pt>
                <c:pt idx="5">
                  <c:v>6.2500000000000014E-2</c:v>
                </c:pt>
                <c:pt idx="6">
                  <c:v>6.5000000000000016E-2</c:v>
                </c:pt>
                <c:pt idx="7">
                  <c:v>6.7500000000000018E-2</c:v>
                </c:pt>
                <c:pt idx="8">
                  <c:v>7.0000000000000021E-2</c:v>
                </c:pt>
                <c:pt idx="9">
                  <c:v>7.2500000000000023E-2</c:v>
                </c:pt>
                <c:pt idx="10">
                  <c:v>7.5000000000000025E-2</c:v>
                </c:pt>
                <c:pt idx="11">
                  <c:v>7.7500000000000027E-2</c:v>
                </c:pt>
                <c:pt idx="12">
                  <c:v>8.0000000000000029E-2</c:v>
                </c:pt>
                <c:pt idx="13">
                  <c:v>8.2500000000000032E-2</c:v>
                </c:pt>
                <c:pt idx="14">
                  <c:v>8.5000000000000034E-2</c:v>
                </c:pt>
                <c:pt idx="15">
                  <c:v>8.7500000000000036E-2</c:v>
                </c:pt>
                <c:pt idx="16">
                  <c:v>9.0000000000000038E-2</c:v>
                </c:pt>
                <c:pt idx="17">
                  <c:v>9.2500000000000041E-2</c:v>
                </c:pt>
                <c:pt idx="18">
                  <c:v>9.5000000000000043E-2</c:v>
                </c:pt>
                <c:pt idx="19">
                  <c:v>9.7500000000000045E-2</c:v>
                </c:pt>
                <c:pt idx="20">
                  <c:v>0.10000000000000005</c:v>
                </c:pt>
                <c:pt idx="21">
                  <c:v>0.10250000000000005</c:v>
                </c:pt>
                <c:pt idx="22">
                  <c:v>0.10500000000000005</c:v>
                </c:pt>
                <c:pt idx="23">
                  <c:v>0.10750000000000005</c:v>
                </c:pt>
                <c:pt idx="24">
                  <c:v>0.11000000000000006</c:v>
                </c:pt>
                <c:pt idx="25">
                  <c:v>0.11250000000000006</c:v>
                </c:pt>
                <c:pt idx="26">
                  <c:v>0.11500000000000006</c:v>
                </c:pt>
                <c:pt idx="27">
                  <c:v>0.11750000000000006</c:v>
                </c:pt>
                <c:pt idx="28">
                  <c:v>0.12000000000000006</c:v>
                </c:pt>
                <c:pt idx="29">
                  <c:v>0.12250000000000007</c:v>
                </c:pt>
                <c:pt idx="30">
                  <c:v>0.12500000000000006</c:v>
                </c:pt>
                <c:pt idx="31">
                  <c:v>0.12750000000000006</c:v>
                </c:pt>
                <c:pt idx="32">
                  <c:v>0.13000000000000006</c:v>
                </c:pt>
                <c:pt idx="33">
                  <c:v>0.13250000000000006</c:v>
                </c:pt>
                <c:pt idx="34">
                  <c:v>0.13500000000000006</c:v>
                </c:pt>
                <c:pt idx="35">
                  <c:v>0.13750000000000007</c:v>
                </c:pt>
                <c:pt idx="36">
                  <c:v>0.14000000000000007</c:v>
                </c:pt>
                <c:pt idx="37">
                  <c:v>0.14250000000000007</c:v>
                </c:pt>
                <c:pt idx="38">
                  <c:v>0.14500000000000007</c:v>
                </c:pt>
                <c:pt idx="39">
                  <c:v>0.14750000000000008</c:v>
                </c:pt>
                <c:pt idx="40">
                  <c:v>0.15000000000000008</c:v>
                </c:pt>
                <c:pt idx="41">
                  <c:v>0.15250000000000008</c:v>
                </c:pt>
                <c:pt idx="42">
                  <c:v>0.15500000000000008</c:v>
                </c:pt>
                <c:pt idx="43">
                  <c:v>0.15750000000000008</c:v>
                </c:pt>
                <c:pt idx="44">
                  <c:v>0.16000000000000009</c:v>
                </c:pt>
                <c:pt idx="45">
                  <c:v>0.16250000000000009</c:v>
                </c:pt>
                <c:pt idx="46">
                  <c:v>0.16500000000000009</c:v>
                </c:pt>
                <c:pt idx="47">
                  <c:v>0.16750000000000009</c:v>
                </c:pt>
                <c:pt idx="48">
                  <c:v>0.1700000000000001</c:v>
                </c:pt>
                <c:pt idx="49">
                  <c:v>0.1725000000000001</c:v>
                </c:pt>
                <c:pt idx="50">
                  <c:v>0.1750000000000001</c:v>
                </c:pt>
                <c:pt idx="51">
                  <c:v>0.1775000000000001</c:v>
                </c:pt>
                <c:pt idx="52">
                  <c:v>0.1800000000000001</c:v>
                </c:pt>
                <c:pt idx="53">
                  <c:v>0.18250000000000011</c:v>
                </c:pt>
                <c:pt idx="54">
                  <c:v>0.18500000000000011</c:v>
                </c:pt>
                <c:pt idx="55">
                  <c:v>0.18750000000000011</c:v>
                </c:pt>
                <c:pt idx="56">
                  <c:v>0.19000000000000011</c:v>
                </c:pt>
                <c:pt idx="57">
                  <c:v>0.19250000000000012</c:v>
                </c:pt>
                <c:pt idx="58">
                  <c:v>0.19500000000000012</c:v>
                </c:pt>
                <c:pt idx="59">
                  <c:v>0.19750000000000012</c:v>
                </c:pt>
                <c:pt idx="60">
                  <c:v>0.20000000000000012</c:v>
                </c:pt>
                <c:pt idx="61">
                  <c:v>0.20250000000000012</c:v>
                </c:pt>
                <c:pt idx="62">
                  <c:v>0.20500000000000013</c:v>
                </c:pt>
                <c:pt idx="63">
                  <c:v>0.20750000000000013</c:v>
                </c:pt>
                <c:pt idx="64">
                  <c:v>0.21000000000000013</c:v>
                </c:pt>
                <c:pt idx="65">
                  <c:v>0.21250000000000013</c:v>
                </c:pt>
                <c:pt idx="66">
                  <c:v>0.21500000000000014</c:v>
                </c:pt>
                <c:pt idx="67">
                  <c:v>0.21750000000000014</c:v>
                </c:pt>
                <c:pt idx="68">
                  <c:v>0.22000000000000014</c:v>
                </c:pt>
                <c:pt idx="69">
                  <c:v>0.22250000000000014</c:v>
                </c:pt>
                <c:pt idx="70">
                  <c:v>0.22500000000000014</c:v>
                </c:pt>
                <c:pt idx="71">
                  <c:v>0.22750000000000015</c:v>
                </c:pt>
                <c:pt idx="72">
                  <c:v>0.23200000000000015</c:v>
                </c:pt>
                <c:pt idx="73">
                  <c:v>0.23650000000000015</c:v>
                </c:pt>
                <c:pt idx="74">
                  <c:v>0.24100000000000016</c:v>
                </c:pt>
                <c:pt idx="75">
                  <c:v>0.24550000000000016</c:v>
                </c:pt>
                <c:pt idx="76">
                  <c:v>0.24300000000000016</c:v>
                </c:pt>
                <c:pt idx="77">
                  <c:v>0.24050000000000016</c:v>
                </c:pt>
                <c:pt idx="78">
                  <c:v>0.23800000000000016</c:v>
                </c:pt>
                <c:pt idx="79">
                  <c:v>0.23550000000000015</c:v>
                </c:pt>
                <c:pt idx="80">
                  <c:v>0.23300000000000015</c:v>
                </c:pt>
                <c:pt idx="81">
                  <c:v>0.23050000000000015</c:v>
                </c:pt>
                <c:pt idx="82">
                  <c:v>0.22800000000000015</c:v>
                </c:pt>
                <c:pt idx="83">
                  <c:v>0.22550000000000014</c:v>
                </c:pt>
                <c:pt idx="84">
                  <c:v>0.22300000000000014</c:v>
                </c:pt>
                <c:pt idx="85">
                  <c:v>0.22050000000000014</c:v>
                </c:pt>
                <c:pt idx="86">
                  <c:v>0.23050000000000015</c:v>
                </c:pt>
                <c:pt idx="87">
                  <c:v>0.24050000000000016</c:v>
                </c:pt>
                <c:pt idx="88">
                  <c:v>0.25050000000000017</c:v>
                </c:pt>
                <c:pt idx="89">
                  <c:v>0.26050000000000018</c:v>
                </c:pt>
                <c:pt idx="90">
                  <c:v>0.28050000000000019</c:v>
                </c:pt>
                <c:pt idx="91">
                  <c:v>0.30050000000000021</c:v>
                </c:pt>
                <c:pt idx="92">
                  <c:v>0.32050000000000023</c:v>
                </c:pt>
                <c:pt idx="93">
                  <c:v>0.34050000000000025</c:v>
                </c:pt>
                <c:pt idx="94">
                  <c:v>0.36050000000000026</c:v>
                </c:pt>
                <c:pt idx="95">
                  <c:v>0.41050000000000025</c:v>
                </c:pt>
                <c:pt idx="96">
                  <c:v>0.51050000000000029</c:v>
                </c:pt>
                <c:pt idx="97">
                  <c:v>0.61050000000000026</c:v>
                </c:pt>
                <c:pt idx="98">
                  <c:v>0.71050000000000024</c:v>
                </c:pt>
                <c:pt idx="99">
                  <c:v>0.81050000000000022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D6-4031-BBC0-13416BD061E2}"/>
            </c:ext>
          </c:extLst>
        </c:ser>
        <c:ser>
          <c:idx val="15"/>
          <c:order val="15"/>
          <c:tx>
            <c:strRef>
              <c:f>'[1]IDEAL COMP IRM (2)'!$Q$3</c:f>
              <c:strCache>
                <c:ptCount val="1"/>
                <c:pt idx="0">
                  <c:v>Borrow Compounded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(2)'!$Q$4:$Q$103</c:f>
              <c:numCache>
                <c:formatCode>General</c:formatCode>
                <c:ptCount val="100"/>
                <c:pt idx="0">
                  <c:v>5.1271096082311507E-2</c:v>
                </c:pt>
                <c:pt idx="1">
                  <c:v>5.3902561276130356E-2</c:v>
                </c:pt>
                <c:pt idx="2">
                  <c:v>5.6540613790366345E-2</c:v>
                </c:pt>
                <c:pt idx="3">
                  <c:v>5.9185269760806181E-2</c:v>
                </c:pt>
                <c:pt idx="4">
                  <c:v>6.1836545969799817E-2</c:v>
                </c:pt>
                <c:pt idx="5">
                  <c:v>6.4494457774958658E-2</c:v>
                </c:pt>
                <c:pt idx="6">
                  <c:v>6.7159023143245733E-2</c:v>
                </c:pt>
                <c:pt idx="7">
                  <c:v>6.9830258578757576E-2</c:v>
                </c:pt>
                <c:pt idx="8">
                  <c:v>7.250818016482663E-2</c:v>
                </c:pt>
                <c:pt idx="9">
                  <c:v>7.5192804875635622E-2</c:v>
                </c:pt>
                <c:pt idx="10">
                  <c:v>7.7884149400360148E-2</c:v>
                </c:pt>
                <c:pt idx="11">
                  <c:v>8.0582230817696887E-2</c:v>
                </c:pt>
                <c:pt idx="12">
                  <c:v>8.3287066179344116E-2</c:v>
                </c:pt>
                <c:pt idx="13">
                  <c:v>8.5998671927762782E-2</c:v>
                </c:pt>
                <c:pt idx="14">
                  <c:v>8.8717064499309384E-2</c:v>
                </c:pt>
                <c:pt idx="15">
                  <c:v>9.1442262401800312E-2</c:v>
                </c:pt>
                <c:pt idx="16">
                  <c:v>9.4174281558071282E-2</c:v>
                </c:pt>
                <c:pt idx="17">
                  <c:v>9.6913139537057491E-2</c:v>
                </c:pt>
                <c:pt idx="18">
                  <c:v>9.9658852496269823E-2</c:v>
                </c:pt>
                <c:pt idx="19">
                  <c:v>0.1024114390544133</c:v>
                </c:pt>
                <c:pt idx="20">
                  <c:v>0.10517091539459478</c:v>
                </c:pt>
                <c:pt idx="21">
                  <c:v>0.10793729931076967</c:v>
                </c:pt>
                <c:pt idx="22">
                  <c:v>0.11071060762715579</c:v>
                </c:pt>
                <c:pt idx="23">
                  <c:v>0.11349085752059174</c:v>
                </c:pt>
                <c:pt idx="24">
                  <c:v>0.11627806702505339</c:v>
                </c:pt>
                <c:pt idx="25">
                  <c:v>0.1190722536332407</c:v>
                </c:pt>
                <c:pt idx="26">
                  <c:v>0.12187343410677776</c:v>
                </c:pt>
                <c:pt idx="27">
                  <c:v>0.12468162593217347</c:v>
                </c:pt>
                <c:pt idx="28">
                  <c:v>0.12749684772544589</c:v>
                </c:pt>
                <c:pt idx="29">
                  <c:v>0.13031911596620183</c:v>
                </c:pt>
                <c:pt idx="30">
                  <c:v>0.13314844904676892</c:v>
                </c:pt>
                <c:pt idx="31">
                  <c:v>0.13598486414883104</c:v>
                </c:pt>
                <c:pt idx="32">
                  <c:v>0.13882837854981678</c:v>
                </c:pt>
                <c:pt idx="33">
                  <c:v>0.14167901132454674</c:v>
                </c:pt>
                <c:pt idx="34">
                  <c:v>0.14453677949866983</c:v>
                </c:pt>
                <c:pt idx="35">
                  <c:v>0.14740170088586013</c:v>
                </c:pt>
                <c:pt idx="36">
                  <c:v>0.15027379329779156</c:v>
                </c:pt>
                <c:pt idx="37">
                  <c:v>0.15315307537922696</c:v>
                </c:pt>
                <c:pt idx="38">
                  <c:v>0.15603956441856792</c:v>
                </c:pt>
                <c:pt idx="39">
                  <c:v>0.15893327897995646</c:v>
                </c:pt>
                <c:pt idx="40">
                  <c:v>0.16183423681625264</c:v>
                </c:pt>
                <c:pt idx="41">
                  <c:v>0.16474245558181955</c:v>
                </c:pt>
                <c:pt idx="42">
                  <c:v>0.1676579542876151</c:v>
                </c:pt>
                <c:pt idx="43">
                  <c:v>0.17058075103035808</c:v>
                </c:pt>
                <c:pt idx="44">
                  <c:v>0.1735108639170555</c:v>
                </c:pt>
                <c:pt idx="45">
                  <c:v>0.17644831086840473</c:v>
                </c:pt>
                <c:pt idx="46">
                  <c:v>0.17939311102425282</c:v>
                </c:pt>
                <c:pt idx="47">
                  <c:v>0.18234528234509195</c:v>
                </c:pt>
                <c:pt idx="48">
                  <c:v>0.1853048432123181</c:v>
                </c:pt>
                <c:pt idx="49">
                  <c:v>0.18827181231563928</c:v>
                </c:pt>
                <c:pt idx="50">
                  <c:v>0.19124620770785139</c:v>
                </c:pt>
                <c:pt idx="51">
                  <c:v>0.19422804882184797</c:v>
                </c:pt>
                <c:pt idx="52">
                  <c:v>0.19721735395163131</c:v>
                </c:pt>
                <c:pt idx="53">
                  <c:v>0.20021414170999141</c:v>
                </c:pt>
                <c:pt idx="54">
                  <c:v>0.20321843007266849</c:v>
                </c:pt>
                <c:pt idx="55">
                  <c:v>0.20623023923831241</c:v>
                </c:pt>
                <c:pt idx="56">
                  <c:v>0.20924958735792654</c:v>
                </c:pt>
                <c:pt idx="57">
                  <c:v>0.21227649321307784</c:v>
                </c:pt>
                <c:pt idx="58">
                  <c:v>0.21531097585238879</c:v>
                </c:pt>
                <c:pt idx="59">
                  <c:v>0.2183530535822531</c:v>
                </c:pt>
                <c:pt idx="60">
                  <c:v>0.2214027465323134</c:v>
                </c:pt>
                <c:pt idx="61">
                  <c:v>0.2244600732708899</c:v>
                </c:pt>
                <c:pt idx="62">
                  <c:v>0.22752505290129554</c:v>
                </c:pt>
                <c:pt idx="63">
                  <c:v>0.2305977039964815</c:v>
                </c:pt>
                <c:pt idx="64">
                  <c:v>0.2336780469842763</c:v>
                </c:pt>
                <c:pt idx="65">
                  <c:v>0.23676610029111633</c:v>
                </c:pt>
                <c:pt idx="66">
                  <c:v>0.23986188341557191</c:v>
                </c:pt>
                <c:pt idx="67">
                  <c:v>0.24296541576277653</c:v>
                </c:pt>
                <c:pt idx="68">
                  <c:v>0.24607671594163061</c:v>
                </c:pt>
                <c:pt idx="69">
                  <c:v>0.2491958047868239</c:v>
                </c:pt>
                <c:pt idx="70">
                  <c:v>0.25232270125196066</c:v>
                </c:pt>
                <c:pt idx="71">
                  <c:v>0.25545742463111476</c:v>
                </c:pt>
                <c:pt idx="72">
                  <c:v>0.26111971286556512</c:v>
                </c:pt>
                <c:pt idx="73">
                  <c:v>0.26680753900472509</c:v>
                </c:pt>
                <c:pt idx="74">
                  <c:v>0.27252101795014472</c:v>
                </c:pt>
                <c:pt idx="75">
                  <c:v>0.27826026546315319</c:v>
                </c:pt>
                <c:pt idx="76">
                  <c:v>0.27506860635413521</c:v>
                </c:pt>
                <c:pt idx="77">
                  <c:v>0.27188491638043311</c:v>
                </c:pt>
                <c:pt idx="78">
                  <c:v>0.26870917565680896</c:v>
                </c:pt>
                <c:pt idx="79">
                  <c:v>0.26554136500693382</c:v>
                </c:pt>
                <c:pt idx="80">
                  <c:v>0.26238146305364496</c:v>
                </c:pt>
                <c:pt idx="81">
                  <c:v>0.25922945143252019</c:v>
                </c:pt>
                <c:pt idx="82">
                  <c:v>0.25608530979869348</c:v>
                </c:pt>
                <c:pt idx="83">
                  <c:v>0.25294901875997855</c:v>
                </c:pt>
                <c:pt idx="84">
                  <c:v>0.24982055934391156</c:v>
                </c:pt>
                <c:pt idx="85">
                  <c:v>0.24669991053289708</c:v>
                </c:pt>
                <c:pt idx="86">
                  <c:v>0.25922945143252019</c:v>
                </c:pt>
                <c:pt idx="87">
                  <c:v>0.27188491638043311</c:v>
                </c:pt>
                <c:pt idx="88">
                  <c:v>0.28466757072997861</c:v>
                </c:pt>
                <c:pt idx="89">
                  <c:v>0.29757869273657311</c:v>
                </c:pt>
                <c:pt idx="90">
                  <c:v>0.32379151763688996</c:v>
                </c:pt>
                <c:pt idx="91">
                  <c:v>0.35053387691270976</c:v>
                </c:pt>
                <c:pt idx="92">
                  <c:v>0.37781646697497062</c:v>
                </c:pt>
                <c:pt idx="93">
                  <c:v>0.405650201207856</c:v>
                </c:pt>
                <c:pt idx="94">
                  <c:v>0.43404621390238884</c:v>
                </c:pt>
                <c:pt idx="95">
                  <c:v>0.50757132221594858</c:v>
                </c:pt>
                <c:pt idx="96">
                  <c:v>0.66612394575757405</c:v>
                </c:pt>
                <c:pt idx="97">
                  <c:v>0.84135168151921502</c:v>
                </c:pt>
                <c:pt idx="98">
                  <c:v>1.0350082640614771</c:v>
                </c:pt>
                <c:pt idx="99">
                  <c:v>1.2490318700795187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D6-4031-BBC0-13416BD061E2}"/>
            </c:ext>
          </c:extLst>
        </c:ser>
        <c:ser>
          <c:idx val="16"/>
          <c:order val="16"/>
          <c:tx>
            <c:strRef>
              <c:f>'[1]IDEAL COMP IRM (2)'!$R$3</c:f>
              <c:strCache>
                <c:ptCount val="1"/>
                <c:pt idx="0">
                  <c:v>Sub Borrow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(2)'!$R$4:$R$103</c:f>
              <c:numCache>
                <c:formatCode>General</c:formatCode>
                <c:ptCount val="100"/>
                <c:pt idx="0">
                  <c:v>6.2285499342969777</c:v>
                </c:pt>
                <c:pt idx="1">
                  <c:v>3.1142749671484888</c:v>
                </c:pt>
                <c:pt idx="2">
                  <c:v>2.076183311432326</c:v>
                </c:pt>
                <c:pt idx="3">
                  <c:v>1.5571374835742444</c:v>
                </c:pt>
                <c:pt idx="4">
                  <c:v>1.2457099868593955</c:v>
                </c:pt>
                <c:pt idx="5">
                  <c:v>1.0380916557161628</c:v>
                </c:pt>
                <c:pt idx="6">
                  <c:v>0.88979284775671097</c:v>
                </c:pt>
                <c:pt idx="7">
                  <c:v>0.77856874178712221</c:v>
                </c:pt>
                <c:pt idx="8">
                  <c:v>0.69206110381077535</c:v>
                </c:pt>
                <c:pt idx="9">
                  <c:v>0.62285499342969786</c:v>
                </c:pt>
                <c:pt idx="10">
                  <c:v>0.56623181220881624</c:v>
                </c:pt>
                <c:pt idx="11">
                  <c:v>0.51904582785808162</c:v>
                </c:pt>
                <c:pt idx="12">
                  <c:v>0.4791192257151522</c:v>
                </c:pt>
                <c:pt idx="13">
                  <c:v>0.4448964238783556</c:v>
                </c:pt>
                <c:pt idx="14">
                  <c:v>0.41523666228646522</c:v>
                </c:pt>
                <c:pt idx="15">
                  <c:v>0.3892843708935611</c:v>
                </c:pt>
                <c:pt idx="16">
                  <c:v>0.36638529025276334</c:v>
                </c:pt>
                <c:pt idx="17">
                  <c:v>0.34603055190538762</c:v>
                </c:pt>
                <c:pt idx="18">
                  <c:v>0.32781841759457775</c:v>
                </c:pt>
                <c:pt idx="19">
                  <c:v>0.31142749671484887</c:v>
                </c:pt>
                <c:pt idx="20">
                  <c:v>0.29659761591890366</c:v>
                </c:pt>
                <c:pt idx="21">
                  <c:v>0.28311590610440801</c:v>
                </c:pt>
                <c:pt idx="22">
                  <c:v>0.2708065188824772</c:v>
                </c:pt>
                <c:pt idx="23">
                  <c:v>0.25952291392904064</c:v>
                </c:pt>
                <c:pt idx="24">
                  <c:v>0.24914199737187906</c:v>
                </c:pt>
                <c:pt idx="25">
                  <c:v>0.23955961285757602</c:v>
                </c:pt>
                <c:pt idx="26">
                  <c:v>0.23068703460359169</c:v>
                </c:pt>
                <c:pt idx="27">
                  <c:v>0.22244821193917771</c:v>
                </c:pt>
                <c:pt idx="28">
                  <c:v>0.21477758394127502</c:v>
                </c:pt>
                <c:pt idx="29">
                  <c:v>0.2076183311432325</c:v>
                </c:pt>
                <c:pt idx="30">
                  <c:v>0.20092096562248307</c:v>
                </c:pt>
                <c:pt idx="31">
                  <c:v>0.1946421854467805</c:v>
                </c:pt>
                <c:pt idx="32">
                  <c:v>0.18874393740293866</c:v>
                </c:pt>
                <c:pt idx="33">
                  <c:v>0.18319264512638161</c:v>
                </c:pt>
                <c:pt idx="34">
                  <c:v>0.17795856955134215</c:v>
                </c:pt>
                <c:pt idx="35">
                  <c:v>0.17301527595269375</c:v>
                </c:pt>
                <c:pt idx="36">
                  <c:v>0.16833918741343176</c:v>
                </c:pt>
                <c:pt idx="37">
                  <c:v>0.16390920879728882</c:v>
                </c:pt>
                <c:pt idx="38">
                  <c:v>0.15970640857171731</c:v>
                </c:pt>
                <c:pt idx="39">
                  <c:v>0.15571374835742435</c:v>
                </c:pt>
                <c:pt idx="40">
                  <c:v>0.15191585205602376</c:v>
                </c:pt>
                <c:pt idx="41">
                  <c:v>0.14829880795945177</c:v>
                </c:pt>
                <c:pt idx="42">
                  <c:v>0.14484999847202265</c:v>
                </c:pt>
                <c:pt idx="43">
                  <c:v>0.14155795305220395</c:v>
                </c:pt>
                <c:pt idx="44">
                  <c:v>0.13841222076215501</c:v>
                </c:pt>
                <c:pt idx="45">
                  <c:v>0.13540325944123857</c:v>
                </c:pt>
                <c:pt idx="46">
                  <c:v>0.13252233902759519</c:v>
                </c:pt>
                <c:pt idx="47">
                  <c:v>0.12976145696452029</c:v>
                </c:pt>
                <c:pt idx="48">
                  <c:v>0.12711326396524439</c:v>
                </c:pt>
                <c:pt idx="49">
                  <c:v>0.12457099868593949</c:v>
                </c:pt>
                <c:pt idx="50">
                  <c:v>0.12212843008425442</c:v>
                </c:pt>
                <c:pt idx="51">
                  <c:v>0.11977980642878798</c:v>
                </c:pt>
                <c:pt idx="52">
                  <c:v>0.117519810081075</c:v>
                </c:pt>
                <c:pt idx="53">
                  <c:v>0.11534351730179583</c:v>
                </c:pt>
                <c:pt idx="54">
                  <c:v>0.11324636244176318</c:v>
                </c:pt>
                <c:pt idx="55">
                  <c:v>0.11122410596958883</c:v>
                </c:pt>
                <c:pt idx="56">
                  <c:v>0.1092728058648592</c:v>
                </c:pt>
                <c:pt idx="57">
                  <c:v>0.1073887919706375</c:v>
                </c:pt>
                <c:pt idx="58">
                  <c:v>0.10556864295418601</c:v>
                </c:pt>
                <c:pt idx="59">
                  <c:v>0.10380916557161624</c:v>
                </c:pt>
                <c:pt idx="60">
                  <c:v>0.10210737597208154</c:v>
                </c:pt>
                <c:pt idx="61">
                  <c:v>0.10046048281124152</c:v>
                </c:pt>
                <c:pt idx="62">
                  <c:v>9.8865871972967839E-2</c:v>
                </c:pt>
                <c:pt idx="63">
                  <c:v>9.7321092723390221E-2</c:v>
                </c:pt>
                <c:pt idx="64">
                  <c:v>9.582384514303037E-2</c:v>
                </c:pt>
                <c:pt idx="65">
                  <c:v>9.43719687014693E-2</c:v>
                </c:pt>
                <c:pt idx="66">
                  <c:v>9.2963431855178719E-2</c:v>
                </c:pt>
                <c:pt idx="67">
                  <c:v>9.1596322563190807E-2</c:v>
                </c:pt>
                <c:pt idx="68">
                  <c:v>9.0268839627492381E-2</c:v>
                </c:pt>
                <c:pt idx="69">
                  <c:v>8.8979284775671061E-2</c:v>
                </c:pt>
                <c:pt idx="70">
                  <c:v>8.7726055412633439E-2</c:v>
                </c:pt>
                <c:pt idx="71">
                  <c:v>8.6507637976346863E-2</c:v>
                </c:pt>
                <c:pt idx="72">
                  <c:v>8.532260183968457E-2</c:v>
                </c:pt>
                <c:pt idx="73">
                  <c:v>8.4169593706715867E-2</c:v>
                </c:pt>
                <c:pt idx="74">
                  <c:v>8.3047332457292983E-2</c:v>
                </c:pt>
                <c:pt idx="75">
                  <c:v>8.1954604398644396E-2</c:v>
                </c:pt>
                <c:pt idx="76">
                  <c:v>8.0890258886973682E-2</c:v>
                </c:pt>
                <c:pt idx="77">
                  <c:v>7.9853204285858639E-2</c:v>
                </c:pt>
                <c:pt idx="78">
                  <c:v>7.8842404231607266E-2</c:v>
                </c:pt>
                <c:pt idx="79">
                  <c:v>7.7856874178712177E-2</c:v>
                </c:pt>
                <c:pt idx="80">
                  <c:v>7.6895678201197207E-2</c:v>
                </c:pt>
                <c:pt idx="81">
                  <c:v>7.595792602801188E-2</c:v>
                </c:pt>
                <c:pt idx="82">
                  <c:v>7.5042770292734623E-2</c:v>
                </c:pt>
                <c:pt idx="83">
                  <c:v>7.4149403979725886E-2</c:v>
                </c:pt>
                <c:pt idx="84">
                  <c:v>7.3277058050552638E-2</c:v>
                </c:pt>
                <c:pt idx="85">
                  <c:v>7.2424999236011325E-2</c:v>
                </c:pt>
                <c:pt idx="86">
                  <c:v>7.159252798042498E-2</c:v>
                </c:pt>
                <c:pt idx="87">
                  <c:v>7.0778976526101975E-2</c:v>
                </c:pt>
                <c:pt idx="88">
                  <c:v>6.998370712693229E-2</c:v>
                </c:pt>
                <c:pt idx="89">
                  <c:v>6.920611038107749E-2</c:v>
                </c:pt>
                <c:pt idx="90">
                  <c:v>6.8445603673593119E-2</c:v>
                </c:pt>
                <c:pt idx="91">
                  <c:v>6.7701629720619272E-2</c:v>
                </c:pt>
                <c:pt idx="92">
                  <c:v>6.6973655207494334E-2</c:v>
                </c:pt>
                <c:pt idx="93">
                  <c:v>6.6261169513797596E-2</c:v>
                </c:pt>
                <c:pt idx="94">
                  <c:v>6.5563683518915505E-2</c:v>
                </c:pt>
                <c:pt idx="95">
                  <c:v>6.4880728482260133E-2</c:v>
                </c:pt>
                <c:pt idx="96">
                  <c:v>6.4211854992752296E-2</c:v>
                </c:pt>
                <c:pt idx="97">
                  <c:v>6.355663198262218E-2</c:v>
                </c:pt>
                <c:pt idx="98">
                  <c:v>6.2914645800979524E-2</c:v>
                </c:pt>
                <c:pt idx="99">
                  <c:v>6.228549934296973E-2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D6-4031-BBC0-13416BD061E2}"/>
            </c:ext>
          </c:extLst>
        </c:ser>
        <c:ser>
          <c:idx val="17"/>
          <c:order val="17"/>
          <c:tx>
            <c:strRef>
              <c:f>'[1]IDEAL COMP IRM (2)'!$S$3</c:f>
              <c:strCache>
                <c:ptCount val="1"/>
                <c:pt idx="0">
                  <c:v>Ewffective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(2)'!$S$4:$S$103</c:f>
              <c:numCache>
                <c:formatCode>General</c:formatCode>
                <c:ptCount val="100"/>
                <c:pt idx="0">
                  <c:v>506.015060457326</c:v>
                </c:pt>
                <c:pt idx="1">
                  <c:v>21.517046856580123</c:v>
                </c:pt>
                <c:pt idx="2">
                  <c:v>6.9739684022208754</c:v>
                </c:pt>
                <c:pt idx="3">
                  <c:v>3.7452157833084474</c:v>
                </c:pt>
                <c:pt idx="4">
                  <c:v>2.4754001305659235</c:v>
                </c:pt>
                <c:pt idx="5">
                  <c:v>1.823822318363836</c:v>
                </c:pt>
                <c:pt idx="6">
                  <c:v>1.434624803120379</c:v>
                </c:pt>
                <c:pt idx="7">
                  <c:v>1.1783519349132878</c:v>
                </c:pt>
                <c:pt idx="8">
                  <c:v>0.99782879780053979</c:v>
                </c:pt>
                <c:pt idx="9">
                  <c:v>0.86424268038676888</c:v>
                </c:pt>
                <c:pt idx="10">
                  <c:v>0.76161629341261627</c:v>
                </c:pt>
                <c:pt idx="11">
                  <c:v>0.68042336319289509</c:v>
                </c:pt>
                <c:pt idx="12">
                  <c:v>0.61465154398318367</c:v>
                </c:pt>
                <c:pt idx="13">
                  <c:v>0.56032850117055522</c:v>
                </c:pt>
                <c:pt idx="14">
                  <c:v>0.51472911588543391</c:v>
                </c:pt>
                <c:pt idx="15">
                  <c:v>0.47592414794857318</c:v>
                </c:pt>
                <c:pt idx="16">
                  <c:v>0.44251087527277844</c:v>
                </c:pt>
                <c:pt idx="17">
                  <c:v>0.41344575827162355</c:v>
                </c:pt>
                <c:pt idx="18">
                  <c:v>0.38793688864151776</c:v>
                </c:pt>
                <c:pt idx="19">
                  <c:v>0.36537275736029096</c:v>
                </c:pt>
                <c:pt idx="20">
                  <c:v>0.34527384602967959</c:v>
                </c:pt>
                <c:pt idx="21">
                  <c:v>0.32725896494384621</c:v>
                </c:pt>
                <c:pt idx="22">
                  <c:v>0.31102136549759885</c:v>
                </c:pt>
                <c:pt idx="23">
                  <c:v>0.29631146647066298</c:v>
                </c:pt>
                <c:pt idx="24">
                  <c:v>0.28292417281482996</c:v>
                </c:pt>
                <c:pt idx="25">
                  <c:v>0.27068941433472915</c:v>
                </c:pt>
                <c:pt idx="26">
                  <c:v>0.25946499278069091</c:v>
                </c:pt>
                <c:pt idx="27">
                  <c:v>0.24913111334083426</c:v>
                </c:pt>
                <c:pt idx="28">
                  <c:v>0.23958614872849493</c:v>
                </c:pt>
                <c:pt idx="29">
                  <c:v>0.23074333079215514</c:v>
                </c:pt>
                <c:pt idx="30">
                  <c:v>0.22252813462373644</c:v>
                </c:pt>
                <c:pt idx="31">
                  <c:v>0.21487619760500865</c:v>
                </c:pt>
                <c:pt idx="32">
                  <c:v>0.20773164750697526</c:v>
                </c:pt>
                <c:pt idx="33">
                  <c:v>0.20104575190437868</c:v>
                </c:pt>
                <c:pt idx="34">
                  <c:v>0.19477581127005372</c:v>
                </c:pt>
                <c:pt idx="35">
                  <c:v>0.18888425764076167</c:v>
                </c:pt>
                <c:pt idx="36">
                  <c:v>0.18333790805462802</c:v>
                </c:pt>
                <c:pt idx="37">
                  <c:v>0.17810734066784439</c:v>
                </c:pt>
                <c:pt idx="38">
                  <c:v>0.17316638190392242</c:v>
                </c:pt>
                <c:pt idx="39">
                  <c:v>0.16849166590856246</c:v>
                </c:pt>
                <c:pt idx="40">
                  <c:v>0.16406227284837627</c:v>
                </c:pt>
                <c:pt idx="41">
                  <c:v>0.1598594138288536</c:v>
                </c:pt>
                <c:pt idx="42">
                  <c:v>0.155866169611383</c:v>
                </c:pt>
                <c:pt idx="43">
                  <c:v>0.15206726277358928</c:v>
                </c:pt>
                <c:pt idx="44">
                  <c:v>0.14844886210397346</c:v>
                </c:pt>
                <c:pt idx="45">
                  <c:v>0.14499841769025701</c:v>
                </c:pt>
                <c:pt idx="46">
                  <c:v>0.14170451561884723</c:v>
                </c:pt>
                <c:pt idx="47">
                  <c:v>0.13855675166361836</c:v>
                </c:pt>
                <c:pt idx="48">
                  <c:v>0.13554562221921795</c:v>
                </c:pt>
                <c:pt idx="49">
                  <c:v>0.13266243091079555</c:v>
                </c:pt>
                <c:pt idx="50">
                  <c:v>0.1298992017260745</c:v>
                </c:pt>
                <c:pt idx="51">
                  <c:v>0.12724860781801328</c:v>
                </c:pt>
                <c:pt idx="52">
                  <c:v>0.12470390639353801</c:v>
                </c:pt>
                <c:pt idx="53">
                  <c:v>0.12225888324127432</c:v>
                </c:pt>
                <c:pt idx="54">
                  <c:v>0.11990779862075263</c:v>
                </c:pt>
                <c:pt idx="55">
                  <c:v>0.11764534666476423</c:v>
                </c:pt>
                <c:pt idx="56">
                  <c:v>0.11546661165928818</c:v>
                </c:pt>
                <c:pt idx="57">
                  <c:v>0.11336703547054983</c:v>
                </c:pt>
                <c:pt idx="58">
                  <c:v>0.11134238476569625</c:v>
                </c:pt>
                <c:pt idx="59">
                  <c:v>0.10938872253450205</c:v>
                </c:pt>
                <c:pt idx="60">
                  <c:v>0.10750238187407835</c:v>
                </c:pt>
                <c:pt idx="61">
                  <c:v>0.10567994479878329</c:v>
                </c:pt>
                <c:pt idx="62">
                  <c:v>0.10391822059795475</c:v>
                </c:pt>
                <c:pt idx="63">
                  <c:v>0.10221422748774889</c:v>
                </c:pt>
                <c:pt idx="64">
                  <c:v>0.10056517438316992</c:v>
                </c:pt>
                <c:pt idx="65">
                  <c:v>9.8968449310791629E-2</c:v>
                </c:pt>
                <c:pt idx="66">
                  <c:v>9.7421601748052034E-2</c:v>
                </c:pt>
                <c:pt idx="67">
                  <c:v>9.592233136720596E-2</c:v>
                </c:pt>
                <c:pt idx="68">
                  <c:v>9.4468478673357614E-2</c:v>
                </c:pt>
                <c:pt idx="69">
                  <c:v>9.3058010891430509E-2</c:v>
                </c:pt>
                <c:pt idx="70">
                  <c:v>9.1689016885742713E-2</c:v>
                </c:pt>
                <c:pt idx="71">
                  <c:v>9.0359694153925529E-2</c:v>
                </c:pt>
                <c:pt idx="72">
                  <c:v>8.9068343446889076E-2</c:v>
                </c:pt>
                <c:pt idx="73">
                  <c:v>8.78133626324622E-2</c:v>
                </c:pt>
                <c:pt idx="74">
                  <c:v>8.6593236578810462E-2</c:v>
                </c:pt>
                <c:pt idx="75">
                  <c:v>8.5406534216254437E-2</c:v>
                </c:pt>
                <c:pt idx="76">
                  <c:v>8.4251901518584971E-2</c:v>
                </c:pt>
                <c:pt idx="77">
                  <c:v>8.3128055514307464E-2</c:v>
                </c:pt>
                <c:pt idx="78">
                  <c:v>8.2033782830450708E-2</c:v>
                </c:pt>
                <c:pt idx="79">
                  <c:v>8.0967931363304269E-2</c:v>
                </c:pt>
                <c:pt idx="80">
                  <c:v>7.9929408596455476E-2</c:v>
                </c:pt>
                <c:pt idx="81">
                  <c:v>7.8917177594546084E-2</c:v>
                </c:pt>
                <c:pt idx="82">
                  <c:v>7.7930252174054582E-2</c:v>
                </c:pt>
                <c:pt idx="83">
                  <c:v>7.6967695466028996E-2</c:v>
                </c:pt>
                <c:pt idx="84">
                  <c:v>7.6028616805473792E-2</c:v>
                </c:pt>
                <c:pt idx="85">
                  <c:v>7.5112167566133703E-2</c:v>
                </c:pt>
                <c:pt idx="86">
                  <c:v>7.4217540097084145E-2</c:v>
                </c:pt>
                <c:pt idx="87">
                  <c:v>7.3343963939412893E-2</c:v>
                </c:pt>
                <c:pt idx="88">
                  <c:v>7.2490705724787441E-2</c:v>
                </c:pt>
                <c:pt idx="89">
                  <c:v>7.1657064665943793E-2</c:v>
                </c:pt>
                <c:pt idx="90">
                  <c:v>7.0842372073168569E-2</c:v>
                </c:pt>
                <c:pt idx="91">
                  <c:v>7.0045990085144894E-2</c:v>
                </c:pt>
                <c:pt idx="92">
                  <c:v>6.9267307283625845E-2</c:v>
                </c:pt>
                <c:pt idx="93">
                  <c:v>6.8505740875267396E-2</c:v>
                </c:pt>
                <c:pt idx="94">
                  <c:v>6.7760732930210121E-2</c:v>
                </c:pt>
                <c:pt idx="95">
                  <c:v>6.7031749194656376E-2</c:v>
                </c:pt>
                <c:pt idx="96">
                  <c:v>6.6318278827065313E-2</c:v>
                </c:pt>
                <c:pt idx="97">
                  <c:v>6.5619831055790279E-2</c:v>
                </c:pt>
                <c:pt idx="98">
                  <c:v>6.4935937711690928E-2</c:v>
                </c:pt>
                <c:pt idx="99">
                  <c:v>6.4266147894561643E-2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BD6-4031-BBC0-13416BD061E2}"/>
            </c:ext>
          </c:extLst>
        </c:ser>
        <c:ser>
          <c:idx val="18"/>
          <c:order val="18"/>
          <c:tx>
            <c:strRef>
              <c:f>'[1]IDEAL COMP IRM (2)'!$T$3</c:f>
              <c:strCache>
                <c:ptCount val="1"/>
                <c:pt idx="0">
                  <c:v>Effective Comp^2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(2)'!$T$4:$T$103</c:f>
              <c:numCache>
                <c:formatCode>General</c:formatCode>
                <c:ptCount val="100"/>
                <c:pt idx="0">
                  <c:v>-6.1772788382146659</c:v>
                </c:pt>
                <c:pt idx="1">
                  <c:v>-3.0603724058723585</c:v>
                </c:pt>
                <c:pt idx="2">
                  <c:v>-2.0196426976419595</c:v>
                </c:pt>
                <c:pt idx="3">
                  <c:v>-1.4979522138134382</c:v>
                </c:pt>
                <c:pt idx="4">
                  <c:v>-1.1838734408895957</c:v>
                </c:pt>
                <c:pt idx="5">
                  <c:v>-0.97359719794120414</c:v>
                </c:pt>
                <c:pt idx="6">
                  <c:v>-0.82263382461346524</c:v>
                </c:pt>
                <c:pt idx="7">
                  <c:v>-0.70873848320836463</c:v>
                </c:pt>
                <c:pt idx="8">
                  <c:v>-0.61955292364594872</c:v>
                </c:pt>
                <c:pt idx="9">
                  <c:v>-0.54766218855406223</c:v>
                </c:pt>
                <c:pt idx="10">
                  <c:v>-0.4883476628084561</c:v>
                </c:pt>
                <c:pt idx="11">
                  <c:v>-0.43846359704038473</c:v>
                </c:pt>
                <c:pt idx="12">
                  <c:v>-0.39583215953580808</c:v>
                </c:pt>
                <c:pt idx="13">
                  <c:v>-0.35889775195059281</c:v>
                </c:pt>
                <c:pt idx="14">
                  <c:v>-0.32651959778715584</c:v>
                </c:pt>
                <c:pt idx="15">
                  <c:v>-0.29784210849176079</c:v>
                </c:pt>
                <c:pt idx="16">
                  <c:v>-0.27221100869469206</c:v>
                </c:pt>
                <c:pt idx="17">
                  <c:v>-0.24911741236833013</c:v>
                </c:pt>
                <c:pt idx="18">
                  <c:v>-0.22815956509830793</c:v>
                </c:pt>
                <c:pt idx="19">
                  <c:v>-0.20901605766043557</c:v>
                </c:pt>
                <c:pt idx="20">
                  <c:v>-0.19142670052430888</c:v>
                </c:pt>
                <c:pt idx="21">
                  <c:v>-0.17517860679363834</c:v>
                </c:pt>
                <c:pt idx="22">
                  <c:v>-0.16009591125532141</c:v>
                </c:pt>
                <c:pt idx="23">
                  <c:v>-0.14603205640844891</c:v>
                </c:pt>
                <c:pt idx="24">
                  <c:v>-0.13286393034682567</c:v>
                </c:pt>
                <c:pt idx="25">
                  <c:v>-0.12048735922433532</c:v>
                </c:pt>
                <c:pt idx="26">
                  <c:v>-0.10881360049681393</c:v>
                </c:pt>
                <c:pt idx="27">
                  <c:v>-9.7766586007004247E-2</c:v>
                </c:pt>
                <c:pt idx="28">
                  <c:v>-8.728073621582913E-2</c:v>
                </c:pt>
                <c:pt idx="29">
                  <c:v>-7.7299215177030672E-2</c:v>
                </c:pt>
                <c:pt idx="30">
                  <c:v>-6.7772516575714148E-2</c:v>
                </c:pt>
                <c:pt idx="31">
                  <c:v>-5.8657321297949455E-2</c:v>
                </c:pt>
                <c:pt idx="32">
                  <c:v>-4.9915558853121877E-2</c:v>
                </c:pt>
                <c:pt idx="33">
                  <c:v>-4.1513633801834871E-2</c:v>
                </c:pt>
                <c:pt idx="34">
                  <c:v>-3.3421790052672318E-2</c:v>
                </c:pt>
                <c:pt idx="35">
                  <c:v>-2.5613575066833622E-2</c:v>
                </c:pt>
                <c:pt idx="36">
                  <c:v>-1.8065394115640204E-2</c:v>
                </c:pt>
                <c:pt idx="37">
                  <c:v>-1.0756133418061864E-2</c:v>
                </c:pt>
                <c:pt idx="38">
                  <c:v>-3.6668441531493845E-3</c:v>
                </c:pt>
                <c:pt idx="39">
                  <c:v>3.2195306225321074E-3</c:v>
                </c:pt>
                <c:pt idx="40">
                  <c:v>9.9183847602288822E-3</c:v>
                </c:pt>
                <c:pt idx="41">
                  <c:v>1.6443647622367774E-2</c:v>
                </c:pt>
                <c:pt idx="42">
                  <c:v>2.2807955815592446E-2</c:v>
                </c:pt>
                <c:pt idx="43">
                  <c:v>2.902279797815413E-2</c:v>
                </c:pt>
                <c:pt idx="44">
                  <c:v>3.5098643154900494E-2</c:v>
                </c:pt>
                <c:pt idx="45">
                  <c:v>4.1045051427166163E-2</c:v>
                </c:pt>
                <c:pt idx="46">
                  <c:v>4.6870771996657623E-2</c:v>
                </c:pt>
                <c:pt idx="47">
                  <c:v>5.2583825380571658E-2</c:v>
                </c:pt>
                <c:pt idx="48">
                  <c:v>5.8191579247073716E-2</c:v>
                </c:pt>
                <c:pt idx="49">
                  <c:v>6.3700813629699787E-2</c:v>
                </c:pt>
                <c:pt idx="50">
                  <c:v>6.9117777623596971E-2</c:v>
                </c:pt>
                <c:pt idx="51">
                  <c:v>7.4448242393059985E-2</c:v>
                </c:pt>
                <c:pt idx="52">
                  <c:v>7.9697543870556317E-2</c:v>
                </c:pt>
                <c:pt idx="53">
                  <c:v>8.487062440819558E-2</c:v>
                </c:pt>
                <c:pt idx="54">
                  <c:v>8.9972067630905303E-2</c:v>
                </c:pt>
                <c:pt idx="55">
                  <c:v>9.5006133268723578E-2</c:v>
                </c:pt>
                <c:pt idx="56">
                  <c:v>9.9976781493067338E-2</c:v>
                </c:pt>
                <c:pt idx="57">
                  <c:v>0.10488770124244035</c:v>
                </c:pt>
                <c:pt idx="58">
                  <c:v>0.10974233289820277</c:v>
                </c:pt>
                <c:pt idx="59">
                  <c:v>0.11454388801063686</c:v>
                </c:pt>
                <c:pt idx="60">
                  <c:v>0.11929537056023186</c:v>
                </c:pt>
                <c:pt idx="61">
                  <c:v>0.12399959045964838</c:v>
                </c:pt>
                <c:pt idx="62">
                  <c:v>0.1286591809283277</c:v>
                </c:pt>
                <c:pt idx="63">
                  <c:v>0.13327661127309126</c:v>
                </c:pt>
                <c:pt idx="64">
                  <c:v>0.13785420184124592</c:v>
                </c:pt>
                <c:pt idx="65">
                  <c:v>0.14239413158964703</c:v>
                </c:pt>
                <c:pt idx="66">
                  <c:v>0.14689845156039319</c:v>
                </c:pt>
                <c:pt idx="67">
                  <c:v>0.15136909319958572</c:v>
                </c:pt>
                <c:pt idx="68">
                  <c:v>0.15580787631413823</c:v>
                </c:pt>
                <c:pt idx="69">
                  <c:v>0.16021652001115283</c:v>
                </c:pt>
                <c:pt idx="70">
                  <c:v>0.1645966458393272</c:v>
                </c:pt>
                <c:pt idx="71">
                  <c:v>0.1689497866547679</c:v>
                </c:pt>
                <c:pt idx="72">
                  <c:v>0.17579711102588055</c:v>
                </c:pt>
                <c:pt idx="73">
                  <c:v>0.18263794529800922</c:v>
                </c:pt>
                <c:pt idx="74">
                  <c:v>0.18947368549285173</c:v>
                </c:pt>
                <c:pt idx="75">
                  <c:v>0.19630566106450881</c:v>
                </c:pt>
                <c:pt idx="76">
                  <c:v>0.19417834746716153</c:v>
                </c:pt>
                <c:pt idx="77">
                  <c:v>0.19203171209457448</c:v>
                </c:pt>
                <c:pt idx="78">
                  <c:v>0.1898667714252017</c:v>
                </c:pt>
                <c:pt idx="79">
                  <c:v>0.18768449082822164</c:v>
                </c:pt>
                <c:pt idx="80">
                  <c:v>0.18548578485244777</c:v>
                </c:pt>
                <c:pt idx="81">
                  <c:v>0.18327152540450831</c:v>
                </c:pt>
                <c:pt idx="82">
                  <c:v>0.18104253950595886</c:v>
                </c:pt>
                <c:pt idx="83">
                  <c:v>0.17879961478025266</c:v>
                </c:pt>
                <c:pt idx="84">
                  <c:v>0.17654350129335894</c:v>
                </c:pt>
                <c:pt idx="85">
                  <c:v>0.17427491129688577</c:v>
                </c:pt>
                <c:pt idx="86">
                  <c:v>0.18763692345209521</c:v>
                </c:pt>
                <c:pt idx="87">
                  <c:v>0.20110593985433112</c:v>
                </c:pt>
                <c:pt idx="88">
                  <c:v>0.21468386360304631</c:v>
                </c:pt>
                <c:pt idx="89">
                  <c:v>0.22837258235549562</c:v>
                </c:pt>
                <c:pt idx="90">
                  <c:v>0.25534591396329687</c:v>
                </c:pt>
                <c:pt idx="91">
                  <c:v>0.28283224719209049</c:v>
                </c:pt>
                <c:pt idx="92">
                  <c:v>0.3108428117674763</c:v>
                </c:pt>
                <c:pt idx="93">
                  <c:v>0.33938903169405843</c:v>
                </c:pt>
                <c:pt idx="94">
                  <c:v>0.36848253038347334</c:v>
                </c:pt>
                <c:pt idx="95">
                  <c:v>0.44269059373368846</c:v>
                </c:pt>
                <c:pt idx="96">
                  <c:v>0.60191209076482177</c:v>
                </c:pt>
                <c:pt idx="97">
                  <c:v>0.77779504953659284</c:v>
                </c:pt>
                <c:pt idx="98">
                  <c:v>0.97209361826049756</c:v>
                </c:pt>
                <c:pt idx="99">
                  <c:v>1.1867463707365489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BD6-4031-BBC0-13416BD061E2}"/>
            </c:ext>
          </c:extLst>
        </c:ser>
        <c:ser>
          <c:idx val="19"/>
          <c:order val="19"/>
          <c:tx>
            <c:strRef>
              <c:f>'[1]IDEAL COMP IRM (2)'!$I$3</c:f>
              <c:strCache>
                <c:ptCount val="1"/>
                <c:pt idx="0">
                  <c:v>Reserve Compounded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'[1]IDEAL COMP IRM (2)'!$I$4:$I$103</c:f>
              <c:numCache>
                <c:formatCode>General</c:formatCode>
                <c:ptCount val="100"/>
                <c:pt idx="0">
                  <c:v>2.0508438432924604E-4</c:v>
                </c:pt>
                <c:pt idx="1">
                  <c:v>4.3122049020904285E-4</c:v>
                </c:pt>
                <c:pt idx="2">
                  <c:v>6.7848736548439619E-4</c:v>
                </c:pt>
                <c:pt idx="3">
                  <c:v>9.4696431617289896E-4</c:v>
                </c:pt>
                <c:pt idx="4">
                  <c:v>1.2367309193959965E-3</c:v>
                </c:pt>
                <c:pt idx="5">
                  <c:v>1.547866986599008E-3</c:v>
                </c:pt>
                <c:pt idx="6">
                  <c:v>1.8804526480108805E-3</c:v>
                </c:pt>
                <c:pt idx="7">
                  <c:v>2.2345682745202426E-3</c:v>
                </c:pt>
                <c:pt idx="8">
                  <c:v>2.6102944859337589E-3</c:v>
                </c:pt>
                <c:pt idx="9">
                  <c:v>3.0077121950254247E-3</c:v>
                </c:pt>
                <c:pt idx="10">
                  <c:v>3.4269025736158466E-3</c:v>
                </c:pt>
                <c:pt idx="11">
                  <c:v>3.8679470792494504E-3</c:v>
                </c:pt>
                <c:pt idx="12">
                  <c:v>4.3309274413258934E-3</c:v>
                </c:pt>
                <c:pt idx="13">
                  <c:v>4.8159256279547156E-3</c:v>
                </c:pt>
                <c:pt idx="14">
                  <c:v>5.3230238699585632E-3</c:v>
                </c:pt>
                <c:pt idx="15">
                  <c:v>5.8523047937152203E-3</c:v>
                </c:pt>
                <c:pt idx="16">
                  <c:v>6.4038511459488488E-3</c:v>
                </c:pt>
                <c:pt idx="17">
                  <c:v>6.9777460466681407E-3</c:v>
                </c:pt>
                <c:pt idx="18">
                  <c:v>7.5740727897165077E-3</c:v>
                </c:pt>
                <c:pt idx="19">
                  <c:v>8.1929151243530663E-3</c:v>
                </c:pt>
                <c:pt idx="20">
                  <c:v>8.8343568931459632E-3</c:v>
                </c:pt>
                <c:pt idx="21">
                  <c:v>9.4984823393477347E-3</c:v>
                </c:pt>
                <c:pt idx="22">
                  <c:v>1.0185375901698336E-2</c:v>
                </c:pt>
                <c:pt idx="23">
                  <c:v>1.0895122321976812E-2</c:v>
                </c:pt>
                <c:pt idx="24">
                  <c:v>1.1627806702505343E-2</c:v>
                </c:pt>
                <c:pt idx="25">
                  <c:v>1.2383514377857036E-2</c:v>
                </c:pt>
                <c:pt idx="26">
                  <c:v>1.3162330883532001E-2</c:v>
                </c:pt>
                <c:pt idx="27">
                  <c:v>1.3964342104403433E-2</c:v>
                </c:pt>
                <c:pt idx="28">
                  <c:v>1.4789634336151727E-2</c:v>
                </c:pt>
                <c:pt idx="29">
                  <c:v>1.5638293915944224E-2</c:v>
                </c:pt>
                <c:pt idx="30">
                  <c:v>1.6510407681799354E-2</c:v>
                </c:pt>
                <c:pt idx="31">
                  <c:v>1.740606261105038E-2</c:v>
                </c:pt>
                <c:pt idx="32">
                  <c:v>1.832534596857582E-2</c:v>
                </c:pt>
                <c:pt idx="33">
                  <c:v>1.9268345540138367E-2</c:v>
                </c:pt>
                <c:pt idx="34">
                  <c:v>2.0235149129813786E-2</c:v>
                </c:pt>
                <c:pt idx="35">
                  <c:v>2.1225844927563867E-2</c:v>
                </c:pt>
                <c:pt idx="36">
                  <c:v>2.2240521408073161E-2</c:v>
                </c:pt>
                <c:pt idx="37">
                  <c:v>2.327926745764251E-2</c:v>
                </c:pt>
                <c:pt idx="38">
                  <c:v>2.4342172049296607E-2</c:v>
                </c:pt>
                <c:pt idx="39">
                  <c:v>2.5429324636793045E-2</c:v>
                </c:pt>
                <c:pt idx="40">
                  <c:v>2.6540814837865447E-2</c:v>
                </c:pt>
                <c:pt idx="41">
                  <c:v>2.7676732537745698E-2</c:v>
                </c:pt>
                <c:pt idx="42">
                  <c:v>2.883716813746981E-2</c:v>
                </c:pt>
                <c:pt idx="43">
                  <c:v>3.0022212181343041E-2</c:v>
                </c:pt>
                <c:pt idx="44">
                  <c:v>3.1231955505070009E-2</c:v>
                </c:pt>
                <c:pt idx="45">
                  <c:v>3.2466489199786487E-2</c:v>
                </c:pt>
                <c:pt idx="46">
                  <c:v>3.3725904872559546E-2</c:v>
                </c:pt>
                <c:pt idx="47">
                  <c:v>3.5010294210257677E-2</c:v>
                </c:pt>
                <c:pt idx="48">
                  <c:v>3.6319749269614371E-2</c:v>
                </c:pt>
                <c:pt idx="49">
                  <c:v>3.7654362463127873E-2</c:v>
                </c:pt>
                <c:pt idx="50">
                  <c:v>3.9014226372401706E-2</c:v>
                </c:pt>
                <c:pt idx="51">
                  <c:v>4.0399434154944402E-2</c:v>
                </c:pt>
                <c:pt idx="52">
                  <c:v>4.1810079037745862E-2</c:v>
                </c:pt>
                <c:pt idx="53">
                  <c:v>4.3246254609358166E-2</c:v>
                </c:pt>
                <c:pt idx="54">
                  <c:v>4.4708054615987092E-2</c:v>
                </c:pt>
                <c:pt idx="55">
                  <c:v>4.6195573589382005E-2</c:v>
                </c:pt>
                <c:pt idx="56">
                  <c:v>4.7708905917607278E-2</c:v>
                </c:pt>
                <c:pt idx="57">
                  <c:v>4.924814642543409E-2</c:v>
                </c:pt>
                <c:pt idx="58">
                  <c:v>5.0813390301163774E-2</c:v>
                </c:pt>
                <c:pt idx="59">
                  <c:v>5.2404732859740767E-2</c:v>
                </c:pt>
                <c:pt idx="60">
                  <c:v>5.40222701538845E-2</c:v>
                </c:pt>
                <c:pt idx="61">
                  <c:v>5.5666098171180727E-2</c:v>
                </c:pt>
                <c:pt idx="62">
                  <c:v>5.7336313331126515E-2</c:v>
                </c:pt>
                <c:pt idx="63">
                  <c:v>5.9033012223099292E-2</c:v>
                </c:pt>
                <c:pt idx="64">
                  <c:v>6.0756292215911868E-2</c:v>
                </c:pt>
                <c:pt idx="65">
                  <c:v>6.2506250476854749E-2</c:v>
                </c:pt>
                <c:pt idx="66">
                  <c:v>6.4282984755373307E-2</c:v>
                </c:pt>
                <c:pt idx="67">
                  <c:v>6.6086593087475262E-2</c:v>
                </c:pt>
                <c:pt idx="68">
                  <c:v>6.7917173599890093E-2</c:v>
                </c:pt>
                <c:pt idx="69">
                  <c:v>6.9774825340310737E-2</c:v>
                </c:pt>
                <c:pt idx="70">
                  <c:v>7.165964715555688E-2</c:v>
                </c:pt>
                <c:pt idx="71">
                  <c:v>7.3571738293761096E-2</c:v>
                </c:pt>
                <c:pt idx="72">
                  <c:v>7.6246956156745066E-2</c:v>
                </c:pt>
                <c:pt idx="73">
                  <c:v>7.8975031545398686E-2</c:v>
                </c:pt>
                <c:pt idx="74">
                  <c:v>8.1756305385043471E-2</c:v>
                </c:pt>
                <c:pt idx="75">
                  <c:v>8.4591120700798619E-2</c:v>
                </c:pt>
                <c:pt idx="76">
                  <c:v>8.4721130757073701E-2</c:v>
                </c:pt>
                <c:pt idx="77">
                  <c:v>8.4828093910695179E-2</c:v>
                </c:pt>
                <c:pt idx="78">
                  <c:v>8.4912099507551686E-2</c:v>
                </c:pt>
                <c:pt idx="79">
                  <c:v>8.4973236802218882E-2</c:v>
                </c:pt>
                <c:pt idx="80">
                  <c:v>8.5011594029381021E-2</c:v>
                </c:pt>
                <c:pt idx="81">
                  <c:v>8.5027260069866675E-2</c:v>
                </c:pt>
                <c:pt idx="82">
                  <c:v>8.5020322853166297E-2</c:v>
                </c:pt>
                <c:pt idx="83">
                  <c:v>8.4990870303352853E-2</c:v>
                </c:pt>
                <c:pt idx="84">
                  <c:v>8.493899017692999E-2</c:v>
                </c:pt>
                <c:pt idx="85">
                  <c:v>8.486476922331665E-2</c:v>
                </c:pt>
                <c:pt idx="86">
                  <c:v>9.0211849098517094E-2</c:v>
                </c:pt>
                <c:pt idx="87">
                  <c:v>9.5703490565912527E-2</c:v>
                </c:pt>
                <c:pt idx="88">
                  <c:v>0.10134165517987247</c:v>
                </c:pt>
                <c:pt idx="89">
                  <c:v>0.10712832938516639</c:v>
                </c:pt>
                <c:pt idx="90">
                  <c:v>0.11786011241982802</c:v>
                </c:pt>
                <c:pt idx="91">
                  <c:v>0.12899646670387729</c:v>
                </c:pt>
                <c:pt idx="92">
                  <c:v>0.14054772571468918</c:v>
                </c:pt>
                <c:pt idx="93">
                  <c:v>0.15252447565415395</c:v>
                </c:pt>
                <c:pt idx="94">
                  <c:v>0.16493756128290787</c:v>
                </c:pt>
                <c:pt idx="95">
                  <c:v>0.19490738773092439</c:v>
                </c:pt>
                <c:pt idx="96">
                  <c:v>0.2584560909539389</c:v>
                </c:pt>
                <c:pt idx="97">
                  <c:v>0.32980985915553251</c:v>
                </c:pt>
                <c:pt idx="98">
                  <c:v>0.40986327256834526</c:v>
                </c:pt>
                <c:pt idx="99">
                  <c:v>0.49961274803180783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BD6-4031-BBC0-13416BD06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993568"/>
        <c:axId val="634994224"/>
      </c:lineChart>
      <c:catAx>
        <c:axId val="6349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94224"/>
        <c:crosses val="autoZero"/>
        <c:auto val="1"/>
        <c:lblAlgn val="ctr"/>
        <c:lblOffset val="100"/>
        <c:noMultiLvlLbl val="0"/>
      </c:catAx>
      <c:valAx>
        <c:axId val="63499422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935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7857695726791506"/>
          <c:y val="0.89142393211573623"/>
          <c:w val="0.6305006277196934"/>
          <c:h val="8.2941846027293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37921254145444E-2"/>
          <c:y val="1.0143157313092096E-2"/>
          <c:w val="0.9486140583864745"/>
          <c:h val="0.95937211449676829"/>
        </c:manualLayout>
      </c:layout>
      <c:lineChart>
        <c:grouping val="standard"/>
        <c:varyColors val="0"/>
        <c:ser>
          <c:idx val="0"/>
          <c:order val="0"/>
          <c:tx>
            <c:strRef>
              <c:f>'COMP FOLDING'!$C$16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 FOLDING'!$C$19:$C$63</c:f>
              <c:numCache>
                <c:formatCode>General</c:formatCode>
                <c:ptCount val="45"/>
                <c:pt idx="0">
                  <c:v>1800</c:v>
                </c:pt>
                <c:pt idx="1">
                  <c:v>2160</c:v>
                </c:pt>
                <c:pt idx="2">
                  <c:v>2448</c:v>
                </c:pt>
                <c:pt idx="3">
                  <c:v>2678.4</c:v>
                </c:pt>
                <c:pt idx="4">
                  <c:v>2862.7200000000003</c:v>
                </c:pt>
                <c:pt idx="5">
                  <c:v>3010.1760000000004</c:v>
                </c:pt>
                <c:pt idx="6">
                  <c:v>3128.1408000000006</c:v>
                </c:pt>
                <c:pt idx="7">
                  <c:v>3222.5126400000008</c:v>
                </c:pt>
                <c:pt idx="8">
                  <c:v>3298.0101120000008</c:v>
                </c:pt>
                <c:pt idx="9">
                  <c:v>3358.4080896000009</c:v>
                </c:pt>
                <c:pt idx="10">
                  <c:v>3406.7264716800009</c:v>
                </c:pt>
                <c:pt idx="11">
                  <c:v>3445.3811773440011</c:v>
                </c:pt>
                <c:pt idx="12">
                  <c:v>3476.3049418752012</c:v>
                </c:pt>
                <c:pt idx="13">
                  <c:v>3501.043953500161</c:v>
                </c:pt>
                <c:pt idx="14">
                  <c:v>3520.8351628001292</c:v>
                </c:pt>
                <c:pt idx="15">
                  <c:v>3536.6681302401034</c:v>
                </c:pt>
                <c:pt idx="16">
                  <c:v>3549.3345041920829</c:v>
                </c:pt>
                <c:pt idx="17">
                  <c:v>3559.4676033536666</c:v>
                </c:pt>
                <c:pt idx="18">
                  <c:v>3567.5740826829333</c:v>
                </c:pt>
                <c:pt idx="19">
                  <c:v>3574.059266146347</c:v>
                </c:pt>
                <c:pt idx="20">
                  <c:v>3579.2474129170778</c:v>
                </c:pt>
                <c:pt idx="21">
                  <c:v>3583.3979303336623</c:v>
                </c:pt>
                <c:pt idx="22">
                  <c:v>3586.7183442669302</c:v>
                </c:pt>
                <c:pt idx="23">
                  <c:v>3589.3746754135445</c:v>
                </c:pt>
                <c:pt idx="24">
                  <c:v>3591.4997403308357</c:v>
                </c:pt>
                <c:pt idx="25">
                  <c:v>3593.1997922646688</c:v>
                </c:pt>
                <c:pt idx="26">
                  <c:v>3594.5598338117352</c:v>
                </c:pt>
                <c:pt idx="27">
                  <c:v>3595.6478670493884</c:v>
                </c:pt>
                <c:pt idx="28">
                  <c:v>3596.5182936395108</c:v>
                </c:pt>
                <c:pt idx="29">
                  <c:v>3597.2146349116088</c:v>
                </c:pt>
                <c:pt idx="30">
                  <c:v>3597.771707929287</c:v>
                </c:pt>
                <c:pt idx="31">
                  <c:v>3598.2173663434296</c:v>
                </c:pt>
                <c:pt idx="32">
                  <c:v>3598.5738930747439</c:v>
                </c:pt>
                <c:pt idx="33">
                  <c:v>3598.8591144597954</c:v>
                </c:pt>
                <c:pt idx="34">
                  <c:v>3599.0872915678365</c:v>
                </c:pt>
                <c:pt idx="35">
                  <c:v>3599.2698332542695</c:v>
                </c:pt>
                <c:pt idx="36">
                  <c:v>3599.4158666034159</c:v>
                </c:pt>
                <c:pt idx="37">
                  <c:v>3599.5326932827329</c:v>
                </c:pt>
                <c:pt idx="38">
                  <c:v>3599.6261546261867</c:v>
                </c:pt>
                <c:pt idx="39">
                  <c:v>3599.7009237009497</c:v>
                </c:pt>
                <c:pt idx="40">
                  <c:v>3599.7607389607601</c:v>
                </c:pt>
                <c:pt idx="41">
                  <c:v>3599.8085911686085</c:v>
                </c:pt>
                <c:pt idx="42">
                  <c:v>3599.846872934887</c:v>
                </c:pt>
                <c:pt idx="43">
                  <c:v>3599.8774983479098</c:v>
                </c:pt>
                <c:pt idx="44">
                  <c:v>3599.9019986783283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2-4C63-B278-087D9E9AB82A}"/>
            </c:ext>
          </c:extLst>
        </c:ser>
        <c:ser>
          <c:idx val="1"/>
          <c:order val="1"/>
          <c:tx>
            <c:strRef>
              <c:f>'COMP FOLDING'!$E$16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 FOLDING'!$E$19:$E$63</c:f>
              <c:numCache>
                <c:formatCode>General</c:formatCode>
                <c:ptCount val="45"/>
                <c:pt idx="0">
                  <c:v>1440</c:v>
                </c:pt>
                <c:pt idx="1">
                  <c:v>1728</c:v>
                </c:pt>
                <c:pt idx="2">
                  <c:v>1958.4</c:v>
                </c:pt>
                <c:pt idx="3">
                  <c:v>2142.7200000000003</c:v>
                </c:pt>
                <c:pt idx="4">
                  <c:v>2290.1760000000004</c:v>
                </c:pt>
                <c:pt idx="5">
                  <c:v>2408.1408000000006</c:v>
                </c:pt>
                <c:pt idx="6">
                  <c:v>2502.5126400000008</c:v>
                </c:pt>
                <c:pt idx="7">
                  <c:v>2578.0101120000008</c:v>
                </c:pt>
                <c:pt idx="8">
                  <c:v>2638.4080896000009</c:v>
                </c:pt>
                <c:pt idx="9">
                  <c:v>2686.7264716800009</c:v>
                </c:pt>
                <c:pt idx="10">
                  <c:v>2725.3811773440011</c:v>
                </c:pt>
                <c:pt idx="11">
                  <c:v>2756.3049418752012</c:v>
                </c:pt>
                <c:pt idx="12">
                  <c:v>2781.043953500161</c:v>
                </c:pt>
                <c:pt idx="13">
                  <c:v>2800.8351628001292</c:v>
                </c:pt>
                <c:pt idx="14">
                  <c:v>2816.6681302401034</c:v>
                </c:pt>
                <c:pt idx="15">
                  <c:v>2829.3345041920829</c:v>
                </c:pt>
                <c:pt idx="16">
                  <c:v>2839.4676033536666</c:v>
                </c:pt>
                <c:pt idx="17">
                  <c:v>2847.5740826829333</c:v>
                </c:pt>
                <c:pt idx="18">
                  <c:v>2854.059266146347</c:v>
                </c:pt>
                <c:pt idx="19">
                  <c:v>2859.2474129170778</c:v>
                </c:pt>
                <c:pt idx="20">
                  <c:v>2863.3979303336623</c:v>
                </c:pt>
                <c:pt idx="21">
                  <c:v>2866.7183442669302</c:v>
                </c:pt>
                <c:pt idx="22">
                  <c:v>2869.3746754135445</c:v>
                </c:pt>
                <c:pt idx="23">
                  <c:v>2871.4997403308357</c:v>
                </c:pt>
                <c:pt idx="24">
                  <c:v>2873.1997922646688</c:v>
                </c:pt>
                <c:pt idx="25">
                  <c:v>2874.5598338117352</c:v>
                </c:pt>
                <c:pt idx="26">
                  <c:v>2875.6478670493884</c:v>
                </c:pt>
                <c:pt idx="27">
                  <c:v>2876.5182936395108</c:v>
                </c:pt>
                <c:pt idx="28">
                  <c:v>2877.2146349116088</c:v>
                </c:pt>
                <c:pt idx="29">
                  <c:v>2877.771707929287</c:v>
                </c:pt>
                <c:pt idx="30">
                  <c:v>2878.2173663434296</c:v>
                </c:pt>
                <c:pt idx="31">
                  <c:v>2878.5738930747439</c:v>
                </c:pt>
                <c:pt idx="32">
                  <c:v>2878.8591144597954</c:v>
                </c:pt>
                <c:pt idx="33">
                  <c:v>2879.0872915678365</c:v>
                </c:pt>
                <c:pt idx="34">
                  <c:v>2879.2698332542695</c:v>
                </c:pt>
                <c:pt idx="35">
                  <c:v>2879.4158666034159</c:v>
                </c:pt>
                <c:pt idx="36">
                  <c:v>2879.5326932827329</c:v>
                </c:pt>
                <c:pt idx="37">
                  <c:v>2879.6261546261867</c:v>
                </c:pt>
                <c:pt idx="38">
                  <c:v>2879.7009237009497</c:v>
                </c:pt>
                <c:pt idx="39">
                  <c:v>2879.7607389607601</c:v>
                </c:pt>
                <c:pt idx="40">
                  <c:v>2879.8085911686085</c:v>
                </c:pt>
                <c:pt idx="41">
                  <c:v>2879.846872934887</c:v>
                </c:pt>
                <c:pt idx="42">
                  <c:v>2879.8774983479098</c:v>
                </c:pt>
                <c:pt idx="43">
                  <c:v>2879.9019986783278</c:v>
                </c:pt>
                <c:pt idx="44">
                  <c:v>2879.921598942663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2-4C63-B278-087D9E9AB82A}"/>
            </c:ext>
          </c:extLst>
        </c:ser>
        <c:ser>
          <c:idx val="2"/>
          <c:order val="2"/>
          <c:tx>
            <c:strRef>
              <c:f>'COMP FOLDING'!$F$17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 FOLDING'!$F$19:$F$63</c:f>
              <c:numCache>
                <c:formatCode>General</c:formatCode>
                <c:ptCount val="45"/>
                <c:pt idx="0">
                  <c:v>360</c:v>
                </c:pt>
                <c:pt idx="1">
                  <c:v>288</c:v>
                </c:pt>
                <c:pt idx="2">
                  <c:v>230.4</c:v>
                </c:pt>
                <c:pt idx="3">
                  <c:v>184.32000000000002</c:v>
                </c:pt>
                <c:pt idx="4">
                  <c:v>147.45600000000002</c:v>
                </c:pt>
                <c:pt idx="5">
                  <c:v>117.96480000000003</c:v>
                </c:pt>
                <c:pt idx="6">
                  <c:v>94.37184000000002</c:v>
                </c:pt>
                <c:pt idx="7">
                  <c:v>75.497472000000016</c:v>
                </c:pt>
                <c:pt idx="8">
                  <c:v>60.397977600000019</c:v>
                </c:pt>
                <c:pt idx="9">
                  <c:v>48.318382080000021</c:v>
                </c:pt>
                <c:pt idx="10">
                  <c:v>38.654705664000019</c:v>
                </c:pt>
                <c:pt idx="11">
                  <c:v>30.923764531200018</c:v>
                </c:pt>
                <c:pt idx="12">
                  <c:v>24.739011624960014</c:v>
                </c:pt>
                <c:pt idx="13">
                  <c:v>19.791209299968013</c:v>
                </c:pt>
                <c:pt idx="14">
                  <c:v>15.832967439974411</c:v>
                </c:pt>
                <c:pt idx="15">
                  <c:v>12.66637395197953</c:v>
                </c:pt>
                <c:pt idx="16">
                  <c:v>10.133099161583624</c:v>
                </c:pt>
                <c:pt idx="17">
                  <c:v>8.1064793292669002</c:v>
                </c:pt>
                <c:pt idx="18">
                  <c:v>6.4851834634135201</c:v>
                </c:pt>
                <c:pt idx="19">
                  <c:v>5.1881467707308166</c:v>
                </c:pt>
                <c:pt idx="20">
                  <c:v>4.1505174165846537</c:v>
                </c:pt>
                <c:pt idx="21">
                  <c:v>3.3204139332677229</c:v>
                </c:pt>
                <c:pt idx="22">
                  <c:v>2.6563311466141784</c:v>
                </c:pt>
                <c:pt idx="23">
                  <c:v>2.1250649172913429</c:v>
                </c:pt>
                <c:pt idx="24">
                  <c:v>1.7000519338330744</c:v>
                </c:pt>
                <c:pt idx="25">
                  <c:v>1.3600415470664595</c:v>
                </c:pt>
                <c:pt idx="26">
                  <c:v>1.0880332376531676</c:v>
                </c:pt>
                <c:pt idx="27">
                  <c:v>0.87042659012253409</c:v>
                </c:pt>
                <c:pt idx="28">
                  <c:v>0.69634127209802732</c:v>
                </c:pt>
                <c:pt idx="29">
                  <c:v>0.55707301767842188</c:v>
                </c:pt>
                <c:pt idx="30">
                  <c:v>0.44565841414273755</c:v>
                </c:pt>
                <c:pt idx="31">
                  <c:v>0.35652673131419005</c:v>
                </c:pt>
                <c:pt idx="32">
                  <c:v>0.28522138505135203</c:v>
                </c:pt>
                <c:pt idx="33">
                  <c:v>0.22817710804108163</c:v>
                </c:pt>
                <c:pt idx="34">
                  <c:v>0.18254168643286531</c:v>
                </c:pt>
                <c:pt idx="35">
                  <c:v>0.14603334914629226</c:v>
                </c:pt>
                <c:pt idx="36">
                  <c:v>0.11682667931703382</c:v>
                </c:pt>
                <c:pt idx="37">
                  <c:v>9.3461343453627055E-2</c:v>
                </c:pt>
                <c:pt idx="38">
                  <c:v>7.4769074762901649E-2</c:v>
                </c:pt>
                <c:pt idx="39">
                  <c:v>5.981525981032132E-2</c:v>
                </c:pt>
                <c:pt idx="40">
                  <c:v>4.7852207848257056E-2</c:v>
                </c:pt>
                <c:pt idx="41">
                  <c:v>3.8281766278605647E-2</c:v>
                </c:pt>
                <c:pt idx="42">
                  <c:v>3.0625413022884518E-2</c:v>
                </c:pt>
                <c:pt idx="43">
                  <c:v>2.4500330418307615E-2</c:v>
                </c:pt>
                <c:pt idx="44">
                  <c:v>1.9600264334646095E-2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D2-4C63-B278-087D9E9A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315848"/>
        <c:axId val="612312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'COMP FOLDING'!$H$17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'COMP FOLDING'!$H$19:$H$63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160.19999999999999</c:v>
                      </c:pt>
                      <c:pt idx="1">
                        <c:v>192.23999999999998</c:v>
                      </c:pt>
                      <c:pt idx="2">
                        <c:v>217.87199999999999</c:v>
                      </c:pt>
                      <c:pt idx="3">
                        <c:v>238.3776</c:v>
                      </c:pt>
                      <c:pt idx="4">
                        <c:v>254.78208000000001</c:v>
                      </c:pt>
                      <c:pt idx="5">
                        <c:v>267.905664</c:v>
                      </c:pt>
                      <c:pt idx="6">
                        <c:v>278.40453120000006</c:v>
                      </c:pt>
                      <c:pt idx="7">
                        <c:v>286.80362496000004</c:v>
                      </c:pt>
                      <c:pt idx="8">
                        <c:v>293.52289996800005</c:v>
                      </c:pt>
                      <c:pt idx="9">
                        <c:v>298.89831997440007</c:v>
                      </c:pt>
                      <c:pt idx="10">
                        <c:v>303.19865597952008</c:v>
                      </c:pt>
                      <c:pt idx="11">
                        <c:v>306.63892478361606</c:v>
                      </c:pt>
                      <c:pt idx="12">
                        <c:v>309.39113982689287</c:v>
                      </c:pt>
                      <c:pt idx="13">
                        <c:v>311.59291186151432</c:v>
                      </c:pt>
                      <c:pt idx="14">
                        <c:v>313.35432948921147</c:v>
                      </c:pt>
                      <c:pt idx="15">
                        <c:v>314.7634635913692</c:v>
                      </c:pt>
                      <c:pt idx="16">
                        <c:v>315.89077087309539</c:v>
                      </c:pt>
                      <c:pt idx="17">
                        <c:v>316.79261669847631</c:v>
                      </c:pt>
                      <c:pt idx="18">
                        <c:v>317.51409335878105</c:v>
                      </c:pt>
                      <c:pt idx="19">
                        <c:v>318.09127468702485</c:v>
                      </c:pt>
                      <c:pt idx="20">
                        <c:v>318.55301974961992</c:v>
                      </c:pt>
                      <c:pt idx="21">
                        <c:v>318.92241579969595</c:v>
                      </c:pt>
                      <c:pt idx="22">
                        <c:v>319.21793263975678</c:v>
                      </c:pt>
                      <c:pt idx="23">
                        <c:v>319.45434611180542</c:v>
                      </c:pt>
                      <c:pt idx="24">
                        <c:v>319.64347688944434</c:v>
                      </c:pt>
                      <c:pt idx="25">
                        <c:v>319.79478151155553</c:v>
                      </c:pt>
                      <c:pt idx="26">
                        <c:v>319.91582520924442</c:v>
                      </c:pt>
                      <c:pt idx="27">
                        <c:v>320.01266016739555</c:v>
                      </c:pt>
                      <c:pt idx="28">
                        <c:v>320.09012813391644</c:v>
                      </c:pt>
                      <c:pt idx="29">
                        <c:v>320.15210250713318</c:v>
                      </c:pt>
                      <c:pt idx="30">
                        <c:v>320.20168200570652</c:v>
                      </c:pt>
                      <c:pt idx="31">
                        <c:v>320.2413456045652</c:v>
                      </c:pt>
                      <c:pt idx="32">
                        <c:v>320.27307648365218</c:v>
                      </c:pt>
                      <c:pt idx="33">
                        <c:v>320.29846118692177</c:v>
                      </c:pt>
                      <c:pt idx="34">
                        <c:v>320.31876894953746</c:v>
                      </c:pt>
                      <c:pt idx="35">
                        <c:v>320.33501515962996</c:v>
                      </c:pt>
                      <c:pt idx="36">
                        <c:v>320.34801212770401</c:v>
                      </c:pt>
                      <c:pt idx="37">
                        <c:v>320.35840970216321</c:v>
                      </c:pt>
                      <c:pt idx="38">
                        <c:v>320.3667277617306</c:v>
                      </c:pt>
                      <c:pt idx="39">
                        <c:v>320.37338220938449</c:v>
                      </c:pt>
                      <c:pt idx="40">
                        <c:v>320.37870576750765</c:v>
                      </c:pt>
                      <c:pt idx="41">
                        <c:v>320.38296461400614</c:v>
                      </c:pt>
                      <c:pt idx="42">
                        <c:v>320.38637169120494</c:v>
                      </c:pt>
                      <c:pt idx="43">
                        <c:v>320.38909735296397</c:v>
                      </c:pt>
                      <c:pt idx="44">
                        <c:v>320.39127788237118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ED2-4C63-B278-087D9E9AB82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 FOLDING'!$I$17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 FOLDING'!$I$19:$I$63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-67.536000000000001</c:v>
                      </c:pt>
                      <c:pt idx="1">
                        <c:v>-81.043199999999999</c:v>
                      </c:pt>
                      <c:pt idx="2">
                        <c:v>-91.848960000000005</c:v>
                      </c:pt>
                      <c:pt idx="3">
                        <c:v>-100.49356800000001</c:v>
                      </c:pt>
                      <c:pt idx="4">
                        <c:v>-107.40925440000001</c:v>
                      </c:pt>
                      <c:pt idx="5">
                        <c:v>-112.94180352000002</c:v>
                      </c:pt>
                      <c:pt idx="6">
                        <c:v>-117.36784281600004</c:v>
                      </c:pt>
                      <c:pt idx="7">
                        <c:v>-120.90867425280003</c:v>
                      </c:pt>
                      <c:pt idx="8">
                        <c:v>-123.74133940224004</c:v>
                      </c:pt>
                      <c:pt idx="9">
                        <c:v>-126.00747152179204</c:v>
                      </c:pt>
                      <c:pt idx="10">
                        <c:v>-127.82037721743365</c:v>
                      </c:pt>
                      <c:pt idx="11">
                        <c:v>-129.27070177394694</c:v>
                      </c:pt>
                      <c:pt idx="12">
                        <c:v>-130.43096141915754</c:v>
                      </c:pt>
                      <c:pt idx="13">
                        <c:v>-131.35916913532606</c:v>
                      </c:pt>
                      <c:pt idx="14">
                        <c:v>-132.10173530826086</c:v>
                      </c:pt>
                      <c:pt idx="15">
                        <c:v>-132.69578824660869</c:v>
                      </c:pt>
                      <c:pt idx="16">
                        <c:v>-133.17103059728694</c:v>
                      </c:pt>
                      <c:pt idx="17">
                        <c:v>-133.55122447782955</c:v>
                      </c:pt>
                      <c:pt idx="18">
                        <c:v>-133.85537958226368</c:v>
                      </c:pt>
                      <c:pt idx="19">
                        <c:v>-134.09870366581094</c:v>
                      </c:pt>
                      <c:pt idx="20">
                        <c:v>-134.29336293264876</c:v>
                      </c:pt>
                      <c:pt idx="21">
                        <c:v>-134.44909034611902</c:v>
                      </c:pt>
                      <c:pt idx="22">
                        <c:v>-134.57367227689522</c:v>
                      </c:pt>
                      <c:pt idx="23">
                        <c:v>-134.67333782151618</c:v>
                      </c:pt>
                      <c:pt idx="24">
                        <c:v>-134.75307025721295</c:v>
                      </c:pt>
                      <c:pt idx="25">
                        <c:v>-134.81685620577036</c:v>
                      </c:pt>
                      <c:pt idx="26">
                        <c:v>-134.86788496461631</c:v>
                      </c:pt>
                      <c:pt idx="27">
                        <c:v>-134.90870797169305</c:v>
                      </c:pt>
                      <c:pt idx="28">
                        <c:v>-134.94136637735446</c:v>
                      </c:pt>
                      <c:pt idx="29">
                        <c:v>-134.96749310188355</c:v>
                      </c:pt>
                      <c:pt idx="30">
                        <c:v>-134.98839448150684</c:v>
                      </c:pt>
                      <c:pt idx="31">
                        <c:v>-135.00511558520549</c:v>
                      </c:pt>
                      <c:pt idx="32">
                        <c:v>-135.0184924681644</c:v>
                      </c:pt>
                      <c:pt idx="33">
                        <c:v>-135.02919397453152</c:v>
                      </c:pt>
                      <c:pt idx="34">
                        <c:v>-135.03775517962524</c:v>
                      </c:pt>
                      <c:pt idx="35">
                        <c:v>-135.04460414370021</c:v>
                      </c:pt>
                      <c:pt idx="36">
                        <c:v>-135.05008331496018</c:v>
                      </c:pt>
                      <c:pt idx="37">
                        <c:v>-135.05446665196814</c:v>
                      </c:pt>
                      <c:pt idx="38">
                        <c:v>-135.05797332157454</c:v>
                      </c:pt>
                      <c:pt idx="39">
                        <c:v>-135.06077865725965</c:v>
                      </c:pt>
                      <c:pt idx="40">
                        <c:v>-135.06302292580773</c:v>
                      </c:pt>
                      <c:pt idx="41">
                        <c:v>-135.06481834064618</c:v>
                      </c:pt>
                      <c:pt idx="42">
                        <c:v>-135.06625467251695</c:v>
                      </c:pt>
                      <c:pt idx="43">
                        <c:v>-135.06740373801355</c:v>
                      </c:pt>
                      <c:pt idx="44">
                        <c:v>-135.06832299041088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D2-4C63-B278-087D9E9AB82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 FOLDING'!$J$17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 FOLDING'!$J$19:$J$63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92.663999999999987</c:v>
                      </c:pt>
                      <c:pt idx="1">
                        <c:v>111.19679999999998</c:v>
                      </c:pt>
                      <c:pt idx="2">
                        <c:v>126.02303999999998</c:v>
                      </c:pt>
                      <c:pt idx="3">
                        <c:v>137.88403199999999</c:v>
                      </c:pt>
                      <c:pt idx="4">
                        <c:v>147.3728256</c:v>
                      </c:pt>
                      <c:pt idx="5">
                        <c:v>154.96386047999999</c:v>
                      </c:pt>
                      <c:pt idx="6">
                        <c:v>161.03668838400003</c:v>
                      </c:pt>
                      <c:pt idx="7">
                        <c:v>165.8949507072</c:v>
                      </c:pt>
                      <c:pt idx="8">
                        <c:v>169.78156056576</c:v>
                      </c:pt>
                      <c:pt idx="9">
                        <c:v>172.89084845260803</c:v>
                      </c:pt>
                      <c:pt idx="10">
                        <c:v>175.37827876208644</c:v>
                      </c:pt>
                      <c:pt idx="11">
                        <c:v>177.36822300966912</c:v>
                      </c:pt>
                      <c:pt idx="12">
                        <c:v>178.96017840773533</c:v>
                      </c:pt>
                      <c:pt idx="13">
                        <c:v>180.23374272618827</c:v>
                      </c:pt>
                      <c:pt idx="14">
                        <c:v>181.25259418095061</c:v>
                      </c:pt>
                      <c:pt idx="15">
                        <c:v>182.06767534476052</c:v>
                      </c:pt>
                      <c:pt idx="16">
                        <c:v>182.71974027580845</c:v>
                      </c:pt>
                      <c:pt idx="17">
                        <c:v>183.24139222064676</c:v>
                      </c:pt>
                      <c:pt idx="18">
                        <c:v>183.65871377651737</c:v>
                      </c:pt>
                      <c:pt idx="19">
                        <c:v>183.99257102121391</c:v>
                      </c:pt>
                      <c:pt idx="20">
                        <c:v>184.25965681697116</c:v>
                      </c:pt>
                      <c:pt idx="21">
                        <c:v>184.47332545357693</c:v>
                      </c:pt>
                      <c:pt idx="22">
                        <c:v>184.64426036286156</c:v>
                      </c:pt>
                      <c:pt idx="23">
                        <c:v>184.78100829028924</c:v>
                      </c:pt>
                      <c:pt idx="24">
                        <c:v>184.89040663223139</c:v>
                      </c:pt>
                      <c:pt idx="25">
                        <c:v>184.97792530578516</c:v>
                      </c:pt>
                      <c:pt idx="26">
                        <c:v>185.04794024462811</c:v>
                      </c:pt>
                      <c:pt idx="27">
                        <c:v>185.1039521957025</c:v>
                      </c:pt>
                      <c:pt idx="28">
                        <c:v>185.14876175656198</c:v>
                      </c:pt>
                      <c:pt idx="29">
                        <c:v>185.18460940524963</c:v>
                      </c:pt>
                      <c:pt idx="30">
                        <c:v>185.21328752419967</c:v>
                      </c:pt>
                      <c:pt idx="31">
                        <c:v>185.23623001935971</c:v>
                      </c:pt>
                      <c:pt idx="32">
                        <c:v>185.25458401548778</c:v>
                      </c:pt>
                      <c:pt idx="33">
                        <c:v>185.26926721239025</c:v>
                      </c:pt>
                      <c:pt idx="34">
                        <c:v>185.28101376991222</c:v>
                      </c:pt>
                      <c:pt idx="35">
                        <c:v>185.29041101592975</c:v>
                      </c:pt>
                      <c:pt idx="36">
                        <c:v>185.29792881274383</c:v>
                      </c:pt>
                      <c:pt idx="37">
                        <c:v>185.30394305019507</c:v>
                      </c:pt>
                      <c:pt idx="38">
                        <c:v>185.30875444015606</c:v>
                      </c:pt>
                      <c:pt idx="39">
                        <c:v>185.31260355212484</c:v>
                      </c:pt>
                      <c:pt idx="40">
                        <c:v>185.31568284169992</c:v>
                      </c:pt>
                      <c:pt idx="41">
                        <c:v>185.31814627335996</c:v>
                      </c:pt>
                      <c:pt idx="42">
                        <c:v>185.32011701868799</c:v>
                      </c:pt>
                      <c:pt idx="43">
                        <c:v>185.32169361495042</c:v>
                      </c:pt>
                      <c:pt idx="44">
                        <c:v>185.32295489196031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D2-4C63-B278-087D9E9AB82A}"/>
                  </c:ext>
                </c:extLst>
              </c15:ser>
            </c15:filteredLineSeries>
          </c:ext>
        </c:extLst>
      </c:lineChart>
      <c:catAx>
        <c:axId val="61231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12896"/>
        <c:crosses val="autoZero"/>
        <c:auto val="1"/>
        <c:lblAlgn val="ctr"/>
        <c:lblOffset val="100"/>
        <c:noMultiLvlLbl val="0"/>
      </c:catAx>
      <c:valAx>
        <c:axId val="6123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1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01159230096238E-2"/>
          <c:y val="0.12677128900554097"/>
          <c:w val="0.88067957130358709"/>
          <c:h val="0.79224482356372117"/>
        </c:manualLayout>
      </c:layout>
      <c:lineChart>
        <c:grouping val="standard"/>
        <c:varyColors val="0"/>
        <c:ser>
          <c:idx val="0"/>
          <c:order val="0"/>
          <c:tx>
            <c:strRef>
              <c:f>'COMP FOLDING'!$H$17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 FOLDING'!$H$19:$H$63</c:f>
              <c:numCache>
                <c:formatCode>General</c:formatCode>
                <c:ptCount val="45"/>
                <c:pt idx="0">
                  <c:v>160.19999999999999</c:v>
                </c:pt>
                <c:pt idx="1">
                  <c:v>192.23999999999998</c:v>
                </c:pt>
                <c:pt idx="2">
                  <c:v>217.87199999999999</c:v>
                </c:pt>
                <c:pt idx="3">
                  <c:v>238.3776</c:v>
                </c:pt>
                <c:pt idx="4">
                  <c:v>254.78208000000001</c:v>
                </c:pt>
                <c:pt idx="5">
                  <c:v>267.905664</c:v>
                </c:pt>
                <c:pt idx="6">
                  <c:v>278.40453120000006</c:v>
                </c:pt>
                <c:pt idx="7">
                  <c:v>286.80362496000004</c:v>
                </c:pt>
                <c:pt idx="8">
                  <c:v>293.52289996800005</c:v>
                </c:pt>
                <c:pt idx="9">
                  <c:v>298.89831997440007</c:v>
                </c:pt>
                <c:pt idx="10">
                  <c:v>303.19865597952008</c:v>
                </c:pt>
                <c:pt idx="11">
                  <c:v>306.63892478361606</c:v>
                </c:pt>
                <c:pt idx="12">
                  <c:v>309.39113982689287</c:v>
                </c:pt>
                <c:pt idx="13">
                  <c:v>311.59291186151432</c:v>
                </c:pt>
                <c:pt idx="14">
                  <c:v>313.35432948921147</c:v>
                </c:pt>
                <c:pt idx="15">
                  <c:v>314.7634635913692</c:v>
                </c:pt>
                <c:pt idx="16">
                  <c:v>315.89077087309539</c:v>
                </c:pt>
                <c:pt idx="17">
                  <c:v>316.79261669847631</c:v>
                </c:pt>
                <c:pt idx="18">
                  <c:v>317.51409335878105</c:v>
                </c:pt>
                <c:pt idx="19">
                  <c:v>318.09127468702485</c:v>
                </c:pt>
                <c:pt idx="20">
                  <c:v>318.55301974961992</c:v>
                </c:pt>
                <c:pt idx="21">
                  <c:v>318.92241579969595</c:v>
                </c:pt>
                <c:pt idx="22">
                  <c:v>319.21793263975678</c:v>
                </c:pt>
                <c:pt idx="23">
                  <c:v>319.45434611180542</c:v>
                </c:pt>
                <c:pt idx="24">
                  <c:v>319.64347688944434</c:v>
                </c:pt>
                <c:pt idx="25">
                  <c:v>319.79478151155553</c:v>
                </c:pt>
                <c:pt idx="26">
                  <c:v>319.91582520924442</c:v>
                </c:pt>
                <c:pt idx="27">
                  <c:v>320.01266016739555</c:v>
                </c:pt>
                <c:pt idx="28">
                  <c:v>320.09012813391644</c:v>
                </c:pt>
                <c:pt idx="29">
                  <c:v>320.15210250713318</c:v>
                </c:pt>
                <c:pt idx="30">
                  <c:v>320.20168200570652</c:v>
                </c:pt>
                <c:pt idx="31">
                  <c:v>320.2413456045652</c:v>
                </c:pt>
                <c:pt idx="32">
                  <c:v>320.27307648365218</c:v>
                </c:pt>
                <c:pt idx="33">
                  <c:v>320.29846118692177</c:v>
                </c:pt>
                <c:pt idx="34">
                  <c:v>320.31876894953746</c:v>
                </c:pt>
                <c:pt idx="35">
                  <c:v>320.33501515962996</c:v>
                </c:pt>
                <c:pt idx="36">
                  <c:v>320.34801212770401</c:v>
                </c:pt>
                <c:pt idx="37">
                  <c:v>320.35840970216321</c:v>
                </c:pt>
                <c:pt idx="38">
                  <c:v>320.3667277617306</c:v>
                </c:pt>
                <c:pt idx="39">
                  <c:v>320.37338220938449</c:v>
                </c:pt>
                <c:pt idx="40">
                  <c:v>320.37870576750765</c:v>
                </c:pt>
                <c:pt idx="41">
                  <c:v>320.38296461400614</c:v>
                </c:pt>
                <c:pt idx="42">
                  <c:v>320.38637169120494</c:v>
                </c:pt>
                <c:pt idx="43">
                  <c:v>320.38909735296397</c:v>
                </c:pt>
                <c:pt idx="44">
                  <c:v>320.39127788237118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5-4AC3-8853-6A2D4037D4F2}"/>
            </c:ext>
          </c:extLst>
        </c:ser>
        <c:ser>
          <c:idx val="1"/>
          <c:order val="1"/>
          <c:tx>
            <c:strRef>
              <c:f>'COMP FOLDING'!$I$17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 FOLDING'!$I$19:$I$63</c:f>
              <c:numCache>
                <c:formatCode>General</c:formatCode>
                <c:ptCount val="45"/>
                <c:pt idx="0">
                  <c:v>-67.536000000000001</c:v>
                </c:pt>
                <c:pt idx="1">
                  <c:v>-81.043199999999999</c:v>
                </c:pt>
                <c:pt idx="2">
                  <c:v>-91.848960000000005</c:v>
                </c:pt>
                <c:pt idx="3">
                  <c:v>-100.49356800000001</c:v>
                </c:pt>
                <c:pt idx="4">
                  <c:v>-107.40925440000001</c:v>
                </c:pt>
                <c:pt idx="5">
                  <c:v>-112.94180352000002</c:v>
                </c:pt>
                <c:pt idx="6">
                  <c:v>-117.36784281600004</c:v>
                </c:pt>
                <c:pt idx="7">
                  <c:v>-120.90867425280003</c:v>
                </c:pt>
                <c:pt idx="8">
                  <c:v>-123.74133940224004</c:v>
                </c:pt>
                <c:pt idx="9">
                  <c:v>-126.00747152179204</c:v>
                </c:pt>
                <c:pt idx="10">
                  <c:v>-127.82037721743365</c:v>
                </c:pt>
                <c:pt idx="11">
                  <c:v>-129.27070177394694</c:v>
                </c:pt>
                <c:pt idx="12">
                  <c:v>-130.43096141915754</c:v>
                </c:pt>
                <c:pt idx="13">
                  <c:v>-131.35916913532606</c:v>
                </c:pt>
                <c:pt idx="14">
                  <c:v>-132.10173530826086</c:v>
                </c:pt>
                <c:pt idx="15">
                  <c:v>-132.69578824660869</c:v>
                </c:pt>
                <c:pt idx="16">
                  <c:v>-133.17103059728694</c:v>
                </c:pt>
                <c:pt idx="17">
                  <c:v>-133.55122447782955</c:v>
                </c:pt>
                <c:pt idx="18">
                  <c:v>-133.85537958226368</c:v>
                </c:pt>
                <c:pt idx="19">
                  <c:v>-134.09870366581094</c:v>
                </c:pt>
                <c:pt idx="20">
                  <c:v>-134.29336293264876</c:v>
                </c:pt>
                <c:pt idx="21">
                  <c:v>-134.44909034611902</c:v>
                </c:pt>
                <c:pt idx="22">
                  <c:v>-134.57367227689522</c:v>
                </c:pt>
                <c:pt idx="23">
                  <c:v>-134.67333782151618</c:v>
                </c:pt>
                <c:pt idx="24">
                  <c:v>-134.75307025721295</c:v>
                </c:pt>
                <c:pt idx="25">
                  <c:v>-134.81685620577036</c:v>
                </c:pt>
                <c:pt idx="26">
                  <c:v>-134.86788496461631</c:v>
                </c:pt>
                <c:pt idx="27">
                  <c:v>-134.90870797169305</c:v>
                </c:pt>
                <c:pt idx="28">
                  <c:v>-134.94136637735446</c:v>
                </c:pt>
                <c:pt idx="29">
                  <c:v>-134.96749310188355</c:v>
                </c:pt>
                <c:pt idx="30">
                  <c:v>-134.98839448150684</c:v>
                </c:pt>
                <c:pt idx="31">
                  <c:v>-135.00511558520549</c:v>
                </c:pt>
                <c:pt idx="32">
                  <c:v>-135.0184924681644</c:v>
                </c:pt>
                <c:pt idx="33">
                  <c:v>-135.02919397453152</c:v>
                </c:pt>
                <c:pt idx="34">
                  <c:v>-135.03775517962524</c:v>
                </c:pt>
                <c:pt idx="35">
                  <c:v>-135.04460414370021</c:v>
                </c:pt>
                <c:pt idx="36">
                  <c:v>-135.05008331496018</c:v>
                </c:pt>
                <c:pt idx="37">
                  <c:v>-135.05446665196814</c:v>
                </c:pt>
                <c:pt idx="38">
                  <c:v>-135.05797332157454</c:v>
                </c:pt>
                <c:pt idx="39">
                  <c:v>-135.06077865725965</c:v>
                </c:pt>
                <c:pt idx="40">
                  <c:v>-135.06302292580773</c:v>
                </c:pt>
                <c:pt idx="41">
                  <c:v>-135.06481834064618</c:v>
                </c:pt>
                <c:pt idx="42">
                  <c:v>-135.06625467251695</c:v>
                </c:pt>
                <c:pt idx="43">
                  <c:v>-135.06740373801355</c:v>
                </c:pt>
                <c:pt idx="44">
                  <c:v>-135.06832299041088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5-4AC3-8853-6A2D4037D4F2}"/>
            </c:ext>
          </c:extLst>
        </c:ser>
        <c:ser>
          <c:idx val="2"/>
          <c:order val="2"/>
          <c:tx>
            <c:strRef>
              <c:f>'COMP FOLDING'!$J$17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 FOLDING'!$J$19:$J$63</c:f>
              <c:numCache>
                <c:formatCode>General</c:formatCode>
                <c:ptCount val="45"/>
                <c:pt idx="0">
                  <c:v>92.663999999999987</c:v>
                </c:pt>
                <c:pt idx="1">
                  <c:v>111.19679999999998</c:v>
                </c:pt>
                <c:pt idx="2">
                  <c:v>126.02303999999998</c:v>
                </c:pt>
                <c:pt idx="3">
                  <c:v>137.88403199999999</c:v>
                </c:pt>
                <c:pt idx="4">
                  <c:v>147.3728256</c:v>
                </c:pt>
                <c:pt idx="5">
                  <c:v>154.96386047999999</c:v>
                </c:pt>
                <c:pt idx="6">
                  <c:v>161.03668838400003</c:v>
                </c:pt>
                <c:pt idx="7">
                  <c:v>165.8949507072</c:v>
                </c:pt>
                <c:pt idx="8">
                  <c:v>169.78156056576</c:v>
                </c:pt>
                <c:pt idx="9">
                  <c:v>172.89084845260803</c:v>
                </c:pt>
                <c:pt idx="10">
                  <c:v>175.37827876208644</c:v>
                </c:pt>
                <c:pt idx="11">
                  <c:v>177.36822300966912</c:v>
                </c:pt>
                <c:pt idx="12">
                  <c:v>178.96017840773533</c:v>
                </c:pt>
                <c:pt idx="13">
                  <c:v>180.23374272618827</c:v>
                </c:pt>
                <c:pt idx="14">
                  <c:v>181.25259418095061</c:v>
                </c:pt>
                <c:pt idx="15">
                  <c:v>182.06767534476052</c:v>
                </c:pt>
                <c:pt idx="16">
                  <c:v>182.71974027580845</c:v>
                </c:pt>
                <c:pt idx="17">
                  <c:v>183.24139222064676</c:v>
                </c:pt>
                <c:pt idx="18">
                  <c:v>183.65871377651737</c:v>
                </c:pt>
                <c:pt idx="19">
                  <c:v>183.99257102121391</c:v>
                </c:pt>
                <c:pt idx="20">
                  <c:v>184.25965681697116</c:v>
                </c:pt>
                <c:pt idx="21">
                  <c:v>184.47332545357693</c:v>
                </c:pt>
                <c:pt idx="22">
                  <c:v>184.64426036286156</c:v>
                </c:pt>
                <c:pt idx="23">
                  <c:v>184.78100829028924</c:v>
                </c:pt>
                <c:pt idx="24">
                  <c:v>184.89040663223139</c:v>
                </c:pt>
                <c:pt idx="25">
                  <c:v>184.97792530578516</c:v>
                </c:pt>
                <c:pt idx="26">
                  <c:v>185.04794024462811</c:v>
                </c:pt>
                <c:pt idx="27">
                  <c:v>185.1039521957025</c:v>
                </c:pt>
                <c:pt idx="28">
                  <c:v>185.14876175656198</c:v>
                </c:pt>
                <c:pt idx="29">
                  <c:v>185.18460940524963</c:v>
                </c:pt>
                <c:pt idx="30">
                  <c:v>185.21328752419967</c:v>
                </c:pt>
                <c:pt idx="31">
                  <c:v>185.23623001935971</c:v>
                </c:pt>
                <c:pt idx="32">
                  <c:v>185.25458401548778</c:v>
                </c:pt>
                <c:pt idx="33">
                  <c:v>185.26926721239025</c:v>
                </c:pt>
                <c:pt idx="34">
                  <c:v>185.28101376991222</c:v>
                </c:pt>
                <c:pt idx="35">
                  <c:v>185.29041101592975</c:v>
                </c:pt>
                <c:pt idx="36">
                  <c:v>185.29792881274383</c:v>
                </c:pt>
                <c:pt idx="37">
                  <c:v>185.30394305019507</c:v>
                </c:pt>
                <c:pt idx="38">
                  <c:v>185.30875444015606</c:v>
                </c:pt>
                <c:pt idx="39">
                  <c:v>185.31260355212484</c:v>
                </c:pt>
                <c:pt idx="40">
                  <c:v>185.31568284169992</c:v>
                </c:pt>
                <c:pt idx="41">
                  <c:v>185.31814627335996</c:v>
                </c:pt>
                <c:pt idx="42">
                  <c:v>185.32011701868799</c:v>
                </c:pt>
                <c:pt idx="43">
                  <c:v>185.32169361495042</c:v>
                </c:pt>
                <c:pt idx="44">
                  <c:v>185.32295489196031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5-4AC3-8853-6A2D4037D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550176"/>
        <c:axId val="624554440"/>
      </c:lineChart>
      <c:catAx>
        <c:axId val="62455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54440"/>
        <c:crosses val="autoZero"/>
        <c:auto val="1"/>
        <c:lblAlgn val="ctr"/>
        <c:lblOffset val="100"/>
        <c:noMultiLvlLbl val="0"/>
      </c:catAx>
      <c:valAx>
        <c:axId val="62455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5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276225</xdr:colOff>
      <xdr:row>28</xdr:row>
      <xdr:rowOff>66675</xdr:rowOff>
    </xdr:from>
    <xdr:to>
      <xdr:col>49</xdr:col>
      <xdr:colOff>295275</xdr:colOff>
      <xdr:row>30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4AA18F7-47EC-448A-8085-B0CDA9AC1D05}"/>
            </a:ext>
          </a:extLst>
        </xdr:cNvPr>
        <xdr:cNvCxnSpPr/>
      </xdr:nvCxnSpPr>
      <xdr:spPr>
        <a:xfrm>
          <a:off x="30146625" y="5187315"/>
          <a:ext cx="19050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504825</xdr:colOff>
      <xdr:row>29</xdr:row>
      <xdr:rowOff>142875</xdr:rowOff>
    </xdr:from>
    <xdr:to>
      <xdr:col>50</xdr:col>
      <xdr:colOff>361950</xdr:colOff>
      <xdr:row>29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188536-D141-43BF-A647-D9F2D49102D5}"/>
            </a:ext>
          </a:extLst>
        </xdr:cNvPr>
        <xdr:cNvCxnSpPr/>
      </xdr:nvCxnSpPr>
      <xdr:spPr>
        <a:xfrm flipV="1">
          <a:off x="30375225" y="5446395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171450</xdr:colOff>
      <xdr:row>29</xdr:row>
      <xdr:rowOff>133350</xdr:rowOff>
    </xdr:from>
    <xdr:to>
      <xdr:col>51</xdr:col>
      <xdr:colOff>171450</xdr:colOff>
      <xdr:row>31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6370DED-CCDB-4007-9DA1-B24F107F2450}"/>
            </a:ext>
          </a:extLst>
        </xdr:cNvPr>
        <xdr:cNvCxnSpPr/>
      </xdr:nvCxnSpPr>
      <xdr:spPr>
        <a:xfrm>
          <a:off x="31261050" y="5436870"/>
          <a:ext cx="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50086</xdr:colOff>
      <xdr:row>106</xdr:row>
      <xdr:rowOff>180801</xdr:rowOff>
    </xdr:from>
    <xdr:to>
      <xdr:col>12</xdr:col>
      <xdr:colOff>435624</xdr:colOff>
      <xdr:row>137</xdr:row>
      <xdr:rowOff>66737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33466-1120-4BC4-8386-C4AB21757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19606</xdr:colOff>
      <xdr:row>106</xdr:row>
      <xdr:rowOff>165561</xdr:rowOff>
    </xdr:from>
    <xdr:to>
      <xdr:col>12</xdr:col>
      <xdr:colOff>405144</xdr:colOff>
      <xdr:row>137</xdr:row>
      <xdr:rowOff>51497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F854CD-0AFE-452B-8A41-51AC1D080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1066424</xdr:colOff>
      <xdr:row>106</xdr:row>
      <xdr:rowOff>57542</xdr:rowOff>
    </xdr:from>
    <xdr:to>
      <xdr:col>29</xdr:col>
      <xdr:colOff>533400</xdr:colOff>
      <xdr:row>176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BB0244-82D3-4C77-8A41-9CD010A27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66</xdr:row>
      <xdr:rowOff>152400</xdr:rowOff>
    </xdr:from>
    <xdr:to>
      <xdr:col>20</xdr:col>
      <xdr:colOff>285749</xdr:colOff>
      <xdr:row>102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4A7C3-8FF6-49CB-A1C1-5C570E5CF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433387</xdr:colOff>
      <xdr:row>80</xdr:row>
      <xdr:rowOff>38100</xdr:rowOff>
    </xdr:from>
    <xdr:to>
      <xdr:col>18</xdr:col>
      <xdr:colOff>314325</xdr:colOff>
      <xdr:row>97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F3B35-49B2-4CD3-8C8D-7F45C329E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sn/Downloads/COMP%20I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AL COMP IRM (2)"/>
      <sheetName val="Sheet1"/>
    </sheetNames>
    <sheetDataSet>
      <sheetData sheetId="0">
        <row r="3">
          <cell r="C3" t="str">
            <v>Supply</v>
          </cell>
          <cell r="D3" t="str">
            <v>Supply Compounded</v>
          </cell>
          <cell r="E3" t="str">
            <v>Sub Supply</v>
          </cell>
          <cell r="F3" t="str">
            <v>Effective</v>
          </cell>
          <cell r="G3" t="str">
            <v>Effective Comp^2</v>
          </cell>
          <cell r="I3" t="str">
            <v>Reserve Compounded</v>
          </cell>
          <cell r="J3" t="str">
            <v xml:space="preserve">Reserve </v>
          </cell>
          <cell r="K3" t="str">
            <v>Marginal SpreAD</v>
          </cell>
          <cell r="L3" t="str">
            <v>Realized Spread Reserves</v>
          </cell>
          <cell r="M3" t="str">
            <v>Effective w/ COMP</v>
          </cell>
          <cell r="N3" t="str">
            <v>Effective Compounded</v>
          </cell>
          <cell r="O3" t="str">
            <v xml:space="preserve">Effective </v>
          </cell>
          <cell r="P3" t="str">
            <v>Bowwrow</v>
          </cell>
          <cell r="Q3" t="str">
            <v>Borrow Compounded</v>
          </cell>
          <cell r="R3" t="str">
            <v>Sub Borrow</v>
          </cell>
          <cell r="S3" t="str">
            <v>Ewffective</v>
          </cell>
          <cell r="T3" t="str">
            <v>Effective Comp^2</v>
          </cell>
        </row>
        <row r="4">
          <cell r="B4">
            <v>0.01</v>
          </cell>
          <cell r="C4">
            <v>3.0000000000000003E-4</v>
          </cell>
          <cell r="D4">
            <v>3.0004503385283599E-4</v>
          </cell>
          <cell r="E4">
            <v>7.059023258869912E-2</v>
          </cell>
          <cell r="F4">
            <v>7.3141396251394264E-2</v>
          </cell>
          <cell r="G4">
            <v>7.34414412852471E-2</v>
          </cell>
          <cell r="I4">
            <v>2.0508438432924604E-4</v>
          </cell>
          <cell r="J4">
            <v>2.0000000000000001E-4</v>
          </cell>
          <cell r="K4">
            <v>-506.03723080252894</v>
          </cell>
          <cell r="L4">
            <v>3.0117849974684602E-2</v>
          </cell>
          <cell r="M4">
            <v>7.5294624936711504E-2</v>
          </cell>
          <cell r="N4">
            <v>5.1271096082311507E-4</v>
          </cell>
          <cell r="O4">
            <v>5.0000000000000001E-4</v>
          </cell>
          <cell r="P4">
            <v>0.05</v>
          </cell>
          <cell r="Q4">
            <v>5.1271096082311507E-2</v>
          </cell>
          <cell r="R4">
            <v>6.2285499342969777</v>
          </cell>
          <cell r="S4">
            <v>506.015060457326</v>
          </cell>
          <cell r="T4">
            <v>-6.1772788382146659</v>
          </cell>
        </row>
        <row r="5">
          <cell r="B5">
            <v>0.02</v>
          </cell>
          <cell r="C5">
            <v>6.3000000000000013E-4</v>
          </cell>
          <cell r="D5">
            <v>6.3019869375180448E-4</v>
          </cell>
          <cell r="E5">
            <v>7.059023258869912E-2</v>
          </cell>
          <cell r="F5">
            <v>7.3141396251394264E-2</v>
          </cell>
          <cell r="G5">
            <v>7.3771594945146068E-2</v>
          </cell>
          <cell r="I5">
            <v>4.3122049020904285E-4</v>
          </cell>
          <cell r="J5">
            <v>4.2000000000000007E-4</v>
          </cell>
          <cell r="K5">
            <v>-21.536915890249137</v>
          </cell>
          <cell r="L5">
            <v>3.0279851824338261E-2</v>
          </cell>
          <cell r="M5">
            <v>7.5699629560845652E-2</v>
          </cell>
          <cell r="N5">
            <v>1.0780512255226071E-3</v>
          </cell>
          <cell r="O5">
            <v>1.0500000000000002E-3</v>
          </cell>
          <cell r="P5">
            <v>5.2500000000000005E-2</v>
          </cell>
          <cell r="Q5">
            <v>5.3902561276130356E-2</v>
          </cell>
          <cell r="R5">
            <v>3.1142749671484888</v>
          </cell>
          <cell r="S5">
            <v>21.517046856580123</v>
          </cell>
          <cell r="T5">
            <v>-3.0603724058723585</v>
          </cell>
        </row>
        <row r="6">
          <cell r="B6">
            <v>0.03</v>
          </cell>
          <cell r="C6">
            <v>9.8999999999999999E-4</v>
          </cell>
          <cell r="D6">
            <v>9.90490259235699E-4</v>
          </cell>
          <cell r="E6">
            <v>7.059023258869912E-2</v>
          </cell>
          <cell r="F6">
            <v>7.3141396251394264E-2</v>
          </cell>
          <cell r="G6">
            <v>7.4131886510629963E-2</v>
          </cell>
          <cell r="I6">
            <v>6.7848736548439619E-4</v>
          </cell>
          <cell r="J6">
            <v>6.600000000000001E-4</v>
          </cell>
          <cell r="K6">
            <v>-6.9915596749411391</v>
          </cell>
          <cell r="L6">
            <v>3.04525331125182E-2</v>
          </cell>
          <cell r="M6">
            <v>7.6131332781295497E-2</v>
          </cell>
          <cell r="N6">
            <v>1.6962184137109904E-3</v>
          </cell>
          <cell r="O6">
            <v>1.6500000000000002E-3</v>
          </cell>
          <cell r="P6">
            <v>5.5000000000000007E-2</v>
          </cell>
          <cell r="Q6">
            <v>5.6540613790366345E-2</v>
          </cell>
          <cell r="R6">
            <v>2.076183311432326</v>
          </cell>
          <cell r="S6">
            <v>6.9739684022208754</v>
          </cell>
          <cell r="T6">
            <v>-2.0196426976419595</v>
          </cell>
        </row>
        <row r="7">
          <cell r="B7">
            <v>0.04</v>
          </cell>
          <cell r="C7">
            <v>1.3800000000000002E-3</v>
          </cell>
          <cell r="D7">
            <v>1.3809526747490253E-3</v>
          </cell>
          <cell r="E7">
            <v>7.059023258869912E-2</v>
          </cell>
          <cell r="F7">
            <v>7.3141396251394264E-2</v>
          </cell>
          <cell r="G7">
            <v>7.4522348926143289E-2</v>
          </cell>
          <cell r="I7">
            <v>9.4696431617289896E-4</v>
          </cell>
          <cell r="J7">
            <v>9.2000000000000024E-4</v>
          </cell>
          <cell r="K7">
            <v>-3.7605528624737845</v>
          </cell>
          <cell r="L7">
            <v>3.0635809192482336E-2</v>
          </cell>
          <cell r="M7">
            <v>7.6589522981205832E-2</v>
          </cell>
          <cell r="N7">
            <v>2.3674107904322473E-3</v>
          </cell>
          <cell r="O7">
            <v>2.3000000000000004E-3</v>
          </cell>
          <cell r="P7">
            <v>5.7500000000000009E-2</v>
          </cell>
          <cell r="Q7">
            <v>5.9185269760806181E-2</v>
          </cell>
          <cell r="R7">
            <v>1.5571374835742444</v>
          </cell>
          <cell r="S7">
            <v>3.7452157833084474</v>
          </cell>
          <cell r="T7">
            <v>-1.4979522138134382</v>
          </cell>
        </row>
        <row r="8">
          <cell r="B8">
            <v>0.05</v>
          </cell>
          <cell r="C8">
            <v>1.8000000000000004E-3</v>
          </cell>
          <cell r="D8">
            <v>1.8016211483400379E-3</v>
          </cell>
          <cell r="E8">
            <v>7.059023258869912E-2</v>
          </cell>
          <cell r="F8">
            <v>7.3141396251394264E-2</v>
          </cell>
          <cell r="G8">
            <v>7.4943017399734302E-2</v>
          </cell>
          <cell r="I8">
            <v>1.2367309193959965E-3</v>
          </cell>
          <cell r="J8">
            <v>1.2000000000000005E-3</v>
          </cell>
          <cell r="K8">
            <v>-2.4885066019958577</v>
          </cell>
          <cell r="L8">
            <v>3.0829595837334231E-2</v>
          </cell>
          <cell r="M8">
            <v>7.7073989593335571E-2</v>
          </cell>
          <cell r="N8">
            <v>3.0918272984899911E-3</v>
          </cell>
          <cell r="O8">
            <v>3.0000000000000009E-3</v>
          </cell>
          <cell r="P8">
            <v>6.0000000000000012E-2</v>
          </cell>
          <cell r="Q8">
            <v>6.1836545969799817E-2</v>
          </cell>
          <cell r="R8">
            <v>1.2457099868593955</v>
          </cell>
          <cell r="S8">
            <v>2.4754001305659235</v>
          </cell>
          <cell r="T8">
            <v>-1.1838734408895957</v>
          </cell>
        </row>
        <row r="9">
          <cell r="B9">
            <v>6.0000000000000005E-2</v>
          </cell>
          <cell r="C9">
            <v>2.2500000000000007E-3</v>
          </cell>
          <cell r="D9">
            <v>2.2525331245588642E-3</v>
          </cell>
          <cell r="E9">
            <v>7.059023258869912E-2</v>
          </cell>
          <cell r="F9">
            <v>7.3141396251394264E-2</v>
          </cell>
          <cell r="G9">
            <v>7.5393929375953128E-2</v>
          </cell>
          <cell r="I9">
            <v>1.547866986599008E-3</v>
          </cell>
          <cell r="J9">
            <v>1.5000000000000005E-3</v>
          </cell>
          <cell r="K9">
            <v>-1.8347217899648305</v>
          </cell>
          <cell r="L9">
            <v>3.1033809228528338E-2</v>
          </cell>
          <cell r="M9">
            <v>7.7584523071320841E-2</v>
          </cell>
          <cell r="N9">
            <v>3.8696674664975197E-3</v>
          </cell>
          <cell r="O9">
            <v>3.7500000000000012E-3</v>
          </cell>
          <cell r="P9">
            <v>6.2500000000000014E-2</v>
          </cell>
          <cell r="Q9">
            <v>6.4494457774958658E-2</v>
          </cell>
          <cell r="R9">
            <v>1.0380916557161628</v>
          </cell>
          <cell r="S9">
            <v>1.823822318363836</v>
          </cell>
          <cell r="T9">
            <v>-0.97359719794120414</v>
          </cell>
        </row>
        <row r="10">
          <cell r="B10">
            <v>7.0000000000000007E-2</v>
          </cell>
          <cell r="C10">
            <v>2.7300000000000011E-3</v>
          </cell>
          <cell r="D10">
            <v>2.733729773948701E-3</v>
          </cell>
          <cell r="E10">
            <v>7.059023258869912E-2</v>
          </cell>
          <cell r="F10">
            <v>7.3141396251394264E-2</v>
          </cell>
          <cell r="G10">
            <v>7.5875126025342965E-2</v>
          </cell>
          <cell r="I10">
            <v>1.8804526480108805E-3</v>
          </cell>
          <cell r="J10">
            <v>1.8200000000000009E-3</v>
          </cell>
          <cell r="K10">
            <v>-1.4433409060024762</v>
          </cell>
          <cell r="L10">
            <v>3.1248366546615093E-2</v>
          </cell>
          <cell r="M10">
            <v>7.8120916366537729E-2</v>
          </cell>
          <cell r="N10">
            <v>4.7011316200272013E-3</v>
          </cell>
          <cell r="O10">
            <v>4.550000000000002E-3</v>
          </cell>
          <cell r="P10">
            <v>6.5000000000000016E-2</v>
          </cell>
          <cell r="Q10">
            <v>6.7159023143245733E-2</v>
          </cell>
          <cell r="R10">
            <v>0.88979284775671097</v>
          </cell>
          <cell r="S10">
            <v>1.434624803120379</v>
          </cell>
          <cell r="T10">
            <v>-0.82263382461346524</v>
          </cell>
        </row>
        <row r="11">
          <cell r="B11">
            <v>0.08</v>
          </cell>
          <cell r="C11">
            <v>3.2400000000000007E-3</v>
          </cell>
          <cell r="D11">
            <v>3.2452545243162323E-3</v>
          </cell>
          <cell r="E11">
            <v>7.059023258869912E-2</v>
          </cell>
          <cell r="F11">
            <v>7.3141396251394264E-2</v>
          </cell>
          <cell r="G11">
            <v>7.6386650775710496E-2</v>
          </cell>
          <cell r="I11">
            <v>2.2345682745202426E-3</v>
          </cell>
          <cell r="J11">
            <v>2.1600000000000005E-3</v>
          </cell>
          <cell r="K11">
            <v>-1.1849083271102407</v>
          </cell>
          <cell r="L11">
            <v>3.1473185384522241E-2</v>
          </cell>
          <cell r="M11">
            <v>7.8682963461305599E-2</v>
          </cell>
          <cell r="N11">
            <v>5.5864206863006066E-3</v>
          </cell>
          <cell r="O11">
            <v>5.4000000000000012E-3</v>
          </cell>
          <cell r="P11">
            <v>6.7500000000000018E-2</v>
          </cell>
          <cell r="Q11">
            <v>6.9830258578757576E-2</v>
          </cell>
          <cell r="R11">
            <v>0.77856874178712221</v>
          </cell>
          <cell r="S11">
            <v>1.1783519349132878</v>
          </cell>
          <cell r="T11">
            <v>-0.70873848320836463</v>
          </cell>
        </row>
        <row r="12">
          <cell r="B12">
            <v>0.09</v>
          </cell>
          <cell r="C12">
            <v>3.7800000000000008E-3</v>
          </cell>
          <cell r="D12">
            <v>3.7871530241295748E-3</v>
          </cell>
          <cell r="E12">
            <v>7.059023258869912E-2</v>
          </cell>
          <cell r="F12">
            <v>7.3141396251394264E-2</v>
          </cell>
          <cell r="G12">
            <v>7.6928549275523839E-2</v>
          </cell>
          <cell r="I12">
            <v>2.6102944859337589E-3</v>
          </cell>
          <cell r="J12">
            <v>2.520000000000001E-3</v>
          </cell>
          <cell r="K12">
            <v>-1.002249166911237</v>
          </cell>
          <cell r="L12">
            <v>3.1708183730762216E-2</v>
          </cell>
          <cell r="M12">
            <v>7.9270459326905532E-2</v>
          </cell>
          <cell r="N12">
            <v>6.5257362148343967E-3</v>
          </cell>
          <cell r="O12">
            <v>6.3000000000000018E-3</v>
          </cell>
          <cell r="P12">
            <v>7.0000000000000021E-2</v>
          </cell>
          <cell r="Q12">
            <v>7.250818016482663E-2</v>
          </cell>
          <cell r="R12">
            <v>0.69206110381077535</v>
          </cell>
          <cell r="S12">
            <v>0.99782879780053979</v>
          </cell>
          <cell r="T12">
            <v>-0.61955292364594872</v>
          </cell>
        </row>
        <row r="13">
          <cell r="B13">
            <v>9.9999999999999992E-2</v>
          </cell>
          <cell r="C13">
            <v>4.3500000000000014E-3</v>
          </cell>
          <cell r="D13">
            <v>4.3594751645685825E-3</v>
          </cell>
          <cell r="E13">
            <v>7.059023258869912E-2</v>
          </cell>
          <cell r="F13">
            <v>7.3141396251394264E-2</v>
          </cell>
          <cell r="G13">
            <v>7.7500871415962846E-2</v>
          </cell>
          <cell r="I13">
            <v>3.0077121950254247E-3</v>
          </cell>
          <cell r="J13">
            <v>2.9000000000000011E-3</v>
          </cell>
          <cell r="K13">
            <v>-0.8665507469270961</v>
          </cell>
          <cell r="L13">
            <v>3.1953280774469205E-2</v>
          </cell>
          <cell r="M13">
            <v>7.9883201936173015E-2</v>
          </cell>
          <cell r="N13">
            <v>7.5192804875635613E-3</v>
          </cell>
          <cell r="O13">
            <v>7.2500000000000021E-3</v>
          </cell>
          <cell r="P13">
            <v>7.2500000000000023E-2</v>
          </cell>
          <cell r="Q13">
            <v>7.5192804875635622E-2</v>
          </cell>
          <cell r="R13">
            <v>0.62285499342969786</v>
          </cell>
          <cell r="S13">
            <v>0.86424268038676888</v>
          </cell>
          <cell r="T13">
            <v>-0.54766218855406223</v>
          </cell>
        </row>
        <row r="14">
          <cell r="B14">
            <v>0.10999999999999999</v>
          </cell>
          <cell r="C14">
            <v>4.9500000000000013E-3</v>
          </cell>
          <cell r="D14">
            <v>4.9622712649097789E-3</v>
          </cell>
          <cell r="E14">
            <v>7.059023258869912E-2</v>
          </cell>
          <cell r="F14">
            <v>7.3141396251394264E-2</v>
          </cell>
          <cell r="G14">
            <v>7.8103667516304043E-2</v>
          </cell>
          <cell r="I14">
            <v>3.4269025736158466E-3</v>
          </cell>
          <cell r="J14">
            <v>3.3000000000000008E-3</v>
          </cell>
          <cell r="K14">
            <v>-0.76183581152856017</v>
          </cell>
          <cell r="L14">
            <v>3.2208395378882364E-2</v>
          </cell>
          <cell r="M14">
            <v>8.0520988447205899E-2</v>
          </cell>
          <cell r="N14">
            <v>8.5672564340396155E-3</v>
          </cell>
          <cell r="O14">
            <v>8.2500000000000021E-3</v>
          </cell>
          <cell r="P14">
            <v>7.5000000000000025E-2</v>
          </cell>
          <cell r="Q14">
            <v>7.7884149400360148E-2</v>
          </cell>
          <cell r="R14">
            <v>0.56623181220881624</v>
          </cell>
          <cell r="S14">
            <v>0.76161629341261627</v>
          </cell>
          <cell r="T14">
            <v>-0.4883476628084561</v>
          </cell>
        </row>
        <row r="15">
          <cell r="B15">
            <v>0.11999999999999998</v>
          </cell>
          <cell r="C15">
            <v>5.5800000000000016E-3</v>
          </cell>
          <cell r="D15">
            <v>5.5955972111068064E-3</v>
          </cell>
          <cell r="E15">
            <v>7.059023258869912E-2</v>
          </cell>
          <cell r="F15">
            <v>7.3141396251394264E-2</v>
          </cell>
          <cell r="G15">
            <v>7.873699346250107E-2</v>
          </cell>
          <cell r="I15">
            <v>3.8679470792494504E-3</v>
          </cell>
          <cell r="J15">
            <v>3.7200000000000011E-3</v>
          </cell>
          <cell r="K15">
            <v>-0.67857812583769928</v>
          </cell>
          <cell r="L15">
            <v>3.2473448133594568E-2</v>
          </cell>
          <cell r="M15">
            <v>8.118362033398642E-2</v>
          </cell>
          <cell r="N15">
            <v>9.6698676981236253E-3</v>
          </cell>
          <cell r="O15">
            <v>9.3000000000000027E-3</v>
          </cell>
          <cell r="P15">
            <v>7.7500000000000027E-2</v>
          </cell>
          <cell r="Q15">
            <v>8.0582230817696887E-2</v>
          </cell>
          <cell r="R15">
            <v>0.51904582785808162</v>
          </cell>
          <cell r="S15">
            <v>0.68042336319289509</v>
          </cell>
          <cell r="T15">
            <v>-0.43846359704038473</v>
          </cell>
        </row>
        <row r="16">
          <cell r="B16">
            <v>0.12999999999999998</v>
          </cell>
          <cell r="C16">
            <v>6.2400000000000008E-3</v>
          </cell>
          <cell r="D16">
            <v>6.2595092600905566E-3</v>
          </cell>
          <cell r="E16">
            <v>7.059023258869912E-2</v>
          </cell>
          <cell r="F16">
            <v>7.3141396251394264E-2</v>
          </cell>
          <cell r="G16">
            <v>7.9400905511484821E-2</v>
          </cell>
          <cell r="I16">
            <v>4.3309274413258934E-3</v>
          </cell>
          <cell r="J16">
            <v>4.1600000000000005E-3</v>
          </cell>
          <cell r="K16">
            <v>-0.61076538331532437</v>
          </cell>
          <cell r="L16">
            <v>3.2748359274795309E-2</v>
          </cell>
          <cell r="M16">
            <v>8.187089818698827E-2</v>
          </cell>
          <cell r="N16">
            <v>1.0827318603314734E-2</v>
          </cell>
          <cell r="O16">
            <v>1.0400000000000001E-2</v>
          </cell>
          <cell r="P16">
            <v>8.0000000000000029E-2</v>
          </cell>
          <cell r="Q16">
            <v>8.3287066179344116E-2</v>
          </cell>
          <cell r="R16">
            <v>0.4791192257151522</v>
          </cell>
          <cell r="S16">
            <v>0.61465154398318367</v>
          </cell>
          <cell r="T16">
            <v>-0.39583215953580808</v>
          </cell>
        </row>
        <row r="17">
          <cell r="B17">
            <v>0.13999999999999999</v>
          </cell>
          <cell r="C17">
            <v>6.9300000000000013E-3</v>
          </cell>
          <cell r="D17">
            <v>6.9540679099262537E-3</v>
          </cell>
          <cell r="E17">
            <v>7.059023258869912E-2</v>
          </cell>
          <cell r="F17">
            <v>7.3141396251394264E-2</v>
          </cell>
          <cell r="G17">
            <v>8.0095464161320518E-2</v>
          </cell>
          <cell r="I17">
            <v>4.8159256279547156E-3</v>
          </cell>
          <cell r="J17">
            <v>4.6200000000000017E-3</v>
          </cell>
          <cell r="K17">
            <v>-0.55442529340411295</v>
          </cell>
          <cell r="L17">
            <v>3.3033050232935256E-2</v>
          </cell>
          <cell r="M17">
            <v>8.2582625582338129E-2</v>
          </cell>
          <cell r="N17">
            <v>1.2039814069886788E-2</v>
          </cell>
          <cell r="O17">
            <v>1.1550000000000003E-2</v>
          </cell>
          <cell r="P17">
            <v>8.2500000000000032E-2</v>
          </cell>
          <cell r="Q17">
            <v>8.5998671927762782E-2</v>
          </cell>
          <cell r="R17">
            <v>0.4448964238783556</v>
          </cell>
          <cell r="S17">
            <v>0.56032850117055522</v>
          </cell>
          <cell r="T17">
            <v>-0.35889775195059281</v>
          </cell>
        </row>
        <row r="18">
          <cell r="B18">
            <v>0.15</v>
          </cell>
          <cell r="C18">
            <v>7.6500000000000023E-3</v>
          </cell>
          <cell r="D18">
            <v>7.6793360526612453E-3</v>
          </cell>
          <cell r="E18">
            <v>7.059023258869912E-2</v>
          </cell>
          <cell r="F18">
            <v>7.3141396251394264E-2</v>
          </cell>
          <cell r="G18">
            <v>8.0820732304055509E-2</v>
          </cell>
          <cell r="I18">
            <v>5.3230238699585632E-3</v>
          </cell>
          <cell r="J18">
            <v>5.1000000000000021E-3</v>
          </cell>
          <cell r="K18">
            <v>-0.50683278369018003</v>
          </cell>
          <cell r="L18">
            <v>3.3327442890850899E-2</v>
          </cell>
          <cell r="M18">
            <v>8.331860722712725E-2</v>
          </cell>
          <cell r="N18">
            <v>1.3307559674896408E-2</v>
          </cell>
          <cell r="O18">
            <v>1.2750000000000004E-2</v>
          </cell>
          <cell r="P18">
            <v>8.5000000000000034E-2</v>
          </cell>
          <cell r="Q18">
            <v>8.8717064499309384E-2</v>
          </cell>
          <cell r="R18">
            <v>0.41523666228646522</v>
          </cell>
          <cell r="S18">
            <v>0.51472911588543391</v>
          </cell>
          <cell r="T18">
            <v>-0.32651959778715584</v>
          </cell>
        </row>
        <row r="19">
          <cell r="B19">
            <v>0.16</v>
          </cell>
          <cell r="C19">
            <v>8.400000000000003E-3</v>
          </cell>
          <cell r="D19">
            <v>8.435378862418963E-3</v>
          </cell>
          <cell r="E19">
            <v>7.059023258869912E-2</v>
          </cell>
          <cell r="F19">
            <v>7.3141396251394264E-2</v>
          </cell>
          <cell r="G19">
            <v>8.1576775113813227E-2</v>
          </cell>
          <cell r="I19">
            <v>5.8523047937152203E-3</v>
          </cell>
          <cell r="J19">
            <v>5.6000000000000025E-3</v>
          </cell>
          <cell r="K19">
            <v>-0.4660586606605861</v>
          </cell>
          <cell r="L19">
            <v>3.3631459530057604E-2</v>
          </cell>
          <cell r="M19">
            <v>8.4078648825144015E-2</v>
          </cell>
          <cell r="N19">
            <v>1.4630761984288049E-2</v>
          </cell>
          <cell r="O19">
            <v>1.4000000000000005E-2</v>
          </cell>
          <cell r="P19">
            <v>8.7500000000000036E-2</v>
          </cell>
          <cell r="Q19">
            <v>9.1442262401800312E-2</v>
          </cell>
          <cell r="R19">
            <v>0.3892843708935611</v>
          </cell>
          <cell r="S19">
            <v>0.47592414794857318</v>
          </cell>
          <cell r="T19">
            <v>-0.29784210849176079</v>
          </cell>
        </row>
        <row r="20">
          <cell r="B20">
            <v>0.17</v>
          </cell>
          <cell r="C20">
            <v>9.1800000000000041E-3</v>
          </cell>
          <cell r="D20">
            <v>9.222265245410588E-3</v>
          </cell>
          <cell r="E20">
            <v>7.059023258869912E-2</v>
          </cell>
          <cell r="F20">
            <v>7.3141396251394264E-2</v>
          </cell>
          <cell r="G20">
            <v>8.2363661496804852E-2</v>
          </cell>
          <cell r="I20">
            <v>6.4038511459488488E-3</v>
          </cell>
          <cell r="J20">
            <v>6.1200000000000039E-3</v>
          </cell>
          <cell r="K20">
            <v>-0.43070025521151201</v>
          </cell>
          <cell r="L20">
            <v>3.3945023422648851E-2</v>
          </cell>
          <cell r="M20">
            <v>8.4862558556622128E-2</v>
          </cell>
          <cell r="N20">
            <v>1.600962786487212E-2</v>
          </cell>
          <cell r="O20">
            <v>1.5300000000000008E-2</v>
          </cell>
          <cell r="P20">
            <v>9.0000000000000038E-2</v>
          </cell>
          <cell r="Q20">
            <v>9.4174281558071282E-2</v>
          </cell>
          <cell r="R20">
            <v>0.36638529025276334</v>
          </cell>
          <cell r="S20">
            <v>0.44251087527277844</v>
          </cell>
          <cell r="T20">
            <v>-0.27221100869469206</v>
          </cell>
        </row>
        <row r="21">
          <cell r="B21">
            <v>0.18000000000000002</v>
          </cell>
          <cell r="C21">
            <v>9.9900000000000058E-3</v>
          </cell>
          <cell r="D21">
            <v>1.0040066633573153E-2</v>
          </cell>
          <cell r="E21">
            <v>7.059023258869912E-2</v>
          </cell>
          <cell r="F21">
            <v>7.3141396251394264E-2</v>
          </cell>
          <cell r="G21">
            <v>8.3181462884967416E-2</v>
          </cell>
          <cell r="I21">
            <v>6.9777460466681407E-3</v>
          </cell>
          <cell r="J21">
            <v>6.6600000000000036E-3</v>
          </cell>
          <cell r="K21">
            <v>-0.39971408161953348</v>
          </cell>
          <cell r="L21">
            <v>3.4268058333810816E-2</v>
          </cell>
          <cell r="M21">
            <v>8.5670145834527034E-2</v>
          </cell>
          <cell r="N21">
            <v>1.744436511667035E-2</v>
          </cell>
          <cell r="O21">
            <v>1.6650000000000009E-2</v>
          </cell>
          <cell r="P21">
            <v>9.2500000000000041E-2</v>
          </cell>
          <cell r="Q21">
            <v>9.6913139537057491E-2</v>
          </cell>
          <cell r="R21">
            <v>0.34603055190538762</v>
          </cell>
          <cell r="S21">
            <v>0.41344575827162355</v>
          </cell>
          <cell r="T21">
            <v>-0.24911741236833013</v>
          </cell>
        </row>
        <row r="22">
          <cell r="B22">
            <v>0.19000000000000003</v>
          </cell>
          <cell r="C22">
            <v>1.0830000000000006E-2</v>
          </cell>
          <cell r="D22">
            <v>1.0888856500494759E-2</v>
          </cell>
          <cell r="E22">
            <v>7.059023258869912E-2</v>
          </cell>
          <cell r="F22">
            <v>7.3141396251394264E-2</v>
          </cell>
          <cell r="G22">
            <v>8.4030252751889023E-2</v>
          </cell>
          <cell r="I22">
            <v>7.5740727897165077E-3</v>
          </cell>
          <cell r="J22">
            <v>7.2200000000000042E-3</v>
          </cell>
          <cell r="K22">
            <v>-0.37230828889713696</v>
          </cell>
          <cell r="L22">
            <v>3.4600488336761485E-2</v>
          </cell>
          <cell r="M22">
            <v>8.6501220841903703E-2</v>
          </cell>
          <cell r="N22">
            <v>1.8935181974291268E-2</v>
          </cell>
          <cell r="O22">
            <v>1.805000000000001E-2</v>
          </cell>
          <cell r="P22">
            <v>9.5000000000000043E-2</v>
          </cell>
          <cell r="Q22">
            <v>9.9658852496269823E-2</v>
          </cell>
          <cell r="R22">
            <v>0.32781841759457775</v>
          </cell>
          <cell r="S22">
            <v>0.38793688864151776</v>
          </cell>
          <cell r="T22">
            <v>-0.22815956509830793</v>
          </cell>
        </row>
        <row r="23">
          <cell r="B23">
            <v>0.20000000000000004</v>
          </cell>
          <cell r="C23">
            <v>1.1700000000000009E-2</v>
          </cell>
          <cell r="D23">
            <v>1.1768712512075785E-2</v>
          </cell>
          <cell r="E23">
            <v>7.059023258869912E-2</v>
          </cell>
          <cell r="F23">
            <v>7.3141396251394264E-2</v>
          </cell>
          <cell r="G23">
            <v>8.4910108763470049E-2</v>
          </cell>
          <cell r="I23">
            <v>8.1929151243530663E-3</v>
          </cell>
          <cell r="J23">
            <v>7.8000000000000057E-3</v>
          </cell>
          <cell r="K23">
            <v>-0.34787142706934771</v>
          </cell>
          <cell r="L23">
            <v>3.4942238655238864E-2</v>
          </cell>
          <cell r="M23">
            <v>8.7355596638097152E-2</v>
          </cell>
          <cell r="N23">
            <v>2.0482287810882665E-2</v>
          </cell>
          <cell r="O23">
            <v>1.9500000000000014E-2</v>
          </cell>
          <cell r="P23">
            <v>9.7500000000000045E-2</v>
          </cell>
          <cell r="Q23">
            <v>0.1024114390544133</v>
          </cell>
          <cell r="R23">
            <v>0.31142749671484887</v>
          </cell>
          <cell r="S23">
            <v>0.36537275736029096</v>
          </cell>
          <cell r="T23">
            <v>-0.20901605766043557</v>
          </cell>
        </row>
        <row r="24">
          <cell r="B24">
            <v>0.21000000000000005</v>
          </cell>
          <cell r="C24">
            <v>1.2600000000000009E-2</v>
          </cell>
          <cell r="D24">
            <v>1.2679714334767223E-2</v>
          </cell>
          <cell r="E24">
            <v>7.059023258869912E-2</v>
          </cell>
          <cell r="F24">
            <v>7.3141396251394264E-2</v>
          </cell>
          <cell r="G24">
            <v>8.5821110586161486E-2</v>
          </cell>
          <cell r="I24">
            <v>8.8343568931459632E-3</v>
          </cell>
          <cell r="J24">
            <v>8.4000000000000064E-3</v>
          </cell>
          <cell r="K24">
            <v>-0.3259240412212463</v>
          </cell>
          <cell r="L24">
            <v>3.5293234805107113E-2</v>
          </cell>
          <cell r="M24">
            <v>8.8233087012767775E-2</v>
          </cell>
          <cell r="N24">
            <v>2.2085892232864907E-2</v>
          </cell>
          <cell r="O24">
            <v>2.1000000000000015E-2</v>
          </cell>
          <cell r="P24">
            <v>0.10000000000000005</v>
          </cell>
          <cell r="Q24">
            <v>0.10517091539459478</v>
          </cell>
          <cell r="R24">
            <v>0.29659761591890366</v>
          </cell>
          <cell r="S24">
            <v>0.34527384602967959</v>
          </cell>
          <cell r="T24">
            <v>-0.19142670052430888</v>
          </cell>
        </row>
        <row r="25">
          <cell r="B25">
            <v>0.22000000000000006</v>
          </cell>
          <cell r="C25">
            <v>1.3530000000000011E-2</v>
          </cell>
          <cell r="D25">
            <v>1.3621944750466186E-2</v>
          </cell>
          <cell r="E25">
            <v>7.059023258869912E-2</v>
          </cell>
          <cell r="F25">
            <v>7.3141396251394264E-2</v>
          </cell>
          <cell r="G25">
            <v>8.676334100186045E-2</v>
          </cell>
          <cell r="I25">
            <v>9.4984823393477347E-3</v>
          </cell>
          <cell r="J25">
            <v>9.0200000000000072E-3</v>
          </cell>
          <cell r="K25">
            <v>-0.30608500663493698</v>
          </cell>
          <cell r="L25">
            <v>3.5653403020711349E-2</v>
          </cell>
          <cell r="M25">
            <v>8.9133507551778374E-2</v>
          </cell>
          <cell r="N25">
            <v>2.3746205848369336E-2</v>
          </cell>
          <cell r="O25">
            <v>2.2550000000000018E-2</v>
          </cell>
          <cell r="P25">
            <v>0.10250000000000005</v>
          </cell>
          <cell r="Q25">
            <v>0.10793729931076967</v>
          </cell>
          <cell r="R25">
            <v>0.28311590610440801</v>
          </cell>
          <cell r="S25">
            <v>0.32725896494384621</v>
          </cell>
          <cell r="T25">
            <v>-0.17517860679363834</v>
          </cell>
        </row>
        <row r="26">
          <cell r="B26">
            <v>0.23000000000000007</v>
          </cell>
          <cell r="C26">
            <v>1.449000000000001E-2</v>
          </cell>
          <cell r="D26">
            <v>1.4595488909277865E-2</v>
          </cell>
          <cell r="E26">
            <v>7.059023258869912E-2</v>
          </cell>
          <cell r="F26">
            <v>7.3141396251394264E-2</v>
          </cell>
          <cell r="G26">
            <v>8.7736885160672129E-2</v>
          </cell>
          <cell r="I26">
            <v>1.0185375901698336E-2</v>
          </cell>
          <cell r="J26">
            <v>9.6600000000000089E-3</v>
          </cell>
          <cell r="K26">
            <v>-0.28804764303111519</v>
          </cell>
          <cell r="L26">
            <v>3.6022669965904697E-2</v>
          </cell>
          <cell r="M26">
            <v>9.0056674914761742E-2</v>
          </cell>
          <cell r="N26">
            <v>2.5463439754245837E-2</v>
          </cell>
          <cell r="O26">
            <v>2.4150000000000019E-2</v>
          </cell>
          <cell r="P26">
            <v>0.10500000000000005</v>
          </cell>
          <cell r="Q26">
            <v>0.11071060762715579</v>
          </cell>
          <cell r="R26">
            <v>0.2708065188824772</v>
          </cell>
          <cell r="S26">
            <v>0.31102136549759885</v>
          </cell>
          <cell r="T26">
            <v>-0.16009591125532141</v>
          </cell>
        </row>
        <row r="27">
          <cell r="B27">
            <v>0.24000000000000007</v>
          </cell>
          <cell r="C27">
            <v>1.5480000000000011E-2</v>
          </cell>
          <cell r="D27">
            <v>1.5600435875121166E-2</v>
          </cell>
          <cell r="E27">
            <v>7.059023258869912E-2</v>
          </cell>
          <cell r="F27">
            <v>7.3141396251394264E-2</v>
          </cell>
          <cell r="G27">
            <v>8.874183212651543E-2</v>
          </cell>
          <cell r="I27">
            <v>1.0895122321976812E-2</v>
          </cell>
          <cell r="J27">
            <v>1.032000000000001E-2</v>
          </cell>
          <cell r="K27">
            <v>-0.27156244107658667</v>
          </cell>
          <cell r="L27">
            <v>3.6400963343887288E-2</v>
          </cell>
          <cell r="M27">
            <v>9.100240835971822E-2</v>
          </cell>
          <cell r="N27">
            <v>2.7237805804942027E-2</v>
          </cell>
          <cell r="O27">
            <v>2.5800000000000021E-2</v>
          </cell>
          <cell r="P27">
            <v>0.10750000000000005</v>
          </cell>
          <cell r="Q27">
            <v>0.11349085752059174</v>
          </cell>
          <cell r="R27">
            <v>0.25952291392904064</v>
          </cell>
          <cell r="S27">
            <v>0.29631146647066298</v>
          </cell>
          <cell r="T27">
            <v>-0.14603205640844891</v>
          </cell>
        </row>
        <row r="28">
          <cell r="B28">
            <v>0.25000000000000006</v>
          </cell>
          <cell r="C28">
            <v>1.6500000000000011E-2</v>
          </cell>
          <cell r="D28">
            <v>1.6636876468287154E-2</v>
          </cell>
          <cell r="E28">
            <v>7.059023258869912E-2</v>
          </cell>
          <cell r="F28">
            <v>7.3141396251394264E-2</v>
          </cell>
          <cell r="G28">
            <v>8.9778272719681418E-2</v>
          </cell>
          <cell r="I28">
            <v>1.1627806702505343E-2</v>
          </cell>
          <cell r="J28">
            <v>1.100000000000001E-2</v>
          </cell>
          <cell r="K28">
            <v>-0.25642437850945798</v>
          </cell>
          <cell r="L28">
            <v>3.678821102816162E-2</v>
          </cell>
          <cell r="M28">
            <v>9.197052757040404E-2</v>
          </cell>
          <cell r="N28">
            <v>2.9069516756263354E-2</v>
          </cell>
          <cell r="O28">
            <v>2.7500000000000021E-2</v>
          </cell>
          <cell r="P28">
            <v>0.11000000000000006</v>
          </cell>
          <cell r="Q28">
            <v>0.11627806702505339</v>
          </cell>
          <cell r="R28">
            <v>0.24914199737187906</v>
          </cell>
          <cell r="S28">
            <v>0.28292417281482996</v>
          </cell>
          <cell r="T28">
            <v>-0.13286393034682567</v>
          </cell>
        </row>
        <row r="29">
          <cell r="B29">
            <v>0.26000000000000006</v>
          </cell>
          <cell r="C29">
            <v>1.7550000000000014E-2</v>
          </cell>
          <cell r="D29">
            <v>1.770490612825637E-2</v>
          </cell>
          <cell r="E29">
            <v>7.059023258869912E-2</v>
          </cell>
          <cell r="F29">
            <v>7.3141396251394264E-2</v>
          </cell>
          <cell r="G29">
            <v>9.0846302379650634E-2</v>
          </cell>
          <cell r="I29">
            <v>1.2383514377857036E-2</v>
          </cell>
          <cell r="J29">
            <v>1.1700000000000009E-2</v>
          </cell>
          <cell r="K29">
            <v>-0.24246346308113909</v>
          </cell>
          <cell r="L29">
            <v>3.7184342213615093E-2</v>
          </cell>
          <cell r="M29">
            <v>9.2960855534037726E-2</v>
          </cell>
          <cell r="N29">
            <v>3.0958785944642589E-2</v>
          </cell>
          <cell r="O29">
            <v>2.9250000000000023E-2</v>
          </cell>
          <cell r="P29">
            <v>0.11250000000000006</v>
          </cell>
          <cell r="Q29">
            <v>0.1190722536332407</v>
          </cell>
          <cell r="R29">
            <v>0.23955961285757602</v>
          </cell>
          <cell r="S29">
            <v>0.27068941433472915</v>
          </cell>
          <cell r="T29">
            <v>-0.12048735922433532</v>
          </cell>
        </row>
        <row r="30">
          <cell r="B30">
            <v>0.27000000000000007</v>
          </cell>
          <cell r="C30">
            <v>1.8630000000000015E-2</v>
          </cell>
          <cell r="D30">
            <v>1.8804621195461335E-2</v>
          </cell>
          <cell r="E30">
            <v>7.059023258869912E-2</v>
          </cell>
          <cell r="F30">
            <v>7.3141396251394264E-2</v>
          </cell>
          <cell r="G30">
            <v>9.1946017446855599E-2</v>
          </cell>
          <cell r="I30">
            <v>1.3162330883532001E-2</v>
          </cell>
          <cell r="J30">
            <v>1.2420000000000011E-2</v>
          </cell>
          <cell r="K30">
            <v>-0.22953757612076875</v>
          </cell>
          <cell r="L30">
            <v>3.75892859296445E-2</v>
          </cell>
          <cell r="M30">
            <v>9.3973214824111251E-2</v>
          </cell>
          <cell r="N30">
            <v>3.2905827208830001E-2</v>
          </cell>
          <cell r="O30">
            <v>3.1050000000000025E-2</v>
          </cell>
          <cell r="P30">
            <v>0.11500000000000006</v>
          </cell>
          <cell r="Q30">
            <v>0.12187343410677776</v>
          </cell>
          <cell r="R30">
            <v>0.23068703460359169</v>
          </cell>
          <cell r="S30">
            <v>0.25946499278069091</v>
          </cell>
          <cell r="T30">
            <v>-0.10881360049681393</v>
          </cell>
        </row>
        <row r="31">
          <cell r="B31">
            <v>0.28000000000000008</v>
          </cell>
          <cell r="C31">
            <v>1.9740000000000014E-2</v>
          </cell>
          <cell r="D31">
            <v>1.9936121898036951E-2</v>
          </cell>
          <cell r="E31">
            <v>7.059023258869912E-2</v>
          </cell>
          <cell r="F31">
            <v>7.3141396251394264E-2</v>
          </cell>
          <cell r="G31">
            <v>9.3077518149431215E-2</v>
          </cell>
          <cell r="I31">
            <v>1.3964342104403433E-2</v>
          </cell>
          <cell r="J31">
            <v>1.3160000000000012E-2</v>
          </cell>
          <cell r="K31">
            <v>-0.21752700555809201</v>
          </cell>
          <cell r="L31">
            <v>3.8002972222883791E-2</v>
          </cell>
          <cell r="M31">
            <v>9.5007430557209477E-2</v>
          </cell>
          <cell r="N31">
            <v>3.491085526100858E-2</v>
          </cell>
          <cell r="O31">
            <v>3.2900000000000026E-2</v>
          </cell>
          <cell r="P31">
            <v>0.11750000000000006</v>
          </cell>
          <cell r="Q31">
            <v>0.12468162593217347</v>
          </cell>
          <cell r="R31">
            <v>0.22244821193917771</v>
          </cell>
          <cell r="S31">
            <v>0.24913111334083426</v>
          </cell>
          <cell r="T31">
            <v>-9.7766586007004247E-2</v>
          </cell>
        </row>
        <row r="32">
          <cell r="B32">
            <v>0.29000000000000009</v>
          </cell>
          <cell r="C32">
            <v>2.0880000000000017E-2</v>
          </cell>
          <cell r="D32">
            <v>2.1099512359457728E-2</v>
          </cell>
          <cell r="E32">
            <v>7.059023258869912E-2</v>
          </cell>
          <cell r="F32">
            <v>7.3141396251394264E-2</v>
          </cell>
          <cell r="G32">
            <v>9.4240908610851992E-2</v>
          </cell>
          <cell r="I32">
            <v>1.4789634336151727E-2</v>
          </cell>
          <cell r="J32">
            <v>1.3920000000000014E-2</v>
          </cell>
          <cell r="K32">
            <v>-0.20633020961390103</v>
          </cell>
          <cell r="L32">
            <v>3.8425332153215405E-2</v>
          </cell>
          <cell r="M32">
            <v>9.6063330383038506E-2</v>
          </cell>
          <cell r="N32">
            <v>3.6974085840379319E-2</v>
          </cell>
          <cell r="O32">
            <v>3.4800000000000032E-2</v>
          </cell>
          <cell r="P32">
            <v>0.12000000000000006</v>
          </cell>
          <cell r="Q32">
            <v>0.12749684772544589</v>
          </cell>
          <cell r="R32">
            <v>0.21477758394127502</v>
          </cell>
          <cell r="S32">
            <v>0.23958614872849493</v>
          </cell>
          <cell r="T32">
            <v>-8.728073621582913E-2</v>
          </cell>
        </row>
        <row r="33">
          <cell r="B33">
            <v>0.3000000000000001</v>
          </cell>
          <cell r="C33">
            <v>2.2050000000000021E-2</v>
          </cell>
          <cell r="D33">
            <v>2.2294897913854417E-2</v>
          </cell>
          <cell r="E33">
            <v>7.059023258869912E-2</v>
          </cell>
          <cell r="F33">
            <v>7.3141396251394264E-2</v>
          </cell>
          <cell r="G33">
            <v>9.5436294165248681E-2</v>
          </cell>
          <cell r="I33">
            <v>1.5638293915944224E-2</v>
          </cell>
          <cell r="J33">
            <v>1.4700000000000013E-2</v>
          </cell>
          <cell r="K33">
            <v>-0.195860508991202</v>
          </cell>
          <cell r="L33">
            <v>3.8856296743960884E-2</v>
          </cell>
          <cell r="M33">
            <v>9.7140741859902208E-2</v>
          </cell>
          <cell r="N33">
            <v>3.9095734789860559E-2</v>
          </cell>
          <cell r="O33">
            <v>3.6750000000000033E-2</v>
          </cell>
          <cell r="P33">
            <v>0.12250000000000007</v>
          </cell>
          <cell r="Q33">
            <v>0.13031911596620183</v>
          </cell>
          <cell r="R33">
            <v>0.2076183311432325</v>
          </cell>
          <cell r="S33">
            <v>0.23074333079215514</v>
          </cell>
          <cell r="T33">
            <v>-7.7299215177030672E-2</v>
          </cell>
        </row>
        <row r="34">
          <cell r="B34">
            <v>0.31000000000000011</v>
          </cell>
          <cell r="C34">
            <v>2.3250000000000014E-2</v>
          </cell>
          <cell r="D34">
            <v>2.3522387965638547E-2</v>
          </cell>
          <cell r="E34">
            <v>7.059023258869912E-2</v>
          </cell>
          <cell r="F34">
            <v>7.3141396251394264E-2</v>
          </cell>
          <cell r="G34">
            <v>9.6663784217032811E-2</v>
          </cell>
          <cell r="I34">
            <v>1.6510407681799354E-2</v>
          </cell>
          <cell r="J34">
            <v>1.5500000000000012E-2</v>
          </cell>
          <cell r="K34">
            <v>-0.18604346979400033</v>
          </cell>
          <cell r="L34">
            <v>3.9295798090967268E-2</v>
          </cell>
          <cell r="M34">
            <v>9.8239495227418164E-2</v>
          </cell>
          <cell r="N34">
            <v>4.1276019204498381E-2</v>
          </cell>
          <cell r="O34">
            <v>3.8750000000000027E-2</v>
          </cell>
          <cell r="P34">
            <v>0.12500000000000006</v>
          </cell>
          <cell r="Q34">
            <v>0.13314844904676892</v>
          </cell>
          <cell r="R34">
            <v>0.20092096562248307</v>
          </cell>
          <cell r="S34">
            <v>0.22252813462373644</v>
          </cell>
          <cell r="T34">
            <v>-6.7772516575714148E-2</v>
          </cell>
        </row>
        <row r="35">
          <cell r="B35">
            <v>0.32000000000000012</v>
          </cell>
          <cell r="C35">
            <v>2.4480000000000019E-2</v>
          </cell>
          <cell r="D35">
            <v>2.4782095282204875E-2</v>
          </cell>
          <cell r="E35">
            <v>7.059023258869912E-2</v>
          </cell>
          <cell r="F35">
            <v>7.3141396251394264E-2</v>
          </cell>
          <cell r="G35">
            <v>9.7923491533599138E-2</v>
          </cell>
          <cell r="I35">
            <v>1.740606261105038E-2</v>
          </cell>
          <cell r="J35">
            <v>1.6320000000000012E-2</v>
          </cell>
          <cell r="K35">
            <v>-0.17681482498977674</v>
          </cell>
          <cell r="L35">
            <v>3.9743769103589177E-2</v>
          </cell>
          <cell r="M35">
            <v>9.9359422758972943E-2</v>
          </cell>
          <cell r="N35">
            <v>4.3515156527625949E-2</v>
          </cell>
          <cell r="O35">
            <v>4.0800000000000031E-2</v>
          </cell>
          <cell r="P35">
            <v>0.12750000000000006</v>
          </cell>
          <cell r="Q35">
            <v>0.13598486414883104</v>
          </cell>
          <cell r="R35">
            <v>0.1946421854467805</v>
          </cell>
          <cell r="S35">
            <v>0.21487619760500865</v>
          </cell>
          <cell r="T35">
            <v>-5.8657321297949455E-2</v>
          </cell>
        </row>
        <row r="36">
          <cell r="B36">
            <v>0.33000000000000013</v>
          </cell>
          <cell r="C36">
            <v>2.574000000000002E-2</v>
          </cell>
          <cell r="D36">
            <v>2.6074134537813709E-2</v>
          </cell>
          <cell r="E36">
            <v>7.059023258869912E-2</v>
          </cell>
          <cell r="F36">
            <v>7.3141396251394264E-2</v>
          </cell>
          <cell r="G36">
            <v>9.9215530789207973E-2</v>
          </cell>
          <cell r="I36">
            <v>1.832534596857582E-2</v>
          </cell>
          <cell r="J36">
            <v>1.7160000000000016E-2</v>
          </cell>
          <cell r="K36">
            <v>-0.16811879974636645</v>
          </cell>
          <cell r="L36">
            <v>4.0200142909634938E-2</v>
          </cell>
          <cell r="M36">
            <v>0.10050035727408733</v>
          </cell>
          <cell r="N36">
            <v>4.5813364921439552E-2</v>
          </cell>
          <cell r="O36">
            <v>4.2900000000000035E-2</v>
          </cell>
          <cell r="P36">
            <v>0.13000000000000006</v>
          </cell>
          <cell r="Q36">
            <v>0.13882837854981678</v>
          </cell>
          <cell r="R36">
            <v>0.18874393740293866</v>
          </cell>
          <cell r="S36">
            <v>0.20773164750697526</v>
          </cell>
          <cell r="T36">
            <v>-4.9915558853121877E-2</v>
          </cell>
        </row>
        <row r="37">
          <cell r="B37">
            <v>0.34000000000000014</v>
          </cell>
          <cell r="C37">
            <v>2.7030000000000023E-2</v>
          </cell>
          <cell r="D37">
            <v>2.739862432172524E-2</v>
          </cell>
          <cell r="E37">
            <v>7.059023258869912E-2</v>
          </cell>
          <cell r="F37">
            <v>7.3141396251394264E-2</v>
          </cell>
          <cell r="G37">
            <v>0.1005400205731195</v>
          </cell>
          <cell r="I37">
            <v>1.9268345540138367E-2</v>
          </cell>
          <cell r="J37">
            <v>1.8020000000000019E-2</v>
          </cell>
          <cell r="K37">
            <v>-0.15990676115295144</v>
          </cell>
          <cell r="L37">
            <v>4.0664853637913244E-2</v>
          </cell>
          <cell r="M37">
            <v>0.1016621340947831</v>
          </cell>
          <cell r="N37">
            <v>4.8170863850345913E-2</v>
          </cell>
          <cell r="O37">
            <v>4.5050000000000041E-2</v>
          </cell>
          <cell r="P37">
            <v>0.13250000000000006</v>
          </cell>
          <cell r="Q37">
            <v>0.14167901132454674</v>
          </cell>
          <cell r="R37">
            <v>0.18319264512638161</v>
          </cell>
          <cell r="S37">
            <v>0.20104575190437868</v>
          </cell>
          <cell r="T37">
            <v>-4.1513633801834871E-2</v>
          </cell>
        </row>
        <row r="38">
          <cell r="B38">
            <v>0.35000000000000014</v>
          </cell>
          <cell r="C38">
            <v>2.8350000000000024E-2</v>
          </cell>
          <cell r="D38">
            <v>2.875568562344033E-2</v>
          </cell>
          <cell r="E38">
            <v>7.059023258869912E-2</v>
          </cell>
          <cell r="F38">
            <v>7.3141396251394264E-2</v>
          </cell>
          <cell r="G38">
            <v>0.10189708187483459</v>
          </cell>
          <cell r="I38">
            <v>2.0235149129813786E-2</v>
          </cell>
          <cell r="J38">
            <v>1.8900000000000017E-2</v>
          </cell>
          <cell r="K38">
            <v>-0.15213611364621848</v>
          </cell>
          <cell r="L38">
            <v>4.1137835849131145E-2</v>
          </cell>
          <cell r="M38">
            <v>0.10284458962282786</v>
          </cell>
          <cell r="N38">
            <v>5.0587872824534461E-2</v>
          </cell>
          <cell r="O38">
            <v>4.7250000000000042E-2</v>
          </cell>
          <cell r="P38">
            <v>0.13500000000000006</v>
          </cell>
          <cell r="Q38">
            <v>0.14453677949866983</v>
          </cell>
          <cell r="R38">
            <v>0.17795856955134215</v>
          </cell>
          <cell r="S38">
            <v>0.19477581127005372</v>
          </cell>
          <cell r="T38">
            <v>-3.3421790052672318E-2</v>
          </cell>
        </row>
        <row r="39">
          <cell r="B39">
            <v>0.36000000000000015</v>
          </cell>
          <cell r="C39">
            <v>2.9700000000000025E-2</v>
          </cell>
          <cell r="D39">
            <v>3.0145443619437273E-2</v>
          </cell>
          <cell r="E39">
            <v>7.059023258869912E-2</v>
          </cell>
          <cell r="F39">
            <v>7.3141396251394264E-2</v>
          </cell>
          <cell r="G39">
            <v>0.10328683987083154</v>
          </cell>
          <cell r="I39">
            <v>2.1225844927563867E-2</v>
          </cell>
          <cell r="J39">
            <v>1.9800000000000019E-2</v>
          </cell>
          <cell r="K39">
            <v>-0.14476939662573307</v>
          </cell>
          <cell r="L39">
            <v>4.1619025220126601E-2</v>
          </cell>
          <cell r="M39">
            <v>0.1040475630503165</v>
          </cell>
          <cell r="N39">
            <v>5.3064612318909667E-2</v>
          </cell>
          <cell r="O39">
            <v>4.9500000000000044E-2</v>
          </cell>
          <cell r="P39">
            <v>0.13750000000000007</v>
          </cell>
          <cell r="Q39">
            <v>0.14740170088586013</v>
          </cell>
          <cell r="R39">
            <v>0.17301527595269375</v>
          </cell>
          <cell r="S39">
            <v>0.18888425764076167</v>
          </cell>
          <cell r="T39">
            <v>-2.5613575066833622E-2</v>
          </cell>
        </row>
        <row r="40">
          <cell r="B40">
            <v>0.37000000000000016</v>
          </cell>
          <cell r="C40">
            <v>3.1080000000000028E-2</v>
          </cell>
          <cell r="D40">
            <v>3.1568025686211643E-2</v>
          </cell>
          <cell r="E40">
            <v>7.059023258869912E-2</v>
          </cell>
          <cell r="F40">
            <v>7.3141396251394264E-2</v>
          </cell>
          <cell r="G40">
            <v>0.10470942193760591</v>
          </cell>
          <cell r="I40">
            <v>2.2240521408073161E-2</v>
          </cell>
          <cell r="J40">
            <v>2.072000000000002E-2</v>
          </cell>
          <cell r="K40">
            <v>-0.13777353669444237</v>
          </cell>
          <cell r="L40">
            <v>4.2108357754688006E-2</v>
          </cell>
          <cell r="M40">
            <v>0.10527089438672001</v>
          </cell>
          <cell r="N40">
            <v>5.5601303520182901E-2</v>
          </cell>
          <cell r="O40">
            <v>5.1800000000000047E-2</v>
          </cell>
          <cell r="P40">
            <v>0.14000000000000007</v>
          </cell>
          <cell r="Q40">
            <v>0.15027379329779156</v>
          </cell>
          <cell r="R40">
            <v>0.16833918741343176</v>
          </cell>
          <cell r="S40">
            <v>0.18333790805462802</v>
          </cell>
          <cell r="T40">
            <v>-1.8065394115640204E-2</v>
          </cell>
        </row>
        <row r="41">
          <cell r="B41">
            <v>0.38000000000000017</v>
          </cell>
          <cell r="C41">
            <v>3.2490000000000033E-2</v>
          </cell>
          <cell r="D41">
            <v>3.3023562594494349E-2</v>
          </cell>
          <cell r="E41">
            <v>7.059023258869912E-2</v>
          </cell>
          <cell r="F41">
            <v>7.3141396251394264E-2</v>
          </cell>
          <cell r="G41">
            <v>0.10616495884588861</v>
          </cell>
          <cell r="I41">
            <v>2.327926745764251E-2</v>
          </cell>
          <cell r="J41">
            <v>2.1660000000000023E-2</v>
          </cell>
          <cell r="K41">
            <v>-0.13111922413450605</v>
          </cell>
          <cell r="L41">
            <v>4.2605770248256576E-2</v>
          </cell>
          <cell r="M41">
            <v>0.10651442562064144</v>
          </cell>
          <cell r="N41">
            <v>5.819816864410627E-2</v>
          </cell>
          <cell r="O41">
            <v>5.4150000000000052E-2</v>
          </cell>
          <cell r="P41">
            <v>0.14250000000000007</v>
          </cell>
          <cell r="Q41">
            <v>0.15315307537922696</v>
          </cell>
          <cell r="R41">
            <v>0.16390920879728882</v>
          </cell>
          <cell r="S41">
            <v>0.17810734066784439</v>
          </cell>
          <cell r="T41">
            <v>-1.0756133418061864E-2</v>
          </cell>
        </row>
        <row r="42">
          <cell r="B42">
            <v>0.39000000000000018</v>
          </cell>
          <cell r="C42">
            <v>3.393000000000003E-2</v>
          </cell>
          <cell r="D42">
            <v>3.4512187993903876E-2</v>
          </cell>
          <cell r="E42">
            <v>7.059023258869912E-2</v>
          </cell>
          <cell r="F42">
            <v>7.3141396251394264E-2</v>
          </cell>
          <cell r="G42">
            <v>0.10765358424529814</v>
          </cell>
          <cell r="I42">
            <v>2.4342172049296607E-2</v>
          </cell>
          <cell r="J42">
            <v>2.2620000000000022E-2</v>
          </cell>
          <cell r="K42">
            <v>-0.12478040173065263</v>
          </cell>
          <cell r="L42">
            <v>4.31112001069658E-2</v>
          </cell>
          <cell r="M42">
            <v>0.10777800026741449</v>
          </cell>
          <cell r="N42">
            <v>6.0855430123241516E-2</v>
          </cell>
          <cell r="O42">
            <v>5.6550000000000052E-2</v>
          </cell>
          <cell r="P42">
            <v>0.14500000000000007</v>
          </cell>
          <cell r="Q42">
            <v>0.15603956441856792</v>
          </cell>
          <cell r="R42">
            <v>0.15970640857171731</v>
          </cell>
          <cell r="S42">
            <v>0.17316638190392242</v>
          </cell>
          <cell r="T42">
            <v>-3.6668441531493845E-3</v>
          </cell>
        </row>
        <row r="43">
          <cell r="B43">
            <v>0.40000000000000019</v>
          </cell>
          <cell r="C43">
            <v>3.5400000000000036E-2</v>
          </cell>
          <cell r="D43">
            <v>3.6034039083587377E-2</v>
          </cell>
          <cell r="E43">
            <v>7.059023258869912E-2</v>
          </cell>
          <cell r="F43">
            <v>7.3141396251394264E-2</v>
          </cell>
          <cell r="G43">
            <v>0.10917543533498164</v>
          </cell>
          <cell r="I43">
            <v>2.5429324636793045E-2</v>
          </cell>
          <cell r="J43">
            <v>2.3600000000000024E-2</v>
          </cell>
          <cell r="K43">
            <v>-0.11873382226358764</v>
          </cell>
          <cell r="L43">
            <v>4.3624585580377601E-2</v>
          </cell>
          <cell r="M43">
            <v>0.109061463950944</v>
          </cell>
          <cell r="N43">
            <v>6.3573311591982609E-2</v>
          </cell>
          <cell r="O43">
            <v>5.9000000000000059E-2</v>
          </cell>
          <cell r="P43">
            <v>0.14750000000000008</v>
          </cell>
          <cell r="Q43">
            <v>0.15893327897995646</v>
          </cell>
          <cell r="R43">
            <v>0.15571374835742435</v>
          </cell>
          <cell r="S43">
            <v>0.16849166590856246</v>
          </cell>
          <cell r="T43">
            <v>3.2195306225321074E-3</v>
          </cell>
        </row>
        <row r="44">
          <cell r="B44">
            <v>0.4100000000000002</v>
          </cell>
          <cell r="C44">
            <v>3.6900000000000037E-2</v>
          </cell>
          <cell r="D44">
            <v>3.7589256454390263E-2</v>
          </cell>
          <cell r="E44">
            <v>7.059023258869912E-2</v>
          </cell>
          <cell r="F44">
            <v>7.3141396251394264E-2</v>
          </cell>
          <cell r="G44">
            <v>0.11073065270578453</v>
          </cell>
          <cell r="I44">
            <v>2.6540814837865447E-2</v>
          </cell>
          <cell r="J44">
            <v>2.4600000000000025E-2</v>
          </cell>
          <cell r="K44">
            <v>-0.11295868873790815</v>
          </cell>
          <cell r="L44">
            <v>4.4145865723252832E-2</v>
          </cell>
          <cell r="M44">
            <v>0.11036466430813208</v>
          </cell>
          <cell r="N44">
            <v>6.6352037094663613E-2</v>
          </cell>
          <cell r="O44">
            <v>6.1500000000000062E-2</v>
          </cell>
          <cell r="P44">
            <v>0.15000000000000008</v>
          </cell>
          <cell r="Q44">
            <v>0.16183423681625264</v>
          </cell>
          <cell r="R44">
            <v>0.15191585205602376</v>
          </cell>
          <cell r="S44">
            <v>0.16406227284837627</v>
          </cell>
          <cell r="T44">
            <v>9.9183847602288822E-3</v>
          </cell>
        </row>
        <row r="45">
          <cell r="B45">
            <v>0.42000000000000021</v>
          </cell>
          <cell r="C45">
            <v>3.8430000000000034E-2</v>
          </cell>
          <cell r="D45">
            <v>3.9177983025992846E-2</v>
          </cell>
          <cell r="E45">
            <v>7.059023258869912E-2</v>
          </cell>
          <cell r="F45">
            <v>7.3141396251394264E-2</v>
          </cell>
          <cell r="G45">
            <v>0.11231937927738711</v>
          </cell>
          <cell r="I45">
            <v>2.7676732537745698E-2</v>
          </cell>
          <cell r="J45">
            <v>2.5620000000000028E-2</v>
          </cell>
          <cell r="K45">
            <v>-0.10743633752442117</v>
          </cell>
          <cell r="L45">
            <v>4.4674979959703813E-2</v>
          </cell>
          <cell r="M45">
            <v>0.11168744989925952</v>
          </cell>
          <cell r="N45">
            <v>6.9191831344364241E-2</v>
          </cell>
          <cell r="O45">
            <v>6.4050000000000065E-2</v>
          </cell>
          <cell r="P45">
            <v>0.15250000000000008</v>
          </cell>
          <cell r="Q45">
            <v>0.16474245558181955</v>
          </cell>
          <cell r="R45">
            <v>0.14829880795945177</v>
          </cell>
          <cell r="S45">
            <v>0.1598594138288536</v>
          </cell>
          <cell r="T45">
            <v>1.6443647622367774E-2</v>
          </cell>
        </row>
        <row r="46">
          <cell r="B46">
            <v>0.43000000000000022</v>
          </cell>
          <cell r="C46">
            <v>3.9990000000000039E-2</v>
          </cell>
          <cell r="D46">
            <v>4.0800365786821891E-2</v>
          </cell>
          <cell r="E46">
            <v>7.059023258869912E-2</v>
          </cell>
          <cell r="F46">
            <v>7.3141396251394264E-2</v>
          </cell>
          <cell r="G46">
            <v>0.11394176203821615</v>
          </cell>
          <cell r="I46">
            <v>2.883716813746981E-2</v>
          </cell>
          <cell r="J46">
            <v>2.6660000000000031E-2</v>
          </cell>
          <cell r="K46">
            <v>-0.10214997736198406</v>
          </cell>
          <cell r="L46">
            <v>4.5211868754060247E-2</v>
          </cell>
          <cell r="M46">
            <v>0.11302967188515062</v>
          </cell>
          <cell r="N46">
            <v>7.2092920343674524E-2</v>
          </cell>
          <cell r="O46">
            <v>6.665000000000007E-2</v>
          </cell>
          <cell r="P46">
            <v>0.15500000000000008</v>
          </cell>
          <cell r="Q46">
            <v>0.1676579542876151</v>
          </cell>
          <cell r="R46">
            <v>0.14484999847202265</v>
          </cell>
          <cell r="S46">
            <v>0.155866169611383</v>
          </cell>
          <cell r="T46">
            <v>2.2807955815592446E-2</v>
          </cell>
        </row>
        <row r="47">
          <cell r="B47">
            <v>0.44000000000000022</v>
          </cell>
          <cell r="C47">
            <v>4.1580000000000041E-2</v>
          </cell>
          <cell r="D47">
            <v>4.2456554695067705E-2</v>
          </cell>
          <cell r="E47">
            <v>7.059023258869912E-2</v>
          </cell>
          <cell r="F47">
            <v>7.3141396251394264E-2</v>
          </cell>
          <cell r="G47">
            <v>0.11559795094646197</v>
          </cell>
          <cell r="I47">
            <v>3.0022212181343041E-2</v>
          </cell>
          <cell r="J47">
            <v>2.7720000000000029E-2</v>
          </cell>
          <cell r="K47">
            <v>-9.7084462689693174E-2</v>
          </cell>
          <cell r="L47">
            <v>4.5756473202612134E-2</v>
          </cell>
          <cell r="M47">
            <v>0.11439118300653033</v>
          </cell>
          <cell r="N47">
            <v>7.5055530453357597E-2</v>
          </cell>
          <cell r="O47">
            <v>6.930000000000007E-2</v>
          </cell>
          <cell r="P47">
            <v>0.15750000000000008</v>
          </cell>
          <cell r="Q47">
            <v>0.17058075103035808</v>
          </cell>
          <cell r="R47">
            <v>0.14155795305220395</v>
          </cell>
          <cell r="S47">
            <v>0.15206726277358928</v>
          </cell>
          <cell r="T47">
            <v>2.902279797815413E-2</v>
          </cell>
        </row>
        <row r="48">
          <cell r="B48">
            <v>0.45000000000000023</v>
          </cell>
          <cell r="C48">
            <v>4.3200000000000044E-2</v>
          </cell>
          <cell r="D48">
            <v>4.4146702723829589E-2</v>
          </cell>
          <cell r="E48">
            <v>7.059023258869912E-2</v>
          </cell>
          <cell r="F48">
            <v>7.3141396251394264E-2</v>
          </cell>
          <cell r="G48">
            <v>0.11728809897522385</v>
          </cell>
          <cell r="I48">
            <v>3.1231955505070009E-2</v>
          </cell>
          <cell r="J48">
            <v>2.8800000000000034E-2</v>
          </cell>
          <cell r="K48">
            <v>-9.2226097162141807E-2</v>
          </cell>
          <cell r="L48">
            <v>4.6308735036372867E-2</v>
          </cell>
          <cell r="M48">
            <v>0.11577183759093215</v>
          </cell>
          <cell r="N48">
            <v>7.807988876267502E-2</v>
          </cell>
          <cell r="O48">
            <v>7.2000000000000078E-2</v>
          </cell>
          <cell r="P48">
            <v>0.16000000000000009</v>
          </cell>
          <cell r="Q48">
            <v>0.1735108639170555</v>
          </cell>
          <cell r="R48">
            <v>0.13841222076215501</v>
          </cell>
          <cell r="S48">
            <v>0.14844886210397346</v>
          </cell>
          <cell r="T48">
            <v>3.5098643154900494E-2</v>
          </cell>
        </row>
        <row r="49">
          <cell r="B49">
            <v>0.46000000000000024</v>
          </cell>
          <cell r="C49">
            <v>4.4850000000000043E-2</v>
          </cell>
          <cell r="D49">
            <v>4.5870967218896164E-2</v>
          </cell>
          <cell r="E49">
            <v>7.059023258869912E-2</v>
          </cell>
          <cell r="F49">
            <v>7.3141396251394264E-2</v>
          </cell>
          <cell r="G49">
            <v>0.11901236347029043</v>
          </cell>
          <cell r="I49">
            <v>3.2466489199786487E-2</v>
          </cell>
          <cell r="J49">
            <v>2.9900000000000034E-2</v>
          </cell>
          <cell r="K49">
            <v>-8.7562470292142702E-2</v>
          </cell>
          <cell r="L49">
            <v>4.686859716551281E-2</v>
          </cell>
          <cell r="M49">
            <v>0.11717149291378202</v>
          </cell>
          <cell r="N49">
            <v>8.1166222999466214E-2</v>
          </cell>
          <cell r="O49">
            <v>7.475000000000008E-2</v>
          </cell>
          <cell r="P49">
            <v>0.16250000000000009</v>
          </cell>
          <cell r="Q49">
            <v>0.17644831086840473</v>
          </cell>
          <cell r="R49">
            <v>0.13540325944123857</v>
          </cell>
          <cell r="S49">
            <v>0.14499841769025701</v>
          </cell>
          <cell r="T49">
            <v>4.1045051427166163E-2</v>
          </cell>
        </row>
        <row r="50">
          <cell r="B50">
            <v>0.47000000000000025</v>
          </cell>
          <cell r="C50">
            <v>4.6530000000000057E-2</v>
          </cell>
          <cell r="D50">
            <v>4.762950673598354E-2</v>
          </cell>
          <cell r="E50">
            <v>7.059023258869912E-2</v>
          </cell>
          <cell r="F50">
            <v>7.3141396251394264E-2</v>
          </cell>
          <cell r="G50">
            <v>0.1207709029873778</v>
          </cell>
          <cell r="I50">
            <v>3.3725904872559546E-2</v>
          </cell>
          <cell r="J50">
            <v>3.1020000000000037E-2</v>
          </cell>
          <cell r="K50">
            <v>-8.3082307581972215E-2</v>
          </cell>
          <cell r="L50">
            <v>4.7436002386549332E-2</v>
          </cell>
          <cell r="M50">
            <v>0.11859000596637333</v>
          </cell>
          <cell r="N50">
            <v>8.431476218139887E-2</v>
          </cell>
          <cell r="O50">
            <v>7.7550000000000091E-2</v>
          </cell>
          <cell r="P50">
            <v>0.16500000000000009</v>
          </cell>
          <cell r="Q50">
            <v>0.17939311102425282</v>
          </cell>
          <cell r="R50">
            <v>0.13252233902759519</v>
          </cell>
          <cell r="S50">
            <v>0.14170451561884723</v>
          </cell>
          <cell r="T50">
            <v>4.6870771996657623E-2</v>
          </cell>
        </row>
        <row r="51">
          <cell r="B51">
            <v>0.48000000000000026</v>
          </cell>
          <cell r="C51">
            <v>4.8240000000000047E-2</v>
          </cell>
          <cell r="D51">
            <v>4.9422485856734477E-2</v>
          </cell>
          <cell r="E51">
            <v>7.059023258869912E-2</v>
          </cell>
          <cell r="F51">
            <v>7.3141396251394264E-2</v>
          </cell>
          <cell r="G51">
            <v>0.12256388210812874</v>
          </cell>
          <cell r="I51">
            <v>3.5010294210257677E-2</v>
          </cell>
          <cell r="J51">
            <v>3.2160000000000036E-2</v>
          </cell>
          <cell r="K51">
            <v>-7.8775351426655149E-2</v>
          </cell>
          <cell r="L51">
            <v>4.8010895348707984E-2</v>
          </cell>
          <cell r="M51">
            <v>0.12002723837176996</v>
          </cell>
          <cell r="N51">
            <v>8.7525735525644188E-2</v>
          </cell>
          <cell r="O51">
            <v>8.0400000000000083E-2</v>
          </cell>
          <cell r="P51">
            <v>0.16750000000000009</v>
          </cell>
          <cell r="Q51">
            <v>0.18234528234509195</v>
          </cell>
          <cell r="R51">
            <v>0.12976145696452029</v>
          </cell>
          <cell r="S51">
            <v>0.13855675166361836</v>
          </cell>
          <cell r="T51">
            <v>5.2583825380571658E-2</v>
          </cell>
        </row>
        <row r="52">
          <cell r="B52">
            <v>0.49000000000000027</v>
          </cell>
          <cell r="C52">
            <v>4.9980000000000059E-2</v>
          </cell>
          <cell r="D52">
            <v>5.1250070625149746E-2</v>
          </cell>
          <cell r="E52">
            <v>7.059023258869912E-2</v>
          </cell>
          <cell r="F52">
            <v>7.3141396251394264E-2</v>
          </cell>
          <cell r="G52">
            <v>0.12439146687654401</v>
          </cell>
          <cell r="I52">
            <v>3.6319749269614371E-2</v>
          </cell>
          <cell r="J52">
            <v>3.3320000000000037E-2</v>
          </cell>
          <cell r="K52">
            <v>-7.463224588344386E-2</v>
          </cell>
          <cell r="L52">
            <v>4.8593220698310104E-2</v>
          </cell>
          <cell r="M52">
            <v>0.12148305174577526</v>
          </cell>
          <cell r="N52">
            <v>9.0799373174035927E-2</v>
          </cell>
          <cell r="O52">
            <v>8.3300000000000096E-2</v>
          </cell>
          <cell r="P52">
            <v>0.1700000000000001</v>
          </cell>
          <cell r="Q52">
            <v>0.1853048432123181</v>
          </cell>
          <cell r="R52">
            <v>0.12711326396524439</v>
          </cell>
          <cell r="S52">
            <v>0.13554562221921795</v>
          </cell>
          <cell r="T52">
            <v>5.8191579247073716E-2</v>
          </cell>
        </row>
        <row r="53">
          <cell r="B53">
            <v>0.50000000000000022</v>
          </cell>
          <cell r="C53">
            <v>5.1750000000000053E-2</v>
          </cell>
          <cell r="D53">
            <v>5.3112430957312551E-2</v>
          </cell>
          <cell r="E53">
            <v>7.059023258869912E-2</v>
          </cell>
          <cell r="F53">
            <v>7.3141396251394264E-2</v>
          </cell>
          <cell r="G53">
            <v>0.12625382720870681</v>
          </cell>
          <cell r="I53">
            <v>3.7654362463127873E-2</v>
          </cell>
          <cell r="J53">
            <v>3.4500000000000038E-2</v>
          </cell>
          <cell r="K53">
            <v>-7.0644445803863087E-2</v>
          </cell>
          <cell r="L53">
            <v>4.9182924041347942E-2</v>
          </cell>
          <cell r="M53">
            <v>0.12295731010336984</v>
          </cell>
          <cell r="N53">
            <v>9.4135906157819679E-2</v>
          </cell>
          <cell r="O53">
            <v>8.625000000000009E-2</v>
          </cell>
          <cell r="P53">
            <v>0.1725000000000001</v>
          </cell>
          <cell r="Q53">
            <v>0.18827181231563928</v>
          </cell>
          <cell r="R53">
            <v>0.12457099868593949</v>
          </cell>
          <cell r="S53">
            <v>0.13266243091079555</v>
          </cell>
          <cell r="T53">
            <v>6.3700813629699787E-2</v>
          </cell>
        </row>
        <row r="54">
          <cell r="B54">
            <v>0.51000000000000023</v>
          </cell>
          <cell r="C54">
            <v>5.3550000000000056E-2</v>
          </cell>
          <cell r="D54">
            <v>5.5009740507610649E-2</v>
          </cell>
          <cell r="E54">
            <v>7.059023258869912E-2</v>
          </cell>
          <cell r="F54">
            <v>7.3141396251394264E-2</v>
          </cell>
          <cell r="G54">
            <v>0.12815113675900491</v>
          </cell>
          <cell r="I54">
            <v>3.9014226372401706E-2</v>
          </cell>
          <cell r="J54">
            <v>3.5700000000000037E-2</v>
          </cell>
          <cell r="K54">
            <v>-6.6804130777228021E-2</v>
          </cell>
          <cell r="L54">
            <v>4.977995190690452E-2</v>
          </cell>
          <cell r="M54">
            <v>0.1244498797672613</v>
          </cell>
          <cell r="N54">
            <v>9.7535565931004251E-2</v>
          </cell>
          <cell r="O54">
            <v>8.9250000000000093E-2</v>
          </cell>
          <cell r="P54">
            <v>0.1750000000000001</v>
          </cell>
          <cell r="Q54">
            <v>0.19124620770785139</v>
          </cell>
          <cell r="R54">
            <v>0.12212843008425442</v>
          </cell>
          <cell r="S54">
            <v>0.1298992017260745</v>
          </cell>
          <cell r="T54">
            <v>6.9117777623596971E-2</v>
          </cell>
        </row>
        <row r="55">
          <cell r="B55">
            <v>0.52000000000000024</v>
          </cell>
          <cell r="C55">
            <v>5.5380000000000054E-2</v>
          </cell>
          <cell r="D55">
            <v>5.6942175611213175E-2</v>
          </cell>
          <cell r="E55">
            <v>7.059023258869912E-2</v>
          </cell>
          <cell r="F55">
            <v>7.3141396251394264E-2</v>
          </cell>
          <cell r="G55">
            <v>0.13008357186260744</v>
          </cell>
          <cell r="I55">
            <v>4.0399434154944402E-2</v>
          </cell>
          <cell r="J55">
            <v>3.6920000000000036E-2</v>
          </cell>
          <cell r="K55">
            <v>-6.3104130858772756E-2</v>
          </cell>
          <cell r="L55">
            <v>5.0384251279551907E-2</v>
          </cell>
          <cell r="M55">
            <v>0.12596062819887976</v>
          </cell>
          <cell r="N55">
            <v>0.10099858538736099</v>
          </cell>
          <cell r="O55">
            <v>9.230000000000009E-2</v>
          </cell>
          <cell r="P55">
            <v>0.1775000000000001</v>
          </cell>
          <cell r="Q55">
            <v>0.19422804882184797</v>
          </cell>
          <cell r="R55">
            <v>0.11977980642878798</v>
          </cell>
          <cell r="S55">
            <v>0.12724860781801328</v>
          </cell>
          <cell r="T55">
            <v>7.4448242393059985E-2</v>
          </cell>
        </row>
        <row r="56">
          <cell r="B56">
            <v>0.53000000000000025</v>
          </cell>
          <cell r="C56">
            <v>5.7240000000000055E-2</v>
          </cell>
          <cell r="D56">
            <v>5.8909917395922218E-2</v>
          </cell>
          <cell r="E56">
            <v>7.059023258869912E-2</v>
          </cell>
          <cell r="F56">
            <v>7.3141396251394264E-2</v>
          </cell>
          <cell r="G56">
            <v>0.13205131364731648</v>
          </cell>
          <cell r="I56">
            <v>4.1810079037745862E-2</v>
          </cell>
          <cell r="J56">
            <v>3.8160000000000041E-2</v>
          </cell>
          <cell r="K56">
            <v>-5.9537866089223179E-2</v>
          </cell>
          <cell r="L56">
            <v>5.0995770494466332E-2</v>
          </cell>
          <cell r="M56">
            <v>0.12748942623616583</v>
          </cell>
          <cell r="N56">
            <v>0.10452519759436464</v>
          </cell>
          <cell r="O56">
            <v>9.5400000000000096E-2</v>
          </cell>
          <cell r="P56">
            <v>0.1800000000000001</v>
          </cell>
          <cell r="Q56">
            <v>0.19721735395163131</v>
          </cell>
          <cell r="R56">
            <v>0.117519810081075</v>
          </cell>
          <cell r="S56">
            <v>0.12470390639353801</v>
          </cell>
          <cell r="T56">
            <v>7.9697543870556317E-2</v>
          </cell>
        </row>
        <row r="57">
          <cell r="B57">
            <v>0.54000000000000026</v>
          </cell>
          <cell r="C57">
            <v>5.9130000000000064E-2</v>
          </cell>
          <cell r="D57">
            <v>6.0913149920878151E-2</v>
          </cell>
          <cell r="E57">
            <v>7.059023258869912E-2</v>
          </cell>
          <cell r="F57">
            <v>7.3141396251394264E-2</v>
          </cell>
          <cell r="G57">
            <v>0.13405454617227242</v>
          </cell>
          <cell r="I57">
            <v>4.3246254609358166E-2</v>
          </cell>
          <cell r="J57">
            <v>3.9420000000000045E-2</v>
          </cell>
          <cell r="K57">
            <v>-5.6099287703555323E-2</v>
          </cell>
          <cell r="L57">
            <v>5.1614458460406326E-2</v>
          </cell>
          <cell r="M57">
            <v>0.1290361461510158</v>
          </cell>
          <cell r="N57">
            <v>0.10811563652339541</v>
          </cell>
          <cell r="O57">
            <v>9.855000000000011E-2</v>
          </cell>
          <cell r="P57">
            <v>0.18250000000000011</v>
          </cell>
          <cell r="Q57">
            <v>0.20021414170999141</v>
          </cell>
          <cell r="R57">
            <v>0.11534351730179583</v>
          </cell>
          <cell r="S57">
            <v>0.12225888324127432</v>
          </cell>
          <cell r="T57">
            <v>8.487062440819558E-2</v>
          </cell>
        </row>
        <row r="58">
          <cell r="B58">
            <v>0.55000000000000027</v>
          </cell>
          <cell r="C58">
            <v>6.1050000000000063E-2</v>
          </cell>
          <cell r="D58">
            <v>6.2952059614733269E-2</v>
          </cell>
          <cell r="E58">
            <v>7.059023258869912E-2</v>
          </cell>
          <cell r="F58">
            <v>7.3141396251394264E-2</v>
          </cell>
          <cell r="G58">
            <v>0.13609345586612753</v>
          </cell>
          <cell r="I58">
            <v>4.4708054615987092E-2</v>
          </cell>
          <cell r="J58">
            <v>4.0700000000000042E-2</v>
          </cell>
          <cell r="K58">
            <v>-5.2782824414211671E-2</v>
          </cell>
          <cell r="L58">
            <v>5.224026445490431E-2</v>
          </cell>
          <cell r="M58">
            <v>0.13060066113726077</v>
          </cell>
          <cell r="N58">
            <v>0.11177013653996773</v>
          </cell>
          <cell r="O58">
            <v>0.1017500000000001</v>
          </cell>
          <cell r="P58">
            <v>0.18500000000000011</v>
          </cell>
          <cell r="Q58">
            <v>0.20321843007266849</v>
          </cell>
          <cell r="R58">
            <v>0.11324636244176318</v>
          </cell>
          <cell r="S58">
            <v>0.11990779862075263</v>
          </cell>
          <cell r="T58">
            <v>8.9972067630905303E-2</v>
          </cell>
        </row>
        <row r="59">
          <cell r="B59">
            <v>0.56000000000000028</v>
          </cell>
          <cell r="C59">
            <v>6.3000000000000056E-2</v>
          </cell>
          <cell r="D59">
            <v>6.5026838233218864E-2</v>
          </cell>
          <cell r="E59">
            <v>7.059023258869912E-2</v>
          </cell>
          <cell r="F59">
            <v>7.3141396251394264E-2</v>
          </cell>
          <cell r="G59">
            <v>0.13816823448461313</v>
          </cell>
          <cell r="I59">
            <v>4.6195573589382005E-2</v>
          </cell>
          <cell r="J59">
            <v>4.2000000000000044E-2</v>
          </cell>
          <cell r="K59">
            <v>-4.9583341911064949E-2</v>
          </cell>
          <cell r="L59">
            <v>5.2873139235473411E-2</v>
          </cell>
          <cell r="M59">
            <v>0.13218284808868352</v>
          </cell>
          <cell r="N59">
            <v>0.115488933973455</v>
          </cell>
          <cell r="O59">
            <v>0.10500000000000011</v>
          </cell>
          <cell r="P59">
            <v>0.18750000000000011</v>
          </cell>
          <cell r="Q59">
            <v>0.20623023923831241</v>
          </cell>
          <cell r="R59">
            <v>0.11122410596958883</v>
          </cell>
          <cell r="S59">
            <v>0.11764534666476423</v>
          </cell>
          <cell r="T59">
            <v>9.5006133268723578E-2</v>
          </cell>
        </row>
        <row r="60">
          <cell r="B60">
            <v>0.57000000000000028</v>
          </cell>
          <cell r="C60">
            <v>6.4980000000000065E-2</v>
          </cell>
          <cell r="D60">
            <v>6.7137680377067133E-2</v>
          </cell>
          <cell r="E60">
            <v>7.059023258869912E-2</v>
          </cell>
          <cell r="F60">
            <v>7.3141396251394264E-2</v>
          </cell>
          <cell r="G60">
            <v>0.1402790766284614</v>
          </cell>
          <cell r="I60">
            <v>4.7708905917607278E-2</v>
          </cell>
          <cell r="J60">
            <v>4.3320000000000053E-2</v>
          </cell>
          <cell r="K60">
            <v>-4.6496100929823037E-2</v>
          </cell>
          <cell r="L60">
            <v>5.3513034146816754E-2</v>
          </cell>
          <cell r="M60">
            <v>0.13378258536704188</v>
          </cell>
          <cell r="N60">
            <v>0.11927226479401819</v>
          </cell>
          <cell r="O60">
            <v>0.10830000000000012</v>
          </cell>
          <cell r="P60">
            <v>0.19000000000000011</v>
          </cell>
          <cell r="Q60">
            <v>0.20924958735792654</v>
          </cell>
          <cell r="R60">
            <v>0.1092728058648592</v>
          </cell>
          <cell r="S60">
            <v>0.11546661165928818</v>
          </cell>
          <cell r="T60">
            <v>9.9976781493067338E-2</v>
          </cell>
        </row>
        <row r="61">
          <cell r="B61">
            <v>0.58000000000000029</v>
          </cell>
          <cell r="C61">
            <v>6.6990000000000077E-2</v>
          </cell>
          <cell r="D61">
            <v>6.9284784126204091E-2</v>
          </cell>
          <cell r="E61">
            <v>7.059023258869912E-2</v>
          </cell>
          <cell r="F61">
            <v>7.3141396251394264E-2</v>
          </cell>
          <cell r="G61">
            <v>0.14242618037759835</v>
          </cell>
          <cell r="I61">
            <v>4.924814642543409E-2</v>
          </cell>
          <cell r="J61">
            <v>4.4660000000000054E-2</v>
          </cell>
          <cell r="K61">
            <v>-4.3516722635070337E-2</v>
          </cell>
          <cell r="L61">
            <v>5.4159901308546914E-2</v>
          </cell>
          <cell r="M61">
            <v>0.13539975327136727</v>
          </cell>
          <cell r="N61">
            <v>0.12312036606358522</v>
          </cell>
          <cell r="O61">
            <v>0.11165000000000012</v>
          </cell>
          <cell r="P61">
            <v>0.19250000000000012</v>
          </cell>
          <cell r="Q61">
            <v>0.21227649321307784</v>
          </cell>
          <cell r="R61">
            <v>0.1073887919706375</v>
          </cell>
          <cell r="S61">
            <v>0.11336703547054983</v>
          </cell>
          <cell r="T61">
            <v>0.10488770124244035</v>
          </cell>
        </row>
        <row r="62">
          <cell r="B62">
            <v>0.5900000000000003</v>
          </cell>
          <cell r="C62">
            <v>6.9030000000000064E-2</v>
          </cell>
          <cell r="D62">
            <v>7.1468351362453442E-2</v>
          </cell>
          <cell r="E62">
            <v>7.059023258869912E-2</v>
          </cell>
          <cell r="F62">
            <v>7.3141396251394264E-2</v>
          </cell>
          <cell r="G62">
            <v>0.14460974761384771</v>
          </cell>
          <cell r="I62">
            <v>5.0813390301163774E-2</v>
          </cell>
          <cell r="J62">
            <v>4.6020000000000054E-2</v>
          </cell>
          <cell r="K62">
            <v>-4.0641156527155164E-2</v>
          </cell>
          <cell r="L62">
            <v>5.4813693749553909E-2</v>
          </cell>
          <cell r="M62">
            <v>0.13703423437388476</v>
          </cell>
          <cell r="N62">
            <v>0.12703347575290944</v>
          </cell>
          <cell r="O62">
            <v>0.11505000000000012</v>
          </cell>
          <cell r="P62">
            <v>0.19500000000000012</v>
          </cell>
          <cell r="Q62">
            <v>0.21531097585238879</v>
          </cell>
          <cell r="R62">
            <v>0.10556864295418601</v>
          </cell>
          <cell r="S62">
            <v>0.11134238476569625</v>
          </cell>
          <cell r="T62">
            <v>0.10974233289820277</v>
          </cell>
        </row>
        <row r="63">
          <cell r="B63">
            <v>0.60000000000000031</v>
          </cell>
          <cell r="C63">
            <v>7.110000000000008E-2</v>
          </cell>
          <cell r="D63">
            <v>7.3688587992185139E-2</v>
          </cell>
          <cell r="E63">
            <v>7.059023258869912E-2</v>
          </cell>
          <cell r="F63">
            <v>7.3141396251394264E-2</v>
          </cell>
          <cell r="G63">
            <v>0.1468299842435794</v>
          </cell>
          <cell r="I63">
            <v>5.2404732859740767E-2</v>
          </cell>
          <cell r="J63">
            <v>4.7400000000000053E-2</v>
          </cell>
          <cell r="K63">
            <v>-3.7865653195828353E-2</v>
          </cell>
          <cell r="L63">
            <v>5.5474365522409246E-2</v>
          </cell>
          <cell r="M63">
            <v>0.1386859138060231</v>
          </cell>
          <cell r="N63">
            <v>0.13101183214935191</v>
          </cell>
          <cell r="O63">
            <v>0.11850000000000013</v>
          </cell>
          <cell r="P63">
            <v>0.19750000000000012</v>
          </cell>
          <cell r="Q63">
            <v>0.2183530535822531</v>
          </cell>
          <cell r="R63">
            <v>0.10380916557161624</v>
          </cell>
          <cell r="S63">
            <v>0.10938872253450205</v>
          </cell>
          <cell r="T63">
            <v>0.11454388801063686</v>
          </cell>
        </row>
        <row r="64">
          <cell r="B64">
            <v>0.61000000000000032</v>
          </cell>
          <cell r="C64">
            <v>7.3200000000000071E-2</v>
          </cell>
          <cell r="D64">
            <v>7.5945703206655946E-2</v>
          </cell>
          <cell r="E64">
            <v>7.059023258869912E-2</v>
          </cell>
          <cell r="F64">
            <v>7.3141396251394264E-2</v>
          </cell>
          <cell r="G64">
            <v>0.14908709945805021</v>
          </cell>
          <cell r="I64">
            <v>5.40222701538845E-2</v>
          </cell>
          <cell r="J64">
            <v>4.8800000000000059E-2</v>
          </cell>
          <cell r="K64">
            <v>-3.5186734799815156E-2</v>
          </cell>
          <cell r="L64">
            <v>5.6141871333216492E-2</v>
          </cell>
          <cell r="M64">
            <v>0.14035467833304122</v>
          </cell>
          <cell r="N64">
            <v>0.13505567538471125</v>
          </cell>
          <cell r="O64">
            <v>0.12200000000000014</v>
          </cell>
          <cell r="P64">
            <v>0.20000000000000012</v>
          </cell>
          <cell r="Q64">
            <v>0.2214027465323134</v>
          </cell>
          <cell r="R64">
            <v>0.10210737597208154</v>
          </cell>
          <cell r="S64">
            <v>0.10750238187407835</v>
          </cell>
          <cell r="T64">
            <v>0.11929537056023186</v>
          </cell>
        </row>
        <row r="65">
          <cell r="B65">
            <v>0.62000000000000033</v>
          </cell>
          <cell r="C65">
            <v>7.5330000000000077E-2</v>
          </cell>
          <cell r="D65">
            <v>7.8239910010462932E-2</v>
          </cell>
          <cell r="E65">
            <v>7.059023258869912E-2</v>
          </cell>
          <cell r="F65">
            <v>7.3141396251394264E-2</v>
          </cell>
          <cell r="G65">
            <v>0.1513813062618572</v>
          </cell>
          <cell r="I65">
            <v>5.5666098171180727E-2</v>
          </cell>
          <cell r="J65">
            <v>5.0220000000000056E-2</v>
          </cell>
          <cell r="K65">
            <v>-3.2601177789750579E-2</v>
          </cell>
          <cell r="L65">
            <v>5.6816166845012755E-2</v>
          </cell>
          <cell r="M65">
            <v>0.14204041711253187</v>
          </cell>
          <cell r="N65">
            <v>0.13916524542795181</v>
          </cell>
          <cell r="O65">
            <v>0.12555000000000013</v>
          </cell>
          <cell r="P65">
            <v>0.20250000000000012</v>
          </cell>
          <cell r="Q65">
            <v>0.2244600732708899</v>
          </cell>
          <cell r="R65">
            <v>0.10046048281124152</v>
          </cell>
          <cell r="S65">
            <v>0.10567994479878329</v>
          </cell>
          <cell r="T65">
            <v>0.12399959045964838</v>
          </cell>
        </row>
        <row r="66">
          <cell r="B66">
            <v>0.63000000000000034</v>
          </cell>
          <cell r="C66">
            <v>7.7490000000000087E-2</v>
          </cell>
          <cell r="D66">
            <v>8.0571425161077848E-2</v>
          </cell>
          <cell r="E66">
            <v>7.059023258869912E-2</v>
          </cell>
          <cell r="F66">
            <v>7.3141396251394264E-2</v>
          </cell>
          <cell r="G66">
            <v>0.15371282141247211</v>
          </cell>
          <cell r="I66">
            <v>5.7336313331126515E-2</v>
          </cell>
          <cell r="J66">
            <v>5.1660000000000067E-2</v>
          </cell>
          <cell r="K66">
            <v>-3.0105989109131315E-2</v>
          </cell>
          <cell r="L66">
            <v>5.749720859293439E-2</v>
          </cell>
          <cell r="M66">
            <v>0.14374302148233598</v>
          </cell>
          <cell r="N66">
            <v>0.14334078332781627</v>
          </cell>
          <cell r="O66">
            <v>0.12915000000000015</v>
          </cell>
          <cell r="P66">
            <v>0.20500000000000013</v>
          </cell>
          <cell r="Q66">
            <v>0.22752505290129554</v>
          </cell>
          <cell r="R66">
            <v>9.8865871972967839E-2</v>
          </cell>
          <cell r="S66">
            <v>0.10391822059795475</v>
          </cell>
          <cell r="T66">
            <v>0.1286591809283277</v>
          </cell>
        </row>
        <row r="67">
          <cell r="B67">
            <v>0.64000000000000035</v>
          </cell>
          <cell r="C67">
            <v>7.9680000000000098E-2</v>
          </cell>
          <cell r="D67">
            <v>8.2940469342874579E-2</v>
          </cell>
          <cell r="E67">
            <v>7.059023258869912E-2</v>
          </cell>
          <cell r="F67">
            <v>7.3141396251394264E-2</v>
          </cell>
          <cell r="G67">
            <v>0.15608186559426884</v>
          </cell>
          <cell r="I67">
            <v>5.9033012223099292E-2</v>
          </cell>
          <cell r="J67">
            <v>5.312000000000007E-2</v>
          </cell>
          <cell r="K67">
            <v>-2.7698389085536235E-2</v>
          </cell>
          <cell r="L67">
            <v>5.8184954083211574E-2</v>
          </cell>
          <cell r="M67">
            <v>0.14546238520802893</v>
          </cell>
          <cell r="N67">
            <v>0.14758253055774823</v>
          </cell>
          <cell r="O67">
            <v>0.13280000000000017</v>
          </cell>
          <cell r="P67">
            <v>0.20750000000000013</v>
          </cell>
          <cell r="Q67">
            <v>0.2305977039964815</v>
          </cell>
          <cell r="R67">
            <v>9.7321092723390221E-2</v>
          </cell>
          <cell r="S67">
            <v>0.10221422748774889</v>
          </cell>
          <cell r="T67">
            <v>0.13327661127309126</v>
          </cell>
        </row>
        <row r="68">
          <cell r="B68">
            <v>0.65000000000000036</v>
          </cell>
          <cell r="C68">
            <v>8.1900000000000084E-2</v>
          </cell>
          <cell r="D68">
            <v>8.5347268042468505E-2</v>
          </cell>
          <cell r="E68">
            <v>7.059023258869912E-2</v>
          </cell>
          <cell r="F68">
            <v>7.3141396251394264E-2</v>
          </cell>
          <cell r="G68">
            <v>0.15848866429386277</v>
          </cell>
          <cell r="I68">
            <v>6.0756292215911868E-2</v>
          </cell>
          <cell r="J68">
            <v>5.4600000000000065E-2</v>
          </cell>
          <cell r="K68">
            <v>-2.5375791692756389E-2</v>
          </cell>
          <cell r="L68">
            <v>5.8879362065225885E-2</v>
          </cell>
          <cell r="M68">
            <v>0.14719840516306471</v>
          </cell>
          <cell r="N68">
            <v>0.15189073053977967</v>
          </cell>
          <cell r="O68">
            <v>0.13650000000000015</v>
          </cell>
          <cell r="P68">
            <v>0.21000000000000013</v>
          </cell>
          <cell r="Q68">
            <v>0.2336780469842763</v>
          </cell>
          <cell r="R68">
            <v>9.582384514303037E-2</v>
          </cell>
          <cell r="S68">
            <v>0.10056517438316992</v>
          </cell>
          <cell r="T68">
            <v>0.13785420184124592</v>
          </cell>
        </row>
        <row r="69">
          <cell r="B69">
            <v>0.66000000000000036</v>
          </cell>
          <cell r="C69">
            <v>8.4150000000000086E-2</v>
          </cell>
          <cell r="D69">
            <v>8.7792048618644758E-2</v>
          </cell>
          <cell r="E69">
            <v>7.059023258869912E-2</v>
          </cell>
          <cell r="F69">
            <v>7.3141396251394264E-2</v>
          </cell>
          <cell r="G69">
            <v>0.16093344487003902</v>
          </cell>
          <cell r="I69">
            <v>6.2506250476854749E-2</v>
          </cell>
          <cell r="J69">
            <v>5.6100000000000066E-2</v>
          </cell>
          <cell r="K69">
            <v>-2.3135793889714318E-2</v>
          </cell>
          <cell r="L69">
            <v>5.9580391478708083E-2</v>
          </cell>
          <cell r="M69">
            <v>0.14895097869677021</v>
          </cell>
          <cell r="N69">
            <v>0.15626562619213685</v>
          </cell>
          <cell r="O69">
            <v>0.14025000000000015</v>
          </cell>
          <cell r="P69">
            <v>0.21250000000000013</v>
          </cell>
          <cell r="Q69">
            <v>0.23676610029111633</v>
          </cell>
          <cell r="R69">
            <v>9.43719687014693E-2</v>
          </cell>
          <cell r="S69">
            <v>9.8968449310791629E-2</v>
          </cell>
          <cell r="T69">
            <v>0.14239413158964703</v>
          </cell>
        </row>
        <row r="70">
          <cell r="B70">
            <v>0.67000000000000037</v>
          </cell>
          <cell r="C70">
            <v>8.6430000000000104E-2</v>
          </cell>
          <cell r="D70">
            <v>9.0275043680817735E-2</v>
          </cell>
          <cell r="E70">
            <v>7.059023258869912E-2</v>
          </cell>
          <cell r="F70">
            <v>7.3141396251394264E-2</v>
          </cell>
          <cell r="G70">
            <v>0.163416439932212</v>
          </cell>
          <cell r="I70">
            <v>6.4282984755373307E-2</v>
          </cell>
          <cell r="J70">
            <v>5.7620000000000074E-2</v>
          </cell>
          <cell r="K70">
            <v>-2.0976158264692124E-2</v>
          </cell>
          <cell r="L70">
            <v>6.0288002705538885E-2</v>
          </cell>
          <cell r="M70">
            <v>0.1507200067638472</v>
          </cell>
          <cell r="N70">
            <v>0.16070746188843327</v>
          </cell>
          <cell r="O70">
            <v>0.14405000000000018</v>
          </cell>
          <cell r="P70">
            <v>0.21500000000000014</v>
          </cell>
          <cell r="Q70">
            <v>0.23986188341557191</v>
          </cell>
          <cell r="R70">
            <v>9.2963431855178719E-2</v>
          </cell>
          <cell r="S70">
            <v>9.7421601748052034E-2</v>
          </cell>
          <cell r="T70">
            <v>0.14689845156039319</v>
          </cell>
        </row>
        <row r="71">
          <cell r="B71">
            <v>0.68000000000000038</v>
          </cell>
          <cell r="C71">
            <v>8.8740000000000097E-2</v>
          </cell>
          <cell r="D71">
            <v>9.2796490317328395E-2</v>
          </cell>
          <cell r="E71">
            <v>7.059023258869912E-2</v>
          </cell>
          <cell r="F71">
            <v>7.3141396251394264E-2</v>
          </cell>
          <cell r="G71">
            <v>0.16593788656872266</v>
          </cell>
          <cell r="I71">
            <v>6.6086593087475262E-2</v>
          </cell>
          <cell r="J71">
            <v>5.9160000000000074E-2</v>
          </cell>
          <cell r="K71">
            <v>-1.8894802173152092E-2</v>
          </cell>
          <cell r="L71">
            <v>6.1002157295276561E-2</v>
          </cell>
          <cell r="M71">
            <v>0.1525053932381914</v>
          </cell>
          <cell r="N71">
            <v>0.16521648271868813</v>
          </cell>
          <cell r="O71">
            <v>0.14790000000000017</v>
          </cell>
          <cell r="P71">
            <v>0.21750000000000014</v>
          </cell>
          <cell r="Q71">
            <v>0.24296541576277653</v>
          </cell>
          <cell r="R71">
            <v>9.1596322563190807E-2</v>
          </cell>
          <cell r="S71">
            <v>9.592233136720596E-2</v>
          </cell>
          <cell r="T71">
            <v>0.15136909319958572</v>
          </cell>
        </row>
        <row r="72">
          <cell r="B72">
            <v>0.69000000000000039</v>
          </cell>
          <cell r="C72">
            <v>9.1080000000000105E-2</v>
          </cell>
          <cell r="D72">
            <v>9.5356628072359451E-2</v>
          </cell>
          <cell r="E72">
            <v>7.059023258869912E-2</v>
          </cell>
          <cell r="F72">
            <v>7.3141396251394264E-2</v>
          </cell>
          <cell r="G72">
            <v>0.16849802432375371</v>
          </cell>
          <cell r="I72">
            <v>6.7917173599890093E-2</v>
          </cell>
          <cell r="J72">
            <v>6.0720000000000079E-2</v>
          </cell>
          <cell r="K72">
            <v>-1.6889787055480721E-2</v>
          </cell>
          <cell r="L72">
            <v>6.17228171796248E-2</v>
          </cell>
          <cell r="M72">
            <v>0.154307042949062</v>
          </cell>
          <cell r="N72">
            <v>0.16979293399972523</v>
          </cell>
          <cell r="O72">
            <v>0.15180000000000018</v>
          </cell>
          <cell r="P72">
            <v>0.22000000000000014</v>
          </cell>
          <cell r="Q72">
            <v>0.24607671594163061</v>
          </cell>
          <cell r="R72">
            <v>9.0268839627492381E-2</v>
          </cell>
          <cell r="S72">
            <v>9.4468478673357614E-2</v>
          </cell>
          <cell r="T72">
            <v>0.15580787631413823</v>
          </cell>
        </row>
        <row r="73">
          <cell r="B73">
            <v>0.7000000000000004</v>
          </cell>
          <cell r="C73">
            <v>9.3450000000000116E-2</v>
          </cell>
          <cell r="D73">
            <v>9.7955702111504284E-2</v>
          </cell>
          <cell r="E73">
            <v>7.059023258869912E-2</v>
          </cell>
          <cell r="F73">
            <v>7.3141396251394264E-2</v>
          </cell>
          <cell r="G73">
            <v>0.17109709836289855</v>
          </cell>
          <cell r="I73">
            <v>6.9774825340310737E-2</v>
          </cell>
          <cell r="J73">
            <v>6.2300000000000078E-2</v>
          </cell>
          <cell r="K73">
            <v>-1.4959304467505152E-2</v>
          </cell>
          <cell r="L73">
            <v>6.2449945827142521E-2</v>
          </cell>
          <cell r="M73">
            <v>0.15612486456785629</v>
          </cell>
          <cell r="N73">
            <v>0.17443706335077683</v>
          </cell>
          <cell r="O73">
            <v>0.15575000000000019</v>
          </cell>
          <cell r="P73">
            <v>0.22250000000000014</v>
          </cell>
          <cell r="Q73">
            <v>0.2491958047868239</v>
          </cell>
          <cell r="R73">
            <v>8.8979284775671061E-2</v>
          </cell>
          <cell r="S73">
            <v>9.3058010891430509E-2</v>
          </cell>
          <cell r="T73">
            <v>0.16021652001115283</v>
          </cell>
        </row>
        <row r="74">
          <cell r="B74">
            <v>0.71000000000000041</v>
          </cell>
          <cell r="C74">
            <v>9.5850000000000116E-2</v>
          </cell>
          <cell r="D74">
            <v>0.10059395989509801</v>
          </cell>
          <cell r="E74">
            <v>7.059023258869912E-2</v>
          </cell>
          <cell r="F74">
            <v>7.3141396251394264E-2</v>
          </cell>
          <cell r="G74">
            <v>0.17373535614649227</v>
          </cell>
          <cell r="I74">
            <v>7.165964715555688E-2</v>
          </cell>
          <cell r="J74">
            <v>6.3900000000000082E-2</v>
          </cell>
          <cell r="K74">
            <v>-1.3101671780274327E-2</v>
          </cell>
          <cell r="L74">
            <v>6.3183507057117103E-2</v>
          </cell>
          <cell r="M74">
            <v>0.15795876764279274</v>
          </cell>
          <cell r="N74">
            <v>0.17914911788889218</v>
          </cell>
          <cell r="O74">
            <v>0.1597500000000002</v>
          </cell>
          <cell r="P74">
            <v>0.22500000000000014</v>
          </cell>
          <cell r="Q74">
            <v>0.25232270125196066</v>
          </cell>
          <cell r="R74">
            <v>8.7726055412633439E-2</v>
          </cell>
          <cell r="S74">
            <v>9.1689016885742713E-2</v>
          </cell>
          <cell r="T74">
            <v>0.1645966458393272</v>
          </cell>
        </row>
        <row r="75">
          <cell r="B75">
            <v>0.72000000000000042</v>
          </cell>
          <cell r="C75">
            <v>9.8280000000000117E-2</v>
          </cell>
          <cell r="D75">
            <v>0.10327165520740333</v>
          </cell>
          <cell r="E75">
            <v>7.059023258869912E-2</v>
          </cell>
          <cell r="F75">
            <v>7.3141396251394264E-2</v>
          </cell>
          <cell r="G75">
            <v>0.1764130514587976</v>
          </cell>
          <cell r="I75">
            <v>7.3571738293761096E-2</v>
          </cell>
          <cell r="J75">
            <v>6.5520000000000078E-2</v>
          </cell>
          <cell r="K75">
            <v>-1.1315320981608368E-2</v>
          </cell>
          <cell r="L75">
            <v>6.3923466570546802E-2</v>
          </cell>
          <cell r="M75">
            <v>0.15980866642636699</v>
          </cell>
          <cell r="N75">
            <v>0.18392934573440273</v>
          </cell>
          <cell r="O75">
            <v>0.1638000000000002</v>
          </cell>
          <cell r="P75">
            <v>0.22750000000000015</v>
          </cell>
          <cell r="Q75">
            <v>0.25545742463111476</v>
          </cell>
          <cell r="R75">
            <v>8.6507637976346863E-2</v>
          </cell>
          <cell r="S75">
            <v>9.0359694153925529E-2</v>
          </cell>
          <cell r="T75">
            <v>0.1689497866547679</v>
          </cell>
        </row>
        <row r="76">
          <cell r="B76">
            <v>0.73000000000000043</v>
          </cell>
          <cell r="C76">
            <v>0.10161600000000012</v>
          </cell>
          <cell r="D76">
            <v>0.10695831546931078</v>
          </cell>
          <cell r="E76">
            <v>7.059023258869912E-2</v>
          </cell>
          <cell r="F76">
            <v>7.3141396251394264E-2</v>
          </cell>
          <cell r="G76">
            <v>0.18009971172070505</v>
          </cell>
          <cell r="I76">
            <v>7.6246956156745066E-2</v>
          </cell>
          <cell r="J76">
            <v>6.7744000000000082E-2</v>
          </cell>
          <cell r="K76">
            <v>-8.048342302028999E-3</v>
          </cell>
          <cell r="L76">
            <v>6.4894364994679654E-2</v>
          </cell>
          <cell r="M76">
            <v>0.16223591248669914</v>
          </cell>
          <cell r="N76">
            <v>0.19061739039186265</v>
          </cell>
          <cell r="O76">
            <v>0.1693600000000002</v>
          </cell>
          <cell r="P76">
            <v>0.23200000000000015</v>
          </cell>
          <cell r="Q76">
            <v>0.26111971286556512</v>
          </cell>
          <cell r="R76">
            <v>8.532260183968457E-2</v>
          </cell>
          <cell r="S76">
            <v>8.9068343446889076E-2</v>
          </cell>
          <cell r="T76">
            <v>0.17579711102588055</v>
          </cell>
        </row>
        <row r="77">
          <cell r="B77">
            <v>0.74000000000000044</v>
          </cell>
          <cell r="C77">
            <v>0.10500600000000013</v>
          </cell>
          <cell r="D77">
            <v>0.11071727151424238</v>
          </cell>
          <cell r="E77">
            <v>7.059023258869912E-2</v>
          </cell>
          <cell r="F77">
            <v>7.3141396251394264E-2</v>
          </cell>
          <cell r="G77">
            <v>0.18385866776563664</v>
          </cell>
          <cell r="I77">
            <v>7.8975031545398686E-2</v>
          </cell>
          <cell r="J77">
            <v>7.0004000000000094E-2</v>
          </cell>
          <cell r="K77">
            <v>-4.8644913933737488E-3</v>
          </cell>
          <cell r="L77">
            <v>6.5872235072669552E-2</v>
          </cell>
          <cell r="M77">
            <v>0.16468058768167387</v>
          </cell>
          <cell r="N77">
            <v>0.19743757886349669</v>
          </cell>
          <cell r="O77">
            <v>0.17501000000000022</v>
          </cell>
          <cell r="P77">
            <v>0.23650000000000015</v>
          </cell>
          <cell r="Q77">
            <v>0.26680753900472509</v>
          </cell>
          <cell r="R77">
            <v>8.4169593706715867E-2</v>
          </cell>
          <cell r="S77">
            <v>8.78133626324622E-2</v>
          </cell>
          <cell r="T77">
            <v>0.18263794529800922</v>
          </cell>
        </row>
        <row r="78">
          <cell r="B78">
            <v>0.75000000000000044</v>
          </cell>
          <cell r="C78">
            <v>0.10845000000000013</v>
          </cell>
          <cell r="D78">
            <v>0.11454917643080398</v>
          </cell>
          <cell r="E78">
            <v>7.059023258869912E-2</v>
          </cell>
          <cell r="F78">
            <v>7.3141396251394264E-2</v>
          </cell>
          <cell r="G78">
            <v>0.18769057268219824</v>
          </cell>
          <cell r="I78">
            <v>8.1756305385043471E-2</v>
          </cell>
          <cell r="J78">
            <v>7.2300000000000086E-2</v>
          </cell>
          <cell r="K78">
            <v>-1.762791310863987E-3</v>
          </cell>
          <cell r="L78">
            <v>6.6856860596199372E-2</v>
          </cell>
          <cell r="M78">
            <v>0.16714215149049844</v>
          </cell>
          <cell r="N78">
            <v>0.20439076346260865</v>
          </cell>
          <cell r="O78">
            <v>0.18075000000000022</v>
          </cell>
          <cell r="P78">
            <v>0.24100000000000016</v>
          </cell>
          <cell r="Q78">
            <v>0.27252101795014472</v>
          </cell>
          <cell r="R78">
            <v>8.3047332457292983E-2</v>
          </cell>
          <cell r="S78">
            <v>8.6593236578810462E-2</v>
          </cell>
          <cell r="T78">
            <v>0.18947368549285173</v>
          </cell>
        </row>
        <row r="79">
          <cell r="B79">
            <v>0.76000000000000045</v>
          </cell>
          <cell r="C79">
            <v>0.11194800000000014</v>
          </cell>
          <cell r="D79">
            <v>0.11845469620123561</v>
          </cell>
          <cell r="E79">
            <v>7.059023258869912E-2</v>
          </cell>
          <cell r="F79">
            <v>7.3141396251394264E-2</v>
          </cell>
          <cell r="G79">
            <v>0.19159609245262987</v>
          </cell>
          <cell r="I79">
            <v>8.4591120700798619E-2</v>
          </cell>
          <cell r="J79">
            <v>7.4632000000000101E-2</v>
          </cell>
          <cell r="K79">
            <v>1.2576387942688783E-3</v>
          </cell>
          <cell r="L79">
            <v>6.7848026523112087E-2</v>
          </cell>
          <cell r="M79">
            <v>0.1696200663077802</v>
          </cell>
          <cell r="N79">
            <v>0.21147780175199654</v>
          </cell>
          <cell r="O79">
            <v>0.18658000000000025</v>
          </cell>
          <cell r="P79">
            <v>0.24550000000000016</v>
          </cell>
          <cell r="Q79">
            <v>0.27826026546315319</v>
          </cell>
          <cell r="R79">
            <v>8.1954604398644396E-2</v>
          </cell>
          <cell r="S79">
            <v>8.5406534216254437E-2</v>
          </cell>
          <cell r="T79">
            <v>0.19630566106450881</v>
          </cell>
        </row>
        <row r="80">
          <cell r="B80">
            <v>0.77000000000000046</v>
          </cell>
          <cell r="C80">
            <v>0.11226600000000014</v>
          </cell>
          <cell r="D80">
            <v>0.11881042119983998</v>
          </cell>
          <cell r="E80">
            <v>7.059023258869912E-2</v>
          </cell>
          <cell r="F80">
            <v>7.3141396251394264E-2</v>
          </cell>
          <cell r="G80">
            <v>0.19195181745123424</v>
          </cell>
          <cell r="I80">
            <v>8.4721130757073701E-2</v>
          </cell>
          <cell r="J80">
            <v>7.4844000000000105E-2</v>
          </cell>
          <cell r="K80">
            <v>-1.1351126156839975E-3</v>
          </cell>
          <cell r="L80">
            <v>6.8060876437794349E-2</v>
          </cell>
          <cell r="M80">
            <v>0.17015219109448587</v>
          </cell>
          <cell r="N80">
            <v>0.21180282689268423</v>
          </cell>
          <cell r="O80">
            <v>0.18711000000000025</v>
          </cell>
          <cell r="P80">
            <v>0.24300000000000016</v>
          </cell>
          <cell r="Q80">
            <v>0.27506860635413521</v>
          </cell>
          <cell r="R80">
            <v>8.0890258886973682E-2</v>
          </cell>
          <cell r="S80">
            <v>8.4251901518584971E-2</v>
          </cell>
          <cell r="T80">
            <v>0.19417834746716153</v>
          </cell>
        </row>
        <row r="81">
          <cell r="B81">
            <v>0.78000000000000047</v>
          </cell>
          <cell r="C81">
            <v>0.11255400000000013</v>
          </cell>
          <cell r="D81">
            <v>0.11913268539428956</v>
          </cell>
          <cell r="E81">
            <v>7.059023258869912E-2</v>
          </cell>
          <cell r="F81">
            <v>7.3141396251394264E-2</v>
          </cell>
          <cell r="G81">
            <v>0.19227408164568383</v>
          </cell>
          <cell r="I81">
            <v>8.4828093910695179E-2</v>
          </cell>
          <cell r="J81">
            <v>7.5036000000000103E-2</v>
          </cell>
          <cell r="K81">
            <v>-3.5172207795581834E-3</v>
          </cell>
          <cell r="L81">
            <v>6.8264057729036431E-2</v>
          </cell>
          <cell r="M81">
            <v>0.17066014432259108</v>
          </cell>
          <cell r="N81">
            <v>0.21207023477673795</v>
          </cell>
          <cell r="O81">
            <v>0.18759000000000023</v>
          </cell>
          <cell r="P81">
            <v>0.24050000000000016</v>
          </cell>
          <cell r="Q81">
            <v>0.27188491638043311</v>
          </cell>
          <cell r="R81">
            <v>7.9853204285858639E-2</v>
          </cell>
          <cell r="S81">
            <v>8.3128055514307464E-2</v>
          </cell>
          <cell r="T81">
            <v>0.19203171209457448</v>
          </cell>
        </row>
        <row r="82">
          <cell r="B82">
            <v>0.79000000000000048</v>
          </cell>
          <cell r="C82">
            <v>0.11281200000000013</v>
          </cell>
          <cell r="D82">
            <v>0.11942145837161733</v>
          </cell>
          <cell r="E82">
            <v>7.059023258869912E-2</v>
          </cell>
          <cell r="F82">
            <v>7.3141396251394264E-2</v>
          </cell>
          <cell r="G82">
            <v>0.19256285462301159</v>
          </cell>
          <cell r="I82">
            <v>8.4912099507551686E-2</v>
          </cell>
          <cell r="J82">
            <v>7.5208000000000108E-2</v>
          </cell>
          <cell r="K82">
            <v>-5.8874617966533371E-3</v>
          </cell>
          <cell r="L82">
            <v>6.8457441761996682E-2</v>
          </cell>
          <cell r="M82">
            <v>0.17114360440499171</v>
          </cell>
          <cell r="N82">
            <v>0.21228024876887922</v>
          </cell>
          <cell r="O82">
            <v>0.18802000000000024</v>
          </cell>
          <cell r="P82">
            <v>0.23800000000000016</v>
          </cell>
          <cell r="Q82">
            <v>0.26870917565680896</v>
          </cell>
          <cell r="R82">
            <v>7.8842404231607266E-2</v>
          </cell>
          <cell r="S82">
            <v>8.2033782830450708E-2</v>
          </cell>
          <cell r="T82">
            <v>0.1898667714252017</v>
          </cell>
        </row>
        <row r="83">
          <cell r="B83">
            <v>0.80000000000000049</v>
          </cell>
          <cell r="C83">
            <v>0.11304000000000014</v>
          </cell>
          <cell r="D83">
            <v>0.11967671546443959</v>
          </cell>
          <cell r="E83">
            <v>7.059023258869912E-2</v>
          </cell>
          <cell r="F83">
            <v>7.3141396251394264E-2</v>
          </cell>
          <cell r="G83">
            <v>0.19281811171583385</v>
          </cell>
          <cell r="I83">
            <v>8.4973236802218882E-2</v>
          </cell>
          <cell r="J83">
            <v>7.5360000000000094E-2</v>
          </cell>
          <cell r="K83">
            <v>-8.2446780722043034E-3</v>
          </cell>
          <cell r="L83">
            <v>6.8640902749044663E-2</v>
          </cell>
          <cell r="M83">
            <v>0.17160225687261166</v>
          </cell>
          <cell r="N83">
            <v>0.21243309200554719</v>
          </cell>
          <cell r="O83">
            <v>0.18840000000000023</v>
          </cell>
          <cell r="P83">
            <v>0.23550000000000015</v>
          </cell>
          <cell r="Q83">
            <v>0.26554136500693382</v>
          </cell>
          <cell r="R83">
            <v>7.7856874178712177E-2</v>
          </cell>
          <cell r="S83">
            <v>8.0967931363304269E-2</v>
          </cell>
          <cell r="T83">
            <v>0.18768449082822164</v>
          </cell>
        </row>
        <row r="84">
          <cell r="B84">
            <v>0.8100000000000005</v>
          </cell>
          <cell r="C84">
            <v>0.11323800000000013</v>
          </cell>
          <cell r="D84">
            <v>0.11989843371022779</v>
          </cell>
          <cell r="E84">
            <v>7.059023258869912E-2</v>
          </cell>
          <cell r="F84">
            <v>7.3141396251394264E-2</v>
          </cell>
          <cell r="G84">
            <v>0.19303982996162206</v>
          </cell>
          <cell r="I84">
            <v>8.5011594029381021E-2</v>
          </cell>
          <cell r="J84">
            <v>7.5492000000000101E-2</v>
          </cell>
          <cell r="K84">
            <v>-1.0587775504432573E-2</v>
          </cell>
          <cell r="L84">
            <v>6.881431626260022E-2</v>
          </cell>
          <cell r="M84">
            <v>0.17203579065650054</v>
          </cell>
          <cell r="N84">
            <v>0.21252898507345255</v>
          </cell>
          <cell r="O84">
            <v>0.18873000000000023</v>
          </cell>
          <cell r="P84">
            <v>0.23300000000000015</v>
          </cell>
          <cell r="Q84">
            <v>0.26238146305364496</v>
          </cell>
          <cell r="R84">
            <v>7.6895678201197207E-2</v>
          </cell>
          <cell r="S84">
            <v>7.9929408596455476E-2</v>
          </cell>
          <cell r="T84">
            <v>0.18548578485244777</v>
          </cell>
        </row>
        <row r="85">
          <cell r="B85">
            <v>0.82000000000000051</v>
          </cell>
          <cell r="C85">
            <v>0.11340600000000013</v>
          </cell>
          <cell r="D85">
            <v>0.12008659209165362</v>
          </cell>
          <cell r="E85">
            <v>7.059023258869912E-2</v>
          </cell>
          <cell r="F85">
            <v>7.3141396251394264E-2</v>
          </cell>
          <cell r="G85">
            <v>0.19322798834304789</v>
          </cell>
          <cell r="I85">
            <v>8.5027260069866675E-2</v>
          </cell>
          <cell r="J85">
            <v>7.5604000000000102E-2</v>
          </cell>
          <cell r="K85">
            <v>-1.2915714505073783E-2</v>
          </cell>
          <cell r="L85">
            <v>6.897755909320967E-2</v>
          </cell>
          <cell r="M85">
            <v>0.17244389773302418</v>
          </cell>
          <cell r="N85">
            <v>0.21256815017466668</v>
          </cell>
          <cell r="O85">
            <v>0.18901000000000023</v>
          </cell>
          <cell r="P85">
            <v>0.23050000000000015</v>
          </cell>
          <cell r="Q85">
            <v>0.25922945143252019</v>
          </cell>
          <cell r="R85">
            <v>7.595792602801188E-2</v>
          </cell>
          <cell r="S85">
            <v>7.8917177594546084E-2</v>
          </cell>
          <cell r="T85">
            <v>0.18327152540450831</v>
          </cell>
        </row>
        <row r="86">
          <cell r="B86">
            <v>0.83000000000000052</v>
          </cell>
          <cell r="C86">
            <v>0.11354400000000014</v>
          </cell>
          <cell r="D86">
            <v>0.12024117477689211</v>
          </cell>
          <cell r="E86">
            <v>7.059023258869912E-2</v>
          </cell>
          <cell r="F86">
            <v>7.3141396251394264E-2</v>
          </cell>
          <cell r="G86">
            <v>0.19338257102828638</v>
          </cell>
          <cell r="I86">
            <v>8.5020322853166297E-2</v>
          </cell>
          <cell r="J86">
            <v>7.5696000000000097E-2</v>
          </cell>
          <cell r="K86">
            <v>-1.5227513403647475E-2</v>
          </cell>
          <cell r="L86">
            <v>6.9130510769048706E-2</v>
          </cell>
          <cell r="M86">
            <v>0.17282627692262176</v>
          </cell>
          <cell r="N86">
            <v>0.21255080713291571</v>
          </cell>
          <cell r="O86">
            <v>0.18924000000000024</v>
          </cell>
          <cell r="P86">
            <v>0.22800000000000015</v>
          </cell>
          <cell r="Q86">
            <v>0.25608530979869348</v>
          </cell>
          <cell r="R86">
            <v>7.5042770292734623E-2</v>
          </cell>
          <cell r="S86">
            <v>7.7930252174054582E-2</v>
          </cell>
          <cell r="T86">
            <v>0.18104253950595886</v>
          </cell>
        </row>
        <row r="87">
          <cell r="B87">
            <v>0.84000000000000052</v>
          </cell>
          <cell r="C87">
            <v>0.11365200000000013</v>
          </cell>
          <cell r="D87">
            <v>0.12036216771533947</v>
          </cell>
          <cell r="E87">
            <v>7.059023258869912E-2</v>
          </cell>
          <cell r="F87">
            <v>7.3141396251394264E-2</v>
          </cell>
          <cell r="G87">
            <v>0.19350356396673374</v>
          </cell>
          <cell r="I87">
            <v>8.4990870303352853E-2</v>
          </cell>
          <cell r="J87">
            <v>7.5768000000000099E-2</v>
          </cell>
          <cell r="K87">
            <v>-1.7522240672784184E-2</v>
          </cell>
          <cell r="L87">
            <v>6.9273052059091386E-2</v>
          </cell>
          <cell r="M87">
            <v>0.17318263014772844</v>
          </cell>
          <cell r="N87">
            <v>0.21247717575838213</v>
          </cell>
          <cell r="O87">
            <v>0.18942000000000023</v>
          </cell>
          <cell r="P87">
            <v>0.22550000000000014</v>
          </cell>
          <cell r="Q87">
            <v>0.25294901875997855</v>
          </cell>
          <cell r="R87">
            <v>7.4149403979725886E-2</v>
          </cell>
          <cell r="S87">
            <v>7.6967695466028996E-2</v>
          </cell>
          <cell r="T87">
            <v>0.17879961478025266</v>
          </cell>
        </row>
        <row r="88">
          <cell r="B88">
            <v>0.85000000000000053</v>
          </cell>
          <cell r="C88">
            <v>0.11373000000000014</v>
          </cell>
          <cell r="D88">
            <v>0.12044955901569043</v>
          </cell>
          <cell r="E88">
            <v>7.059023258869912E-2</v>
          </cell>
          <cell r="F88">
            <v>7.3141396251394264E-2</v>
          </cell>
          <cell r="G88">
            <v>0.1935909552670847</v>
          </cell>
          <cell r="I88">
            <v>8.493899017692999E-2</v>
          </cell>
          <cell r="J88">
            <v>7.582000000000011E-2</v>
          </cell>
          <cell r="K88">
            <v>-1.9799012728646925E-2</v>
          </cell>
          <cell r="L88">
            <v>6.9405065145996384E-2</v>
          </cell>
          <cell r="M88">
            <v>0.17351266286499095</v>
          </cell>
          <cell r="N88">
            <v>0.21234747544232496</v>
          </cell>
          <cell r="O88">
            <v>0.18955000000000025</v>
          </cell>
          <cell r="P88">
            <v>0.22300000000000014</v>
          </cell>
          <cell r="Q88">
            <v>0.24982055934391156</v>
          </cell>
          <cell r="R88">
            <v>7.3277058050552638E-2</v>
          </cell>
          <cell r="S88">
            <v>7.6028616805473792E-2</v>
          </cell>
          <cell r="T88">
            <v>0.17654350129335894</v>
          </cell>
        </row>
        <row r="89">
          <cell r="B89">
            <v>0.86000000000000054</v>
          </cell>
          <cell r="C89">
            <v>0.11377800000000014</v>
          </cell>
          <cell r="D89">
            <v>0.12050334192831591</v>
          </cell>
          <cell r="E89">
            <v>7.059023258869912E-2</v>
          </cell>
          <cell r="F89">
            <v>7.3141396251394264E-2</v>
          </cell>
          <cell r="G89">
            <v>0.19364473817971017</v>
          </cell>
          <cell r="I89">
            <v>8.486476922331665E-2</v>
          </cell>
          <cell r="J89">
            <v>7.58520000000001E-2</v>
          </cell>
          <cell r="K89">
            <v>-2.2056995212946795E-2</v>
          </cell>
          <cell r="L89">
            <v>6.952643492886923E-2</v>
          </cell>
          <cell r="M89">
            <v>0.17381608732217307</v>
          </cell>
          <cell r="N89">
            <v>0.21216192305829162</v>
          </cell>
          <cell r="O89">
            <v>0.18963000000000024</v>
          </cell>
          <cell r="P89">
            <v>0.22050000000000014</v>
          </cell>
          <cell r="Q89">
            <v>0.24669991053289708</v>
          </cell>
          <cell r="R89">
            <v>7.2424999236011325E-2</v>
          </cell>
          <cell r="S89">
            <v>7.5112167566133703E-2</v>
          </cell>
          <cell r="T89">
            <v>0.17427491129688577</v>
          </cell>
        </row>
        <row r="90">
          <cell r="B90">
            <v>0.87000000000000055</v>
          </cell>
          <cell r="C90">
            <v>0.12032100000000015</v>
          </cell>
          <cell r="D90">
            <v>0.12785883246402086</v>
          </cell>
          <cell r="E90">
            <v>7.059023258869912E-2</v>
          </cell>
          <cell r="F90">
            <v>7.3141396251394264E-2</v>
          </cell>
          <cell r="G90">
            <v>0.20100022871541512</v>
          </cell>
          <cell r="I90">
            <v>9.0211849098517094E-2</v>
          </cell>
          <cell r="J90">
            <v>8.0214000000000119E-2</v>
          </cell>
          <cell r="K90">
            <v>-1.5988317379979078E-2</v>
          </cell>
          <cell r="L90">
            <v>7.136942657949423E-2</v>
          </cell>
          <cell r="M90">
            <v>0.17842356644873555</v>
          </cell>
          <cell r="N90">
            <v>0.22552962274629271</v>
          </cell>
          <cell r="O90">
            <v>0.20053500000000027</v>
          </cell>
          <cell r="P90">
            <v>0.23050000000000015</v>
          </cell>
          <cell r="Q90">
            <v>0.25922945143252019</v>
          </cell>
          <cell r="R90">
            <v>7.159252798042498E-2</v>
          </cell>
          <cell r="S90">
            <v>7.4217540097084145E-2</v>
          </cell>
          <cell r="T90">
            <v>0.18763692345209521</v>
          </cell>
        </row>
        <row r="91">
          <cell r="B91">
            <v>0.88000000000000056</v>
          </cell>
          <cell r="C91">
            <v>0.12698400000000015</v>
          </cell>
          <cell r="D91">
            <v>0.13539884678855629</v>
          </cell>
          <cell r="E91">
            <v>7.059023258869912E-2</v>
          </cell>
          <cell r="F91">
            <v>7.3141396251394264E-2</v>
          </cell>
          <cell r="G91">
            <v>0.20854024303995056</v>
          </cell>
          <cell r="I91">
            <v>9.5703490565912527E-2</v>
          </cell>
          <cell r="J91">
            <v>8.465600000000012E-2</v>
          </cell>
          <cell r="K91">
            <v>-9.9992905989303438E-3</v>
          </cell>
          <cell r="L91">
            <v>7.3201202549395258E-2</v>
          </cell>
          <cell r="M91">
            <v>0.18300300637348815</v>
          </cell>
          <cell r="N91">
            <v>0.2392587264147813</v>
          </cell>
          <cell r="O91">
            <v>0.21164000000000027</v>
          </cell>
          <cell r="P91">
            <v>0.24050000000000016</v>
          </cell>
          <cell r="Q91">
            <v>0.27188491638043311</v>
          </cell>
          <cell r="R91">
            <v>7.0778976526101975E-2</v>
          </cell>
          <cell r="S91">
            <v>7.3343963939412893E-2</v>
          </cell>
          <cell r="T91">
            <v>0.20110593985433112</v>
          </cell>
        </row>
        <row r="92">
          <cell r="B92">
            <v>0.89000000000000057</v>
          </cell>
          <cell r="C92">
            <v>0.13376700000000016</v>
          </cell>
          <cell r="D92">
            <v>0.1431264351924888</v>
          </cell>
          <cell r="E92">
            <v>7.059023258869912E-2</v>
          </cell>
          <cell r="F92">
            <v>7.3141396251394264E-2</v>
          </cell>
          <cell r="G92">
            <v>0.21626783144388306</v>
          </cell>
          <cell r="I92">
            <v>0.10134165517987247</v>
          </cell>
          <cell r="J92">
            <v>8.9178000000000118E-2</v>
          </cell>
          <cell r="K92">
            <v>-4.0909664386918898E-3</v>
          </cell>
          <cell r="L92">
            <v>7.5020086024517735E-2</v>
          </cell>
          <cell r="M92">
            <v>0.18755021506129432</v>
          </cell>
          <cell r="N92">
            <v>0.25335413794968115</v>
          </cell>
          <cell r="O92">
            <v>0.22294500000000028</v>
          </cell>
          <cell r="P92">
            <v>0.25050000000000017</v>
          </cell>
          <cell r="Q92">
            <v>0.28466757072997861</v>
          </cell>
          <cell r="R92">
            <v>6.998370712693229E-2</v>
          </cell>
          <cell r="S92">
            <v>7.2490705724787441E-2</v>
          </cell>
          <cell r="T92">
            <v>0.21468386360304631</v>
          </cell>
        </row>
        <row r="93">
          <cell r="B93">
            <v>0.90000000000000058</v>
          </cell>
          <cell r="C93">
            <v>0.14067000000000018</v>
          </cell>
          <cell r="D93">
            <v>0.1510447351670694</v>
          </cell>
          <cell r="E93">
            <v>7.059023258869912E-2</v>
          </cell>
          <cell r="F93">
            <v>7.3141396251394264E-2</v>
          </cell>
          <cell r="G93">
            <v>0.22418613141846366</v>
          </cell>
          <cell r="I93">
            <v>0.10712832938516639</v>
          </cell>
          <cell r="J93">
            <v>9.3780000000000127E-2</v>
          </cell>
          <cell r="K93">
            <v>1.7354966521656578E-3</v>
          </cell>
          <cell r="L93">
            <v>7.6824384103406418E-2</v>
          </cell>
          <cell r="M93">
            <v>0.19206096025851604</v>
          </cell>
          <cell r="N93">
            <v>0.26782082346291597</v>
          </cell>
          <cell r="O93">
            <v>0.2344500000000003</v>
          </cell>
          <cell r="P93">
            <v>0.26050000000000018</v>
          </cell>
          <cell r="Q93">
            <v>0.29757869273657311</v>
          </cell>
          <cell r="R93">
            <v>6.920611038107749E-2</v>
          </cell>
          <cell r="S93">
            <v>7.1657064665943793E-2</v>
          </cell>
          <cell r="T93">
            <v>0.22837258235549562</v>
          </cell>
        </row>
        <row r="94">
          <cell r="B94">
            <v>0.91000000000000059</v>
          </cell>
          <cell r="C94">
            <v>0.15315300000000021</v>
          </cell>
          <cell r="D94">
            <v>0.16550328102151646</v>
          </cell>
          <cell r="E94">
            <v>7.059023258869912E-2</v>
          </cell>
          <cell r="F94">
            <v>7.3141396251394264E-2</v>
          </cell>
          <cell r="G94">
            <v>0.23864467727291072</v>
          </cell>
          <cell r="I94">
            <v>0.11786011241982802</v>
          </cell>
          <cell r="J94">
            <v>0.10210200000000014</v>
          </cell>
          <cell r="K94">
            <v>1.4304468290810668E-2</v>
          </cell>
          <cell r="L94">
            <v>7.9815073804675951E-2</v>
          </cell>
          <cell r="M94">
            <v>0.19953768451168985</v>
          </cell>
          <cell r="N94">
            <v>0.29465028104957003</v>
          </cell>
          <cell r="O94">
            <v>0.25525500000000034</v>
          </cell>
          <cell r="P94">
            <v>0.28050000000000019</v>
          </cell>
          <cell r="Q94">
            <v>0.32379151763688996</v>
          </cell>
          <cell r="R94">
            <v>6.8445603673593119E-2</v>
          </cell>
          <cell r="S94">
            <v>7.0842372073168569E-2</v>
          </cell>
          <cell r="T94">
            <v>0.25534591396329687</v>
          </cell>
        </row>
        <row r="95">
          <cell r="B95">
            <v>0.9200000000000006</v>
          </cell>
          <cell r="C95">
            <v>0.16587600000000022</v>
          </cell>
          <cell r="D95">
            <v>0.1804267119729035</v>
          </cell>
          <cell r="E95">
            <v>7.059023258869912E-2</v>
          </cell>
          <cell r="F95">
            <v>7.3141396251394264E-2</v>
          </cell>
          <cell r="G95">
            <v>0.25356810822429776</v>
          </cell>
          <cell r="I95">
            <v>0.12899646670387729</v>
          </cell>
          <cell r="J95">
            <v>0.11058400000000015</v>
          </cell>
          <cell r="K95">
            <v>2.6919778603267108E-2</v>
          </cell>
          <cell r="L95">
            <v>8.2661210555625003E-2</v>
          </cell>
          <cell r="M95">
            <v>0.20665302638906249</v>
          </cell>
          <cell r="N95">
            <v>0.32249116675969319</v>
          </cell>
          <cell r="O95">
            <v>0.27646000000000037</v>
          </cell>
          <cell r="P95">
            <v>0.30050000000000021</v>
          </cell>
          <cell r="Q95">
            <v>0.35053387691270976</v>
          </cell>
          <cell r="R95">
            <v>6.7701629720619272E-2</v>
          </cell>
          <cell r="S95">
            <v>7.0045990085144894E-2</v>
          </cell>
          <cell r="T95">
            <v>0.28283224719209049</v>
          </cell>
        </row>
        <row r="96">
          <cell r="B96">
            <v>0.9300000000000006</v>
          </cell>
          <cell r="C96">
            <v>0.17883900000000025</v>
          </cell>
          <cell r="D96">
            <v>0.19582819130628937</v>
          </cell>
          <cell r="E96">
            <v>7.059023258869912E-2</v>
          </cell>
          <cell r="F96">
            <v>7.3141396251394264E-2</v>
          </cell>
          <cell r="G96">
            <v>0.26896958755768363</v>
          </cell>
          <cell r="I96">
            <v>0.14054772571468918</v>
          </cell>
          <cell r="J96">
            <v>0.11922600000000017</v>
          </cell>
          <cell r="K96">
            <v>3.9579572133661145E-2</v>
          </cell>
          <cell r="L96">
            <v>8.5351507977599939E-2</v>
          </cell>
          <cell r="M96">
            <v>0.21337876994399985</v>
          </cell>
          <cell r="N96">
            <v>0.35136931428672291</v>
          </cell>
          <cell r="O96">
            <v>0.29806500000000041</v>
          </cell>
          <cell r="P96">
            <v>0.32050000000000023</v>
          </cell>
          <cell r="Q96">
            <v>0.37781646697497062</v>
          </cell>
          <cell r="R96">
            <v>6.6973655207494334E-2</v>
          </cell>
          <cell r="S96">
            <v>6.9267307283625845E-2</v>
          </cell>
          <cell r="T96">
            <v>0.3108428117674763</v>
          </cell>
        </row>
        <row r="97">
          <cell r="B97">
            <v>0.94000000000000061</v>
          </cell>
          <cell r="C97">
            <v>0.19204200000000027</v>
          </cell>
          <cell r="D97">
            <v>0.21172139742418761</v>
          </cell>
          <cell r="E97">
            <v>7.059023258869912E-2</v>
          </cell>
          <cell r="F97">
            <v>7.3141396251394264E-2</v>
          </cell>
          <cell r="G97">
            <v>0.28486279367558187</v>
          </cell>
          <cell r="I97">
            <v>0.15252447565415395</v>
          </cell>
          <cell r="J97">
            <v>0.1280280000000002</v>
          </cell>
          <cell r="K97">
            <v>5.2281666657006731E-2</v>
          </cell>
          <cell r="L97">
            <v>8.7874338100396576E-2</v>
          </cell>
          <cell r="M97">
            <v>0.21968584525099141</v>
          </cell>
          <cell r="N97">
            <v>0.38131118913538486</v>
          </cell>
          <cell r="O97">
            <v>0.32007000000000047</v>
          </cell>
          <cell r="P97">
            <v>0.34050000000000025</v>
          </cell>
          <cell r="Q97">
            <v>0.405650201207856</v>
          </cell>
          <cell r="R97">
            <v>6.6261169513797596E-2</v>
          </cell>
          <cell r="S97">
            <v>6.8505740875267396E-2</v>
          </cell>
          <cell r="T97">
            <v>0.33938903169405843</v>
          </cell>
        </row>
        <row r="98">
          <cell r="B98">
            <v>0.95000000000000062</v>
          </cell>
          <cell r="C98">
            <v>0.20548500000000028</v>
          </cell>
          <cell r="D98">
            <v>0.22812054643820567</v>
          </cell>
          <cell r="E98">
            <v>7.059023258869912E-2</v>
          </cell>
          <cell r="F98">
            <v>7.3141396251394264E-2</v>
          </cell>
          <cell r="G98">
            <v>0.30126194268959994</v>
          </cell>
          <cell r="I98">
            <v>0.16493756128290787</v>
          </cell>
          <cell r="J98">
            <v>0.13699000000000019</v>
          </cell>
          <cell r="K98">
            <v>6.5023538282578786E-2</v>
          </cell>
          <cell r="L98">
            <v>9.0217723973500724E-2</v>
          </cell>
          <cell r="M98">
            <v>0.2255443099337518</v>
          </cell>
          <cell r="N98">
            <v>0.41234390320726966</v>
          </cell>
          <cell r="O98">
            <v>0.34247500000000047</v>
          </cell>
          <cell r="P98">
            <v>0.36050000000000026</v>
          </cell>
          <cell r="Q98">
            <v>0.43404621390238884</v>
          </cell>
          <cell r="R98">
            <v>6.5563683518915505E-2</v>
          </cell>
          <cell r="S98">
            <v>6.7760732930210121E-2</v>
          </cell>
          <cell r="T98">
            <v>0.36848253038347334</v>
          </cell>
        </row>
        <row r="99">
          <cell r="B99">
            <v>0.96000000000000063</v>
          </cell>
          <cell r="C99">
            <v>0.23644800000000027</v>
          </cell>
          <cell r="D99">
            <v>0.26674166638111485</v>
          </cell>
          <cell r="E99">
            <v>7.059023258869912E-2</v>
          </cell>
          <cell r="F99">
            <v>7.3141396251394264E-2</v>
          </cell>
          <cell r="G99">
            <v>0.33988306263250911</v>
          </cell>
          <cell r="I99">
            <v>0.19490738773092439</v>
          </cell>
          <cell r="J99">
            <v>0.15763200000000022</v>
          </cell>
          <cell r="K99">
            <v>0.10065651038878309</v>
          </cell>
          <cell r="L99">
            <v>9.4083902850146339E-2</v>
          </cell>
          <cell r="M99">
            <v>0.23520975712536582</v>
          </cell>
          <cell r="N99">
            <v>0.48726846932731094</v>
          </cell>
          <cell r="O99">
            <v>0.39408000000000049</v>
          </cell>
          <cell r="P99">
            <v>0.41050000000000025</v>
          </cell>
          <cell r="Q99">
            <v>0.50757132221594858</v>
          </cell>
          <cell r="R99">
            <v>6.4880728482260133E-2</v>
          </cell>
          <cell r="S99">
            <v>6.7031749194656376E-2</v>
          </cell>
          <cell r="T99">
            <v>0.44269059373368846</v>
          </cell>
        </row>
        <row r="100">
          <cell r="B100">
            <v>0.97000000000000064</v>
          </cell>
          <cell r="C100">
            <v>0.29711100000000035</v>
          </cell>
          <cell r="D100">
            <v>0.34596466471703513</v>
          </cell>
          <cell r="E100">
            <v>7.059023258869912E-2</v>
          </cell>
          <cell r="F100">
            <v>7.3141396251394264E-2</v>
          </cell>
          <cell r="G100">
            <v>0.41910606096842939</v>
          </cell>
          <cell r="I100">
            <v>0.2584560909539389</v>
          </cell>
          <cell r="J100">
            <v>0.19807400000000025</v>
          </cell>
          <cell r="K100">
            <v>0.18069960596207935</v>
          </cell>
          <cell r="L100">
            <v>9.6108543107680897E-2</v>
          </cell>
          <cell r="M100">
            <v>0.24027135776920222</v>
          </cell>
          <cell r="N100">
            <v>0.64614022738484722</v>
          </cell>
          <cell r="O100">
            <v>0.4951850000000006</v>
          </cell>
          <cell r="P100">
            <v>0.51050000000000029</v>
          </cell>
          <cell r="Q100">
            <v>0.66612394575757405</v>
          </cell>
          <cell r="R100">
            <v>6.4211854992752296E-2</v>
          </cell>
          <cell r="S100">
            <v>6.6318278827065313E-2</v>
          </cell>
          <cell r="T100">
            <v>0.60191209076482177</v>
          </cell>
        </row>
        <row r="101">
          <cell r="B101">
            <v>0.98000000000000065</v>
          </cell>
          <cell r="C101">
            <v>0.35897400000000035</v>
          </cell>
          <cell r="D101">
            <v>0.43185952844925168</v>
          </cell>
          <cell r="E101">
            <v>7.059023258869912E-2</v>
          </cell>
          <cell r="F101">
            <v>7.3141396251394264E-2</v>
          </cell>
          <cell r="G101">
            <v>0.50500092470064595</v>
          </cell>
          <cell r="I101">
            <v>0.32980985915553251</v>
          </cell>
          <cell r="J101">
            <v>0.23931600000000028</v>
          </cell>
          <cell r="K101">
            <v>0.2707309257627788</v>
          </cell>
          <cell r="L101">
            <v>9.031708983531872E-2</v>
          </cell>
          <cell r="M101">
            <v>0.2257927245882968</v>
          </cell>
          <cell r="N101">
            <v>0.82452464788883129</v>
          </cell>
          <cell r="O101">
            <v>0.59829000000000065</v>
          </cell>
          <cell r="P101">
            <v>0.61050000000000026</v>
          </cell>
          <cell r="Q101">
            <v>0.84135168151921502</v>
          </cell>
          <cell r="R101">
            <v>6.355663198262218E-2</v>
          </cell>
          <cell r="S101">
            <v>6.5619831055790279E-2</v>
          </cell>
          <cell r="T101">
            <v>0.77779504953659284</v>
          </cell>
        </row>
        <row r="102">
          <cell r="B102">
            <v>0.99000000000000066</v>
          </cell>
          <cell r="C102">
            <v>0.42203700000000038</v>
          </cell>
          <cell r="D102">
            <v>0.52506488620236658</v>
          </cell>
          <cell r="E102">
            <v>7.059023258869912E-2</v>
          </cell>
          <cell r="F102">
            <v>7.3141396251394264E-2</v>
          </cell>
          <cell r="G102">
            <v>0.59820628245376084</v>
          </cell>
          <cell r="I102">
            <v>0.40986327256834526</v>
          </cell>
          <cell r="J102">
            <v>0.28135800000000027</v>
          </cell>
          <cell r="K102">
            <v>0.37186604389602529</v>
          </cell>
          <cell r="L102">
            <v>7.5178723233581948E-2</v>
          </cell>
          <cell r="M102">
            <v>0.18794680808395486</v>
          </cell>
          <cell r="N102">
            <v>1.0246581814208631</v>
          </cell>
          <cell r="O102">
            <v>0.70339500000000066</v>
          </cell>
          <cell r="P102">
            <v>0.71050000000000024</v>
          </cell>
          <cell r="Q102">
            <v>1.0350082640614771</v>
          </cell>
          <cell r="R102">
            <v>6.2914645800979524E-2</v>
          </cell>
          <cell r="S102">
            <v>6.4935937711690928E-2</v>
          </cell>
          <cell r="T102">
            <v>0.97209361826049756</v>
          </cell>
        </row>
        <row r="103">
          <cell r="B103">
            <v>1.0000000000000007</v>
          </cell>
          <cell r="C103">
            <v>0.48630000000000045</v>
          </cell>
          <cell r="D103">
            <v>0.62628771823266582</v>
          </cell>
          <cell r="E103">
            <v>7.059023258869912E-2</v>
          </cell>
          <cell r="F103">
            <v>7.3141396251394264E-2</v>
          </cell>
          <cell r="G103">
            <v>0.69942911448406009</v>
          </cell>
          <cell r="I103">
            <v>0.49961274803180783</v>
          </cell>
          <cell r="J103">
            <v>0.32420000000000032</v>
          </cell>
          <cell r="K103">
            <v>0.48533660770089693</v>
          </cell>
          <cell r="L103">
            <v>4.8925741757950329E-2</v>
          </cell>
          <cell r="M103">
            <v>0.12231435439487581</v>
          </cell>
          <cell r="N103">
            <v>1.2490318700795195</v>
          </cell>
          <cell r="O103">
            <v>0.81050000000000078</v>
          </cell>
          <cell r="P103">
            <v>0.81050000000000022</v>
          </cell>
          <cell r="Q103">
            <v>1.2490318700795187</v>
          </cell>
          <cell r="R103">
            <v>6.228549934296973E-2</v>
          </cell>
          <cell r="S103">
            <v>6.4266147894561643E-2</v>
          </cell>
          <cell r="T103">
            <v>1.1867463707365489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4455-ED9A-4112-A962-E3871502A7B2}">
  <dimension ref="C1:BJ404"/>
  <sheetViews>
    <sheetView topLeftCell="M32" zoomScale="50" zoomScaleNormal="50" workbookViewId="0">
      <selection activeCell="W67" sqref="W67"/>
    </sheetView>
  </sheetViews>
  <sheetFormatPr defaultRowHeight="14.4" x14ac:dyDescent="0.3"/>
  <cols>
    <col min="5" max="5" width="16.44140625" bestFit="1" customWidth="1"/>
    <col min="7" max="7" width="12.6640625" bestFit="1" customWidth="1"/>
    <col min="8" max="8" width="15.5546875" bestFit="1" customWidth="1"/>
    <col min="9" max="12" width="15.5546875" customWidth="1"/>
    <col min="13" max="13" width="24.44140625" bestFit="1" customWidth="1"/>
    <col min="14" max="14" width="19" bestFit="1" customWidth="1"/>
    <col min="15" max="15" width="21.5546875" bestFit="1" customWidth="1"/>
    <col min="16" max="16" width="29.44140625" bestFit="1" customWidth="1"/>
    <col min="17" max="17" width="15.5546875" customWidth="1"/>
    <col min="18" max="18" width="34.44140625" bestFit="1" customWidth="1"/>
    <col min="19" max="20" width="16.88671875" bestFit="1" customWidth="1"/>
    <col min="21" max="21" width="20.5546875" bestFit="1" customWidth="1"/>
    <col min="22" max="22" width="15.5546875" customWidth="1"/>
    <col min="23" max="23" width="18.5546875" bestFit="1" customWidth="1"/>
    <col min="24" max="24" width="15.5546875" customWidth="1"/>
    <col min="25" max="25" width="16.5546875" bestFit="1" customWidth="1"/>
    <col min="26" max="26" width="20.44140625" bestFit="1" customWidth="1"/>
    <col min="27" max="29" width="20.44140625" customWidth="1"/>
    <col min="30" max="30" width="24.6640625" bestFit="1" customWidth="1"/>
    <col min="31" max="31" width="18.109375" bestFit="1" customWidth="1"/>
    <col min="32" max="32" width="15.5546875" customWidth="1"/>
    <col min="33" max="33" width="26.6640625" bestFit="1" customWidth="1"/>
    <col min="34" max="34" width="26.6640625" style="1" customWidth="1"/>
    <col min="35" max="35" width="15.5546875" customWidth="1"/>
    <col min="36" max="36" width="22" bestFit="1" customWidth="1"/>
    <col min="37" max="37" width="15.5546875" customWidth="1"/>
    <col min="38" max="38" width="18.109375" bestFit="1" customWidth="1"/>
    <col min="39" max="39" width="15.5546875" customWidth="1"/>
    <col min="40" max="40" width="29.109375" bestFit="1" customWidth="1"/>
    <col min="41" max="43" width="15.5546875" customWidth="1"/>
    <col min="44" max="44" width="22.5546875" bestFit="1" customWidth="1"/>
    <col min="45" max="45" width="12.88671875" bestFit="1" customWidth="1"/>
    <col min="46" max="46" width="20.5546875" bestFit="1" customWidth="1"/>
    <col min="47" max="48" width="20.5546875" customWidth="1"/>
    <col min="49" max="49" width="19" bestFit="1" customWidth="1"/>
    <col min="50" max="50" width="16.109375" bestFit="1" customWidth="1"/>
    <col min="51" max="51" width="19.6640625" bestFit="1" customWidth="1"/>
    <col min="52" max="52" width="24.44140625" bestFit="1" customWidth="1"/>
    <col min="53" max="54" width="24.44140625" customWidth="1"/>
    <col min="55" max="56" width="18.5546875" bestFit="1" customWidth="1"/>
    <col min="57" max="57" width="11.5546875" bestFit="1" customWidth="1"/>
    <col min="58" max="58" width="15.33203125" bestFit="1" customWidth="1"/>
  </cols>
  <sheetData>
    <row r="1" spans="3:48" x14ac:dyDescent="0.3">
      <c r="C1" t="s">
        <v>69</v>
      </c>
      <c r="AH1"/>
    </row>
    <row r="2" spans="3:48" x14ac:dyDescent="0.3">
      <c r="AH2"/>
    </row>
    <row r="3" spans="3:48" x14ac:dyDescent="0.3">
      <c r="AH3"/>
    </row>
    <row r="4" spans="3:48" x14ac:dyDescent="0.3">
      <c r="AH4"/>
    </row>
    <row r="5" spans="3:48" x14ac:dyDescent="0.3">
      <c r="AH5"/>
    </row>
    <row r="6" spans="3:48" x14ac:dyDescent="0.3">
      <c r="D6">
        <v>-1.353</v>
      </c>
      <c r="E6">
        <f>-0.007</f>
        <v>-7.0000000000000001E-3</v>
      </c>
      <c r="AH6"/>
    </row>
    <row r="7" spans="3:48" x14ac:dyDescent="0.3">
      <c r="AH7"/>
    </row>
    <row r="8" spans="3:48" x14ac:dyDescent="0.3">
      <c r="D8">
        <v>0.05</v>
      </c>
      <c r="AH8"/>
    </row>
    <row r="9" spans="3:48" x14ac:dyDescent="0.3">
      <c r="AH9"/>
    </row>
    <row r="10" spans="3:48" x14ac:dyDescent="0.3">
      <c r="AH10"/>
    </row>
    <row r="11" spans="3:48" x14ac:dyDescent="0.3">
      <c r="D11" s="2">
        <f>D8*D6+E6</f>
        <v>-7.4650000000000008E-2</v>
      </c>
      <c r="AH11"/>
    </row>
    <row r="12" spans="3:48" x14ac:dyDescent="0.3">
      <c r="AH12"/>
    </row>
    <row r="13" spans="3:48" x14ac:dyDescent="0.3">
      <c r="AH13"/>
    </row>
    <row r="14" spans="3:48" x14ac:dyDescent="0.3">
      <c r="AH14"/>
    </row>
    <row r="15" spans="3:48" x14ac:dyDescent="0.3">
      <c r="AH15"/>
    </row>
    <row r="16" spans="3:48" x14ac:dyDescent="0.3">
      <c r="H16">
        <v>2.63</v>
      </c>
      <c r="AH16"/>
      <c r="AR16">
        <v>2</v>
      </c>
      <c r="AS16" s="13">
        <v>2.63E-2</v>
      </c>
      <c r="AT16" s="65"/>
      <c r="AU16" s="65"/>
      <c r="AV16" s="65"/>
    </row>
    <row r="17" spans="5:62" ht="17.399999999999999" x14ac:dyDescent="0.3">
      <c r="G17" s="64">
        <v>0.02</v>
      </c>
      <c r="H17">
        <v>0.04</v>
      </c>
      <c r="AH17"/>
      <c r="AR17">
        <v>100</v>
      </c>
      <c r="AS17" s="13">
        <v>4.0000000000000002E-4</v>
      </c>
    </row>
    <row r="18" spans="5:62" ht="17.399999999999999" x14ac:dyDescent="0.3">
      <c r="G18" s="64"/>
      <c r="H18" s="63" t="s">
        <v>68</v>
      </c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</row>
    <row r="19" spans="5:62" x14ac:dyDescent="0.3">
      <c r="AH19"/>
    </row>
    <row r="20" spans="5:62" x14ac:dyDescent="0.3">
      <c r="AH20"/>
    </row>
    <row r="21" spans="5:62" x14ac:dyDescent="0.3">
      <c r="AH21"/>
      <c r="AR21" s="7">
        <f>AS21/100</f>
        <v>8.1699999999999995E-2</v>
      </c>
      <c r="AS21">
        <v>8.17</v>
      </c>
      <c r="AT21" t="s">
        <v>67</v>
      </c>
      <c r="AX21">
        <v>3.31</v>
      </c>
      <c r="AY21" s="6"/>
      <c r="BC21" s="2">
        <f>AX21/100</f>
        <v>3.3099999999999997E-2</v>
      </c>
      <c r="BD21" s="6">
        <f>BC21*G21</f>
        <v>0</v>
      </c>
      <c r="BE21" s="3"/>
    </row>
    <row r="22" spans="5:62" x14ac:dyDescent="0.3">
      <c r="AH22"/>
      <c r="AR22" s="7" t="e">
        <f>(AS22/100)/G24</f>
        <v>#DIV/0!</v>
      </c>
      <c r="AS22">
        <v>5.73</v>
      </c>
      <c r="AT22" t="s">
        <v>66</v>
      </c>
      <c r="AX22">
        <v>2.2599999999999998</v>
      </c>
      <c r="AY22" s="6"/>
      <c r="BC22" s="2">
        <f>AX22/100</f>
        <v>2.2599999999999999E-2</v>
      </c>
      <c r="BD22" s="6">
        <f>BC22*G22</f>
        <v>0</v>
      </c>
      <c r="BE22" s="6"/>
      <c r="BF22" s="12">
        <v>10000000</v>
      </c>
      <c r="BG22">
        <v>2300</v>
      </c>
      <c r="BH22">
        <v>4000000</v>
      </c>
      <c r="BI22">
        <f>BH22/BG22</f>
        <v>1739.1304347826087</v>
      </c>
      <c r="BJ22">
        <f>BI22/365</f>
        <v>4.7647409172126265</v>
      </c>
    </row>
    <row r="23" spans="5:62" x14ac:dyDescent="0.3">
      <c r="AH23"/>
      <c r="AR23" s="16" t="e">
        <f>AR22-(AS22/100)</f>
        <v>#DIV/0!</v>
      </c>
      <c r="AS23" t="e">
        <f>AR23*G21</f>
        <v>#DIV/0!</v>
      </c>
      <c r="BC23" s="13">
        <f>BC21+BC22</f>
        <v>5.57E-2</v>
      </c>
      <c r="BH23" s="62">
        <f>BH22/BF22</f>
        <v>0.4</v>
      </c>
    </row>
    <row r="24" spans="5:62" x14ac:dyDescent="0.3">
      <c r="AH24"/>
    </row>
    <row r="25" spans="5:62" x14ac:dyDescent="0.3">
      <c r="AH25"/>
      <c r="AR25" s="2">
        <f>0.15*(AS22/100)</f>
        <v>8.5950000000000002E-3</v>
      </c>
      <c r="AS25">
        <f>AR25*G21</f>
        <v>0</v>
      </c>
    </row>
    <row r="26" spans="5:62" x14ac:dyDescent="0.3">
      <c r="AH26"/>
    </row>
    <row r="27" spans="5:62" x14ac:dyDescent="0.3">
      <c r="E27" s="6"/>
      <c r="AH27"/>
    </row>
    <row r="28" spans="5:62" ht="15.6" x14ac:dyDescent="0.3">
      <c r="G28" s="61"/>
      <c r="AH28"/>
      <c r="AR28" s="13" t="e">
        <f>AR25/AR23</f>
        <v>#DIV/0!</v>
      </c>
      <c r="AX28" t="s">
        <v>62</v>
      </c>
    </row>
    <row r="29" spans="5:62" x14ac:dyDescent="0.3">
      <c r="AH29"/>
    </row>
    <row r="30" spans="5:62" x14ac:dyDescent="0.3">
      <c r="AH30"/>
    </row>
    <row r="31" spans="5:62" x14ac:dyDescent="0.3">
      <c r="AH31"/>
      <c r="AX31" t="s">
        <v>64</v>
      </c>
      <c r="AY31" t="s">
        <v>63</v>
      </c>
    </row>
    <row r="32" spans="5:62" x14ac:dyDescent="0.3">
      <c r="AH32"/>
      <c r="AY32" t="s">
        <v>62</v>
      </c>
    </row>
    <row r="33" spans="19:56" x14ac:dyDescent="0.3">
      <c r="AH33"/>
      <c r="AZ33">
        <v>4.75</v>
      </c>
    </row>
    <row r="34" spans="19:56" x14ac:dyDescent="0.3">
      <c r="AH34"/>
      <c r="AR34" s="2">
        <f>(H34/100)*H28</f>
        <v>0</v>
      </c>
      <c r="AZ34" t="s">
        <v>61</v>
      </c>
    </row>
    <row r="35" spans="19:56" x14ac:dyDescent="0.3">
      <c r="AH35"/>
      <c r="AZ35" t="s">
        <v>60</v>
      </c>
    </row>
    <row r="36" spans="19:56" x14ac:dyDescent="0.3">
      <c r="AH36"/>
    </row>
    <row r="37" spans="19:56" x14ac:dyDescent="0.3">
      <c r="AH37"/>
      <c r="AT37">
        <v>100</v>
      </c>
      <c r="AW37">
        <v>5000000</v>
      </c>
      <c r="AZ37" t="s">
        <v>59</v>
      </c>
    </row>
    <row r="38" spans="19:56" x14ac:dyDescent="0.3">
      <c r="AH38"/>
      <c r="AW38">
        <f>AW37/AT37</f>
        <v>50000</v>
      </c>
    </row>
    <row r="39" spans="19:56" x14ac:dyDescent="0.3">
      <c r="S39" t="s">
        <v>25</v>
      </c>
      <c r="U39" t="s">
        <v>24</v>
      </c>
      <c r="AE39" t="s">
        <v>58</v>
      </c>
      <c r="AH39"/>
    </row>
    <row r="40" spans="19:56" x14ac:dyDescent="0.3">
      <c r="S40" s="6">
        <v>150</v>
      </c>
      <c r="T40" s="6"/>
      <c r="U40" s="32">
        <v>7.0000000000000007E-2</v>
      </c>
      <c r="V40" s="32"/>
      <c r="W40" s="32"/>
      <c r="AE40" s="6">
        <v>88000000</v>
      </c>
      <c r="AH40"/>
      <c r="AZ40" t="s">
        <v>57</v>
      </c>
    </row>
    <row r="41" spans="19:56" x14ac:dyDescent="0.3">
      <c r="AH41"/>
      <c r="AW41" t="e">
        <f>AW46/AT37</f>
        <v>#DIV/0!</v>
      </c>
      <c r="BA41" s="6">
        <v>145</v>
      </c>
    </row>
    <row r="42" spans="19:56" x14ac:dyDescent="0.3">
      <c r="AH42"/>
      <c r="BA42">
        <v>6000000</v>
      </c>
      <c r="BD42" t="s">
        <v>56</v>
      </c>
    </row>
    <row r="43" spans="19:56" x14ac:dyDescent="0.3">
      <c r="AH43"/>
      <c r="BA43" s="6">
        <f>BA42*BA41</f>
        <v>870000000</v>
      </c>
      <c r="BD43" s="6">
        <v>10000000</v>
      </c>
    </row>
    <row r="44" spans="19:56" x14ac:dyDescent="0.3">
      <c r="U44" t="s">
        <v>95</v>
      </c>
      <c r="AH44"/>
      <c r="AY44" t="e">
        <f>BF22-AW41</f>
        <v>#DIV/0!</v>
      </c>
    </row>
    <row r="45" spans="19:56" ht="15.6" x14ac:dyDescent="0.3">
      <c r="U45">
        <v>2425846.1540000001</v>
      </c>
      <c r="AH45"/>
      <c r="AR45" s="61">
        <v>224103.77</v>
      </c>
    </row>
    <row r="46" spans="19:56" ht="15.6" x14ac:dyDescent="0.3">
      <c r="AH46"/>
      <c r="AR46" s="57">
        <v>0.15</v>
      </c>
      <c r="AT46" s="6">
        <f>AR45*AR46</f>
        <v>33615.565499999997</v>
      </c>
      <c r="AU46" s="6"/>
      <c r="AV46" s="6"/>
      <c r="AW46" s="3" t="e">
        <f>AT46*365*AZ33*EXP(AR22)</f>
        <v>#DIV/0!</v>
      </c>
    </row>
    <row r="47" spans="19:56" x14ac:dyDescent="0.3">
      <c r="AH47"/>
      <c r="AW47" s="3" t="e">
        <f>AW46/BF22</f>
        <v>#DIV/0!</v>
      </c>
      <c r="AZ47">
        <v>578</v>
      </c>
    </row>
    <row r="48" spans="19:56" x14ac:dyDescent="0.3">
      <c r="AH48"/>
    </row>
    <row r="49" spans="8:58" x14ac:dyDescent="0.3">
      <c r="I49" t="s">
        <v>55</v>
      </c>
      <c r="J49" t="s">
        <v>13</v>
      </c>
      <c r="K49" t="s">
        <v>54</v>
      </c>
      <c r="L49" t="s">
        <v>53</v>
      </c>
      <c r="M49" t="s">
        <v>52</v>
      </c>
      <c r="N49" t="s">
        <v>51</v>
      </c>
      <c r="O49" t="s">
        <v>50</v>
      </c>
      <c r="P49" t="s">
        <v>49</v>
      </c>
      <c r="Q49" s="1" t="s">
        <v>48</v>
      </c>
      <c r="R49" s="1" t="s">
        <v>47</v>
      </c>
      <c r="S49" s="1" t="s">
        <v>46</v>
      </c>
      <c r="T49" s="1" t="s">
        <v>45</v>
      </c>
      <c r="U49" s="60" t="s">
        <v>44</v>
      </c>
      <c r="V49" s="60" t="s">
        <v>43</v>
      </c>
      <c r="W49" s="60" t="s">
        <v>42</v>
      </c>
      <c r="X49" s="59" t="s">
        <v>41</v>
      </c>
      <c r="Y49" s="59"/>
      <c r="Z49" s="59" t="s">
        <v>40</v>
      </c>
      <c r="AA49" s="59" t="s">
        <v>39</v>
      </c>
      <c r="AB49" s="59" t="s">
        <v>38</v>
      </c>
      <c r="AC49" s="59"/>
      <c r="AD49" s="59" t="s">
        <v>37</v>
      </c>
      <c r="AE49" s="59" t="s">
        <v>36</v>
      </c>
      <c r="AF49" s="59" t="s">
        <v>35</v>
      </c>
      <c r="AG49" s="59" t="s">
        <v>34</v>
      </c>
      <c r="AH49" s="1" t="s">
        <v>33</v>
      </c>
      <c r="AI49" s="1" t="s">
        <v>32</v>
      </c>
      <c r="AJ49" s="1" t="s">
        <v>31</v>
      </c>
      <c r="AK49" s="1" t="s">
        <v>30</v>
      </c>
      <c r="AL49" s="1" t="s">
        <v>29</v>
      </c>
      <c r="AM49" s="1" t="s">
        <v>28</v>
      </c>
      <c r="AN49" s="1" t="s">
        <v>27</v>
      </c>
      <c r="AO49" t="s">
        <v>26</v>
      </c>
      <c r="AP49" t="s">
        <v>25</v>
      </c>
      <c r="AQ49" t="s">
        <v>24</v>
      </c>
      <c r="AR49" t="s">
        <v>23</v>
      </c>
      <c r="AS49" t="s">
        <v>22</v>
      </c>
      <c r="AT49" t="s">
        <v>21</v>
      </c>
      <c r="AU49" t="s">
        <v>20</v>
      </c>
      <c r="AV49" t="s">
        <v>19</v>
      </c>
      <c r="AW49" t="s">
        <v>18</v>
      </c>
      <c r="AX49" t="s">
        <v>17</v>
      </c>
      <c r="AY49" t="s">
        <v>16</v>
      </c>
      <c r="AZ49" t="s">
        <v>15</v>
      </c>
      <c r="BA49" t="s">
        <v>14</v>
      </c>
      <c r="BB49" t="s">
        <v>13</v>
      </c>
      <c r="BC49" t="s">
        <v>12</v>
      </c>
      <c r="BD49" s="6">
        <f>578*BI22</f>
        <v>1005217.3913043479</v>
      </c>
    </row>
    <row r="50" spans="8:58" ht="15.6" x14ac:dyDescent="0.3">
      <c r="H50" t="s">
        <v>11</v>
      </c>
      <c r="I50" s="13">
        <v>0.86070000000000002</v>
      </c>
      <c r="J50" s="7">
        <v>8.0799999999999997E-2</v>
      </c>
      <c r="K50" s="39">
        <f>((J50/$U$45)+1)^$U$45-1</f>
        <v>8.4154042612425872E-2</v>
      </c>
      <c r="L50" s="38">
        <f>1283.8</f>
        <v>1283.8</v>
      </c>
      <c r="M50" s="38">
        <f>L50*$M$45</f>
        <v>0</v>
      </c>
      <c r="N50" s="2">
        <f>(((((M50*AP50)/2))*365)+BB50)/(BB50)-1</f>
        <v>0</v>
      </c>
      <c r="O50" s="2">
        <f>(((N50)/$U$45)+1)^$U$45-1</f>
        <v>0</v>
      </c>
      <c r="P50" s="2">
        <f>O50*(1+$R$57)</f>
        <v>0</v>
      </c>
      <c r="Q50" s="58">
        <v>2.92E-2</v>
      </c>
      <c r="R50" s="37">
        <f>P50+K50</f>
        <v>8.4154042612425872E-2</v>
      </c>
      <c r="S50" s="26">
        <f>J50+Q50</f>
        <v>0.11</v>
      </c>
      <c r="T50" s="26">
        <f>AE50-Q50-AK50</f>
        <v>-1.3601599999999988E-2</v>
      </c>
      <c r="U50" s="28">
        <f>AE50-X50</f>
        <v>8.8505120000000118E-3</v>
      </c>
      <c r="V50" s="28">
        <f>AE50-Q50-AK50</f>
        <v>-1.3601599999999988E-2</v>
      </c>
      <c r="W50" s="28">
        <f>X50-AK50-Q50</f>
        <v>-2.2452112E-2</v>
      </c>
      <c r="X50" s="28">
        <f>AQ50*AF50</f>
        <v>6.7478880000000014E-3</v>
      </c>
      <c r="Y50" s="28"/>
      <c r="Z50" s="28">
        <f>(AL50*AQ50)+(AJ50*$Z$57)</f>
        <v>8.2959000466843093E-3</v>
      </c>
      <c r="AA50" s="29">
        <f>Z50*BC50</f>
        <v>8401040.6164000761</v>
      </c>
      <c r="AB50" s="29">
        <f>AA50*(1+Z50+AD50)</f>
        <v>8540429.002883656</v>
      </c>
      <c r="AC50" s="29">
        <f>AB50-AA50</f>
        <v>139388.38648357987</v>
      </c>
      <c r="AD50" s="28">
        <f>Z50-AJ50-AK50</f>
        <v>8.2959000466843093E-3</v>
      </c>
      <c r="AE50" s="28">
        <f>AF50-J50</f>
        <v>1.5598400000000012E-2</v>
      </c>
      <c r="AF50" s="28">
        <f>AI50*I50</f>
        <v>9.6398400000000009E-2</v>
      </c>
      <c r="AG50" s="28">
        <f>AL50-AN50</f>
        <v>0.11851285780977583</v>
      </c>
      <c r="AH50" s="26"/>
      <c r="AI50" s="26">
        <v>0.112</v>
      </c>
      <c r="AJ50" s="26">
        <f>(((AO50)/$U$45)+1)^$U$45-1</f>
        <v>0</v>
      </c>
      <c r="AK50" s="37">
        <f>(((((M50*AP50)/2))*365)+BC50)/(BC50)-1</f>
        <v>0</v>
      </c>
      <c r="AL50" s="36">
        <f>((AI50/$U$45)+1)^$U$45-1</f>
        <v>0.11851285780977583</v>
      </c>
      <c r="AM50" s="35">
        <f>AI50-AK50</f>
        <v>0.112</v>
      </c>
      <c r="AN50" s="35">
        <f>AJ50*(1+$R$57)</f>
        <v>0</v>
      </c>
      <c r="AO50" s="16">
        <f>(((((M50*AP50)/2))*365)+BC50)/(BC50)-1</f>
        <v>0</v>
      </c>
      <c r="AP50" s="6">
        <v>150</v>
      </c>
      <c r="AQ50" s="32">
        <v>7.0000000000000007E-2</v>
      </c>
      <c r="AR50" s="34">
        <v>1700087</v>
      </c>
      <c r="AS50" s="6">
        <v>1</v>
      </c>
      <c r="AT50" s="6">
        <f>AR50*AS50</f>
        <v>1700087</v>
      </c>
      <c r="AU50" s="56">
        <v>164724066</v>
      </c>
      <c r="AV50" s="6">
        <f>AU50*AS50</f>
        <v>164724066</v>
      </c>
      <c r="AW50" s="32">
        <v>0.15</v>
      </c>
      <c r="AX50" s="31">
        <v>315492.89</v>
      </c>
      <c r="AY50" s="6">
        <f>AX50*365</f>
        <v>115154904.85000001</v>
      </c>
      <c r="AZ50" s="3">
        <f>AW50*AY50</f>
        <v>17273235.727499999</v>
      </c>
      <c r="BA50">
        <f>AV50/AZ50</f>
        <v>9.5363757317194295</v>
      </c>
      <c r="BB50" s="3">
        <v>1176570000</v>
      </c>
      <c r="BC50" s="3">
        <f>BB50*I50</f>
        <v>1012673799</v>
      </c>
      <c r="BD50" s="3">
        <f>1176570000</f>
        <v>1176570000</v>
      </c>
      <c r="BE50">
        <f>BD50/AS50</f>
        <v>1176570000</v>
      </c>
      <c r="BF50">
        <f>BE50</f>
        <v>1176570000</v>
      </c>
    </row>
    <row r="51" spans="8:58" ht="15.6" x14ac:dyDescent="0.3">
      <c r="H51" t="s">
        <v>10</v>
      </c>
      <c r="I51" s="13">
        <v>3.5700000000000003E-2</v>
      </c>
      <c r="J51" s="13">
        <v>6.9999999999999999E-4</v>
      </c>
      <c r="K51" s="39">
        <f>((J51/$U$45)+1)^$U$45-1</f>
        <v>7.0024522583711502E-4</v>
      </c>
      <c r="L51">
        <v>21.47</v>
      </c>
      <c r="M51" s="38">
        <f>L51*$M$45</f>
        <v>0</v>
      </c>
      <c r="N51" s="2">
        <f>(((((M51*AP51)/2))*365)+BB51)/(BB51)-1</f>
        <v>0</v>
      </c>
      <c r="O51" s="2">
        <f>((N51/$U$45)+1)^$U$45-1</f>
        <v>0</v>
      </c>
      <c r="P51" s="2">
        <f>O51*(1+$R$57)</f>
        <v>0</v>
      </c>
      <c r="Q51" s="37">
        <v>6.9999999999999999E-4</v>
      </c>
      <c r="R51" s="37">
        <f>P51+K51</f>
        <v>7.0024522583711502E-4</v>
      </c>
      <c r="S51" s="26">
        <f>J51+Q51</f>
        <v>1.4E-3</v>
      </c>
      <c r="T51" s="26">
        <f>X51-Q51-AK51</f>
        <v>-5.3006799999999997E-4</v>
      </c>
      <c r="U51" s="28">
        <f>AE51-X51</f>
        <v>-2.027199999999989E-5</v>
      </c>
      <c r="V51" s="28">
        <f>AE51-Q51-AK51</f>
        <v>-5.5033999999999986E-4</v>
      </c>
      <c r="W51" s="28">
        <f>X51-AK51-Q51</f>
        <v>-5.3006799999999997E-4</v>
      </c>
      <c r="X51" s="28">
        <f>AQ51*AF51</f>
        <v>1.6993200000000003E-4</v>
      </c>
      <c r="Y51" s="28"/>
      <c r="Z51" s="28">
        <f>(AL51*AQ51)+(AJ51*$Z$57)</f>
        <v>4.8170959992165146E-3</v>
      </c>
      <c r="AA51" s="29">
        <f>Z51*BC51</f>
        <v>137345.82149921317</v>
      </c>
      <c r="AB51" s="29">
        <f>AA51*(1+Z51+AD51)</f>
        <v>138669.03751371909</v>
      </c>
      <c r="AC51" s="29">
        <f>AB51-AA51</f>
        <v>1323.216014505917</v>
      </c>
      <c r="AD51" s="28">
        <f>Z51-AJ51-AK51</f>
        <v>4.8170959992165146E-3</v>
      </c>
      <c r="AE51" s="28">
        <f>AF51-J51</f>
        <v>1.4966000000000014E-4</v>
      </c>
      <c r="AF51" s="28">
        <f>AI51*I51</f>
        <v>8.4966000000000013E-4</v>
      </c>
      <c r="AG51" s="28">
        <f>AL51-AN51</f>
        <v>2.4085479996082571E-2</v>
      </c>
      <c r="AH51" s="26"/>
      <c r="AI51" s="37">
        <v>2.3800000000000002E-2</v>
      </c>
      <c r="AJ51" s="26">
        <f>(((AO51)/$U$45)+1)^$U$45-1</f>
        <v>0</v>
      </c>
      <c r="AK51" s="37">
        <f>(((((M51*AP51)/2))*365)+BC51)/(BC51)-1</f>
        <v>0</v>
      </c>
      <c r="AL51" s="36">
        <f>((AI51/$U$45)+1)^$U$45-1</f>
        <v>2.4085479996082571E-2</v>
      </c>
      <c r="AM51" s="35">
        <f>AI51-AK51</f>
        <v>2.3800000000000002E-2</v>
      </c>
      <c r="AN51" s="35">
        <f>AJ51*(1+$R$57)</f>
        <v>0</v>
      </c>
      <c r="AO51" s="16">
        <f>(((((M51*AP51)/2))*365)+BC51)/(BC51)-1</f>
        <v>0</v>
      </c>
      <c r="AP51" s="6">
        <v>150</v>
      </c>
      <c r="AQ51" s="32">
        <v>0.2</v>
      </c>
      <c r="AR51" s="57">
        <v>111.57</v>
      </c>
      <c r="AS51" s="6">
        <v>850</v>
      </c>
      <c r="AT51" s="6">
        <f>AR51*AS51</f>
        <v>94834.5</v>
      </c>
      <c r="AU51" s="56">
        <v>1127614</v>
      </c>
      <c r="AV51" s="6">
        <f>AU51*AS51</f>
        <v>958471900</v>
      </c>
      <c r="AW51" s="32">
        <v>0.2</v>
      </c>
      <c r="AX51" s="31">
        <v>1818.01</v>
      </c>
      <c r="AY51" s="6">
        <f>AX51*365</f>
        <v>663573.65</v>
      </c>
      <c r="AZ51" s="3">
        <f>AW51*AY51</f>
        <v>132714.73000000001</v>
      </c>
      <c r="BA51">
        <f>AV51/AZ51</f>
        <v>7222.0461134947109</v>
      </c>
      <c r="BB51" s="3">
        <v>798660000</v>
      </c>
      <c r="BC51" s="3">
        <f>BB51*I51</f>
        <v>28512162.000000004</v>
      </c>
      <c r="BD51" s="3">
        <v>798660000</v>
      </c>
      <c r="BE51">
        <f>BD51/AS51</f>
        <v>939600</v>
      </c>
      <c r="BF51">
        <f>BE51</f>
        <v>939600</v>
      </c>
    </row>
    <row r="52" spans="8:58" ht="15.6" x14ac:dyDescent="0.3">
      <c r="H52" t="s">
        <v>9</v>
      </c>
      <c r="I52" s="13">
        <v>1.9099999999999999E-2</v>
      </c>
      <c r="J52" s="13">
        <v>4.0000000000000002E-4</v>
      </c>
      <c r="K52" s="39">
        <f>((J52/$U$45)+1)^$U$45-1</f>
        <v>4.0008018402115653E-4</v>
      </c>
      <c r="L52">
        <v>14.61</v>
      </c>
      <c r="M52" s="38">
        <f>L52*$M$45</f>
        <v>0</v>
      </c>
      <c r="N52" s="2">
        <f>(((((M52*AP52)/2))*365)+BB52)/(BB52)-1</f>
        <v>0</v>
      </c>
      <c r="O52" s="2">
        <f>((N52/$U$45)+1)^$U$45-1</f>
        <v>0</v>
      </c>
      <c r="P52" s="2">
        <f>O52*(1+$R$57)</f>
        <v>0</v>
      </c>
      <c r="Q52" s="37">
        <v>5.0000000000000001E-4</v>
      </c>
      <c r="R52" s="37">
        <f>P52+K52</f>
        <v>4.0008018402115653E-4</v>
      </c>
      <c r="S52" s="26">
        <f>J52+Q52</f>
        <v>8.9999999999999998E-4</v>
      </c>
      <c r="T52" s="26">
        <f>X52-Q52-AK52</f>
        <v>-4.0029799999999999E-4</v>
      </c>
      <c r="U52" s="28">
        <f>AE52-X52</f>
        <v>-1.1920000000000523E-6</v>
      </c>
      <c r="V52" s="28">
        <f>AE52-Q52-AK52</f>
        <v>-4.0149000000000006E-4</v>
      </c>
      <c r="W52" s="28">
        <f>X52-AK52-Q52</f>
        <v>-4.0029799999999999E-4</v>
      </c>
      <c r="X52" s="28">
        <f>AQ52*AF52</f>
        <v>9.9702000000000002E-5</v>
      </c>
      <c r="Y52" s="28"/>
      <c r="Z52" s="28">
        <f>(AL52*AQ52)+(AJ52*$Z$57)</f>
        <v>5.2887175383140141E-3</v>
      </c>
      <c r="AA52" s="29">
        <f>Z52*BC52</f>
        <v>78844.851573442531</v>
      </c>
      <c r="AB52" s="29">
        <f>AA52*(1+Z52+AD52)</f>
        <v>79678.827872087</v>
      </c>
      <c r="AC52" s="29">
        <f>AB52-AA52</f>
        <v>833.97629864446935</v>
      </c>
      <c r="AD52" s="28">
        <f>Z52-AJ52-AK52</f>
        <v>5.2887175383140141E-3</v>
      </c>
      <c r="AE52" s="28">
        <f>AF52-J52</f>
        <v>9.850999999999995E-5</v>
      </c>
      <c r="AF52" s="28">
        <f>AI52*I52</f>
        <v>4.9850999999999997E-4</v>
      </c>
      <c r="AG52" s="28">
        <f>AL52-AN52</f>
        <v>2.644358769157007E-2</v>
      </c>
      <c r="AH52" s="26"/>
      <c r="AI52" s="37">
        <v>2.6100000000000002E-2</v>
      </c>
      <c r="AJ52" s="26">
        <f>(((AO52)/$U$45)+1)^$U$45-1</f>
        <v>0</v>
      </c>
      <c r="AK52" s="37">
        <f>(((((M52*AP52)/2))*365)+BC52)/(BC52)-1</f>
        <v>0</v>
      </c>
      <c r="AL52" s="36">
        <f>((AI52/$U$45)+1)^$U$45-1</f>
        <v>2.644358769157007E-2</v>
      </c>
      <c r="AM52" s="35">
        <f>AI52-AK52</f>
        <v>2.6100000000000002E-2</v>
      </c>
      <c r="AN52" s="35">
        <f>AJ52*(1+$R$57)</f>
        <v>0</v>
      </c>
      <c r="AO52" s="16">
        <f>(((((M52*AP52)/2))*365)+BC52)/(BC52)-1</f>
        <v>0</v>
      </c>
      <c r="AP52" s="6">
        <v>150</v>
      </c>
      <c r="AQ52" s="32">
        <v>0.2</v>
      </c>
      <c r="AR52">
        <v>1.5162</v>
      </c>
      <c r="AS52" s="6">
        <v>40000</v>
      </c>
      <c r="AT52" s="6">
        <f>AR52*AS52</f>
        <v>60648</v>
      </c>
      <c r="AU52" s="33">
        <v>26674</v>
      </c>
      <c r="AV52" s="6">
        <f>AU52*AS52</f>
        <v>1066960000</v>
      </c>
      <c r="AW52" s="32">
        <v>0.2</v>
      </c>
      <c r="AX52" s="6">
        <v>988.99</v>
      </c>
      <c r="AY52" s="6">
        <f>AX52*365</f>
        <v>360981.35</v>
      </c>
      <c r="AZ52" s="3">
        <f>AW52*AY52</f>
        <v>72196.27</v>
      </c>
      <c r="BA52">
        <f>AV52/AZ52</f>
        <v>14778.602828096244</v>
      </c>
      <c r="BB52" s="3">
        <v>780530000</v>
      </c>
      <c r="BC52" s="3">
        <f>BB52*I52</f>
        <v>14908123</v>
      </c>
      <c r="BD52" s="3">
        <v>780530000</v>
      </c>
      <c r="BE52">
        <f>BD52/AS52</f>
        <v>19513.25</v>
      </c>
      <c r="BF52">
        <f>BE52</f>
        <v>19513.25</v>
      </c>
    </row>
    <row r="53" spans="8:58" ht="15.6" x14ac:dyDescent="0.3">
      <c r="H53" t="s">
        <v>8</v>
      </c>
      <c r="I53" s="13">
        <v>0.85270000000000001</v>
      </c>
      <c r="J53" s="13">
        <v>7.9899999999999999E-2</v>
      </c>
      <c r="K53" s="39">
        <f>((J53/$U$45)+1)^$U$45-1</f>
        <v>8.3178742972244146E-2</v>
      </c>
      <c r="L53">
        <v>886.29</v>
      </c>
      <c r="M53" s="38">
        <f>L53*$M$45</f>
        <v>0</v>
      </c>
      <c r="N53" s="2">
        <f>(((((M53*AP53)/2))*365)+BB53)/(BB53)-1</f>
        <v>0</v>
      </c>
      <c r="O53" s="2">
        <f>((N53/$U$45)+1)^$U$45-1</f>
        <v>0</v>
      </c>
      <c r="P53" s="2">
        <f>O53*(1+$R$57)</f>
        <v>0</v>
      </c>
      <c r="Q53" s="37">
        <v>3.2800000000000003E-2</v>
      </c>
      <c r="R53" s="37">
        <f>P53+K53</f>
        <v>8.3178742972244146E-2</v>
      </c>
      <c r="S53" s="26">
        <f>J53+Q53</f>
        <v>0.11269999999999999</v>
      </c>
      <c r="T53" s="26">
        <f>X53-Q53-AK53</f>
        <v>-2.6687846400000003E-2</v>
      </c>
      <c r="U53" s="28">
        <f>AE53-X53</f>
        <v>1.3043264000000025E-3</v>
      </c>
      <c r="V53" s="28">
        <f>AE53-Q53-AK53</f>
        <v>-2.538352E-2</v>
      </c>
      <c r="W53" s="28">
        <f>X53-AK53-Q53</f>
        <v>-2.6687846400000003E-2</v>
      </c>
      <c r="X53" s="28">
        <f>AQ53*AF53</f>
        <v>6.1121536000000006E-3</v>
      </c>
      <c r="Y53" s="28"/>
      <c r="Z53" s="28">
        <f>(AL53*AQ53)+(AJ53*$Z$57)</f>
        <v>7.5478558082616243E-3</v>
      </c>
      <c r="AA53" s="29">
        <f>Z53*BC53</f>
        <v>4651917.3843944706</v>
      </c>
      <c r="AB53" s="29">
        <f>AA53*(1+Z53+AD53)</f>
        <v>4722141.3876931798</v>
      </c>
      <c r="AC53" s="29">
        <f>AB53-AA53</f>
        <v>70224.003298709169</v>
      </c>
      <c r="AD53" s="28">
        <f>Z53-AJ53-AK53</f>
        <v>7.5478558082616243E-3</v>
      </c>
      <c r="AE53" s="28">
        <f>AF53-J53</f>
        <v>7.4164800000000031E-3</v>
      </c>
      <c r="AF53" s="28">
        <f>AI53*I53</f>
        <v>8.7316480000000002E-2</v>
      </c>
      <c r="AG53" s="28">
        <f>AL53-AN53</f>
        <v>0.10782651154659462</v>
      </c>
      <c r="AH53" s="26"/>
      <c r="AI53" s="37">
        <v>0.1024</v>
      </c>
      <c r="AJ53" s="26">
        <f>(((AO53)/$U$45)+1)^$U$45-1</f>
        <v>0</v>
      </c>
      <c r="AK53" s="37">
        <f>(((((M53*AP53)/2))*365)+BC53)/(BC53)-1</f>
        <v>0</v>
      </c>
      <c r="AL53" s="36">
        <f>((AI53/$U$45)+1)^$U$45-1</f>
        <v>0.10782651154659462</v>
      </c>
      <c r="AM53" s="35">
        <f>AI53-AK53</f>
        <v>0.1024</v>
      </c>
      <c r="AN53" s="35">
        <f>AJ53*(1+$R$57)</f>
        <v>0</v>
      </c>
      <c r="AO53" s="16">
        <f>(((((M53*AP53)/2))*365)+BC53)/(BC53)-1</f>
        <v>0</v>
      </c>
      <c r="AP53" s="6">
        <v>150</v>
      </c>
      <c r="AQ53" s="32">
        <v>7.0000000000000007E-2</v>
      </c>
      <c r="AR53" s="33">
        <v>482643</v>
      </c>
      <c r="AS53" s="6">
        <v>1</v>
      </c>
      <c r="AT53" s="6">
        <f>AR53*AS53</f>
        <v>482643</v>
      </c>
      <c r="AU53" s="33">
        <v>85060490</v>
      </c>
      <c r="AV53" s="6">
        <f>AU53*AS53</f>
        <v>85060490</v>
      </c>
      <c r="AW53" s="32">
        <v>7.0000000000000007E-2</v>
      </c>
      <c r="AX53" s="54">
        <v>253093.79</v>
      </c>
      <c r="AY53" s="6">
        <f>AX53*365</f>
        <v>92379233.350000009</v>
      </c>
      <c r="AZ53" s="3">
        <f>AW53*AY53</f>
        <v>6466546.3345000008</v>
      </c>
      <c r="BA53">
        <f>AV53/AZ53</f>
        <v>13.153928789806924</v>
      </c>
      <c r="BB53" s="3">
        <v>722790000</v>
      </c>
      <c r="BC53" s="3">
        <f>BB53*I53</f>
        <v>616323033</v>
      </c>
      <c r="BD53" s="3">
        <v>722790000</v>
      </c>
      <c r="BE53">
        <f>BD53/AS53</f>
        <v>722790000</v>
      </c>
      <c r="BF53">
        <f>BE53</f>
        <v>722790000</v>
      </c>
    </row>
    <row r="54" spans="8:58" ht="15.6" x14ac:dyDescent="0.3">
      <c r="H54" t="s">
        <v>7</v>
      </c>
      <c r="I54" s="13">
        <v>0.84560000000000002</v>
      </c>
      <c r="J54" s="13">
        <v>7.2700000000000001E-2</v>
      </c>
      <c r="K54" s="39">
        <f>((J54/$U$45)+1)^$U$45-1</f>
        <v>7.5407865118758188E-2</v>
      </c>
      <c r="L54">
        <v>75.099999999999994</v>
      </c>
      <c r="M54" s="38">
        <f>L54*$M$45</f>
        <v>0</v>
      </c>
      <c r="N54" s="2">
        <f>(((((M54*AP54)/2))*365)+BB54)/(BB54)-1</f>
        <v>0</v>
      </c>
      <c r="O54" s="2">
        <f>((N54/$U$45)+1)^$U$45-1</f>
        <v>0</v>
      </c>
      <c r="P54" s="2">
        <f>O54*(1+$R$57)</f>
        <v>0</v>
      </c>
      <c r="Q54" s="37">
        <v>2.1899999999999999E-2</v>
      </c>
      <c r="R54" s="37">
        <f>P54+K54</f>
        <v>7.5407865118758188E-2</v>
      </c>
      <c r="S54" s="26">
        <f>J54+Q54</f>
        <v>9.4600000000000004E-2</v>
      </c>
      <c r="T54" s="26">
        <f>X54-Q54-AK54</f>
        <v>-1.6347790399999999E-2</v>
      </c>
      <c r="U54" s="28">
        <f>AE54-X54</f>
        <v>1.0650704000000023E-3</v>
      </c>
      <c r="V54" s="28">
        <f>AE54-Q54-AK54</f>
        <v>-1.5282719999999996E-2</v>
      </c>
      <c r="W54" s="28">
        <f>X54-AK54-Q54</f>
        <v>-1.6347790399999999E-2</v>
      </c>
      <c r="X54" s="28">
        <f>AQ54*AF54</f>
        <v>5.5522096000000009E-3</v>
      </c>
      <c r="Y54" s="28"/>
      <c r="Z54" s="28">
        <f>(AL54*AQ54)+(AJ54*$Z$57)</f>
        <v>6.8838037742969581E-3</v>
      </c>
      <c r="AA54" s="29">
        <f>Z54*BC54</f>
        <v>531743.27747568209</v>
      </c>
      <c r="AB54" s="29">
        <f>AA54*(1+Z54+AD54)</f>
        <v>539064.11023657024</v>
      </c>
      <c r="AC54" s="29">
        <f>AB54-AA54</f>
        <v>7320.8327608881518</v>
      </c>
      <c r="AD54" s="28">
        <f>Z54-AJ54-AK54</f>
        <v>6.8838037742969581E-3</v>
      </c>
      <c r="AE54" s="28">
        <f>AF54-J54</f>
        <v>6.6172800000000032E-3</v>
      </c>
      <c r="AF54" s="28">
        <f>AI54*I54</f>
        <v>7.9317280000000004E-2</v>
      </c>
      <c r="AG54" s="28">
        <f>AL54-AN54</f>
        <v>9.8340053918527959E-2</v>
      </c>
      <c r="AH54" s="26"/>
      <c r="AI54" s="37">
        <v>9.3799999999999994E-2</v>
      </c>
      <c r="AJ54" s="26">
        <f>(((AO54)/$U$45)+1)^$U$45-1</f>
        <v>0</v>
      </c>
      <c r="AK54" s="37">
        <f>(((((M54*AP54)/2))*365)+BC54)/(BC54)-1</f>
        <v>0</v>
      </c>
      <c r="AL54" s="36">
        <f>((AI54/$U$45)+1)^$U$45-1</f>
        <v>9.8340053918527959E-2</v>
      </c>
      <c r="AM54" s="35">
        <f>AI54-AK54</f>
        <v>9.3799999999999994E-2</v>
      </c>
      <c r="AN54" s="35">
        <f>AJ54*(1+$R$57)</f>
        <v>0</v>
      </c>
      <c r="AO54" s="16">
        <f>(((((M54*AP54)/2))*365)+BC54)/(BC54)-1</f>
        <v>0</v>
      </c>
      <c r="AP54" s="6">
        <v>150</v>
      </c>
      <c r="AQ54" s="32">
        <v>7.0000000000000007E-2</v>
      </c>
      <c r="AR54" s="55">
        <v>172206</v>
      </c>
      <c r="AS54" s="6">
        <v>1</v>
      </c>
      <c r="AT54" s="6">
        <f>AR54*AS54</f>
        <v>172206</v>
      </c>
      <c r="AU54" s="33">
        <v>13496031</v>
      </c>
      <c r="AV54" s="6">
        <f>AU54*AS54</f>
        <v>13496031</v>
      </c>
      <c r="AW54" s="32">
        <v>7.0000000000000007E-2</v>
      </c>
      <c r="AX54" s="54">
        <v>21635.06</v>
      </c>
      <c r="AY54" s="6">
        <f>AX54*365</f>
        <v>7896796.9000000004</v>
      </c>
      <c r="AZ54" s="3">
        <f>AW54*AY54</f>
        <v>552775.78300000005</v>
      </c>
      <c r="BA54">
        <f>AV54/AZ54</f>
        <v>24.41501855735239</v>
      </c>
      <c r="BB54" s="3">
        <v>91350000</v>
      </c>
      <c r="BC54" s="3">
        <f>BB54*I54</f>
        <v>77245560</v>
      </c>
      <c r="BD54" s="3">
        <v>91350000</v>
      </c>
      <c r="BE54">
        <f>BD54/AS54</f>
        <v>91350000</v>
      </c>
      <c r="BF54">
        <f>BE54</f>
        <v>91350000</v>
      </c>
    </row>
    <row r="55" spans="8:58" ht="15.6" x14ac:dyDescent="0.3">
      <c r="H55" t="s">
        <v>6</v>
      </c>
      <c r="I55" s="13">
        <v>0.17419999999999999</v>
      </c>
      <c r="J55" s="13">
        <v>1.06E-2</v>
      </c>
      <c r="K55" s="39">
        <f>((J55/$U$45)+1)^$U$45-1</f>
        <v>1.0656379020974605E-2</v>
      </c>
      <c r="L55">
        <v>8.24</v>
      </c>
      <c r="M55" s="38">
        <f>L55*$M$45</f>
        <v>0</v>
      </c>
      <c r="N55" s="2">
        <f>(((((M55*AP55)/2))*365)+BB55)/(BB55)-1</f>
        <v>0</v>
      </c>
      <c r="O55" s="2">
        <f>((N55/$U$45)+1)^$U$45-1</f>
        <v>0</v>
      </c>
      <c r="P55" s="2">
        <f>O55*(1+$R$57)</f>
        <v>0</v>
      </c>
      <c r="Q55" s="37">
        <v>3.2000000000000002E-3</v>
      </c>
      <c r="R55" s="37">
        <f>P55+K55</f>
        <v>1.0656379020974605E-2</v>
      </c>
      <c r="S55" s="26">
        <f>J55+Q55</f>
        <v>1.38E-2</v>
      </c>
      <c r="T55" s="26">
        <f>X55-Q55-AK55</f>
        <v>4.7126499999999979E-4</v>
      </c>
      <c r="U55" s="28">
        <f>AE55-X55</f>
        <v>4.1379499999999979E-4</v>
      </c>
      <c r="V55" s="28">
        <f>AE55-Q55-AK55</f>
        <v>8.8505999999999958E-4</v>
      </c>
      <c r="W55" s="28">
        <f>X55-AK55-Q55</f>
        <v>4.7126499999999979E-4</v>
      </c>
      <c r="X55" s="28">
        <f>AQ55*AF55</f>
        <v>3.6712649999999999E-3</v>
      </c>
      <c r="Y55" s="28"/>
      <c r="Z55" s="28">
        <f>(AL55*AQ55)+(AJ55*$Z$57)</f>
        <v>2.1988807393701515E-2</v>
      </c>
      <c r="AA55" s="29">
        <f>Z55*BC55</f>
        <v>257942.51969916202</v>
      </c>
      <c r="AB55" s="29">
        <f>AA55*(1+Z55+AD55)</f>
        <v>269286.2164677839</v>
      </c>
      <c r="AC55" s="29">
        <f>AB55-AA55</f>
        <v>11343.696768621885</v>
      </c>
      <c r="AD55" s="28">
        <f>Z55-AJ55-AK55</f>
        <v>2.1988807393701515E-2</v>
      </c>
      <c r="AE55" s="28">
        <f>AF55-J55</f>
        <v>4.0850599999999997E-3</v>
      </c>
      <c r="AF55" s="28">
        <f>AI55*I55</f>
        <v>1.468506E-2</v>
      </c>
      <c r="AG55" s="28">
        <f>AL55-AN55</f>
        <v>8.795522957480606E-2</v>
      </c>
      <c r="AH55" s="26"/>
      <c r="AI55" s="37">
        <v>8.43E-2</v>
      </c>
      <c r="AJ55" s="26">
        <f>(((AO55)/$U$45)+1)^$U$45-1</f>
        <v>0</v>
      </c>
      <c r="AK55" s="37">
        <f>(((((M55*AP55)/2))*365)+BC55)/(BC55)-1</f>
        <v>0</v>
      </c>
      <c r="AL55" s="36">
        <f>((AI55/$U$45)+1)^$U$45-1</f>
        <v>8.795522957480606E-2</v>
      </c>
      <c r="AM55" s="35">
        <f>AI55-AK55</f>
        <v>8.43E-2</v>
      </c>
      <c r="AN55" s="35">
        <f>AJ55*(1+$R$57)</f>
        <v>0</v>
      </c>
      <c r="AO55" s="16">
        <f>(((((M55*AP55)/2))*365)+BC55)/(BC55)-1</f>
        <v>0</v>
      </c>
      <c r="AP55" s="6">
        <v>150</v>
      </c>
      <c r="AQ55" s="32">
        <v>0.25</v>
      </c>
      <c r="AR55" s="33">
        <v>24207</v>
      </c>
      <c r="AS55" s="6">
        <v>4.66</v>
      </c>
      <c r="AT55" s="6">
        <f>AR55*AS55</f>
        <v>112804.62000000001</v>
      </c>
      <c r="AU55" s="33">
        <v>11495020</v>
      </c>
      <c r="AV55" s="6">
        <f>AU55*AS55</f>
        <v>53566793.200000003</v>
      </c>
      <c r="AW55" s="32">
        <v>0.25</v>
      </c>
      <c r="AX55" s="54">
        <v>2641.52</v>
      </c>
      <c r="AY55" s="6">
        <f>AX55*365</f>
        <v>964154.8</v>
      </c>
      <c r="AZ55" s="3">
        <f>AW55*AY55</f>
        <v>241038.7</v>
      </c>
      <c r="BA55">
        <f>AV55/AZ55</f>
        <v>222.23316504777034</v>
      </c>
      <c r="BB55" s="3">
        <v>67340000</v>
      </c>
      <c r="BC55" s="3">
        <f>BB55*I55</f>
        <v>11730628</v>
      </c>
      <c r="BD55" s="3">
        <v>67340000</v>
      </c>
      <c r="BE55">
        <f>BD55/AS55</f>
        <v>14450643.776824035</v>
      </c>
      <c r="BF55">
        <f>BE55</f>
        <v>14450643.776824035</v>
      </c>
    </row>
    <row r="56" spans="8:58" ht="15.6" x14ac:dyDescent="0.3">
      <c r="H56" t="s">
        <v>5</v>
      </c>
      <c r="I56" s="13">
        <v>0.30630000000000002</v>
      </c>
      <c r="J56" s="13">
        <v>2.58E-2</v>
      </c>
      <c r="K56" s="39">
        <f>((J56/$U$45)+1)^$U$45-1</f>
        <v>2.6135700808694207E-2</v>
      </c>
      <c r="L56">
        <v>17.34</v>
      </c>
      <c r="M56" s="38">
        <f>L56*$M$45</f>
        <v>0</v>
      </c>
      <c r="N56" s="2">
        <f>(((((M56*AP56)/2))*365)+BB56)/(BB56)-1</f>
        <v>0</v>
      </c>
      <c r="O56" s="2">
        <f>((N56/$U$45)+1)^$U$45-1</f>
        <v>0</v>
      </c>
      <c r="P56" s="2">
        <f>O56*(1+$R$57)</f>
        <v>0</v>
      </c>
      <c r="Q56" s="37">
        <v>9.2999999999999992E-3</v>
      </c>
      <c r="R56" s="37">
        <f>P56+K56</f>
        <v>2.6135700808694207E-2</v>
      </c>
      <c r="S56" s="26">
        <f>J56+Q56</f>
        <v>3.5099999999999999E-2</v>
      </c>
      <c r="T56" s="26">
        <f>X56-Q56-AK56</f>
        <v>-3.1009499999999808E-4</v>
      </c>
      <c r="U56" s="28">
        <f>AE56-X56</f>
        <v>1.1697150000000035E-3</v>
      </c>
      <c r="V56" s="28">
        <f>AE56-Q56-AK56</f>
        <v>8.5962000000000538E-4</v>
      </c>
      <c r="W56" s="28">
        <f>X56-AK56-Q56</f>
        <v>-3.1009499999999808E-4</v>
      </c>
      <c r="X56" s="28">
        <f>AQ56*AF56</f>
        <v>8.9899050000000012E-3</v>
      </c>
      <c r="Y56" s="28"/>
      <c r="Z56" s="28">
        <f>(AL56*AQ56)+(AJ56*$Z$57)</f>
        <v>3.1142291042900117E-2</v>
      </c>
      <c r="AA56" s="29">
        <f>Z56*BC56</f>
        <v>471697.8012614731</v>
      </c>
      <c r="AB56" s="29">
        <f>AA56*(1+Z56+AD56)</f>
        <v>501077.3016838347</v>
      </c>
      <c r="AC56" s="29">
        <f>AB56-AA56</f>
        <v>29379.500422361598</v>
      </c>
      <c r="AD56" s="28">
        <f>Z56-AJ56-AK56</f>
        <v>3.1142291042900117E-2</v>
      </c>
      <c r="AE56" s="28">
        <f>AF56-J56</f>
        <v>1.0159620000000005E-2</v>
      </c>
      <c r="AF56" s="28">
        <f>AI56*I56</f>
        <v>3.5959620000000005E-2</v>
      </c>
      <c r="AG56" s="28">
        <f>AL56-AN56</f>
        <v>0.12456916417160047</v>
      </c>
      <c r="AH56" s="26"/>
      <c r="AI56" s="37">
        <v>0.1174</v>
      </c>
      <c r="AJ56" s="26">
        <f>(((AO56)/$U$45)+1)^$U$45-1</f>
        <v>0</v>
      </c>
      <c r="AK56" s="37">
        <f>(((((M56*AP56)/2))*365)+BC56)/(BC56)-1</f>
        <v>0</v>
      </c>
      <c r="AL56" s="36">
        <f>((AI56/$U$45)+1)^$U$45-1</f>
        <v>0.12456916417160047</v>
      </c>
      <c r="AM56" s="35">
        <f>AI56-AK56</f>
        <v>0.1174</v>
      </c>
      <c r="AN56" s="35">
        <f>AJ56*(1+$R$57)</f>
        <v>0</v>
      </c>
      <c r="AO56" s="16">
        <f>(((((M56*AP56)/2))*365)+BC56)/(BC56)-1</f>
        <v>0</v>
      </c>
      <c r="AP56" s="6">
        <v>150</v>
      </c>
      <c r="AQ56" s="32">
        <v>0.25</v>
      </c>
      <c r="AR56" s="34">
        <v>1320249</v>
      </c>
      <c r="AS56" s="6">
        <v>0.36</v>
      </c>
      <c r="AT56" s="6">
        <f>AR56*AS56</f>
        <v>475289.63999999996</v>
      </c>
      <c r="AU56" s="33">
        <v>98205695</v>
      </c>
      <c r="AV56" s="6">
        <f>AU56*AS56</f>
        <v>35354050.199999996</v>
      </c>
      <c r="AW56" s="32">
        <v>0.25</v>
      </c>
      <c r="AX56" s="31">
        <v>4965.7</v>
      </c>
      <c r="AY56" s="6">
        <f>AX56*365</f>
        <v>1812480.5</v>
      </c>
      <c r="AZ56" s="3">
        <f>AW56*AY56</f>
        <v>453120.125</v>
      </c>
      <c r="BA56">
        <f>AV56/AZ56</f>
        <v>78.02357090186625</v>
      </c>
      <c r="BB56" s="3">
        <v>49450000</v>
      </c>
      <c r="BC56" s="3">
        <f>BB56*I56</f>
        <v>15146535</v>
      </c>
      <c r="BD56" s="3">
        <v>49450000</v>
      </c>
      <c r="BE56">
        <f>BD56/AS56</f>
        <v>137361111.1111111</v>
      </c>
      <c r="BF56">
        <f>BE56</f>
        <v>137361111.1111111</v>
      </c>
    </row>
    <row r="57" spans="8:58" s="40" customFormat="1" ht="15.6" x14ac:dyDescent="0.3">
      <c r="H57" s="40" t="s">
        <v>4</v>
      </c>
      <c r="I57" s="49">
        <v>0.90110000000000001</v>
      </c>
      <c r="J57" s="49">
        <v>0.504</v>
      </c>
      <c r="K57" s="53">
        <f>((J57/$U$45)+1)^$U$45-1</f>
        <v>0.65532927686753917</v>
      </c>
      <c r="L57" s="40">
        <v>5.6</v>
      </c>
      <c r="M57" s="52">
        <f>L57</f>
        <v>5.6</v>
      </c>
      <c r="N57" s="51">
        <f>(((((M57*AP57)/2))*365)+BB57)/(BB57)-1</f>
        <v>1.1604844814534498E-2</v>
      </c>
      <c r="O57" s="51">
        <f>((N57/$U$45)+1)^$U$45-1</f>
        <v>1.1672442176719811E-2</v>
      </c>
      <c r="P57" s="51">
        <f>O57*(1+$R$57)</f>
        <v>1.9457981174036635E-2</v>
      </c>
      <c r="Q57" s="49">
        <v>1.12E-2</v>
      </c>
      <c r="R57" s="49">
        <f>O57+K57</f>
        <v>0.66700171904425898</v>
      </c>
      <c r="S57" s="50">
        <f>J57+Q57</f>
        <v>0.51519999999999999</v>
      </c>
      <c r="T57" s="50">
        <f>X57-Q57-AK57</f>
        <v>0.16267444341134785</v>
      </c>
      <c r="U57" s="50">
        <f>AE57-X57</f>
        <v>5.625892499999996E-2</v>
      </c>
      <c r="V57" s="50">
        <f>AE57-Q57-AK57</f>
        <v>0.21893336841134781</v>
      </c>
      <c r="W57" s="50">
        <f>X57-AK57-Q57</f>
        <v>0.16267444341134785</v>
      </c>
      <c r="X57" s="50">
        <f>AQ57*AF57</f>
        <v>0.18675297499999999</v>
      </c>
      <c r="Y57" s="50"/>
      <c r="Z57" s="50">
        <f>((AL57+AJ57)*AQ57)</f>
        <v>0.32599701515991431</v>
      </c>
      <c r="AA57" s="42">
        <f>Z57*BC57</f>
        <v>3880515.5758635099</v>
      </c>
      <c r="AB57" s="42">
        <f>AA57*(1+Z57+AD57)</f>
        <v>6310314.6910090456</v>
      </c>
      <c r="AC57" s="42">
        <f>AB57-AA57</f>
        <v>2429799.1151455357</v>
      </c>
      <c r="AD57" s="50">
        <f>Z57-AJ57-AK57</f>
        <v>0.30015666664945351</v>
      </c>
      <c r="AE57" s="50">
        <f>AF57-J57</f>
        <v>0.24301189999999995</v>
      </c>
      <c r="AF57" s="50">
        <f>AI57*I57</f>
        <v>0.74701189999999995</v>
      </c>
      <c r="AG57" s="50">
        <f>AL57-AN57</f>
        <v>1.2694188726272566</v>
      </c>
      <c r="AH57" s="50"/>
      <c r="AI57" s="49">
        <v>0.82899999999999996</v>
      </c>
      <c r="AJ57" s="50">
        <f>(((AO57)/$U$45)+1)^$U$45-1</f>
        <v>1.2961816921808644E-2</v>
      </c>
      <c r="AK57" s="49">
        <f>(((((M57*AP57)/2))*365)+BC57)/(BC57)-1</f>
        <v>1.2878531588652153E-2</v>
      </c>
      <c r="AL57" s="48">
        <f>((AI57/$U$45)+1)^$U$45-1</f>
        <v>1.2910262437178486</v>
      </c>
      <c r="AM57" s="47">
        <f>AI57-AK57</f>
        <v>0.81612146841134781</v>
      </c>
      <c r="AN57" s="47">
        <f>AJ57*(1+$R$57)</f>
        <v>2.1607371090591975E-2</v>
      </c>
      <c r="AO57" s="47">
        <f>(((((M57*AP57)/2))*365)+BC57)/(BC57)-1</f>
        <v>1.2878531588652153E-2</v>
      </c>
      <c r="AP57" s="42">
        <v>150</v>
      </c>
      <c r="AQ57" s="44">
        <v>0.25</v>
      </c>
      <c r="AR57" s="46">
        <v>175.85</v>
      </c>
      <c r="AS57" s="42">
        <v>145.65</v>
      </c>
      <c r="AT57" s="42">
        <f>AR57*AS57</f>
        <v>25612.552500000002</v>
      </c>
      <c r="AU57" s="45">
        <v>7268</v>
      </c>
      <c r="AV57" s="42">
        <f>AU57*AS57</f>
        <v>1058584.2</v>
      </c>
      <c r="AW57" s="44">
        <v>0.25</v>
      </c>
      <c r="AX57" s="43">
        <v>32190.34</v>
      </c>
      <c r="AY57" s="42">
        <f>AX57*365</f>
        <v>11749474.1</v>
      </c>
      <c r="AZ57" s="41">
        <f>AW57*AY57</f>
        <v>2937368.5249999999</v>
      </c>
      <c r="BA57" s="40">
        <f>AV57/AZ57</f>
        <v>0.36038521928398481</v>
      </c>
      <c r="BB57" s="41">
        <v>13210000</v>
      </c>
      <c r="BC57" s="41">
        <f>BB57*I57</f>
        <v>11903531</v>
      </c>
      <c r="BD57" s="41">
        <v>13210000</v>
      </c>
      <c r="BE57">
        <f>BD57/AS57</f>
        <v>90696.876072777202</v>
      </c>
      <c r="BF57">
        <f>BE57</f>
        <v>90696.876072777202</v>
      </c>
    </row>
    <row r="58" spans="8:58" ht="15.6" x14ac:dyDescent="0.3">
      <c r="H58" t="s">
        <v>3</v>
      </c>
      <c r="I58" s="13">
        <v>1.55E-2</v>
      </c>
      <c r="J58" s="13">
        <v>2.9999999999999997E-4</v>
      </c>
      <c r="K58" s="39">
        <f>((J58/$U$45)+1)^$U$45-1</f>
        <v>3.0004499980673671E-4</v>
      </c>
      <c r="L58">
        <v>0.13</v>
      </c>
      <c r="M58" s="38">
        <f>L58*$M$45</f>
        <v>0</v>
      </c>
      <c r="N58" s="2">
        <f>(((((M58*AP58)/2))*365)+BB58)/(BB58)-1</f>
        <v>0</v>
      </c>
      <c r="O58" s="2">
        <f>((N58/$U$45)+1)^$U$45-1</f>
        <v>0</v>
      </c>
      <c r="P58" s="2">
        <f>O58*(1+$R$57)</f>
        <v>0</v>
      </c>
      <c r="Q58" s="37">
        <v>4.0000000000000002E-4</v>
      </c>
      <c r="R58" s="37">
        <f>P58+K58</f>
        <v>3.0004499980673671E-4</v>
      </c>
      <c r="S58" s="26">
        <f>J58+Q58</f>
        <v>6.9999999999999999E-4</v>
      </c>
      <c r="T58" s="26">
        <f>X58-Q58-AK58</f>
        <v>-3.0467500000000002E-4</v>
      </c>
      <c r="U58" s="28">
        <f>AE58-X58</f>
        <v>-1.4024999999999975E-5</v>
      </c>
      <c r="V58" s="28">
        <f>AE58-Q58-AK58</f>
        <v>-3.1869999999999999E-4</v>
      </c>
      <c r="W58" s="28">
        <f>X58-AK58-Q58</f>
        <v>-3.0467500000000002E-4</v>
      </c>
      <c r="X58" s="28">
        <f>AQ58*AF58</f>
        <v>9.5325E-5</v>
      </c>
      <c r="Y58" s="28"/>
      <c r="Z58" s="28">
        <f>(AL58*AQ58)+(AJ58*Z57)</f>
        <v>6.226269130481632E-3</v>
      </c>
      <c r="AA58" s="29">
        <f>Z58*BC58</f>
        <v>901.37698201982585</v>
      </c>
      <c r="AB58" s="29">
        <f>AA58*(1+Z58+AD58)</f>
        <v>912.60141337597952</v>
      </c>
      <c r="AC58" s="29">
        <f>AB58-AA58</f>
        <v>11.224431356153673</v>
      </c>
      <c r="AD58" s="28">
        <f>Z58-AJ58-AK58</f>
        <v>6.226269130481632E-3</v>
      </c>
      <c r="AE58" s="28">
        <f>AF58-J58</f>
        <v>8.1300000000000025E-5</v>
      </c>
      <c r="AF58" s="28">
        <f>AI58*I58</f>
        <v>3.813E-4</v>
      </c>
      <c r="AG58" s="28">
        <f>AL58-AN58</f>
        <v>2.4905076521926528E-2</v>
      </c>
      <c r="AH58" s="26"/>
      <c r="AI58" s="37">
        <v>2.46E-2</v>
      </c>
      <c r="AJ58" s="26">
        <f>(((AO58)/$U$45)+1)^$U$45-1</f>
        <v>0</v>
      </c>
      <c r="AK58" s="37">
        <f>(((((M58*AP58)/2))*365)+BC58)/(BC58)-1</f>
        <v>0</v>
      </c>
      <c r="AL58" s="36">
        <f>((AI58/$U$45)+1)^$U$45-1</f>
        <v>2.4905076521926528E-2</v>
      </c>
      <c r="AM58" s="35">
        <f>AI58-AK58</f>
        <v>2.46E-2</v>
      </c>
      <c r="AN58" s="35">
        <f>AJ58*(1+$R$57)</f>
        <v>0</v>
      </c>
      <c r="AO58" s="16">
        <f>(((((M58*AP58)/2))*365)+BC58)/(BC58)-1</f>
        <v>0</v>
      </c>
      <c r="AP58" s="6">
        <v>150</v>
      </c>
      <c r="AQ58" s="32">
        <v>0.25</v>
      </c>
      <c r="AR58" s="34">
        <v>3144146</v>
      </c>
      <c r="AS58" s="6">
        <v>0.2</v>
      </c>
      <c r="AT58" s="6">
        <f>AR58*AS58</f>
        <v>628829.20000000007</v>
      </c>
      <c r="AU58" s="33">
        <v>49227004</v>
      </c>
      <c r="AV58" s="6">
        <f>AU58*AS58</f>
        <v>9845400.8000000007</v>
      </c>
      <c r="AW58" s="32">
        <v>0.25</v>
      </c>
      <c r="AX58" s="31">
        <v>9.7799999999999994</v>
      </c>
      <c r="AY58" s="6">
        <f>AX58*365</f>
        <v>3569.7</v>
      </c>
      <c r="AZ58" s="3">
        <f>AW58*AY58</f>
        <v>892.42499999999995</v>
      </c>
      <c r="BA58">
        <f>AV58/AZ58</f>
        <v>11032.188475222008</v>
      </c>
      <c r="BB58" s="3">
        <v>9340000</v>
      </c>
      <c r="BC58" s="3">
        <f>BB58*I58</f>
        <v>144770</v>
      </c>
      <c r="BD58" s="3">
        <v>9340000</v>
      </c>
      <c r="BE58">
        <f>BD58/AS58</f>
        <v>46700000</v>
      </c>
      <c r="BF58">
        <f>BE58</f>
        <v>46700000</v>
      </c>
    </row>
    <row r="59" spans="8:58" s="17" customFormat="1" ht="15.6" x14ac:dyDescent="0.3">
      <c r="H59" s="17" t="s">
        <v>2</v>
      </c>
      <c r="I59" s="25">
        <v>8.4599999999999995E-2</v>
      </c>
      <c r="J59" s="25">
        <v>0</v>
      </c>
      <c r="K59" s="25"/>
      <c r="L59" s="25"/>
      <c r="N59" s="25"/>
      <c r="O59" s="25"/>
      <c r="P59" s="25"/>
      <c r="Q59" s="25">
        <v>0</v>
      </c>
      <c r="R59" s="25"/>
      <c r="S59" s="27">
        <f>J59+Q59</f>
        <v>0</v>
      </c>
      <c r="T59" s="27">
        <f>X59-Q59-AK59</f>
        <v>5.1605999999999996E-3</v>
      </c>
      <c r="U59" s="27">
        <f>AE59-X59</f>
        <v>0</v>
      </c>
      <c r="V59" s="27"/>
      <c r="W59" s="27"/>
      <c r="X59" s="27">
        <f>AQ59*AF59</f>
        <v>5.1605999999999996E-3</v>
      </c>
      <c r="Y59" s="27"/>
      <c r="Z59" s="28">
        <f>AL59*AQ59</f>
        <v>0</v>
      </c>
      <c r="AA59" s="29">
        <f>Z59*BC59</f>
        <v>0</v>
      </c>
      <c r="AB59" s="29"/>
      <c r="AC59" s="29">
        <f>AVERAGE(AC50:AC58)</f>
        <v>298847.10573602252</v>
      </c>
      <c r="AD59" s="27"/>
      <c r="AE59" s="27">
        <f>AF59-J59</f>
        <v>5.1605999999999996E-3</v>
      </c>
      <c r="AF59" s="27">
        <f>AI59*I59</f>
        <v>5.1605999999999996E-3</v>
      </c>
      <c r="AG59" s="27"/>
      <c r="AH59" s="26"/>
      <c r="AI59" s="25">
        <v>6.0999999999999999E-2</v>
      </c>
      <c r="AJ59" s="25"/>
      <c r="AK59" s="25">
        <v>0</v>
      </c>
      <c r="AL59" s="25"/>
      <c r="AM59" s="24">
        <f>AI59-AK59</f>
        <v>6.0999999999999999E-2</v>
      </c>
      <c r="AN59" s="24"/>
      <c r="AO59" s="24"/>
      <c r="AP59" s="19">
        <v>150</v>
      </c>
      <c r="AQ59" s="21">
        <v>1</v>
      </c>
      <c r="AR59" s="30">
        <v>26320</v>
      </c>
      <c r="AS59" s="19">
        <v>3.87</v>
      </c>
      <c r="AT59" s="19">
        <f>AR59*AS59</f>
        <v>101858.40000000001</v>
      </c>
      <c r="AU59" s="22">
        <v>253286</v>
      </c>
      <c r="AV59" s="19">
        <f>AU59*AS59</f>
        <v>980216.82000000007</v>
      </c>
      <c r="AW59" s="21">
        <v>1</v>
      </c>
      <c r="AX59" s="20">
        <v>13.56</v>
      </c>
      <c r="AY59" s="19">
        <f>AX59*365</f>
        <v>4949.4000000000005</v>
      </c>
      <c r="AZ59" s="18">
        <f>AW59*AY59</f>
        <v>4949.4000000000005</v>
      </c>
      <c r="BA59" s="17">
        <f>AV59/AZ59</f>
        <v>198.04760577039642</v>
      </c>
      <c r="BB59" s="18">
        <v>971000</v>
      </c>
      <c r="BC59" s="3">
        <f>BB59*I59</f>
        <v>82146.599999999991</v>
      </c>
      <c r="BD59" s="18">
        <v>971000</v>
      </c>
      <c r="BE59">
        <f>BD59/AS59</f>
        <v>250904.39276485788</v>
      </c>
      <c r="BF59">
        <f>BE59</f>
        <v>250904.39276485788</v>
      </c>
    </row>
    <row r="60" spans="8:58" s="17" customFormat="1" ht="15.6" x14ac:dyDescent="0.3">
      <c r="H60" s="17" t="s">
        <v>1</v>
      </c>
      <c r="I60" s="25">
        <v>0.66159999999999997</v>
      </c>
      <c r="J60" s="25">
        <v>0</v>
      </c>
      <c r="K60" s="25"/>
      <c r="L60" s="25"/>
      <c r="N60" s="25"/>
      <c r="O60" s="25"/>
      <c r="P60" s="25"/>
      <c r="Q60" s="25">
        <v>0</v>
      </c>
      <c r="R60" s="25"/>
      <c r="S60" s="27">
        <f>J60+Q60</f>
        <v>0</v>
      </c>
      <c r="T60" s="27">
        <f>X60-Q60-AK60</f>
        <v>0.15613759999999999</v>
      </c>
      <c r="U60" s="27">
        <f>AE60-X60</f>
        <v>0</v>
      </c>
      <c r="V60" s="27"/>
      <c r="W60" s="27"/>
      <c r="X60" s="27">
        <f>AQ60*AF60</f>
        <v>0.15613759999999999</v>
      </c>
      <c r="Y60" s="27"/>
      <c r="Z60" s="28">
        <f>AL60*AQ60</f>
        <v>0</v>
      </c>
      <c r="AA60" s="29">
        <f>Z60*BC60</f>
        <v>0</v>
      </c>
      <c r="AB60" s="29"/>
      <c r="AC60" s="28"/>
      <c r="AD60" s="27"/>
      <c r="AE60" s="27">
        <f>AF60-J60</f>
        <v>0.15613759999999999</v>
      </c>
      <c r="AF60" s="27">
        <f>AI60*I60</f>
        <v>0.15613759999999999</v>
      </c>
      <c r="AG60" s="27"/>
      <c r="AH60" s="26"/>
      <c r="AI60" s="25">
        <v>0.23599999999999999</v>
      </c>
      <c r="AJ60" s="25"/>
      <c r="AK60" s="25">
        <v>0</v>
      </c>
      <c r="AL60" s="25"/>
      <c r="AM60" s="24">
        <f>AI60-AK60</f>
        <v>0.23599999999999999</v>
      </c>
      <c r="AN60" s="24"/>
      <c r="AO60" s="24"/>
      <c r="AP60" s="19">
        <v>150</v>
      </c>
      <c r="AQ60" s="21">
        <v>1</v>
      </c>
      <c r="AR60" s="23">
        <v>223.76</v>
      </c>
      <c r="AS60" s="19">
        <v>17.84</v>
      </c>
      <c r="AT60" s="19">
        <f>AR60*AS60</f>
        <v>3991.8783999999996</v>
      </c>
      <c r="AU60" s="22">
        <v>2433</v>
      </c>
      <c r="AV60" s="19">
        <f>AU60*AS60</f>
        <v>43404.72</v>
      </c>
      <c r="AW60" s="21">
        <v>1</v>
      </c>
      <c r="AX60" s="20">
        <v>49.82</v>
      </c>
      <c r="AY60" s="19">
        <f>AX60*365</f>
        <v>18184.3</v>
      </c>
      <c r="AZ60" s="18">
        <f>AW60*AY60</f>
        <v>18184.3</v>
      </c>
      <c r="BA60" s="17">
        <f>AV60/AZ60</f>
        <v>2.3869337835385473</v>
      </c>
      <c r="BB60" s="18">
        <v>116000</v>
      </c>
      <c r="BC60" s="3">
        <f>BB60*I60</f>
        <v>76745.599999999991</v>
      </c>
      <c r="BD60" s="18">
        <v>116000</v>
      </c>
      <c r="BE60">
        <f>BD60/AS60</f>
        <v>6502.2421524663678</v>
      </c>
      <c r="BF60">
        <f>BE60</f>
        <v>6502.2421524663678</v>
      </c>
    </row>
    <row r="61" spans="8:58" x14ac:dyDescent="0.3">
      <c r="H61" t="s">
        <v>0</v>
      </c>
      <c r="AA61" s="3">
        <f>SUM(AA50:AA58)</f>
        <v>18411949.225149047</v>
      </c>
      <c r="AB61" s="3">
        <f>SUM(AB50:AB58)</f>
        <v>21101573.176773254</v>
      </c>
      <c r="AC61" t="e" cm="1">
        <f t="array" ref="AC61">w</f>
        <v>#NAME?</v>
      </c>
      <c r="AH61"/>
      <c r="AT61" s="3">
        <f>SUM(AT50:AT60)</f>
        <v>3858804.7909000004</v>
      </c>
      <c r="AU61" s="3"/>
      <c r="AV61" s="3">
        <f>SUM(AV50:AV60)</f>
        <v>2389560936.9399996</v>
      </c>
      <c r="AY61" s="6"/>
      <c r="AZ61" s="3">
        <f>SUM(AZ50:AZ60)</f>
        <v>28153022.319999997</v>
      </c>
      <c r="BA61" s="3"/>
      <c r="BB61" s="3">
        <f>SUM(BB50:BB60)</f>
        <v>3710327000</v>
      </c>
      <c r="BC61" s="3">
        <f>SUM(BC50:BC60)</f>
        <v>1788747033.1999998</v>
      </c>
      <c r="BD61" s="3">
        <f>SUM(BD50:BD60)</f>
        <v>3710327000</v>
      </c>
    </row>
    <row r="62" spans="8:58" x14ac:dyDescent="0.3">
      <c r="AD62" s="16"/>
      <c r="AH62"/>
      <c r="AZ62" s="3"/>
      <c r="BA62" s="3"/>
      <c r="BB62" s="3"/>
    </row>
    <row r="63" spans="8:58" x14ac:dyDescent="0.3">
      <c r="J63" s="16"/>
      <c r="K63" s="16"/>
      <c r="R63" s="3"/>
      <c r="S63" s="3"/>
      <c r="AH63"/>
    </row>
    <row r="64" spans="8:58" x14ac:dyDescent="0.3">
      <c r="J64" s="14"/>
      <c r="K64" s="14"/>
      <c r="L64" s="15"/>
      <c r="R64" s="3"/>
      <c r="S64" s="3"/>
      <c r="AH64"/>
    </row>
    <row r="65" spans="10:52" x14ac:dyDescent="0.3">
      <c r="L65" s="2"/>
      <c r="M65" s="13"/>
      <c r="R65" s="3"/>
      <c r="S65" s="3"/>
      <c r="Y65" s="14"/>
      <c r="AH65"/>
      <c r="AZ65" s="3"/>
    </row>
    <row r="66" spans="10:52" x14ac:dyDescent="0.3">
      <c r="R66" s="3"/>
      <c r="S66" s="3"/>
      <c r="AH66"/>
      <c r="AY66" s="6"/>
    </row>
    <row r="67" spans="10:52" x14ac:dyDescent="0.3">
      <c r="J67" s="13"/>
      <c r="K67" s="13"/>
      <c r="R67" s="3"/>
      <c r="S67" s="3"/>
      <c r="W67" t="s">
        <v>96</v>
      </c>
      <c r="AH67"/>
      <c r="AY67" s="12"/>
      <c r="AZ67" s="11"/>
    </row>
    <row r="68" spans="10:52" x14ac:dyDescent="0.3">
      <c r="J68" s="10"/>
      <c r="K68" s="10"/>
      <c r="L68" s="9"/>
      <c r="R68" s="3"/>
      <c r="S68" s="3"/>
      <c r="W68">
        <f>U45</f>
        <v>2425846.1540000001</v>
      </c>
      <c r="AH68"/>
      <c r="AY68" s="3"/>
      <c r="AZ68" s="8"/>
    </row>
    <row r="69" spans="10:52" x14ac:dyDescent="0.3">
      <c r="M69" s="2"/>
      <c r="O69" s="2"/>
      <c r="P69" s="2"/>
      <c r="R69" s="3"/>
      <c r="S69" s="3"/>
      <c r="AH69"/>
    </row>
    <row r="70" spans="10:52" x14ac:dyDescent="0.3">
      <c r="R70" s="3"/>
      <c r="S70" s="3"/>
      <c r="Z70" s="7"/>
      <c r="AA70" s="7"/>
      <c r="AB70" s="7"/>
      <c r="AC70" s="7"/>
      <c r="AH70"/>
    </row>
    <row r="71" spans="10:52" x14ac:dyDescent="0.3">
      <c r="R71" s="3"/>
      <c r="S71" s="3"/>
      <c r="W71" s="3"/>
      <c r="AH71"/>
    </row>
    <row r="72" spans="10:52" x14ac:dyDescent="0.3">
      <c r="Q72" s="6"/>
      <c r="R72" s="5"/>
      <c r="T72" s="3"/>
      <c r="U72" s="2"/>
      <c r="AH72"/>
    </row>
    <row r="73" spans="10:52" x14ac:dyDescent="0.3">
      <c r="U73" s="4"/>
      <c r="W73" s="3"/>
      <c r="AH73"/>
    </row>
    <row r="74" spans="10:52" x14ac:dyDescent="0.3">
      <c r="R74" s="2"/>
      <c r="AH74"/>
    </row>
    <row r="75" spans="10:52" x14ac:dyDescent="0.3">
      <c r="AH75"/>
    </row>
    <row r="76" spans="10:52" x14ac:dyDescent="0.3">
      <c r="AH76"/>
    </row>
    <row r="77" spans="10:52" x14ac:dyDescent="0.3">
      <c r="AH77"/>
    </row>
    <row r="78" spans="10:52" x14ac:dyDescent="0.3">
      <c r="AH78"/>
    </row>
    <row r="79" spans="10:52" x14ac:dyDescent="0.3">
      <c r="AH79"/>
    </row>
    <row r="80" spans="10:52" x14ac:dyDescent="0.3">
      <c r="AH80"/>
    </row>
    <row r="81" spans="34:34" x14ac:dyDescent="0.3">
      <c r="AH81"/>
    </row>
    <row r="82" spans="34:34" x14ac:dyDescent="0.3">
      <c r="AH82"/>
    </row>
    <row r="83" spans="34:34" x14ac:dyDescent="0.3">
      <c r="AH83"/>
    </row>
    <row r="84" spans="34:34" x14ac:dyDescent="0.3">
      <c r="AH84"/>
    </row>
    <row r="85" spans="34:34" x14ac:dyDescent="0.3">
      <c r="AH85"/>
    </row>
    <row r="86" spans="34:34" x14ac:dyDescent="0.3">
      <c r="AH86"/>
    </row>
    <row r="87" spans="34:34" x14ac:dyDescent="0.3">
      <c r="AH87"/>
    </row>
    <row r="88" spans="34:34" x14ac:dyDescent="0.3">
      <c r="AH88"/>
    </row>
    <row r="89" spans="34:34" x14ac:dyDescent="0.3">
      <c r="AH89"/>
    </row>
    <row r="90" spans="34:34" x14ac:dyDescent="0.3">
      <c r="AH90"/>
    </row>
    <row r="91" spans="34:34" x14ac:dyDescent="0.3">
      <c r="AH91"/>
    </row>
    <row r="92" spans="34:34" x14ac:dyDescent="0.3">
      <c r="AH92"/>
    </row>
    <row r="93" spans="34:34" x14ac:dyDescent="0.3">
      <c r="AH93"/>
    </row>
    <row r="94" spans="34:34" x14ac:dyDescent="0.3">
      <c r="AH94"/>
    </row>
    <row r="95" spans="34:34" x14ac:dyDescent="0.3">
      <c r="AH95"/>
    </row>
    <row r="96" spans="34:34" x14ac:dyDescent="0.3">
      <c r="AH96"/>
    </row>
    <row r="97" spans="34:34" x14ac:dyDescent="0.3">
      <c r="AH97"/>
    </row>
    <row r="98" spans="34:34" x14ac:dyDescent="0.3">
      <c r="AH98"/>
    </row>
    <row r="99" spans="34:34" x14ac:dyDescent="0.3">
      <c r="AH99"/>
    </row>
    <row r="100" spans="34:34" x14ac:dyDescent="0.3">
      <c r="AH100"/>
    </row>
    <row r="101" spans="34:34" x14ac:dyDescent="0.3">
      <c r="AH101"/>
    </row>
    <row r="102" spans="34:34" x14ac:dyDescent="0.3">
      <c r="AH102"/>
    </row>
    <row r="103" spans="34:34" x14ac:dyDescent="0.3">
      <c r="AH103"/>
    </row>
    <row r="104" spans="34:34" x14ac:dyDescent="0.3">
      <c r="AH104"/>
    </row>
    <row r="105" spans="34:34" x14ac:dyDescent="0.3">
      <c r="AH105"/>
    </row>
    <row r="106" spans="34:34" x14ac:dyDescent="0.3">
      <c r="AH106"/>
    </row>
    <row r="107" spans="34:34" x14ac:dyDescent="0.3">
      <c r="AH107"/>
    </row>
    <row r="108" spans="34:34" x14ac:dyDescent="0.3">
      <c r="AH108"/>
    </row>
    <row r="109" spans="34:34" x14ac:dyDescent="0.3">
      <c r="AH109"/>
    </row>
    <row r="110" spans="34:34" x14ac:dyDescent="0.3">
      <c r="AH110"/>
    </row>
    <row r="111" spans="34:34" x14ac:dyDescent="0.3">
      <c r="AH111"/>
    </row>
    <row r="112" spans="34:34" x14ac:dyDescent="0.3">
      <c r="AH112"/>
    </row>
    <row r="113" spans="34:34" x14ac:dyDescent="0.3">
      <c r="AH113"/>
    </row>
    <row r="114" spans="34:34" x14ac:dyDescent="0.3">
      <c r="AH114"/>
    </row>
    <row r="115" spans="34:34" x14ac:dyDescent="0.3">
      <c r="AH115"/>
    </row>
    <row r="116" spans="34:34" x14ac:dyDescent="0.3">
      <c r="AH116"/>
    </row>
    <row r="117" spans="34:34" x14ac:dyDescent="0.3">
      <c r="AH117"/>
    </row>
    <row r="118" spans="34:34" x14ac:dyDescent="0.3">
      <c r="AH118"/>
    </row>
    <row r="119" spans="34:34" x14ac:dyDescent="0.3">
      <c r="AH119"/>
    </row>
    <row r="120" spans="34:34" x14ac:dyDescent="0.3">
      <c r="AH120"/>
    </row>
    <row r="121" spans="34:34" x14ac:dyDescent="0.3">
      <c r="AH121"/>
    </row>
    <row r="122" spans="34:34" x14ac:dyDescent="0.3">
      <c r="AH122"/>
    </row>
    <row r="123" spans="34:34" x14ac:dyDescent="0.3">
      <c r="AH123"/>
    </row>
    <row r="124" spans="34:34" x14ac:dyDescent="0.3">
      <c r="AH124"/>
    </row>
    <row r="125" spans="34:34" x14ac:dyDescent="0.3">
      <c r="AH125"/>
    </row>
    <row r="126" spans="34:34" x14ac:dyDescent="0.3">
      <c r="AH126"/>
    </row>
    <row r="127" spans="34:34" x14ac:dyDescent="0.3">
      <c r="AH127"/>
    </row>
    <row r="128" spans="34:34" x14ac:dyDescent="0.3">
      <c r="AH128"/>
    </row>
    <row r="129" spans="34:34" x14ac:dyDescent="0.3">
      <c r="AH129"/>
    </row>
    <row r="130" spans="34:34" x14ac:dyDescent="0.3">
      <c r="AH130"/>
    </row>
    <row r="131" spans="34:34" x14ac:dyDescent="0.3">
      <c r="AH131"/>
    </row>
    <row r="132" spans="34:34" x14ac:dyDescent="0.3">
      <c r="AH132"/>
    </row>
    <row r="133" spans="34:34" x14ac:dyDescent="0.3">
      <c r="AH133"/>
    </row>
    <row r="134" spans="34:34" x14ac:dyDescent="0.3">
      <c r="AH134"/>
    </row>
    <row r="135" spans="34:34" x14ac:dyDescent="0.3">
      <c r="AH135"/>
    </row>
    <row r="136" spans="34:34" x14ac:dyDescent="0.3">
      <c r="AH136"/>
    </row>
    <row r="137" spans="34:34" x14ac:dyDescent="0.3">
      <c r="AH137"/>
    </row>
    <row r="138" spans="34:34" x14ac:dyDescent="0.3">
      <c r="AH138"/>
    </row>
    <row r="139" spans="34:34" x14ac:dyDescent="0.3">
      <c r="AH139"/>
    </row>
    <row r="140" spans="34:34" x14ac:dyDescent="0.3">
      <c r="AH140"/>
    </row>
    <row r="141" spans="34:34" x14ac:dyDescent="0.3">
      <c r="AH141"/>
    </row>
    <row r="142" spans="34:34" x14ac:dyDescent="0.3">
      <c r="AH142"/>
    </row>
    <row r="143" spans="34:34" x14ac:dyDescent="0.3">
      <c r="AH143"/>
    </row>
    <row r="144" spans="34:34" x14ac:dyDescent="0.3">
      <c r="AH144"/>
    </row>
    <row r="145" spans="34:34" x14ac:dyDescent="0.3">
      <c r="AH145"/>
    </row>
    <row r="146" spans="34:34" x14ac:dyDescent="0.3">
      <c r="AH146"/>
    </row>
    <row r="147" spans="34:34" x14ac:dyDescent="0.3">
      <c r="AH147"/>
    </row>
    <row r="148" spans="34:34" x14ac:dyDescent="0.3">
      <c r="AH148"/>
    </row>
    <row r="149" spans="34:34" x14ac:dyDescent="0.3">
      <c r="AH149"/>
    </row>
    <row r="150" spans="34:34" x14ac:dyDescent="0.3">
      <c r="AH150"/>
    </row>
    <row r="151" spans="34:34" x14ac:dyDescent="0.3">
      <c r="AH151"/>
    </row>
    <row r="152" spans="34:34" x14ac:dyDescent="0.3">
      <c r="AH152"/>
    </row>
    <row r="153" spans="34:34" x14ac:dyDescent="0.3">
      <c r="AH153"/>
    </row>
    <row r="154" spans="34:34" x14ac:dyDescent="0.3">
      <c r="AH154"/>
    </row>
    <row r="155" spans="34:34" x14ac:dyDescent="0.3">
      <c r="AH155"/>
    </row>
    <row r="156" spans="34:34" x14ac:dyDescent="0.3">
      <c r="AH156"/>
    </row>
    <row r="157" spans="34:34" x14ac:dyDescent="0.3">
      <c r="AH157"/>
    </row>
    <row r="158" spans="34:34" x14ac:dyDescent="0.3">
      <c r="AH158"/>
    </row>
    <row r="159" spans="34:34" x14ac:dyDescent="0.3">
      <c r="AH159"/>
    </row>
    <row r="160" spans="34:34" x14ac:dyDescent="0.3">
      <c r="AH160"/>
    </row>
    <row r="161" spans="34:34" x14ac:dyDescent="0.3">
      <c r="AH161"/>
    </row>
    <row r="162" spans="34:34" x14ac:dyDescent="0.3">
      <c r="AH162"/>
    </row>
    <row r="163" spans="34:34" x14ac:dyDescent="0.3">
      <c r="AH163"/>
    </row>
    <row r="164" spans="34:34" x14ac:dyDescent="0.3">
      <c r="AH164"/>
    </row>
    <row r="165" spans="34:34" x14ac:dyDescent="0.3">
      <c r="AH165"/>
    </row>
    <row r="166" spans="34:34" x14ac:dyDescent="0.3">
      <c r="AH166"/>
    </row>
    <row r="167" spans="34:34" x14ac:dyDescent="0.3">
      <c r="AH167"/>
    </row>
    <row r="168" spans="34:34" x14ac:dyDescent="0.3">
      <c r="AH168"/>
    </row>
    <row r="169" spans="34:34" x14ac:dyDescent="0.3">
      <c r="AH169"/>
    </row>
    <row r="170" spans="34:34" x14ac:dyDescent="0.3">
      <c r="AH170"/>
    </row>
    <row r="171" spans="34:34" x14ac:dyDescent="0.3">
      <c r="AH171"/>
    </row>
    <row r="172" spans="34:34" x14ac:dyDescent="0.3">
      <c r="AH172"/>
    </row>
    <row r="173" spans="34:34" x14ac:dyDescent="0.3">
      <c r="AH173"/>
    </row>
    <row r="174" spans="34:34" x14ac:dyDescent="0.3">
      <c r="AH174"/>
    </row>
    <row r="175" spans="34:34" x14ac:dyDescent="0.3">
      <c r="AH175"/>
    </row>
    <row r="176" spans="34:34" x14ac:dyDescent="0.3">
      <c r="AH176"/>
    </row>
    <row r="177" spans="34:34" x14ac:dyDescent="0.3">
      <c r="AH177"/>
    </row>
    <row r="178" spans="34:34" x14ac:dyDescent="0.3">
      <c r="AH178"/>
    </row>
    <row r="179" spans="34:34" x14ac:dyDescent="0.3">
      <c r="AH179"/>
    </row>
    <row r="180" spans="34:34" x14ac:dyDescent="0.3">
      <c r="AH180"/>
    </row>
    <row r="181" spans="34:34" x14ac:dyDescent="0.3">
      <c r="AH181"/>
    </row>
    <row r="182" spans="34:34" x14ac:dyDescent="0.3">
      <c r="AH182"/>
    </row>
    <row r="183" spans="34:34" x14ac:dyDescent="0.3">
      <c r="AH183"/>
    </row>
    <row r="184" spans="34:34" x14ac:dyDescent="0.3">
      <c r="AH184"/>
    </row>
    <row r="185" spans="34:34" x14ac:dyDescent="0.3">
      <c r="AH185"/>
    </row>
    <row r="186" spans="34:34" x14ac:dyDescent="0.3">
      <c r="AH186"/>
    </row>
    <row r="187" spans="34:34" x14ac:dyDescent="0.3">
      <c r="AH187"/>
    </row>
    <row r="188" spans="34:34" x14ac:dyDescent="0.3">
      <c r="AH188"/>
    </row>
    <row r="189" spans="34:34" x14ac:dyDescent="0.3">
      <c r="AH189"/>
    </row>
    <row r="190" spans="34:34" x14ac:dyDescent="0.3">
      <c r="AH190"/>
    </row>
    <row r="191" spans="34:34" x14ac:dyDescent="0.3">
      <c r="AH191"/>
    </row>
    <row r="192" spans="34:34" x14ac:dyDescent="0.3">
      <c r="AH192"/>
    </row>
    <row r="193" spans="34:34" x14ac:dyDescent="0.3">
      <c r="AH193"/>
    </row>
    <row r="194" spans="34:34" x14ac:dyDescent="0.3">
      <c r="AH194"/>
    </row>
    <row r="195" spans="34:34" x14ac:dyDescent="0.3">
      <c r="AH195"/>
    </row>
    <row r="196" spans="34:34" x14ac:dyDescent="0.3">
      <c r="AH196"/>
    </row>
    <row r="197" spans="34:34" x14ac:dyDescent="0.3">
      <c r="AH197"/>
    </row>
    <row r="198" spans="34:34" x14ac:dyDescent="0.3">
      <c r="AH198"/>
    </row>
    <row r="199" spans="34:34" x14ac:dyDescent="0.3">
      <c r="AH199"/>
    </row>
    <row r="200" spans="34:34" x14ac:dyDescent="0.3">
      <c r="AH200"/>
    </row>
    <row r="201" spans="34:34" x14ac:dyDescent="0.3">
      <c r="AH201"/>
    </row>
    <row r="202" spans="34:34" x14ac:dyDescent="0.3">
      <c r="AH202"/>
    </row>
    <row r="203" spans="34:34" x14ac:dyDescent="0.3">
      <c r="AH203"/>
    </row>
    <row r="204" spans="34:34" x14ac:dyDescent="0.3">
      <c r="AH204"/>
    </row>
    <row r="205" spans="34:34" x14ac:dyDescent="0.3">
      <c r="AH205"/>
    </row>
    <row r="206" spans="34:34" x14ac:dyDescent="0.3">
      <c r="AH206"/>
    </row>
    <row r="207" spans="34:34" x14ac:dyDescent="0.3">
      <c r="AH207"/>
    </row>
    <row r="208" spans="34:34" x14ac:dyDescent="0.3">
      <c r="AH208"/>
    </row>
    <row r="209" spans="34:34" x14ac:dyDescent="0.3">
      <c r="AH209"/>
    </row>
    <row r="210" spans="34:34" x14ac:dyDescent="0.3">
      <c r="AH210"/>
    </row>
    <row r="211" spans="34:34" x14ac:dyDescent="0.3">
      <c r="AH211"/>
    </row>
    <row r="212" spans="34:34" x14ac:dyDescent="0.3">
      <c r="AH212"/>
    </row>
    <row r="213" spans="34:34" x14ac:dyDescent="0.3">
      <c r="AH213"/>
    </row>
    <row r="214" spans="34:34" x14ac:dyDescent="0.3">
      <c r="AH214"/>
    </row>
    <row r="215" spans="34:34" x14ac:dyDescent="0.3">
      <c r="AH215"/>
    </row>
    <row r="216" spans="34:34" x14ac:dyDescent="0.3">
      <c r="AH216"/>
    </row>
    <row r="217" spans="34:34" x14ac:dyDescent="0.3">
      <c r="AH217"/>
    </row>
    <row r="218" spans="34:34" x14ac:dyDescent="0.3">
      <c r="AH218"/>
    </row>
    <row r="219" spans="34:34" x14ac:dyDescent="0.3">
      <c r="AH219"/>
    </row>
    <row r="220" spans="34:34" x14ac:dyDescent="0.3">
      <c r="AH220"/>
    </row>
    <row r="221" spans="34:34" x14ac:dyDescent="0.3">
      <c r="AH221"/>
    </row>
    <row r="222" spans="34:34" x14ac:dyDescent="0.3">
      <c r="AH222"/>
    </row>
    <row r="223" spans="34:34" x14ac:dyDescent="0.3">
      <c r="AH223"/>
    </row>
    <row r="224" spans="34:34" x14ac:dyDescent="0.3">
      <c r="AH224"/>
    </row>
    <row r="225" spans="34:34" x14ac:dyDescent="0.3">
      <c r="AH225"/>
    </row>
    <row r="226" spans="34:34" x14ac:dyDescent="0.3">
      <c r="AH226"/>
    </row>
    <row r="227" spans="34:34" x14ac:dyDescent="0.3">
      <c r="AH227"/>
    </row>
    <row r="228" spans="34:34" x14ac:dyDescent="0.3">
      <c r="AH228"/>
    </row>
    <row r="229" spans="34:34" x14ac:dyDescent="0.3">
      <c r="AH229"/>
    </row>
    <row r="230" spans="34:34" x14ac:dyDescent="0.3">
      <c r="AH230"/>
    </row>
    <row r="231" spans="34:34" x14ac:dyDescent="0.3">
      <c r="AH231"/>
    </row>
    <row r="232" spans="34:34" x14ac:dyDescent="0.3">
      <c r="AH232"/>
    </row>
    <row r="233" spans="34:34" x14ac:dyDescent="0.3">
      <c r="AH233"/>
    </row>
    <row r="234" spans="34:34" x14ac:dyDescent="0.3">
      <c r="AH234"/>
    </row>
    <row r="235" spans="34:34" x14ac:dyDescent="0.3">
      <c r="AH235"/>
    </row>
    <row r="236" spans="34:34" x14ac:dyDescent="0.3">
      <c r="AH236"/>
    </row>
    <row r="237" spans="34:34" x14ac:dyDescent="0.3">
      <c r="AH237"/>
    </row>
    <row r="238" spans="34:34" x14ac:dyDescent="0.3">
      <c r="AH238"/>
    </row>
    <row r="239" spans="34:34" x14ac:dyDescent="0.3">
      <c r="AH239"/>
    </row>
    <row r="240" spans="34:34" x14ac:dyDescent="0.3">
      <c r="AH240"/>
    </row>
    <row r="241" spans="34:34" x14ac:dyDescent="0.3">
      <c r="AH241"/>
    </row>
    <row r="242" spans="34:34" x14ac:dyDescent="0.3">
      <c r="AH242"/>
    </row>
    <row r="243" spans="34:34" x14ac:dyDescent="0.3">
      <c r="AH243"/>
    </row>
    <row r="244" spans="34:34" x14ac:dyDescent="0.3">
      <c r="AH244"/>
    </row>
    <row r="245" spans="34:34" x14ac:dyDescent="0.3">
      <c r="AH245"/>
    </row>
    <row r="246" spans="34:34" x14ac:dyDescent="0.3">
      <c r="AH246"/>
    </row>
    <row r="247" spans="34:34" x14ac:dyDescent="0.3">
      <c r="AH247"/>
    </row>
    <row r="248" spans="34:34" x14ac:dyDescent="0.3">
      <c r="AH248"/>
    </row>
    <row r="249" spans="34:34" x14ac:dyDescent="0.3">
      <c r="AH249"/>
    </row>
    <row r="250" spans="34:34" x14ac:dyDescent="0.3">
      <c r="AH250"/>
    </row>
    <row r="251" spans="34:34" x14ac:dyDescent="0.3">
      <c r="AH251"/>
    </row>
    <row r="252" spans="34:34" x14ac:dyDescent="0.3">
      <c r="AH252"/>
    </row>
    <row r="253" spans="34:34" x14ac:dyDescent="0.3">
      <c r="AH253"/>
    </row>
    <row r="254" spans="34:34" x14ac:dyDescent="0.3">
      <c r="AH254"/>
    </row>
    <row r="255" spans="34:34" x14ac:dyDescent="0.3">
      <c r="AH255"/>
    </row>
    <row r="256" spans="34:34" x14ac:dyDescent="0.3">
      <c r="AH256"/>
    </row>
    <row r="257" spans="34:34" x14ac:dyDescent="0.3">
      <c r="AH257"/>
    </row>
    <row r="258" spans="34:34" x14ac:dyDescent="0.3">
      <c r="AH258"/>
    </row>
    <row r="259" spans="34:34" x14ac:dyDescent="0.3">
      <c r="AH259"/>
    </row>
    <row r="260" spans="34:34" x14ac:dyDescent="0.3">
      <c r="AH260"/>
    </row>
    <row r="261" spans="34:34" x14ac:dyDescent="0.3">
      <c r="AH261"/>
    </row>
    <row r="262" spans="34:34" x14ac:dyDescent="0.3">
      <c r="AH262"/>
    </row>
    <row r="263" spans="34:34" x14ac:dyDescent="0.3">
      <c r="AH263"/>
    </row>
    <row r="264" spans="34:34" x14ac:dyDescent="0.3">
      <c r="AH264"/>
    </row>
    <row r="265" spans="34:34" x14ac:dyDescent="0.3">
      <c r="AH265"/>
    </row>
    <row r="266" spans="34:34" x14ac:dyDescent="0.3">
      <c r="AH266"/>
    </row>
    <row r="267" spans="34:34" x14ac:dyDescent="0.3">
      <c r="AH267"/>
    </row>
    <row r="268" spans="34:34" x14ac:dyDescent="0.3">
      <c r="AH268"/>
    </row>
    <row r="269" spans="34:34" x14ac:dyDescent="0.3">
      <c r="AH269"/>
    </row>
    <row r="270" spans="34:34" x14ac:dyDescent="0.3">
      <c r="AH270"/>
    </row>
    <row r="271" spans="34:34" x14ac:dyDescent="0.3">
      <c r="AH271"/>
    </row>
    <row r="272" spans="34:34" x14ac:dyDescent="0.3">
      <c r="AH272"/>
    </row>
    <row r="273" spans="34:34" x14ac:dyDescent="0.3">
      <c r="AH273"/>
    </row>
    <row r="274" spans="34:34" x14ac:dyDescent="0.3">
      <c r="AH274"/>
    </row>
    <row r="275" spans="34:34" x14ac:dyDescent="0.3">
      <c r="AH275"/>
    </row>
    <row r="276" spans="34:34" x14ac:dyDescent="0.3">
      <c r="AH276"/>
    </row>
    <row r="277" spans="34:34" x14ac:dyDescent="0.3">
      <c r="AH277"/>
    </row>
    <row r="278" spans="34:34" x14ac:dyDescent="0.3">
      <c r="AH278"/>
    </row>
    <row r="279" spans="34:34" x14ac:dyDescent="0.3">
      <c r="AH279"/>
    </row>
    <row r="280" spans="34:34" x14ac:dyDescent="0.3">
      <c r="AH280"/>
    </row>
    <row r="281" spans="34:34" x14ac:dyDescent="0.3">
      <c r="AH281"/>
    </row>
    <row r="282" spans="34:34" x14ac:dyDescent="0.3">
      <c r="AH282"/>
    </row>
    <row r="283" spans="34:34" x14ac:dyDescent="0.3">
      <c r="AH283"/>
    </row>
    <row r="284" spans="34:34" x14ac:dyDescent="0.3">
      <c r="AH284"/>
    </row>
    <row r="285" spans="34:34" x14ac:dyDescent="0.3">
      <c r="AH285"/>
    </row>
    <row r="286" spans="34:34" x14ac:dyDescent="0.3">
      <c r="AH286"/>
    </row>
    <row r="287" spans="34:34" x14ac:dyDescent="0.3">
      <c r="AH287"/>
    </row>
    <row r="288" spans="34:34" x14ac:dyDescent="0.3">
      <c r="AH288"/>
    </row>
    <row r="289" spans="34:34" x14ac:dyDescent="0.3">
      <c r="AH289"/>
    </row>
    <row r="290" spans="34:34" x14ac:dyDescent="0.3">
      <c r="AH290"/>
    </row>
    <row r="291" spans="34:34" x14ac:dyDescent="0.3">
      <c r="AH291"/>
    </row>
    <row r="292" spans="34:34" x14ac:dyDescent="0.3">
      <c r="AH292"/>
    </row>
    <row r="293" spans="34:34" x14ac:dyDescent="0.3">
      <c r="AH293"/>
    </row>
    <row r="294" spans="34:34" x14ac:dyDescent="0.3">
      <c r="AH294"/>
    </row>
    <row r="295" spans="34:34" x14ac:dyDescent="0.3">
      <c r="AH295"/>
    </row>
    <row r="296" spans="34:34" x14ac:dyDescent="0.3">
      <c r="AH296"/>
    </row>
    <row r="297" spans="34:34" x14ac:dyDescent="0.3">
      <c r="AH297"/>
    </row>
    <row r="298" spans="34:34" x14ac:dyDescent="0.3">
      <c r="AH298"/>
    </row>
    <row r="299" spans="34:34" x14ac:dyDescent="0.3">
      <c r="AH299"/>
    </row>
    <row r="300" spans="34:34" x14ac:dyDescent="0.3">
      <c r="AH300"/>
    </row>
    <row r="301" spans="34:34" x14ac:dyDescent="0.3">
      <c r="AH301"/>
    </row>
    <row r="302" spans="34:34" x14ac:dyDescent="0.3">
      <c r="AH302"/>
    </row>
    <row r="303" spans="34:34" x14ac:dyDescent="0.3">
      <c r="AH303"/>
    </row>
    <row r="304" spans="34:34" x14ac:dyDescent="0.3">
      <c r="AH304"/>
    </row>
    <row r="305" spans="34:34" x14ac:dyDescent="0.3">
      <c r="AH305"/>
    </row>
    <row r="306" spans="34:34" x14ac:dyDescent="0.3">
      <c r="AH306"/>
    </row>
    <row r="307" spans="34:34" x14ac:dyDescent="0.3">
      <c r="AH307"/>
    </row>
    <row r="308" spans="34:34" x14ac:dyDescent="0.3">
      <c r="AH308"/>
    </row>
    <row r="309" spans="34:34" x14ac:dyDescent="0.3">
      <c r="AH309"/>
    </row>
    <row r="310" spans="34:34" x14ac:dyDescent="0.3">
      <c r="AH310"/>
    </row>
    <row r="311" spans="34:34" x14ac:dyDescent="0.3">
      <c r="AH311"/>
    </row>
    <row r="312" spans="34:34" x14ac:dyDescent="0.3">
      <c r="AH312"/>
    </row>
    <row r="313" spans="34:34" x14ac:dyDescent="0.3">
      <c r="AH313"/>
    </row>
    <row r="314" spans="34:34" x14ac:dyDescent="0.3">
      <c r="AH314"/>
    </row>
    <row r="315" spans="34:34" x14ac:dyDescent="0.3">
      <c r="AH315"/>
    </row>
    <row r="316" spans="34:34" x14ac:dyDescent="0.3">
      <c r="AH316"/>
    </row>
    <row r="317" spans="34:34" x14ac:dyDescent="0.3">
      <c r="AH317"/>
    </row>
    <row r="318" spans="34:34" x14ac:dyDescent="0.3">
      <c r="AH318"/>
    </row>
    <row r="319" spans="34:34" x14ac:dyDescent="0.3">
      <c r="AH319"/>
    </row>
    <row r="320" spans="34:34" x14ac:dyDescent="0.3">
      <c r="AH320"/>
    </row>
    <row r="321" spans="34:34" x14ac:dyDescent="0.3">
      <c r="AH321"/>
    </row>
    <row r="322" spans="34:34" x14ac:dyDescent="0.3">
      <c r="AH322"/>
    </row>
    <row r="323" spans="34:34" x14ac:dyDescent="0.3">
      <c r="AH323"/>
    </row>
    <row r="324" spans="34:34" x14ac:dyDescent="0.3">
      <c r="AH324"/>
    </row>
    <row r="325" spans="34:34" x14ac:dyDescent="0.3">
      <c r="AH325"/>
    </row>
    <row r="326" spans="34:34" x14ac:dyDescent="0.3">
      <c r="AH326"/>
    </row>
    <row r="327" spans="34:34" x14ac:dyDescent="0.3">
      <c r="AH327"/>
    </row>
    <row r="328" spans="34:34" x14ac:dyDescent="0.3">
      <c r="AH328"/>
    </row>
    <row r="329" spans="34:34" x14ac:dyDescent="0.3">
      <c r="AH329"/>
    </row>
    <row r="330" spans="34:34" x14ac:dyDescent="0.3">
      <c r="AH330"/>
    </row>
    <row r="331" spans="34:34" x14ac:dyDescent="0.3">
      <c r="AH331"/>
    </row>
    <row r="332" spans="34:34" x14ac:dyDescent="0.3">
      <c r="AH332"/>
    </row>
    <row r="333" spans="34:34" x14ac:dyDescent="0.3">
      <c r="AH333"/>
    </row>
    <row r="334" spans="34:34" x14ac:dyDescent="0.3">
      <c r="AH334"/>
    </row>
    <row r="335" spans="34:34" x14ac:dyDescent="0.3">
      <c r="AH335"/>
    </row>
    <row r="336" spans="34:34" x14ac:dyDescent="0.3">
      <c r="AH336"/>
    </row>
    <row r="337" spans="34:34" x14ac:dyDescent="0.3">
      <c r="AH337"/>
    </row>
    <row r="338" spans="34:34" x14ac:dyDescent="0.3">
      <c r="AH338"/>
    </row>
    <row r="339" spans="34:34" x14ac:dyDescent="0.3">
      <c r="AH339"/>
    </row>
    <row r="340" spans="34:34" x14ac:dyDescent="0.3">
      <c r="AH340"/>
    </row>
    <row r="341" spans="34:34" x14ac:dyDescent="0.3">
      <c r="AH341"/>
    </row>
    <row r="342" spans="34:34" x14ac:dyDescent="0.3">
      <c r="AH342"/>
    </row>
    <row r="343" spans="34:34" x14ac:dyDescent="0.3">
      <c r="AH343"/>
    </row>
    <row r="344" spans="34:34" x14ac:dyDescent="0.3">
      <c r="AH344"/>
    </row>
    <row r="345" spans="34:34" x14ac:dyDescent="0.3">
      <c r="AH345"/>
    </row>
    <row r="346" spans="34:34" x14ac:dyDescent="0.3">
      <c r="AH346"/>
    </row>
    <row r="347" spans="34:34" x14ac:dyDescent="0.3">
      <c r="AH347"/>
    </row>
    <row r="348" spans="34:34" x14ac:dyDescent="0.3">
      <c r="AH348"/>
    </row>
    <row r="349" spans="34:34" x14ac:dyDescent="0.3">
      <c r="AH349"/>
    </row>
    <row r="350" spans="34:34" x14ac:dyDescent="0.3">
      <c r="AH350"/>
    </row>
    <row r="351" spans="34:34" x14ac:dyDescent="0.3">
      <c r="AH351"/>
    </row>
    <row r="352" spans="34:34" x14ac:dyDescent="0.3">
      <c r="AH352"/>
    </row>
    <row r="353" spans="34:34" x14ac:dyDescent="0.3">
      <c r="AH353"/>
    </row>
    <row r="354" spans="34:34" x14ac:dyDescent="0.3">
      <c r="AH354"/>
    </row>
    <row r="355" spans="34:34" x14ac:dyDescent="0.3">
      <c r="AH355"/>
    </row>
    <row r="356" spans="34:34" x14ac:dyDescent="0.3">
      <c r="AH356"/>
    </row>
    <row r="357" spans="34:34" x14ac:dyDescent="0.3">
      <c r="AH357"/>
    </row>
    <row r="358" spans="34:34" x14ac:dyDescent="0.3">
      <c r="AH358"/>
    </row>
    <row r="359" spans="34:34" x14ac:dyDescent="0.3">
      <c r="AH359"/>
    </row>
    <row r="360" spans="34:34" x14ac:dyDescent="0.3">
      <c r="AH360"/>
    </row>
    <row r="361" spans="34:34" x14ac:dyDescent="0.3">
      <c r="AH361"/>
    </row>
    <row r="362" spans="34:34" x14ac:dyDescent="0.3">
      <c r="AH362"/>
    </row>
    <row r="363" spans="34:34" x14ac:dyDescent="0.3">
      <c r="AH363"/>
    </row>
    <row r="364" spans="34:34" x14ac:dyDescent="0.3">
      <c r="AH364"/>
    </row>
    <row r="365" spans="34:34" x14ac:dyDescent="0.3">
      <c r="AH365"/>
    </row>
    <row r="366" spans="34:34" x14ac:dyDescent="0.3">
      <c r="AH366"/>
    </row>
    <row r="367" spans="34:34" x14ac:dyDescent="0.3">
      <c r="AH367"/>
    </row>
    <row r="368" spans="34:34" x14ac:dyDescent="0.3">
      <c r="AH368"/>
    </row>
    <row r="369" spans="34:34" x14ac:dyDescent="0.3">
      <c r="AH369"/>
    </row>
    <row r="370" spans="34:34" x14ac:dyDescent="0.3">
      <c r="AH370"/>
    </row>
    <row r="371" spans="34:34" x14ac:dyDescent="0.3">
      <c r="AH371"/>
    </row>
    <row r="372" spans="34:34" x14ac:dyDescent="0.3">
      <c r="AH372"/>
    </row>
    <row r="373" spans="34:34" x14ac:dyDescent="0.3">
      <c r="AH373"/>
    </row>
    <row r="374" spans="34:34" x14ac:dyDescent="0.3">
      <c r="AH374"/>
    </row>
    <row r="375" spans="34:34" x14ac:dyDescent="0.3">
      <c r="AH375"/>
    </row>
    <row r="376" spans="34:34" x14ac:dyDescent="0.3">
      <c r="AH376"/>
    </row>
    <row r="377" spans="34:34" x14ac:dyDescent="0.3">
      <c r="AH377"/>
    </row>
    <row r="378" spans="34:34" x14ac:dyDescent="0.3">
      <c r="AH378"/>
    </row>
    <row r="379" spans="34:34" x14ac:dyDescent="0.3">
      <c r="AH379"/>
    </row>
    <row r="380" spans="34:34" x14ac:dyDescent="0.3">
      <c r="AH380"/>
    </row>
    <row r="381" spans="34:34" x14ac:dyDescent="0.3">
      <c r="AH381"/>
    </row>
    <row r="382" spans="34:34" x14ac:dyDescent="0.3">
      <c r="AH382"/>
    </row>
    <row r="383" spans="34:34" x14ac:dyDescent="0.3">
      <c r="AH383"/>
    </row>
    <row r="384" spans="34:34" x14ac:dyDescent="0.3">
      <c r="AH384"/>
    </row>
    <row r="385" spans="34:34" x14ac:dyDescent="0.3">
      <c r="AH385"/>
    </row>
    <row r="386" spans="34:34" x14ac:dyDescent="0.3">
      <c r="AH386"/>
    </row>
    <row r="387" spans="34:34" x14ac:dyDescent="0.3">
      <c r="AH387"/>
    </row>
    <row r="388" spans="34:34" x14ac:dyDescent="0.3">
      <c r="AH388"/>
    </row>
    <row r="389" spans="34:34" x14ac:dyDescent="0.3">
      <c r="AH389"/>
    </row>
    <row r="390" spans="34:34" x14ac:dyDescent="0.3">
      <c r="AH390"/>
    </row>
    <row r="391" spans="34:34" x14ac:dyDescent="0.3">
      <c r="AH391"/>
    </row>
    <row r="392" spans="34:34" x14ac:dyDescent="0.3">
      <c r="AH392"/>
    </row>
    <row r="393" spans="34:34" x14ac:dyDescent="0.3">
      <c r="AH393"/>
    </row>
    <row r="394" spans="34:34" x14ac:dyDescent="0.3">
      <c r="AH394"/>
    </row>
    <row r="395" spans="34:34" x14ac:dyDescent="0.3">
      <c r="AH395"/>
    </row>
    <row r="396" spans="34:34" x14ac:dyDescent="0.3">
      <c r="AH396"/>
    </row>
    <row r="397" spans="34:34" x14ac:dyDescent="0.3">
      <c r="AH397"/>
    </row>
    <row r="398" spans="34:34" x14ac:dyDescent="0.3">
      <c r="AH398"/>
    </row>
    <row r="399" spans="34:34" x14ac:dyDescent="0.3">
      <c r="AH399"/>
    </row>
    <row r="400" spans="34:34" x14ac:dyDescent="0.3">
      <c r="AH400"/>
    </row>
    <row r="401" spans="34:34" x14ac:dyDescent="0.3">
      <c r="AH401"/>
    </row>
    <row r="402" spans="34:34" x14ac:dyDescent="0.3">
      <c r="AH402"/>
    </row>
    <row r="403" spans="34:34" x14ac:dyDescent="0.3">
      <c r="AH403"/>
    </row>
    <row r="404" spans="34:34" x14ac:dyDescent="0.3">
      <c r="AH404"/>
    </row>
  </sheetData>
  <scenarios current="0">
    <scenario name="a" locked="1" count="1" user="Sam Simons" comment="Created by Sam Simons on 1/2/2021">
      <inputCells r="M45" val="1"/>
    </scenario>
  </scenario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3509-6FB6-4631-800D-3443AB9A1408}">
  <dimension ref="A1:W103"/>
  <sheetViews>
    <sheetView zoomScale="50" zoomScaleNormal="50" workbookViewId="0">
      <selection activeCell="O106" sqref="O106"/>
    </sheetView>
  </sheetViews>
  <sheetFormatPr defaultRowHeight="14.4" x14ac:dyDescent="0.3"/>
  <cols>
    <col min="2" max="2" width="5.5546875" bestFit="1" customWidth="1"/>
    <col min="3" max="3" width="8" bestFit="1" customWidth="1"/>
    <col min="4" max="4" width="19.6640625" bestFit="1" customWidth="1"/>
    <col min="5" max="5" width="10.6640625" bestFit="1" customWidth="1"/>
    <col min="6" max="6" width="10.109375" bestFit="1" customWidth="1"/>
    <col min="7" max="7" width="16.5546875" bestFit="1" customWidth="1"/>
    <col min="8" max="8" width="22.44140625" bestFit="1" customWidth="1"/>
    <col min="9" max="9" width="20.88671875" bestFit="1" customWidth="1"/>
    <col min="10" max="10" width="14.109375" bestFit="1" customWidth="1"/>
    <col min="11" max="11" width="19" bestFit="1" customWidth="1"/>
    <col min="12" max="12" width="24" bestFit="1" customWidth="1"/>
    <col min="13" max="13" width="17.88671875" bestFit="1" customWidth="1"/>
    <col min="14" max="14" width="21.6640625" bestFit="1" customWidth="1"/>
    <col min="15" max="15" width="15.33203125" bestFit="1" customWidth="1"/>
    <col min="16" max="16" width="11.109375" bestFit="1" customWidth="1"/>
    <col min="17" max="17" width="21.33203125" bestFit="1" customWidth="1"/>
    <col min="18" max="18" width="19.44140625" bestFit="1" customWidth="1"/>
    <col min="19" max="19" width="17.33203125" bestFit="1" customWidth="1"/>
    <col min="20" max="20" width="19.44140625" customWidth="1"/>
    <col min="22" max="22" width="27.44140625" bestFit="1" customWidth="1"/>
    <col min="23" max="23" width="13.88671875" bestFit="1" customWidth="1"/>
  </cols>
  <sheetData>
    <row r="1" spans="1:23" x14ac:dyDescent="0.3">
      <c r="E1" t="s">
        <v>90</v>
      </c>
      <c r="F1" t="s">
        <v>13</v>
      </c>
      <c r="G1" t="s">
        <v>89</v>
      </c>
      <c r="I1" t="s">
        <v>25</v>
      </c>
      <c r="J1" t="s">
        <v>24</v>
      </c>
      <c r="L1" t="s">
        <v>88</v>
      </c>
      <c r="O1" t="s">
        <v>58</v>
      </c>
      <c r="P1" t="s">
        <v>22</v>
      </c>
      <c r="R1" t="s">
        <v>87</v>
      </c>
      <c r="S1" t="s">
        <v>86</v>
      </c>
    </row>
    <row r="2" spans="1:23" x14ac:dyDescent="0.3">
      <c r="B2" s="13"/>
      <c r="C2" s="13"/>
      <c r="D2" s="13"/>
      <c r="E2">
        <v>20</v>
      </c>
      <c r="F2">
        <f>W3</f>
        <v>17</v>
      </c>
      <c r="G2">
        <f>W4</f>
        <v>15</v>
      </c>
      <c r="I2" s="6">
        <v>120</v>
      </c>
      <c r="J2" s="32">
        <f>W5</f>
        <v>0.3</v>
      </c>
      <c r="K2" s="32"/>
      <c r="L2" t="s">
        <v>4</v>
      </c>
      <c r="O2" s="71">
        <f>15220000/144.29</f>
        <v>105482.01538568162</v>
      </c>
      <c r="P2" s="76">
        <f>W6</f>
        <v>100</v>
      </c>
      <c r="Q2" s="6">
        <f>P2*O2</f>
        <v>10548201.538568161</v>
      </c>
      <c r="R2" s="32">
        <v>0.6</v>
      </c>
      <c r="S2" s="75">
        <v>2102400</v>
      </c>
      <c r="T2" s="32"/>
    </row>
    <row r="3" spans="1:23" x14ac:dyDescent="0.3">
      <c r="A3" t="s">
        <v>85</v>
      </c>
      <c r="B3" s="17" t="s">
        <v>65</v>
      </c>
      <c r="C3" s="74" t="s">
        <v>13</v>
      </c>
      <c r="D3" s="74" t="s">
        <v>84</v>
      </c>
      <c r="E3" s="1" t="s">
        <v>48</v>
      </c>
      <c r="F3" s="1" t="s">
        <v>46</v>
      </c>
      <c r="G3" s="1" t="s">
        <v>76</v>
      </c>
      <c r="H3" s="59" t="s">
        <v>83</v>
      </c>
      <c r="I3" s="59" t="s">
        <v>82</v>
      </c>
      <c r="J3" s="59" t="s">
        <v>41</v>
      </c>
      <c r="K3" s="59" t="s">
        <v>81</v>
      </c>
      <c r="L3" s="59" t="s">
        <v>80</v>
      </c>
      <c r="M3" s="59" t="s">
        <v>79</v>
      </c>
      <c r="N3" s="59" t="s">
        <v>78</v>
      </c>
      <c r="O3" s="59" t="s">
        <v>35</v>
      </c>
      <c r="P3" s="74" t="s">
        <v>32</v>
      </c>
      <c r="Q3" s="74" t="s">
        <v>77</v>
      </c>
      <c r="R3" s="1" t="s">
        <v>30</v>
      </c>
      <c r="S3" s="1" t="s">
        <v>28</v>
      </c>
      <c r="T3" s="1" t="s">
        <v>76</v>
      </c>
      <c r="V3" t="s">
        <v>75</v>
      </c>
      <c r="W3">
        <v>17</v>
      </c>
    </row>
    <row r="4" spans="1:23" x14ac:dyDescent="0.3">
      <c r="B4" s="21">
        <f>0.01</f>
        <v>0.01</v>
      </c>
      <c r="C4" s="67">
        <f>O4-J4</f>
        <v>3.5000000000000005E-4</v>
      </c>
      <c r="D4" s="68">
        <f>(1+(C4/$S$2))^$S$2-1</f>
        <v>3.5006121562597414E-4</v>
      </c>
      <c r="E4" s="69">
        <f>((((($F$2*$I$2)))*365)+$Q$2)/($Q$2)-1</f>
        <v>7.059023258869912E-2</v>
      </c>
      <c r="F4" s="66">
        <f>(1+(E4/$S$2))^$S$2-1</f>
        <v>7.3141396251394264E-2</v>
      </c>
      <c r="G4" s="66">
        <f>F4+D4</f>
        <v>7.3491457467020238E-2</v>
      </c>
      <c r="H4" s="66">
        <f>(1+I4)*G4</f>
        <v>7.3502761429751304E-2</v>
      </c>
      <c r="I4" s="28">
        <f>N4*$J$2</f>
        <v>1.5381328824693453E-4</v>
      </c>
      <c r="J4" s="28">
        <f>$J$2*O4</f>
        <v>1.4999999999999999E-4</v>
      </c>
      <c r="K4" s="28">
        <f>(Q4-S4-G4)</f>
        <v>-506.03728081871071</v>
      </c>
      <c r="L4" s="28">
        <f>M4*$J$2</f>
        <v>2.2696051518118609E-2</v>
      </c>
      <c r="M4" s="28">
        <f>(G4)-(C4*T4)</f>
        <v>7.5653505060395365E-2</v>
      </c>
      <c r="N4" s="28">
        <f>Q4*B4</f>
        <v>5.1271096082311507E-4</v>
      </c>
      <c r="O4" s="28">
        <f>P4*B4</f>
        <v>5.0000000000000001E-4</v>
      </c>
      <c r="P4" s="73">
        <v>0.05</v>
      </c>
      <c r="Q4" s="67">
        <f>(1+(P4/$S$2))^$S$2-1</f>
        <v>5.1271096082311507E-2</v>
      </c>
      <c r="R4" s="66">
        <f>((((($G$2*$I$2)))*365)/(B4*$Q$2))</f>
        <v>6.2285499342969777</v>
      </c>
      <c r="S4" s="66">
        <f>(1+(R4/$S$2))^$S$2-1</f>
        <v>506.015060457326</v>
      </c>
      <c r="T4" s="66">
        <f>Q4-R4</f>
        <v>-6.1772788382146659</v>
      </c>
      <c r="V4" t="s">
        <v>74</v>
      </c>
      <c r="W4">
        <v>15</v>
      </c>
    </row>
    <row r="5" spans="1:23" x14ac:dyDescent="0.3">
      <c r="B5" s="21">
        <f>B4+0.01</f>
        <v>0.02</v>
      </c>
      <c r="C5" s="67">
        <f>O5-J5</f>
        <v>7.3500000000000019E-4</v>
      </c>
      <c r="D5" s="68">
        <f>(1+(C5/$S$2))^$S$2-1</f>
        <v>7.3526994948514002E-4</v>
      </c>
      <c r="E5" s="69">
        <f>((((($F$2*$I$2)))*365)+$Q$2)/($Q$2)-1</f>
        <v>7.059023258869912E-2</v>
      </c>
      <c r="F5" s="66">
        <f>(1+(E5/$S$2))^$S$2-1</f>
        <v>7.3141396251394264E-2</v>
      </c>
      <c r="G5" s="66">
        <f>F5+D5</f>
        <v>7.3876666200879404E-2</v>
      </c>
      <c r="H5" s="66">
        <f>(1+I5)*G5</f>
        <v>7.3900559050040018E-2</v>
      </c>
      <c r="I5" s="28">
        <f>N5*$J$2</f>
        <v>3.234153676567821E-4</v>
      </c>
      <c r="J5" s="28">
        <f>$J$2*O5</f>
        <v>3.1500000000000001E-4</v>
      </c>
      <c r="K5" s="28">
        <f>(Q5-S5-G5)</f>
        <v>-21.537020961504869</v>
      </c>
      <c r="L5" s="28">
        <f>M5*$J$2</f>
        <v>2.2837811975758675E-2</v>
      </c>
      <c r="M5" s="28">
        <f>(G5)-(C5*T5)</f>
        <v>7.6126039919195587E-2</v>
      </c>
      <c r="N5" s="28">
        <f>Q5*B5</f>
        <v>1.0780512255226071E-3</v>
      </c>
      <c r="O5" s="28">
        <f>P5*B5</f>
        <v>1.0500000000000002E-3</v>
      </c>
      <c r="P5" s="70">
        <f>P4+0.25%</f>
        <v>5.2500000000000005E-2</v>
      </c>
      <c r="Q5" s="67">
        <f>(1+(P5/$S$2))^$S$2-1</f>
        <v>5.3902561276130356E-2</v>
      </c>
      <c r="R5" s="66">
        <f>((((($G$2*$I$2)))*365)/(B5*$Q$2))</f>
        <v>3.1142749671484888</v>
      </c>
      <c r="S5" s="66">
        <f>(1+(R5/$S$2))^$S$2-1</f>
        <v>21.517046856580123</v>
      </c>
      <c r="T5" s="66">
        <f>Q5-R5</f>
        <v>-3.0603724058723585</v>
      </c>
      <c r="V5" t="s">
        <v>73</v>
      </c>
      <c r="W5">
        <f>0.3</f>
        <v>0.3</v>
      </c>
    </row>
    <row r="6" spans="1:23" x14ac:dyDescent="0.3">
      <c r="B6" s="21">
        <f>B5+0.01</f>
        <v>0.03</v>
      </c>
      <c r="C6" s="67">
        <f>O6-J6</f>
        <v>1.1550000000000002E-3</v>
      </c>
      <c r="D6" s="68">
        <f>(1+(C6/$S$2))^$S$2-1</f>
        <v>1.1556671671650864E-3</v>
      </c>
      <c r="E6" s="69">
        <f>((((($F$2*$I$2)))*365)+$Q$2)/($Q$2)-1</f>
        <v>7.059023258869912E-2</v>
      </c>
      <c r="F6" s="66">
        <f>(1+(E6/$S$2))^$S$2-1</f>
        <v>7.3141396251394264E-2</v>
      </c>
      <c r="G6" s="66">
        <f>F6+D6</f>
        <v>7.429706341855935E-2</v>
      </c>
      <c r="H6" s="66">
        <f>(1+I6)*G6</f>
        <v>7.4334870632675909E-2</v>
      </c>
      <c r="I6" s="28">
        <f>N6*$J$2</f>
        <v>5.0886552411329709E-4</v>
      </c>
      <c r="J6" s="28">
        <f>$J$2*O6</f>
        <v>4.95E-4</v>
      </c>
      <c r="K6" s="28">
        <f>(Q6-S6-G6)</f>
        <v>-6.9917248518490691</v>
      </c>
      <c r="L6" s="28">
        <f>M6*$J$2</f>
        <v>2.2988925220300743E-2</v>
      </c>
      <c r="M6" s="28">
        <f>(G6)-(C6*T6)</f>
        <v>7.6629750734335811E-2</v>
      </c>
      <c r="N6" s="28">
        <f>Q6*B6</f>
        <v>1.6962184137109904E-3</v>
      </c>
      <c r="O6" s="28">
        <f>P6*B6</f>
        <v>1.6500000000000002E-3</v>
      </c>
      <c r="P6" s="70">
        <f>P5+0.25%</f>
        <v>5.5000000000000007E-2</v>
      </c>
      <c r="Q6" s="67">
        <f>(1+(P6/$S$2))^$S$2-1</f>
        <v>5.6540613790366345E-2</v>
      </c>
      <c r="R6" s="66">
        <f>((((($G$2*$I$2)))*365)/(B6*$Q$2))</f>
        <v>2.076183311432326</v>
      </c>
      <c r="S6" s="66">
        <f>(1+(R6/$S$2))^$S$2-1</f>
        <v>6.9739684022208754</v>
      </c>
      <c r="T6" s="66">
        <f>Q6-R6</f>
        <v>-2.0196426976419595</v>
      </c>
      <c r="V6" t="s">
        <v>72</v>
      </c>
      <c r="W6" s="72">
        <v>100</v>
      </c>
    </row>
    <row r="7" spans="1:23" x14ac:dyDescent="0.3">
      <c r="B7" s="21">
        <f>B6+0.01</f>
        <v>0.04</v>
      </c>
      <c r="C7" s="67">
        <f>O7-J7</f>
        <v>1.6100000000000003E-3</v>
      </c>
      <c r="D7" s="68">
        <f>(1+(C7/$S$2))^$S$2-1</f>
        <v>1.6112966454779887E-3</v>
      </c>
      <c r="E7" s="69">
        <f>((((($F$2*$I$2)))*365)+$Q$2)/($Q$2)-1</f>
        <v>7.059023258869912E-2</v>
      </c>
      <c r="F7" s="66">
        <f>(1+(E7/$S$2))^$S$2-1</f>
        <v>7.3141396251394264E-2</v>
      </c>
      <c r="G7" s="66">
        <f>F7+D7</f>
        <v>7.4752692896872253E-2</v>
      </c>
      <c r="H7" s="66">
        <f>(1+I7)*G7</f>
        <v>7.4805783996405625E-2</v>
      </c>
      <c r="I7" s="28">
        <f>N7*$J$2</f>
        <v>7.1022323712967414E-4</v>
      </c>
      <c r="J7" s="28">
        <f>$J$2*O7</f>
        <v>6.9000000000000008E-4</v>
      </c>
      <c r="K7" s="28">
        <f>(Q7-S7-G7)</f>
        <v>-3.7607832064445139</v>
      </c>
      <c r="L7" s="28">
        <f>M7*$J$2</f>
        <v>2.3149318788333567E-2</v>
      </c>
      <c r="M7" s="28">
        <f>(G7)-(C7*T7)</f>
        <v>7.7164395961111895E-2</v>
      </c>
      <c r="N7" s="28">
        <f>Q7*B7</f>
        <v>2.3674107904322473E-3</v>
      </c>
      <c r="O7" s="28">
        <f>P7*B7</f>
        <v>2.3000000000000004E-3</v>
      </c>
      <c r="P7" s="70">
        <f>P6+0.25%</f>
        <v>5.7500000000000009E-2</v>
      </c>
      <c r="Q7" s="67">
        <f>(1+(P7/$S$2))^$S$2-1</f>
        <v>5.9185269760806181E-2</v>
      </c>
      <c r="R7" s="66">
        <f>((((($G$2*$I$2)))*365)/(B7*$Q$2))</f>
        <v>1.5571374835742444</v>
      </c>
      <c r="S7" s="66">
        <f>(1+(R7/$S$2))^$S$2-1</f>
        <v>3.7452157833084474</v>
      </c>
      <c r="T7" s="66">
        <f>Q7-R7</f>
        <v>-1.4979522138134382</v>
      </c>
      <c r="V7" t="s">
        <v>71</v>
      </c>
      <c r="W7" s="32">
        <v>0.2</v>
      </c>
    </row>
    <row r="8" spans="1:23" x14ac:dyDescent="0.3">
      <c r="B8" s="21">
        <f>B7+0.01</f>
        <v>0.05</v>
      </c>
      <c r="C8" s="67">
        <f>O8-J8</f>
        <v>2.1000000000000007E-3</v>
      </c>
      <c r="D8" s="68">
        <f>(1+(C8/$S$2))^$S$2-1</f>
        <v>2.1022067460680915E-3</v>
      </c>
      <c r="E8" s="69">
        <f>((((($F$2*$I$2)))*365)+$Q$2)/($Q$2)-1</f>
        <v>7.059023258869912E-2</v>
      </c>
      <c r="F8" s="66">
        <f>(1+(E8/$S$2))^$S$2-1</f>
        <v>7.3141396251394264E-2</v>
      </c>
      <c r="G8" s="66">
        <f>F8+D8</f>
        <v>7.5243602997462355E-2</v>
      </c>
      <c r="H8" s="66">
        <f>(1+I8)*G8</f>
        <v>7.5313395065197644E-2</v>
      </c>
      <c r="I8" s="28">
        <f>N8*$J$2</f>
        <v>9.2754818954699728E-4</v>
      </c>
      <c r="J8" s="28">
        <f>$J$2*O8</f>
        <v>9.0000000000000019E-4</v>
      </c>
      <c r="K8" s="28">
        <f>(Q8-S8-G8)</f>
        <v>-2.4888071875935855</v>
      </c>
      <c r="L8" s="28">
        <f>M8*$J$2</f>
        <v>2.3318921166999153E-2</v>
      </c>
      <c r="M8" s="28">
        <f>(G8)-(C8*T8)</f>
        <v>7.7729737223330514E-2</v>
      </c>
      <c r="N8" s="28">
        <f>Q8*B8</f>
        <v>3.0918272984899911E-3</v>
      </c>
      <c r="O8" s="28">
        <f>P8*B8</f>
        <v>3.0000000000000009E-3</v>
      </c>
      <c r="P8" s="70">
        <f>P7+0.25%</f>
        <v>6.0000000000000012E-2</v>
      </c>
      <c r="Q8" s="67">
        <f>(1+(P8/$S$2))^$S$2-1</f>
        <v>6.1836545969799817E-2</v>
      </c>
      <c r="R8" s="66">
        <f>((((($G$2*$I$2)))*365)/(B8*$Q$2))</f>
        <v>1.2457099868593955</v>
      </c>
      <c r="S8" s="66">
        <f>(1+(R8/$S$2))^$S$2-1</f>
        <v>2.4754001305659235</v>
      </c>
      <c r="T8" s="66">
        <f>Q8-R8</f>
        <v>-1.1838734408895957</v>
      </c>
      <c r="V8" t="s">
        <v>70</v>
      </c>
    </row>
    <row r="9" spans="1:23" x14ac:dyDescent="0.3">
      <c r="B9" s="21">
        <f>B8+0.01</f>
        <v>6.0000000000000005E-2</v>
      </c>
      <c r="C9" s="67">
        <f>O9-J9</f>
        <v>2.6250000000000006E-3</v>
      </c>
      <c r="D9" s="68">
        <f>(1+(C9/$S$2))^$S$2-1</f>
        <v>2.6284482278253751E-3</v>
      </c>
      <c r="E9" s="69">
        <f>((((($F$2*$I$2)))*365)+$Q$2)/($Q$2)-1</f>
        <v>7.059023258869912E-2</v>
      </c>
      <c r="F9" s="66">
        <f>(1+(E9/$S$2))^$S$2-1</f>
        <v>7.3141396251394264E-2</v>
      </c>
      <c r="G9" s="66">
        <f>F9+D9</f>
        <v>7.5769844479219639E-2</v>
      </c>
      <c r="H9" s="66">
        <f>(1+I9)*G9</f>
        <v>7.5857805709856493E-2</v>
      </c>
      <c r="I9" s="28">
        <f>N9*$J$2</f>
        <v>1.1609002399492559E-3</v>
      </c>
      <c r="J9" s="28">
        <f>$J$2*O9</f>
        <v>1.1250000000000003E-3</v>
      </c>
      <c r="K9" s="28">
        <f>(Q9-S9-G9)</f>
        <v>-1.835097705068097</v>
      </c>
      <c r="L9" s="28">
        <f>M9*$J$2</f>
        <v>2.349766113714459E-2</v>
      </c>
      <c r="M9" s="28">
        <f>(G9)-(C9*T9)</f>
        <v>7.8325537123815306E-2</v>
      </c>
      <c r="N9" s="28">
        <f>Q9*B9</f>
        <v>3.8696674664975197E-3</v>
      </c>
      <c r="O9" s="28">
        <f>P9*B9</f>
        <v>3.7500000000000012E-3</v>
      </c>
      <c r="P9" s="70">
        <f>P8+0.25%</f>
        <v>6.2500000000000014E-2</v>
      </c>
      <c r="Q9" s="67">
        <f>(1+(P9/$S$2))^$S$2-1</f>
        <v>6.4494457774958658E-2</v>
      </c>
      <c r="R9" s="66">
        <f>((((($G$2*$I$2)))*365)/(B9*$Q$2))</f>
        <v>1.0380916557161628</v>
      </c>
      <c r="S9" s="66">
        <f>(1+(R9/$S$2))^$S$2-1</f>
        <v>1.823822318363836</v>
      </c>
      <c r="T9" s="66">
        <f>Q9-R9</f>
        <v>-0.97359719794120414</v>
      </c>
    </row>
    <row r="10" spans="1:23" x14ac:dyDescent="0.3">
      <c r="B10" s="21">
        <f>B9+0.01</f>
        <v>7.0000000000000007E-2</v>
      </c>
      <c r="C10" s="67">
        <f>O10-J10</f>
        <v>3.1850000000000012E-3</v>
      </c>
      <c r="D10" s="68">
        <f>(1+(C10/$S$2))^$S$2-1</f>
        <v>3.1900774480972949E-3</v>
      </c>
      <c r="E10" s="69">
        <f>((((($F$2*$I$2)))*365)+$Q$2)/($Q$2)-1</f>
        <v>7.059023258869912E-2</v>
      </c>
      <c r="F10" s="66">
        <f>(1+(E10/$S$2))^$S$2-1</f>
        <v>7.3141396251394264E-2</v>
      </c>
      <c r="G10" s="66">
        <f>F10+D10</f>
        <v>7.6331473699491559E-2</v>
      </c>
      <c r="H10" s="66">
        <f>(1+I10)*G10</f>
        <v>7.6439126990875142E-2</v>
      </c>
      <c r="I10" s="28">
        <f>N10*$J$2</f>
        <v>1.4103394860081604E-3</v>
      </c>
      <c r="J10" s="28">
        <f>$J$2*O10</f>
        <v>1.3650000000000005E-3</v>
      </c>
      <c r="K10" s="28">
        <f>(Q10-S10-G10)</f>
        <v>-1.4437972536766248</v>
      </c>
      <c r="L10" s="28">
        <f>M10*$J$2</f>
        <v>2.3685468729265632E-2</v>
      </c>
      <c r="M10" s="28">
        <f>(G10)-(C10*T10)</f>
        <v>7.8951562430885441E-2</v>
      </c>
      <c r="N10" s="28">
        <f>Q10*B10</f>
        <v>4.7011316200272013E-3</v>
      </c>
      <c r="O10" s="28">
        <f>P10*B10</f>
        <v>4.550000000000002E-3</v>
      </c>
      <c r="P10" s="70">
        <f>P9+0.25%</f>
        <v>6.5000000000000016E-2</v>
      </c>
      <c r="Q10" s="67">
        <f>(1+(P10/$S$2))^$S$2-1</f>
        <v>6.7159023143245733E-2</v>
      </c>
      <c r="R10" s="66">
        <f>((((($G$2*$I$2)))*365)/(B10*$Q$2))</f>
        <v>0.88979284775671097</v>
      </c>
      <c r="S10" s="66">
        <f>(1+(R10/$S$2))^$S$2-1</f>
        <v>1.434624803120379</v>
      </c>
      <c r="T10" s="66">
        <f>Q10-R10</f>
        <v>-0.82263382461346524</v>
      </c>
    </row>
    <row r="11" spans="1:23" x14ac:dyDescent="0.3">
      <c r="B11" s="21">
        <f>B10+0.01</f>
        <v>0.08</v>
      </c>
      <c r="C11" s="67">
        <f>O11-J11</f>
        <v>3.7800000000000008E-3</v>
      </c>
      <c r="D11" s="68">
        <f>(1+(C11/$S$2))^$S$2-1</f>
        <v>3.7871530241295748E-3</v>
      </c>
      <c r="E11" s="69">
        <f>((((($F$2*$I$2)))*365)+$Q$2)/($Q$2)-1</f>
        <v>7.059023258869912E-2</v>
      </c>
      <c r="F11" s="66">
        <f>(1+(E11/$S$2))^$S$2-1</f>
        <v>7.3141396251394264E-2</v>
      </c>
      <c r="G11" s="66">
        <f>F11+D11</f>
        <v>7.6928549275523839E-2</v>
      </c>
      <c r="H11" s="66">
        <f>(1+I11)*G11</f>
        <v>7.7057475847235796E-2</v>
      </c>
      <c r="I11" s="28">
        <f>N11*$J$2</f>
        <v>1.675926205890182E-3</v>
      </c>
      <c r="J11" s="28">
        <f>$J$2*O11</f>
        <v>1.6200000000000003E-3</v>
      </c>
      <c r="K11" s="28">
        <f>(Q11-S11-G11)</f>
        <v>-1.1854502256100541</v>
      </c>
      <c r="L11" s="28">
        <f>M11*$J$2</f>
        <v>2.3882274222615438E-2</v>
      </c>
      <c r="M11" s="28">
        <f>(G11)-(C11*T11)</f>
        <v>7.9607580742051459E-2</v>
      </c>
      <c r="N11" s="28">
        <f>Q11*B11</f>
        <v>5.5864206863006066E-3</v>
      </c>
      <c r="O11" s="28">
        <f>P11*B11</f>
        <v>5.4000000000000012E-3</v>
      </c>
      <c r="P11" s="70">
        <f>P10+0.25%</f>
        <v>6.7500000000000018E-2</v>
      </c>
      <c r="Q11" s="67">
        <f>(1+(P11/$S$2))^$S$2-1</f>
        <v>6.9830258578757576E-2</v>
      </c>
      <c r="R11" s="66">
        <f>((((($G$2*$I$2)))*365)/(B11*$Q$2))</f>
        <v>0.77856874178712221</v>
      </c>
      <c r="S11" s="66">
        <f>(1+(R11/$S$2))^$S$2-1</f>
        <v>1.1783519349132878</v>
      </c>
      <c r="T11" s="66">
        <f>Q11-R11</f>
        <v>-0.70873848320836463</v>
      </c>
    </row>
    <row r="12" spans="1:23" x14ac:dyDescent="0.3">
      <c r="B12" s="21">
        <f>B11+0.01</f>
        <v>0.09</v>
      </c>
      <c r="C12" s="67">
        <f>O12-J12</f>
        <v>4.4100000000000016E-3</v>
      </c>
      <c r="D12" s="68">
        <f>(1+(C12/$S$2))^$S$2-1</f>
        <v>4.4197383513864263E-3</v>
      </c>
      <c r="E12" s="69">
        <f>((((($F$2*$I$2)))*365)+$Q$2)/($Q$2)-1</f>
        <v>7.059023258869912E-2</v>
      </c>
      <c r="F12" s="66">
        <f>(1+(E12/$S$2))^$S$2-1</f>
        <v>7.3141396251394264E-2</v>
      </c>
      <c r="G12" s="66">
        <f>F12+D12</f>
        <v>7.756113460278069E-2</v>
      </c>
      <c r="H12" s="66">
        <f>(1+I12)*G12</f>
        <v>7.7712977654262994E-2</v>
      </c>
      <c r="I12" s="28">
        <f>N12*$J$2</f>
        <v>1.9577208644503191E-3</v>
      </c>
      <c r="J12" s="28">
        <f>$J$2*O12</f>
        <v>1.8900000000000004E-3</v>
      </c>
      <c r="K12" s="28">
        <f>(Q12-S12-G12)</f>
        <v>-1.0028817522384939</v>
      </c>
      <c r="L12" s="28">
        <f>M12*$J$2</f>
        <v>2.4088008898817796E-2</v>
      </c>
      <c r="M12" s="28">
        <f>(G12)-(C12*T12)</f>
        <v>8.0293362996059325E-2</v>
      </c>
      <c r="N12" s="28">
        <f>Q12*B12</f>
        <v>6.5257362148343967E-3</v>
      </c>
      <c r="O12" s="28">
        <f>P12*B12</f>
        <v>6.3000000000000018E-3</v>
      </c>
      <c r="P12" s="70">
        <f>P11+0.25%</f>
        <v>7.0000000000000021E-2</v>
      </c>
      <c r="Q12" s="67">
        <f>(1+(P12/$S$2))^$S$2-1</f>
        <v>7.250818016482663E-2</v>
      </c>
      <c r="R12" s="66">
        <f>((((($G$2*$I$2)))*365)/(B12*$Q$2))</f>
        <v>0.69206110381077535</v>
      </c>
      <c r="S12" s="66">
        <f>(1+(R12/$S$2))^$S$2-1</f>
        <v>0.99782879780053979</v>
      </c>
      <c r="T12" s="66">
        <f>Q12-R12</f>
        <v>-0.61955292364594872</v>
      </c>
    </row>
    <row r="13" spans="1:23" x14ac:dyDescent="0.3">
      <c r="B13" s="21">
        <f>B12+0.01</f>
        <v>9.9999999999999992E-2</v>
      </c>
      <c r="C13" s="67">
        <f>O13-J13</f>
        <v>5.0750000000000014E-3</v>
      </c>
      <c r="D13" s="68">
        <f>(1+(C13/$S$2))^$S$2-1</f>
        <v>5.0878996893977124E-3</v>
      </c>
      <c r="E13" s="69">
        <f>((((($F$2*$I$2)))*365)+$Q$2)/($Q$2)-1</f>
        <v>7.059023258869912E-2</v>
      </c>
      <c r="F13" s="66">
        <f>(1+(E13/$S$2))^$S$2-1</f>
        <v>7.3141396251394264E-2</v>
      </c>
      <c r="G13" s="66">
        <f>F13+D13</f>
        <v>7.8229295940791976E-2</v>
      </c>
      <c r="H13" s="66">
        <f>(1+I13)*G13</f>
        <v>7.8405764346349008E-2</v>
      </c>
      <c r="I13" s="28">
        <f>N13*$J$2</f>
        <v>2.2557841462690683E-3</v>
      </c>
      <c r="J13" s="28">
        <f>$J$2*O13</f>
        <v>2.1750000000000007E-3</v>
      </c>
      <c r="K13" s="28">
        <f>(Q13-S13-G13)</f>
        <v>-0.86727917145192523</v>
      </c>
      <c r="L13" s="28">
        <f>M13*$J$2</f>
        <v>2.4302604464311151E-2</v>
      </c>
      <c r="M13" s="28">
        <f>(G13)-(C13*T13)</f>
        <v>8.100868154770384E-2</v>
      </c>
      <c r="N13" s="28">
        <f>Q13*B13</f>
        <v>7.5192804875635613E-3</v>
      </c>
      <c r="O13" s="28">
        <f>P13*B13</f>
        <v>7.2500000000000021E-3</v>
      </c>
      <c r="P13" s="70">
        <f>P12+0.25%</f>
        <v>7.2500000000000023E-2</v>
      </c>
      <c r="Q13" s="67">
        <f>(1+(P13/$S$2))^$S$2-1</f>
        <v>7.5192804875635622E-2</v>
      </c>
      <c r="R13" s="66">
        <f>((((($G$2*$I$2)))*365)/(B13*$Q$2))</f>
        <v>0.62285499342969786</v>
      </c>
      <c r="S13" s="66">
        <f>(1+(R13/$S$2))^$S$2-1</f>
        <v>0.86424268038676888</v>
      </c>
      <c r="T13" s="66">
        <f>Q13-R13</f>
        <v>-0.54766218855406223</v>
      </c>
    </row>
    <row r="14" spans="1:23" x14ac:dyDescent="0.3">
      <c r="B14" s="21">
        <f>B13+0.01</f>
        <v>0.10999999999999999</v>
      </c>
      <c r="C14" s="67">
        <f>O14-J14</f>
        <v>5.7750000000000015E-3</v>
      </c>
      <c r="D14" s="68">
        <f>(1+(C14/$S$2))^$S$2-1</f>
        <v>5.791707471975549E-3</v>
      </c>
      <c r="E14" s="69">
        <f>((((($F$2*$I$2)))*365)+$Q$2)/($Q$2)-1</f>
        <v>7.059023258869912E-2</v>
      </c>
      <c r="F14" s="66">
        <f>(1+(E14/$S$2))^$S$2-1</f>
        <v>7.3141396251394264E-2</v>
      </c>
      <c r="G14" s="66">
        <f>F14+D14</f>
        <v>7.8933103723369813E-2</v>
      </c>
      <c r="H14" s="66">
        <f>(1+I14)*G14</f>
        <v>7.9135975765589631E-2</v>
      </c>
      <c r="I14" s="28">
        <f>N14*$J$2</f>
        <v>2.5701769302118845E-3</v>
      </c>
      <c r="J14" s="28">
        <f>$J$2*O14</f>
        <v>2.4750000000000006E-3</v>
      </c>
      <c r="K14" s="28">
        <f>(Q14-S14-G14)</f>
        <v>-0.76266524773562594</v>
      </c>
      <c r="L14" s="28">
        <f>M14*$J$2</f>
        <v>2.4525993442826594E-2</v>
      </c>
      <c r="M14" s="28">
        <f>(G14)-(C14*T14)</f>
        <v>8.175331147608865E-2</v>
      </c>
      <c r="N14" s="28">
        <f>Q14*B14</f>
        <v>8.5672564340396155E-3</v>
      </c>
      <c r="O14" s="28">
        <f>P14*B14</f>
        <v>8.2500000000000021E-3</v>
      </c>
      <c r="P14" s="70">
        <f>P13+0.25%</f>
        <v>7.5000000000000025E-2</v>
      </c>
      <c r="Q14" s="67">
        <f>(1+(P14/$S$2))^$S$2-1</f>
        <v>7.7884149400360148E-2</v>
      </c>
      <c r="R14" s="66">
        <f>((((($G$2*$I$2)))*365)/(B14*$Q$2))</f>
        <v>0.56623181220881624</v>
      </c>
      <c r="S14" s="66">
        <f>(1+(R14/$S$2))^$S$2-1</f>
        <v>0.76161629341261627</v>
      </c>
      <c r="T14" s="66">
        <f>Q14-R14</f>
        <v>-0.4883476628084561</v>
      </c>
    </row>
    <row r="15" spans="1:23" x14ac:dyDescent="0.3">
      <c r="B15" s="21">
        <f>B14+0.01</f>
        <v>0.11999999999999998</v>
      </c>
      <c r="C15" s="67">
        <f>O15-J15</f>
        <v>6.5100000000000019E-3</v>
      </c>
      <c r="D15" s="68">
        <f>(1+(C15/$S$2))^$S$2-1</f>
        <v>6.5312358785312163E-3</v>
      </c>
      <c r="E15" s="69">
        <f>((((($F$2*$I$2)))*365)+$Q$2)/($Q$2)-1</f>
        <v>7.059023258869912E-2</v>
      </c>
      <c r="F15" s="66">
        <f>(1+(E15/$S$2))^$S$2-1</f>
        <v>7.3141396251394264E-2</v>
      </c>
      <c r="G15" s="66">
        <f>F15+D15</f>
        <v>7.967263212992548E-2</v>
      </c>
      <c r="H15" s="66">
        <f>(1+I15)*G15</f>
        <v>7.9903759273482769E-2</v>
      </c>
      <c r="I15" s="28">
        <f>N15*$J$2</f>
        <v>2.9009603094370877E-3</v>
      </c>
      <c r="J15" s="28">
        <f>$J$2*O15</f>
        <v>2.7900000000000008E-3</v>
      </c>
      <c r="K15" s="28">
        <f>(Q15-S15-G15)</f>
        <v>-0.67951376450512369</v>
      </c>
      <c r="L15" s="28">
        <f>M15*$J$2</f>
        <v>2.4758109043997514E-2</v>
      </c>
      <c r="M15" s="28">
        <f>(G15)-(C15*T15)</f>
        <v>8.2527030146658381E-2</v>
      </c>
      <c r="N15" s="28">
        <f>Q15*B15</f>
        <v>9.6698676981236253E-3</v>
      </c>
      <c r="O15" s="28">
        <f>P15*B15</f>
        <v>9.3000000000000027E-3</v>
      </c>
      <c r="P15" s="70">
        <f>P14+0.25%</f>
        <v>7.7500000000000027E-2</v>
      </c>
      <c r="Q15" s="67">
        <f>(1+(P15/$S$2))^$S$2-1</f>
        <v>8.0582230817696887E-2</v>
      </c>
      <c r="R15" s="66">
        <f>((((($G$2*$I$2)))*365)/(B15*$Q$2))</f>
        <v>0.51904582785808162</v>
      </c>
      <c r="S15" s="66">
        <f>(1+(R15/$S$2))^$S$2-1</f>
        <v>0.68042336319289509</v>
      </c>
      <c r="T15" s="66">
        <f>Q15-R15</f>
        <v>-0.43846359704038473</v>
      </c>
    </row>
    <row r="16" spans="1:23" x14ac:dyDescent="0.3">
      <c r="B16" s="21">
        <f>B15+0.01</f>
        <v>0.12999999999999998</v>
      </c>
      <c r="C16" s="67">
        <f>O16-J16</f>
        <v>7.2800000000000009E-3</v>
      </c>
      <c r="D16" s="68">
        <f>(1+(C16/$S$2))^$S$2-1</f>
        <v>7.3065634513997946E-3</v>
      </c>
      <c r="E16" s="69">
        <f>((((($F$2*$I$2)))*365)+$Q$2)/($Q$2)-1</f>
        <v>7.059023258869912E-2</v>
      </c>
      <c r="F16" s="66">
        <f>(1+(E16/$S$2))^$S$2-1</f>
        <v>7.3141396251394264E-2</v>
      </c>
      <c r="G16" s="66">
        <f>F16+D16</f>
        <v>8.0447959702794059E-2</v>
      </c>
      <c r="H16" s="66">
        <f>(1+I16)*G16</f>
        <v>8.0709270410000686E-2</v>
      </c>
      <c r="I16" s="28">
        <f>N16*$J$2</f>
        <v>3.2481955809944203E-3</v>
      </c>
      <c r="J16" s="28">
        <f>$J$2*O16</f>
        <v>3.1200000000000004E-3</v>
      </c>
      <c r="K16" s="28">
        <f>(Q16-S16-G16)</f>
        <v>-0.61181243750663361</v>
      </c>
      <c r="L16" s="28">
        <f>M16*$J$2</f>
        <v>2.4998885347264424E-2</v>
      </c>
      <c r="M16" s="28">
        <f>(G16)-(C16*T16)</f>
        <v>8.3329617824214747E-2</v>
      </c>
      <c r="N16" s="28">
        <f>Q16*B16</f>
        <v>1.0827318603314734E-2</v>
      </c>
      <c r="O16" s="28">
        <f>P16*B16</f>
        <v>1.0400000000000001E-2</v>
      </c>
      <c r="P16" s="70">
        <f>P15+0.25%</f>
        <v>8.0000000000000029E-2</v>
      </c>
      <c r="Q16" s="67">
        <f>(1+(P16/$S$2))^$S$2-1</f>
        <v>8.3287066179344116E-2</v>
      </c>
      <c r="R16" s="66">
        <f>((((($G$2*$I$2)))*365)/(B16*$Q$2))</f>
        <v>0.4791192257151522</v>
      </c>
      <c r="S16" s="66">
        <f>(1+(R16/$S$2))^$S$2-1</f>
        <v>0.61465154398318367</v>
      </c>
      <c r="T16" s="66">
        <f>Q16-R16</f>
        <v>-0.39583215953580808</v>
      </c>
    </row>
    <row r="17" spans="2:23" x14ac:dyDescent="0.3">
      <c r="B17" s="21">
        <f>B16+0.01</f>
        <v>0.13999999999999999</v>
      </c>
      <c r="C17" s="67">
        <f>O17-J17</f>
        <v>8.0850000000000019E-3</v>
      </c>
      <c r="D17" s="68">
        <f>(1+(C17/$S$2))^$S$2-1</f>
        <v>8.1177716332117011E-3</v>
      </c>
      <c r="E17" s="69">
        <f>((((($F$2*$I$2)))*365)+$Q$2)/($Q$2)-1</f>
        <v>7.059023258869912E-2</v>
      </c>
      <c r="F17" s="66">
        <f>(1+(E17/$S$2))^$S$2-1</f>
        <v>7.3141396251394264E-2</v>
      </c>
      <c r="G17" s="66">
        <f>F17+D17</f>
        <v>8.1259167884605965E-2</v>
      </c>
      <c r="H17" s="66">
        <f>(1+I17)*G17</f>
        <v>8.1552671466447277E-2</v>
      </c>
      <c r="I17" s="28">
        <f>N17*$J$2</f>
        <v>3.6119442209660364E-3</v>
      </c>
      <c r="J17" s="28">
        <f>$J$2*O17</f>
        <v>3.4650000000000006E-3</v>
      </c>
      <c r="K17" s="28">
        <f>(Q17-S17-G17)</f>
        <v>-0.5555889971273984</v>
      </c>
      <c r="L17" s="28">
        <f>M17*$J$2</f>
        <v>2.5248256862737954E-2</v>
      </c>
      <c r="M17" s="28">
        <f>(G17)-(C17*T17)</f>
        <v>8.4160856209126514E-2</v>
      </c>
      <c r="N17" s="28">
        <f>Q17*B17</f>
        <v>1.2039814069886788E-2</v>
      </c>
      <c r="O17" s="28">
        <f>P17*B17</f>
        <v>1.1550000000000003E-2</v>
      </c>
      <c r="P17" s="70">
        <f>P16+0.25%</f>
        <v>8.2500000000000032E-2</v>
      </c>
      <c r="Q17" s="67">
        <f>(1+(P17/$S$2))^$S$2-1</f>
        <v>8.5998671927762782E-2</v>
      </c>
      <c r="R17" s="66">
        <f>((((($G$2*$I$2)))*365)/(B17*$Q$2))</f>
        <v>0.4448964238783556</v>
      </c>
      <c r="S17" s="66">
        <f>(1+(R17/$S$2))^$S$2-1</f>
        <v>0.56032850117055522</v>
      </c>
      <c r="T17" s="66">
        <f>Q17-R17</f>
        <v>-0.35889775195059281</v>
      </c>
    </row>
    <row r="18" spans="2:23" x14ac:dyDescent="0.3">
      <c r="B18" s="21">
        <f>B17+0.01</f>
        <v>0.15</v>
      </c>
      <c r="C18" s="67">
        <f>O18-J18</f>
        <v>8.9250000000000024E-3</v>
      </c>
      <c r="D18" s="68">
        <f>(1+(C18/$S$2))^$S$2-1</f>
        <v>8.9649465794159333E-3</v>
      </c>
      <c r="E18" s="69">
        <f>((((($F$2*$I$2)))*365)+$Q$2)/($Q$2)-1</f>
        <v>7.059023258869912E-2</v>
      </c>
      <c r="F18" s="66">
        <f>(1+(E18/$S$2))^$S$2-1</f>
        <v>7.3141396251394264E-2</v>
      </c>
      <c r="G18" s="66">
        <f>F18+D18</f>
        <v>8.2106342830810197E-2</v>
      </c>
      <c r="H18" s="66">
        <f>(1+I18)*G18</f>
        <v>8.2434133347882743E-2</v>
      </c>
      <c r="I18" s="28">
        <f>N18*$J$2</f>
        <v>3.9922679024689224E-3</v>
      </c>
      <c r="J18" s="28">
        <f>$J$2*O18</f>
        <v>3.8250000000000011E-3</v>
      </c>
      <c r="K18" s="28">
        <f>(Q18-S18-G18)</f>
        <v>-0.50811839421693472</v>
      </c>
      <c r="L18" s="28">
        <f>M18*$J$2</f>
        <v>2.5506159072318166E-2</v>
      </c>
      <c r="M18" s="28">
        <f>(G18)-(C18*T18)</f>
        <v>8.5020530241060557E-2</v>
      </c>
      <c r="N18" s="28">
        <f>Q18*B18</f>
        <v>1.3307559674896408E-2</v>
      </c>
      <c r="O18" s="28">
        <f>P18*B18</f>
        <v>1.2750000000000004E-2</v>
      </c>
      <c r="P18" s="70">
        <f>P17+0.25%</f>
        <v>8.5000000000000034E-2</v>
      </c>
      <c r="Q18" s="67">
        <f>(1+(P18/$S$2))^$S$2-1</f>
        <v>8.8717064499309384E-2</v>
      </c>
      <c r="R18" s="66">
        <f>((((($G$2*$I$2)))*365)/(B18*$Q$2))</f>
        <v>0.41523666228646522</v>
      </c>
      <c r="S18" s="66">
        <f>(1+(R18/$S$2))^$S$2-1</f>
        <v>0.51472911588543391</v>
      </c>
      <c r="T18" s="66">
        <f>Q18-R18</f>
        <v>-0.32651959778715584</v>
      </c>
    </row>
    <row r="19" spans="2:23" x14ac:dyDescent="0.3">
      <c r="B19" s="21">
        <f>B18+0.01</f>
        <v>0.16</v>
      </c>
      <c r="C19" s="67">
        <f>O19-J19</f>
        <v>9.8000000000000032E-3</v>
      </c>
      <c r="D19" s="68">
        <f>(1+(C19/$S$2))^$S$2-1</f>
        <v>9.848176946540832E-3</v>
      </c>
      <c r="E19" s="69">
        <f>((((($F$2*$I$2)))*365)+$Q$2)/($Q$2)-1</f>
        <v>7.059023258869912E-2</v>
      </c>
      <c r="F19" s="66">
        <f>(1+(E19/$S$2))^$S$2-1</f>
        <v>7.3141396251394264E-2</v>
      </c>
      <c r="G19" s="66">
        <f>F19+D19</f>
        <v>8.2989573197935096E-2</v>
      </c>
      <c r="H19" s="66">
        <f>(1+I19)*G19</f>
        <v>8.3353833405726094E-2</v>
      </c>
      <c r="I19" s="28">
        <f>N19*$J$2</f>
        <v>4.389228595286415E-3</v>
      </c>
      <c r="J19" s="28">
        <f>$J$2*O19</f>
        <v>4.2000000000000015E-3</v>
      </c>
      <c r="K19" s="28">
        <f>(Q19-S19-G19)</f>
        <v>-0.46747145874470797</v>
      </c>
      <c r="L19" s="28">
        <f>M19*$J$2</f>
        <v>2.5772527758346306E-2</v>
      </c>
      <c r="M19" s="28">
        <f>(G19)-(C19*T19)</f>
        <v>8.5908425861154353E-2</v>
      </c>
      <c r="N19" s="28">
        <f>Q19*B19</f>
        <v>1.4630761984288049E-2</v>
      </c>
      <c r="O19" s="28">
        <f>P19*B19</f>
        <v>1.4000000000000005E-2</v>
      </c>
      <c r="P19" s="70">
        <f>P18+0.25%</f>
        <v>8.7500000000000036E-2</v>
      </c>
      <c r="Q19" s="67">
        <f>(1+(P19/$S$2))^$S$2-1</f>
        <v>9.1442262401800312E-2</v>
      </c>
      <c r="R19" s="66">
        <f>((((($G$2*$I$2)))*365)/(B19*$Q$2))</f>
        <v>0.3892843708935611</v>
      </c>
      <c r="S19" s="66">
        <f>(1+(R19/$S$2))^$S$2-1</f>
        <v>0.47592414794857318</v>
      </c>
      <c r="T19" s="66">
        <f>Q19-R19</f>
        <v>-0.29784210849176079</v>
      </c>
    </row>
    <row r="20" spans="2:23" x14ac:dyDescent="0.3">
      <c r="B20" s="21">
        <f>B19+0.01</f>
        <v>0.17</v>
      </c>
      <c r="C20" s="67">
        <f>O20-J20</f>
        <v>1.0710000000000006E-2</v>
      </c>
      <c r="D20" s="68">
        <f>(1+(C20/$S$2))^$S$2-1</f>
        <v>1.0767557463966959E-2</v>
      </c>
      <c r="E20" s="69">
        <f>((((($F$2*$I$2)))*365)+$Q$2)/($Q$2)-1</f>
        <v>7.059023258869912E-2</v>
      </c>
      <c r="F20" s="66">
        <f>(1+(E20/$S$2))^$S$2-1</f>
        <v>7.3141396251394264E-2</v>
      </c>
      <c r="G20" s="66">
        <f>F20+D20</f>
        <v>8.3908953715361223E-2</v>
      </c>
      <c r="H20" s="66">
        <f>(1+I20)*G20</f>
        <v>8.4311959052415342E-2</v>
      </c>
      <c r="I20" s="28">
        <f>N20*$J$2</f>
        <v>4.8028883594616358E-3</v>
      </c>
      <c r="J20" s="28">
        <f>$J$2*O20</f>
        <v>4.5900000000000021E-3</v>
      </c>
      <c r="K20" s="28">
        <f>(Q20-S20-G20)</f>
        <v>-0.43224554743006838</v>
      </c>
      <c r="L20" s="28">
        <f>M20*$J$2</f>
        <v>2.6047300085544414E-2</v>
      </c>
      <c r="M20" s="28">
        <f>(G20)-(C20*T20)</f>
        <v>8.6824333618481381E-2</v>
      </c>
      <c r="N20" s="28">
        <f>Q20*B20</f>
        <v>1.600962786487212E-2</v>
      </c>
      <c r="O20" s="28">
        <f>P20*B20</f>
        <v>1.5300000000000008E-2</v>
      </c>
      <c r="P20" s="70">
        <f>P19+0.25%</f>
        <v>9.0000000000000038E-2</v>
      </c>
      <c r="Q20" s="67">
        <f>(1+(P20/$S$2))^$S$2-1</f>
        <v>9.4174281558071282E-2</v>
      </c>
      <c r="R20" s="66">
        <f>((((($G$2*$I$2)))*365)/(B20*$Q$2))</f>
        <v>0.36638529025276334</v>
      </c>
      <c r="S20" s="66">
        <f>(1+(R20/$S$2))^$S$2-1</f>
        <v>0.44251087527277844</v>
      </c>
      <c r="T20" s="66">
        <f>Q20-R20</f>
        <v>-0.27221100869469206</v>
      </c>
    </row>
    <row r="21" spans="2:23" x14ac:dyDescent="0.3">
      <c r="B21" s="21">
        <f>B20+0.01</f>
        <v>0.18000000000000002</v>
      </c>
      <c r="C21" s="67">
        <f>O21-J21</f>
        <v>1.1655000000000006E-2</v>
      </c>
      <c r="D21" s="68">
        <f>(1+(C21/$S$2))^$S$2-1</f>
        <v>1.1723184196193781E-2</v>
      </c>
      <c r="E21" s="69">
        <f>((((($F$2*$I$2)))*365)+$Q$2)/($Q$2)-1</f>
        <v>7.059023258869912E-2</v>
      </c>
      <c r="F21" s="66">
        <f>(1+(E21/$S$2))^$S$2-1</f>
        <v>7.3141396251394264E-2</v>
      </c>
      <c r="G21" s="66">
        <f>F21+D21</f>
        <v>8.4864580447588045E-2</v>
      </c>
      <c r="H21" s="66">
        <f>(1+I21)*G21</f>
        <v>8.5308703065628266E-2</v>
      </c>
      <c r="I21" s="28">
        <f>N21*$J$2</f>
        <v>5.2333095350011053E-3</v>
      </c>
      <c r="J21" s="28">
        <f>$J$2*O21</f>
        <v>4.995000000000002E-3</v>
      </c>
      <c r="K21" s="28">
        <f>(Q21-S21-G21)</f>
        <v>-0.40139719918215411</v>
      </c>
      <c r="L21" s="28">
        <f>M21*$J$2</f>
        <v>2.6330413166622279E-2</v>
      </c>
      <c r="M21" s="28">
        <f>(G21)-(C21*T21)</f>
        <v>8.7768043888740932E-2</v>
      </c>
      <c r="N21" s="28">
        <f>Q21*B21</f>
        <v>1.744436511667035E-2</v>
      </c>
      <c r="O21" s="28">
        <f>P21*B21</f>
        <v>1.6650000000000009E-2</v>
      </c>
      <c r="P21" s="70">
        <f>P20+0.25%</f>
        <v>9.2500000000000041E-2</v>
      </c>
      <c r="Q21" s="67">
        <f>(1+(P21/$S$2))^$S$2-1</f>
        <v>9.6913139537057491E-2</v>
      </c>
      <c r="R21" s="66">
        <f>((((($G$2*$I$2)))*365)/(B21*$Q$2))</f>
        <v>0.34603055190538762</v>
      </c>
      <c r="S21" s="66">
        <f>(1+(R21/$S$2))^$S$2-1</f>
        <v>0.41344575827162355</v>
      </c>
      <c r="T21" s="66">
        <f>Q21-R21</f>
        <v>-0.24911741236833013</v>
      </c>
    </row>
    <row r="22" spans="2:23" x14ac:dyDescent="0.3">
      <c r="B22" s="21">
        <f>B21+0.01</f>
        <v>0.19000000000000003</v>
      </c>
      <c r="C22" s="67">
        <f>O22-J22</f>
        <v>1.2635000000000007E-2</v>
      </c>
      <c r="D22" s="68">
        <f>(1+(C22/$S$2))^$S$2-1</f>
        <v>1.2715159078493299E-2</v>
      </c>
      <c r="E22" s="69">
        <f>((((($F$2*$I$2)))*365)+$Q$2)/($Q$2)-1</f>
        <v>7.059023258869912E-2</v>
      </c>
      <c r="F22" s="66">
        <f>(1+(E22/$S$2))^$S$2-1</f>
        <v>7.3141396251394264E-2</v>
      </c>
      <c r="G22" s="66">
        <f>F22+D22</f>
        <v>8.5856555329887563E-2</v>
      </c>
      <c r="H22" s="66">
        <f>(1+I22)*G22</f>
        <v>8.6344268179544728E-2</v>
      </c>
      <c r="I22" s="28">
        <f>N22*$J$2</f>
        <v>5.6805545922873806E-3</v>
      </c>
      <c r="J22" s="28">
        <f>$J$2*O22</f>
        <v>5.4150000000000031E-3</v>
      </c>
      <c r="K22" s="28">
        <f>(Q22-S22-G22)</f>
        <v>-0.3741345914751355</v>
      </c>
      <c r="L22" s="28">
        <f>M22*$J$2</f>
        <v>2.6621805430471407E-2</v>
      </c>
      <c r="M22" s="28">
        <f>(G22)-(C22*T22)</f>
        <v>8.873935143490469E-2</v>
      </c>
      <c r="N22" s="28">
        <f>Q22*B22</f>
        <v>1.8935181974291268E-2</v>
      </c>
      <c r="O22" s="28">
        <f>P22*B22</f>
        <v>1.805000000000001E-2</v>
      </c>
      <c r="P22" s="70">
        <f>P21+0.25%</f>
        <v>9.5000000000000043E-2</v>
      </c>
      <c r="Q22" s="67">
        <f>(1+(P22/$S$2))^$S$2-1</f>
        <v>9.9658852496269823E-2</v>
      </c>
      <c r="R22" s="66">
        <f>((((($G$2*$I$2)))*365)/(B22*$Q$2))</f>
        <v>0.32781841759457775</v>
      </c>
      <c r="S22" s="66">
        <f>(1+(R22/$S$2))^$S$2-1</f>
        <v>0.38793688864151776</v>
      </c>
      <c r="T22" s="66">
        <f>Q22-R22</f>
        <v>-0.22815956509830793</v>
      </c>
    </row>
    <row r="23" spans="2:23" x14ac:dyDescent="0.3">
      <c r="B23" s="21">
        <f>B22+0.01</f>
        <v>0.20000000000000004</v>
      </c>
      <c r="C23" s="67">
        <f>O23-J23</f>
        <v>1.3650000000000009E-2</v>
      </c>
      <c r="D23" s="68">
        <f>(1+(C23/$S$2))^$S$2-1</f>
        <v>1.3743586303580413E-2</v>
      </c>
      <c r="E23" s="69">
        <f>((((($F$2*$I$2)))*365)+$Q$2)/($Q$2)-1</f>
        <v>7.059023258869912E-2</v>
      </c>
      <c r="F23" s="66">
        <f>(1+(E23/$S$2))^$S$2-1</f>
        <v>7.3141396251394264E-2</v>
      </c>
      <c r="G23" s="66">
        <f>F23+D23</f>
        <v>8.6884982554974677E-2</v>
      </c>
      <c r="H23" s="66">
        <f>(1+I23)*G23</f>
        <v>8.7418863520715026E-2</v>
      </c>
      <c r="I23" s="28">
        <f>N23*$J$2</f>
        <v>6.1446863432647993E-3</v>
      </c>
      <c r="J23" s="28">
        <f>$J$2*O23</f>
        <v>5.8500000000000036E-3</v>
      </c>
      <c r="K23" s="28">
        <f>(Q23-S23-G23)</f>
        <v>-0.34984630086085233</v>
      </c>
      <c r="L23" s="28">
        <f>M23*$J$2</f>
        <v>2.6921415522611885E-2</v>
      </c>
      <c r="M23" s="28">
        <f>(G23)-(C23*T23)</f>
        <v>8.9738051742039623E-2</v>
      </c>
      <c r="N23" s="28">
        <f>Q23*B23</f>
        <v>2.0482287810882665E-2</v>
      </c>
      <c r="O23" s="28">
        <f>P23*B23</f>
        <v>1.9500000000000014E-2</v>
      </c>
      <c r="P23" s="70">
        <f>P22+0.25%</f>
        <v>9.7500000000000045E-2</v>
      </c>
      <c r="Q23" s="67">
        <f>(1+(P23/$S$2))^$S$2-1</f>
        <v>0.1024114390544133</v>
      </c>
      <c r="R23" s="66">
        <f>((((($G$2*$I$2)))*365)/(B23*$Q$2))</f>
        <v>0.31142749671484887</v>
      </c>
      <c r="S23" s="66">
        <f>(1+(R23/$S$2))^$S$2-1</f>
        <v>0.36537275736029096</v>
      </c>
      <c r="T23" s="66">
        <f>Q23-R23</f>
        <v>-0.20901605766043557</v>
      </c>
    </row>
    <row r="24" spans="2:23" x14ac:dyDescent="0.3">
      <c r="B24" s="21">
        <f>B23+0.01</f>
        <v>0.21000000000000005</v>
      </c>
      <c r="C24" s="67">
        <f>O24-J24</f>
        <v>1.4700000000000012E-2</v>
      </c>
      <c r="D24" s="68">
        <f>(1+(C24/$S$2))^$S$2-1</f>
        <v>1.4808576429331755E-2</v>
      </c>
      <c r="E24" s="69">
        <f>((((($F$2*$I$2)))*365)+$Q$2)/($Q$2)-1</f>
        <v>7.059023258869912E-2</v>
      </c>
      <c r="F24" s="66">
        <f>(1+(E24/$S$2))^$S$2-1</f>
        <v>7.3141396251394264E-2</v>
      </c>
      <c r="G24" s="66">
        <f>F24+D24</f>
        <v>8.7949972680726018E-2</v>
      </c>
      <c r="H24" s="66">
        <f>(1+I24)*G24</f>
        <v>8.8532708766279E-2</v>
      </c>
      <c r="I24" s="28">
        <f>N24*$J$2</f>
        <v>6.625767669859472E-3</v>
      </c>
      <c r="J24" s="28">
        <f>$J$2*O24</f>
        <v>6.3000000000000044E-3</v>
      </c>
      <c r="K24" s="28">
        <f>(Q24-S24-G24)</f>
        <v>-0.32805290331581083</v>
      </c>
      <c r="L24" s="28">
        <f>M24*$J$2</f>
        <v>2.7229183553530007E-2</v>
      </c>
      <c r="M24" s="28">
        <f>(G24)-(C24*T24)</f>
        <v>9.0763945178433364E-2</v>
      </c>
      <c r="N24" s="28">
        <f>Q24*B24</f>
        <v>2.2085892232864907E-2</v>
      </c>
      <c r="O24" s="28">
        <f>P24*B24</f>
        <v>2.1000000000000015E-2</v>
      </c>
      <c r="P24" s="70">
        <f>P23+0.25%</f>
        <v>0.10000000000000005</v>
      </c>
      <c r="Q24" s="67">
        <f>(1+(P24/$S$2))^$S$2-1</f>
        <v>0.10517091539459478</v>
      </c>
      <c r="R24" s="66">
        <f>((((($G$2*$I$2)))*365)/(B24*$Q$2))</f>
        <v>0.29659761591890366</v>
      </c>
      <c r="S24" s="66">
        <f>(1+(R24/$S$2))^$S$2-1</f>
        <v>0.34527384602967959</v>
      </c>
      <c r="T24" s="66">
        <f>Q24-R24</f>
        <v>-0.19142670052430888</v>
      </c>
    </row>
    <row r="25" spans="2:23" x14ac:dyDescent="0.3">
      <c r="B25" s="21">
        <f>B24+0.01</f>
        <v>0.22000000000000006</v>
      </c>
      <c r="C25" s="67">
        <f>O25-J25</f>
        <v>1.5785000000000014E-2</v>
      </c>
      <c r="D25" s="68">
        <f>(1+(C25/$S$2))^$S$2-1</f>
        <v>1.5910240947719201E-2</v>
      </c>
      <c r="E25" s="69">
        <f>((((($F$2*$I$2)))*365)+$Q$2)/($Q$2)-1</f>
        <v>7.059023258869912E-2</v>
      </c>
      <c r="F25" s="66">
        <f>(1+(E25/$S$2))^$S$2-1</f>
        <v>7.3141396251394264E-2</v>
      </c>
      <c r="G25" s="66">
        <f>F25+D25</f>
        <v>8.9051637199113465E-2</v>
      </c>
      <c r="H25" s="66">
        <f>(1+I25)*G25</f>
        <v>8.9686028751532809E-2</v>
      </c>
      <c r="I25" s="28">
        <f>N25*$J$2</f>
        <v>7.1238617545108006E-3</v>
      </c>
      <c r="J25" s="28">
        <f>$J$2*O25</f>
        <v>6.7650000000000054E-3</v>
      </c>
      <c r="K25" s="28">
        <f>(Q25-S25-G25)</f>
        <v>-0.30837330283219</v>
      </c>
      <c r="L25" s="28">
        <f>M25*$J$2</f>
        <v>2.7545049452205313E-2</v>
      </c>
      <c r="M25" s="28">
        <f>(G25)-(C25*T25)</f>
        <v>9.1816831507351052E-2</v>
      </c>
      <c r="N25" s="28">
        <f>Q25*B25</f>
        <v>2.3746205848369336E-2</v>
      </c>
      <c r="O25" s="28">
        <f>P25*B25</f>
        <v>2.2550000000000018E-2</v>
      </c>
      <c r="P25" s="70">
        <f>P24+0.25%</f>
        <v>0.10250000000000005</v>
      </c>
      <c r="Q25" s="67">
        <f>(1+(P25/$S$2))^$S$2-1</f>
        <v>0.10793729931076967</v>
      </c>
      <c r="R25" s="66">
        <f>((((($G$2*$I$2)))*365)/(B25*$Q$2))</f>
        <v>0.28311590610440801</v>
      </c>
      <c r="S25" s="66">
        <f>(1+(R25/$S$2))^$S$2-1</f>
        <v>0.32725896494384621</v>
      </c>
      <c r="T25" s="66">
        <f>Q25-R25</f>
        <v>-0.17517860679363834</v>
      </c>
    </row>
    <row r="26" spans="2:23" x14ac:dyDescent="0.3">
      <c r="B26" s="21">
        <f>B25+0.01</f>
        <v>0.23000000000000007</v>
      </c>
      <c r="C26" s="67">
        <f>O26-J26</f>
        <v>1.6905000000000014E-2</v>
      </c>
      <c r="D26" s="68">
        <f>(1+(C26/$S$2))^$S$2-1</f>
        <v>1.7048697903899956E-2</v>
      </c>
      <c r="E26" s="69">
        <f>((((($F$2*$I$2)))*365)+$Q$2)/($Q$2)-1</f>
        <v>7.059023258869912E-2</v>
      </c>
      <c r="F26" s="66">
        <f>(1+(E26/$S$2))^$S$2-1</f>
        <v>7.3141396251394264E-2</v>
      </c>
      <c r="G26" s="66">
        <f>F26+D26</f>
        <v>9.019009415529422E-2</v>
      </c>
      <c r="H26" s="66">
        <f>(1+I26)*G26</f>
        <v>9.0879059163980147E-2</v>
      </c>
      <c r="I26" s="28">
        <f>N26*$J$2</f>
        <v>7.6390319262737505E-3</v>
      </c>
      <c r="J26" s="28">
        <f>$J$2*O26</f>
        <v>7.2450000000000049E-3</v>
      </c>
      <c r="K26" s="28">
        <f>(Q26-S26-G26)</f>
        <v>-0.29050085202573728</v>
      </c>
      <c r="L26" s="28">
        <f>M26*$J$2</f>
        <v>2.786895466051963E-2</v>
      </c>
      <c r="M26" s="28">
        <f>(G26)-(C26*T26)</f>
        <v>9.2896515535065435E-2</v>
      </c>
      <c r="N26" s="28">
        <f>Q26*B26</f>
        <v>2.5463439754245837E-2</v>
      </c>
      <c r="O26" s="28">
        <f>P26*B26</f>
        <v>2.4150000000000019E-2</v>
      </c>
      <c r="P26" s="70">
        <f>P25+0.25%</f>
        <v>0.10500000000000005</v>
      </c>
      <c r="Q26" s="67">
        <f>(1+(P26/$S$2))^$S$2-1</f>
        <v>0.11071060762715579</v>
      </c>
      <c r="R26" s="66">
        <f>((((($G$2*$I$2)))*365)/(B26*$Q$2))</f>
        <v>0.2708065188824772</v>
      </c>
      <c r="S26" s="66">
        <f>(1+(R26/$S$2))^$S$2-1</f>
        <v>0.31102136549759885</v>
      </c>
      <c r="T26" s="66">
        <f>Q26-R26</f>
        <v>-0.16009591125532141</v>
      </c>
    </row>
    <row r="27" spans="2:23" x14ac:dyDescent="0.3">
      <c r="B27" s="21">
        <f>B26+0.01</f>
        <v>0.24000000000000007</v>
      </c>
      <c r="C27" s="67">
        <f>O27-J27</f>
        <v>1.8060000000000014E-2</v>
      </c>
      <c r="D27" s="68">
        <f>(1+(C27/$S$2))^$S$2-1</f>
        <v>1.8224067595135285E-2</v>
      </c>
      <c r="E27" s="69">
        <f>((((($F$2*$I$2)))*365)+$Q$2)/($Q$2)-1</f>
        <v>7.059023258869912E-2</v>
      </c>
      <c r="F27" s="66">
        <f>(1+(E27/$S$2))^$S$2-1</f>
        <v>7.3141396251394264E-2</v>
      </c>
      <c r="G27" s="66">
        <f>F27+D27</f>
        <v>9.1365463846529549E-2</v>
      </c>
      <c r="H27" s="66">
        <f>(1+I27)*G27</f>
        <v>9.211204227498862E-2</v>
      </c>
      <c r="I27" s="28">
        <f>N27*$J$2</f>
        <v>8.1713417414826083E-3</v>
      </c>
      <c r="J27" s="28">
        <f>$J$2*O27</f>
        <v>7.7400000000000056E-3</v>
      </c>
      <c r="K27" s="28">
        <f>(Q27-S27-G27)</f>
        <v>-0.27418607279660079</v>
      </c>
      <c r="L27" s="28">
        <f>M27*$J$2</f>
        <v>2.8200840835579839E-2</v>
      </c>
      <c r="M27" s="28">
        <f>(G27)-(C27*T27)</f>
        <v>9.400280278526614E-2</v>
      </c>
      <c r="N27" s="28">
        <f>Q27*B27</f>
        <v>2.7237805804942027E-2</v>
      </c>
      <c r="O27" s="28">
        <f>P27*B27</f>
        <v>2.5800000000000021E-2</v>
      </c>
      <c r="P27" s="70">
        <f>P26+0.25%</f>
        <v>0.10750000000000005</v>
      </c>
      <c r="Q27" s="67">
        <f>(1+(P27/$S$2))^$S$2-1</f>
        <v>0.11349085752059174</v>
      </c>
      <c r="R27" s="66">
        <f>((((($G$2*$I$2)))*365)/(B27*$Q$2))</f>
        <v>0.25952291392904064</v>
      </c>
      <c r="S27" s="66">
        <f>(1+(R27/$S$2))^$S$2-1</f>
        <v>0.29631146647066298</v>
      </c>
      <c r="T27" s="66">
        <f>Q27-R27</f>
        <v>-0.14603205640844891</v>
      </c>
    </row>
    <row r="28" spans="2:23" x14ac:dyDescent="0.3">
      <c r="B28" s="21">
        <f>B27+0.01</f>
        <v>0.25000000000000006</v>
      </c>
      <c r="C28" s="67">
        <f>O28-J28</f>
        <v>1.9250000000000017E-2</v>
      </c>
      <c r="D28" s="68">
        <f>(1+(C28/$S$2))^$S$2-1</f>
        <v>1.9436475821820398E-2</v>
      </c>
      <c r="E28" s="69">
        <f>((((($F$2*$I$2)))*365)+$Q$2)/($Q$2)-1</f>
        <v>7.059023258869912E-2</v>
      </c>
      <c r="F28" s="66">
        <f>(1+(E28/$S$2))^$S$2-1</f>
        <v>7.3141396251394264E-2</v>
      </c>
      <c r="G28" s="66">
        <f>F28+D28</f>
        <v>9.2577872073214662E-2</v>
      </c>
      <c r="H28" s="66">
        <f>(1+I28)*G28</f>
        <v>9.3385230274262113E-2</v>
      </c>
      <c r="I28" s="28">
        <f>N28*$J$2</f>
        <v>8.7208550268790055E-3</v>
      </c>
      <c r="J28" s="28">
        <f>$J$2*O28</f>
        <v>8.2500000000000056E-3</v>
      </c>
      <c r="K28" s="28">
        <f>(Q28-S28-G28)</f>
        <v>-0.25922397786299123</v>
      </c>
      <c r="L28" s="28">
        <f>M28*$J$2</f>
        <v>2.8540650819717316E-2</v>
      </c>
      <c r="M28" s="28">
        <f>(G28)-(C28*T28)</f>
        <v>9.5135502732391061E-2</v>
      </c>
      <c r="N28" s="28">
        <f>Q28*B28</f>
        <v>2.9069516756263354E-2</v>
      </c>
      <c r="O28" s="28">
        <f>P28*B28</f>
        <v>2.7500000000000021E-2</v>
      </c>
      <c r="P28" s="70">
        <f>P27+0.25%</f>
        <v>0.11000000000000006</v>
      </c>
      <c r="Q28" s="67">
        <f>(1+(P28/$S$2))^$S$2-1</f>
        <v>0.11627806702505339</v>
      </c>
      <c r="R28" s="66">
        <f>((((($G$2*$I$2)))*365)/(B28*$Q$2))</f>
        <v>0.24914199737187906</v>
      </c>
      <c r="S28" s="66">
        <f>(1+(R28/$S$2))^$S$2-1</f>
        <v>0.28292417281482996</v>
      </c>
      <c r="T28" s="66">
        <f>Q28-R28</f>
        <v>-0.13286393034682567</v>
      </c>
    </row>
    <row r="29" spans="2:23" x14ac:dyDescent="0.3">
      <c r="B29" s="21">
        <f>B28+0.01</f>
        <v>0.26000000000000006</v>
      </c>
      <c r="C29" s="67">
        <f>O29-J29</f>
        <v>2.0475000000000014E-2</v>
      </c>
      <c r="D29" s="68">
        <f>(1+(C29/$S$2))^$S$2-1</f>
        <v>2.0686050746352658E-2</v>
      </c>
      <c r="E29" s="69">
        <f>((((($F$2*$I$2)))*365)+$Q$2)/($Q$2)-1</f>
        <v>7.059023258869912E-2</v>
      </c>
      <c r="F29" s="66">
        <f>(1+(E29/$S$2))^$S$2-1</f>
        <v>7.3141396251394264E-2</v>
      </c>
      <c r="G29" s="66">
        <f>F29+D29</f>
        <v>9.3827446997746922E-2</v>
      </c>
      <c r="H29" s="66">
        <f>(1+I29)*G29</f>
        <v>9.4698882151947592E-2</v>
      </c>
      <c r="I29" s="28">
        <f>N29*$J$2</f>
        <v>9.2876357833927767E-3</v>
      </c>
      <c r="J29" s="28">
        <f>$J$2*O29</f>
        <v>8.7750000000000068E-3</v>
      </c>
      <c r="K29" s="28">
        <f>(Q29-S29-G29)</f>
        <v>-0.24544460769923537</v>
      </c>
      <c r="L29" s="28">
        <f>M29*$J$2</f>
        <v>2.8888327703359553E-2</v>
      </c>
      <c r="M29" s="28">
        <f>(G29)-(C29*T29)</f>
        <v>9.6294425677865184E-2</v>
      </c>
      <c r="N29" s="28">
        <f>Q29*B29</f>
        <v>3.0958785944642589E-2</v>
      </c>
      <c r="O29" s="28">
        <f>P29*B29</f>
        <v>2.9250000000000023E-2</v>
      </c>
      <c r="P29" s="70">
        <f>P28+0.25%</f>
        <v>0.11250000000000006</v>
      </c>
      <c r="Q29" s="67">
        <f>(1+(P29/$S$2))^$S$2-1</f>
        <v>0.1190722536332407</v>
      </c>
      <c r="R29" s="66">
        <f>((((($G$2*$I$2)))*365)/(B29*$Q$2))</f>
        <v>0.23955961285757602</v>
      </c>
      <c r="S29" s="66">
        <f>(1+(R29/$S$2))^$S$2-1</f>
        <v>0.27068941433472915</v>
      </c>
      <c r="T29" s="66">
        <f>Q29-R29</f>
        <v>-0.12048735922433532</v>
      </c>
    </row>
    <row r="30" spans="2:23" x14ac:dyDescent="0.3">
      <c r="B30" s="21">
        <f>B29+0.01</f>
        <v>0.27000000000000007</v>
      </c>
      <c r="C30" s="67">
        <f>O30-J30</f>
        <v>2.1735000000000018E-2</v>
      </c>
      <c r="D30" s="68">
        <f>(1+(C30/$S$2))^$S$2-1</f>
        <v>2.1972925652546937E-2</v>
      </c>
      <c r="E30" s="69">
        <f>((((($F$2*$I$2)))*365)+$Q$2)/($Q$2)-1</f>
        <v>7.059023258869912E-2</v>
      </c>
      <c r="F30" s="66">
        <f>(1+(E30/$S$2))^$S$2-1</f>
        <v>7.3141396251394264E-2</v>
      </c>
      <c r="G30" s="66">
        <f>F30+D30</f>
        <v>9.5114321903941201E-2</v>
      </c>
      <c r="H30" s="66">
        <f>(1+I30)*G30</f>
        <v>9.6053266536438031E-2</v>
      </c>
      <c r="I30" s="28">
        <f>N30*$J$2</f>
        <v>9.8717481626489998E-3</v>
      </c>
      <c r="J30" s="28">
        <f>$J$2*O30</f>
        <v>9.3150000000000073E-3</v>
      </c>
      <c r="K30" s="28">
        <f>(Q30-S30-G30)</f>
        <v>-0.23270588057785435</v>
      </c>
      <c r="L30" s="28">
        <f>M30*$J$2</f>
        <v>2.9243815653221834E-2</v>
      </c>
      <c r="M30" s="28">
        <f>(G30)-(C30*T30)</f>
        <v>9.7479385510739452E-2</v>
      </c>
      <c r="N30" s="28">
        <f>Q30*B30</f>
        <v>3.2905827208830001E-2</v>
      </c>
      <c r="O30" s="28">
        <f>P30*B30</f>
        <v>3.1050000000000025E-2</v>
      </c>
      <c r="P30" s="70">
        <f>P29+0.25%</f>
        <v>0.11500000000000006</v>
      </c>
      <c r="Q30" s="67">
        <f>(1+(P30/$S$2))^$S$2-1</f>
        <v>0.12187343410677776</v>
      </c>
      <c r="R30" s="66">
        <f>((((($G$2*$I$2)))*365)/(B30*$Q$2))</f>
        <v>0.23068703460359169</v>
      </c>
      <c r="S30" s="66">
        <f>(1+(R30/$S$2))^$S$2-1</f>
        <v>0.25946499278069091</v>
      </c>
      <c r="T30" s="66">
        <f>Q30-R30</f>
        <v>-0.10881360049681393</v>
      </c>
    </row>
    <row r="31" spans="2:23" x14ac:dyDescent="0.3">
      <c r="B31" s="21">
        <f>B30+0.01</f>
        <v>0.28000000000000008</v>
      </c>
      <c r="C31" s="67">
        <f>O31-J31</f>
        <v>2.3030000000000019E-2</v>
      </c>
      <c r="D31" s="68">
        <f>(1+(C31/$S$2))^$S$2-1</f>
        <v>2.3297237877850874E-2</v>
      </c>
      <c r="E31" s="69">
        <f>((((($F$2*$I$2)))*365)+$Q$2)/($Q$2)-1</f>
        <v>7.059023258869912E-2</v>
      </c>
      <c r="F31" s="66">
        <f>(1+(E31/$S$2))^$S$2-1</f>
        <v>7.3141396251394264E-2</v>
      </c>
      <c r="G31" s="66">
        <f>F31+D31</f>
        <v>9.6438634129245138E-2</v>
      </c>
      <c r="H31" s="66">
        <f>(1+I31)*G31</f>
        <v>9.7448660688541772E-2</v>
      </c>
      <c r="I31" s="28">
        <f>N31*$J$2</f>
        <v>1.0473256578302574E-2</v>
      </c>
      <c r="J31" s="28">
        <f>$J$2*O31</f>
        <v>9.8700000000000072E-3</v>
      </c>
      <c r="K31" s="28">
        <f>(Q31-S31-G31)</f>
        <v>-0.22088812153790593</v>
      </c>
      <c r="L31" s="28">
        <f>M31*$J$2</f>
        <v>2.9607059581495933E-2</v>
      </c>
      <c r="M31" s="28">
        <f>(G31)-(C31*T31)</f>
        <v>9.8690198604986443E-2</v>
      </c>
      <c r="N31" s="28">
        <f>Q31*B31</f>
        <v>3.491085526100858E-2</v>
      </c>
      <c r="O31" s="28">
        <f>P31*B31</f>
        <v>3.2900000000000026E-2</v>
      </c>
      <c r="P31" s="70">
        <f>P30+0.25%</f>
        <v>0.11750000000000006</v>
      </c>
      <c r="Q31" s="67">
        <f>(1+(P31/$S$2))^$S$2-1</f>
        <v>0.12468162593217347</v>
      </c>
      <c r="R31" s="66">
        <f>((((($G$2*$I$2)))*365)/(B31*$Q$2))</f>
        <v>0.22244821193917771</v>
      </c>
      <c r="S31" s="66">
        <f>(1+(R31/$S$2))^$S$2-1</f>
        <v>0.24913111334083426</v>
      </c>
      <c r="T31" s="66">
        <f>Q31-R31</f>
        <v>-9.7766586007004247E-2</v>
      </c>
    </row>
    <row r="32" spans="2:23" x14ac:dyDescent="0.3">
      <c r="B32" s="21">
        <f>B31+0.01</f>
        <v>0.29000000000000009</v>
      </c>
      <c r="C32" s="67">
        <f>O32-J32</f>
        <v>2.4360000000000021E-2</v>
      </c>
      <c r="D32" s="68">
        <f>(1+(C32/$S$2))^$S$2-1</f>
        <v>2.4659128733970359E-2</v>
      </c>
      <c r="E32" s="69">
        <f>((((($F$2*$I$2)))*365)+$Q$2)/($Q$2)-1</f>
        <v>7.059023258869912E-2</v>
      </c>
      <c r="F32" s="66">
        <f>(1+(E32/$S$2))^$S$2-1</f>
        <v>7.3141396251394264E-2</v>
      </c>
      <c r="G32" s="66">
        <f>F32+D32</f>
        <v>9.7800524985364623E-2</v>
      </c>
      <c r="H32" s="66">
        <f>(1+I32)*G32</f>
        <v>9.8885350487177531E-2</v>
      </c>
      <c r="I32" s="28">
        <f>N32*$J$2</f>
        <v>1.1092225752113796E-2</v>
      </c>
      <c r="J32" s="28">
        <f>$J$2*O32</f>
        <v>1.044000000000001E-2</v>
      </c>
      <c r="K32" s="28">
        <f>(Q32-S32-G32)</f>
        <v>-0.20988982598841366</v>
      </c>
      <c r="L32" s="28">
        <f>M32*$J$2</f>
        <v>2.9978005115874663E-2</v>
      </c>
      <c r="M32" s="28">
        <f>(G32)-(C32*T32)</f>
        <v>9.9926683719582216E-2</v>
      </c>
      <c r="N32" s="28">
        <f>Q32*B32</f>
        <v>3.6974085840379319E-2</v>
      </c>
      <c r="O32" s="28">
        <f>P32*B32</f>
        <v>3.4800000000000032E-2</v>
      </c>
      <c r="P32" s="70">
        <f>P31+0.25%</f>
        <v>0.12000000000000006</v>
      </c>
      <c r="Q32" s="67">
        <f>(1+(P32/$S$2))^$S$2-1</f>
        <v>0.12749684772544589</v>
      </c>
      <c r="R32" s="66">
        <f>((((($G$2*$I$2)))*365)/(B32*$Q$2))</f>
        <v>0.21477758394127502</v>
      </c>
      <c r="S32" s="66">
        <f>(1+(R32/$S$2))^$S$2-1</f>
        <v>0.23958614872849493</v>
      </c>
      <c r="T32" s="66">
        <f>Q32-R32</f>
        <v>-8.728073621582913E-2</v>
      </c>
      <c r="W32" s="71"/>
    </row>
    <row r="33" spans="2:20" x14ac:dyDescent="0.3">
      <c r="B33" s="21">
        <f>B32+0.01</f>
        <v>0.3000000000000001</v>
      </c>
      <c r="C33" s="67">
        <f>O33-J33</f>
        <v>2.5725000000000026E-2</v>
      </c>
      <c r="D33" s="68">
        <f>(1+(C33/$S$2))^$S$2-1</f>
        <v>2.6058743472999968E-2</v>
      </c>
      <c r="E33" s="69">
        <f>((((($F$2*$I$2)))*365)+$Q$2)/($Q$2)-1</f>
        <v>7.059023258869912E-2</v>
      </c>
      <c r="F33" s="66">
        <f>(1+(E33/$S$2))^$S$2-1</f>
        <v>7.3141396251394264E-2</v>
      </c>
      <c r="G33" s="66">
        <f>F33+D33</f>
        <v>9.9200139724394232E-2</v>
      </c>
      <c r="H33" s="66">
        <f>(1+I33)*G33</f>
        <v>0.10036363043052884</v>
      </c>
      <c r="I33" s="28">
        <f>N33*$J$2</f>
        <v>1.1728720436958167E-2</v>
      </c>
      <c r="J33" s="28">
        <f>$J$2*O33</f>
        <v>1.1025000000000009E-2</v>
      </c>
      <c r="K33" s="28">
        <f>(Q33-S33-G33)</f>
        <v>-0.19962435455034755</v>
      </c>
      <c r="L33" s="28">
        <f>M33*$J$2</f>
        <v>3.0356598610447004E-2</v>
      </c>
      <c r="M33" s="28">
        <f>(G33)-(C33*T33)</f>
        <v>0.10118866203482335</v>
      </c>
      <c r="N33" s="28">
        <f>Q33*B33</f>
        <v>3.9095734789860559E-2</v>
      </c>
      <c r="O33" s="28">
        <f>P33*B33</f>
        <v>3.6750000000000033E-2</v>
      </c>
      <c r="P33" s="70">
        <f>P32+0.25%</f>
        <v>0.12250000000000007</v>
      </c>
      <c r="Q33" s="67">
        <f>(1+(P33/$S$2))^$S$2-1</f>
        <v>0.13031911596620183</v>
      </c>
      <c r="R33" s="66">
        <f>((((($G$2*$I$2)))*365)/(B33*$Q$2))</f>
        <v>0.2076183311432325</v>
      </c>
      <c r="S33" s="66">
        <f>(1+(R33/$S$2))^$S$2-1</f>
        <v>0.23074333079215514</v>
      </c>
      <c r="T33" s="66">
        <f>Q33-R33</f>
        <v>-7.7299215177030672E-2</v>
      </c>
    </row>
    <row r="34" spans="2:20" x14ac:dyDescent="0.3">
      <c r="B34" s="21">
        <f>B33+0.01</f>
        <v>0.31000000000000011</v>
      </c>
      <c r="C34" s="67">
        <f>O34-J34</f>
        <v>2.7125000000000017E-2</v>
      </c>
      <c r="D34" s="68">
        <f>(1+(C34/$S$2))^$S$2-1</f>
        <v>2.7496231474928079E-2</v>
      </c>
      <c r="E34" s="69">
        <f>((((($F$2*$I$2)))*365)+$Q$2)/($Q$2)-1</f>
        <v>7.059023258869912E-2</v>
      </c>
      <c r="F34" s="66">
        <f>(1+(E34/$S$2))^$S$2-1</f>
        <v>7.3141396251394264E-2</v>
      </c>
      <c r="G34" s="66">
        <f>F34+D34</f>
        <v>0.10063762772632234</v>
      </c>
      <c r="H34" s="66">
        <f>(1+I34)*G34</f>
        <v>0.10188380392274039</v>
      </c>
      <c r="I34" s="28">
        <f>N34*$J$2</f>
        <v>1.2382805761349513E-2</v>
      </c>
      <c r="J34" s="28">
        <f>$J$2*O34</f>
        <v>1.1625000000000009E-2</v>
      </c>
      <c r="K34" s="28">
        <f>(Q34-S34-G34)</f>
        <v>-0.19001731330328986</v>
      </c>
      <c r="L34" s="28">
        <f>M34*$J$2</f>
        <v>3.0742787171531578E-2</v>
      </c>
      <c r="M34" s="28">
        <f>(G34)-(C34*T34)</f>
        <v>0.10247595723843859</v>
      </c>
      <c r="N34" s="28">
        <f>Q34*B34</f>
        <v>4.1276019204498381E-2</v>
      </c>
      <c r="O34" s="28">
        <f>P34*B34</f>
        <v>3.8750000000000027E-2</v>
      </c>
      <c r="P34" s="70">
        <f>P33+0.25%</f>
        <v>0.12500000000000006</v>
      </c>
      <c r="Q34" s="67">
        <f>(1+(P34/$S$2))^$S$2-1</f>
        <v>0.13314844904676892</v>
      </c>
      <c r="R34" s="66">
        <f>((((($G$2*$I$2)))*365)/(B34*$Q$2))</f>
        <v>0.20092096562248307</v>
      </c>
      <c r="S34" s="66">
        <f>(1+(R34/$S$2))^$S$2-1</f>
        <v>0.22252813462373644</v>
      </c>
      <c r="T34" s="66">
        <f>Q34-R34</f>
        <v>-6.7772516575714148E-2</v>
      </c>
    </row>
    <row r="35" spans="2:20" x14ac:dyDescent="0.3">
      <c r="B35" s="21">
        <f>B34+0.01</f>
        <v>0.32000000000000012</v>
      </c>
      <c r="C35" s="67">
        <f>O35-J35</f>
        <v>2.8560000000000023E-2</v>
      </c>
      <c r="D35" s="68">
        <f>(1+(C35/$S$2))^$S$2-1</f>
        <v>2.8971747052845664E-2</v>
      </c>
      <c r="E35" s="69">
        <f>((((($F$2*$I$2)))*365)+$Q$2)/($Q$2)-1</f>
        <v>7.059023258869912E-2</v>
      </c>
      <c r="F35" s="66">
        <f>(1+(E35/$S$2))^$S$2-1</f>
        <v>7.3141396251394264E-2</v>
      </c>
      <c r="G35" s="66">
        <f>F35+D35</f>
        <v>0.10211314330423993</v>
      </c>
      <c r="H35" s="66">
        <f>(1+I35)*G35</f>
        <v>0.1034461841285635</v>
      </c>
      <c r="I35" s="28">
        <f>N35*$J$2</f>
        <v>1.3054546958287784E-2</v>
      </c>
      <c r="J35" s="28">
        <f>$J$2*O35</f>
        <v>1.224000000000001E-2</v>
      </c>
      <c r="K35" s="28">
        <f>(Q35-S35-G35)</f>
        <v>-0.18100447676041753</v>
      </c>
      <c r="L35" s="28">
        <f>M35*$J$2</f>
        <v>3.113651892015281E-2</v>
      </c>
      <c r="M35" s="28">
        <f>(G35)-(C35*T35)</f>
        <v>0.10378839640050937</v>
      </c>
      <c r="N35" s="28">
        <f>Q35*B35</f>
        <v>4.3515156527625949E-2</v>
      </c>
      <c r="O35" s="28">
        <f>P35*B35</f>
        <v>4.0800000000000031E-2</v>
      </c>
      <c r="P35" s="70">
        <f>P34+0.25%</f>
        <v>0.12750000000000006</v>
      </c>
      <c r="Q35" s="67">
        <f>(1+(P35/$S$2))^$S$2-1</f>
        <v>0.13598486414883104</v>
      </c>
      <c r="R35" s="66">
        <f>((((($G$2*$I$2)))*365)/(B35*$Q$2))</f>
        <v>0.1946421854467805</v>
      </c>
      <c r="S35" s="66">
        <f>(1+(R35/$S$2))^$S$2-1</f>
        <v>0.21487619760500865</v>
      </c>
      <c r="T35" s="66">
        <f>Q35-R35</f>
        <v>-5.8657321297949455E-2</v>
      </c>
    </row>
    <row r="36" spans="2:20" x14ac:dyDescent="0.3">
      <c r="B36" s="21">
        <f>B35+0.01</f>
        <v>0.33000000000000013</v>
      </c>
      <c r="C36" s="67">
        <f>O36-J36</f>
        <v>3.0030000000000025E-2</v>
      </c>
      <c r="D36" s="68">
        <f>(1+(C36/$S$2))^$S$2-1</f>
        <v>3.0485447909769592E-2</v>
      </c>
      <c r="E36" s="69">
        <f>((((($F$2*$I$2)))*365)+$Q$2)/($Q$2)-1</f>
        <v>7.059023258869912E-2</v>
      </c>
      <c r="F36" s="66">
        <f>(1+(E36/$S$2))^$S$2-1</f>
        <v>7.3141396251394264E-2</v>
      </c>
      <c r="G36" s="66">
        <f>F36+D36</f>
        <v>0.10362684416116386</v>
      </c>
      <c r="H36" s="66">
        <f>(1+I36)*G36</f>
        <v>0.10505109248932762</v>
      </c>
      <c r="I36" s="28">
        <f>N36*$J$2</f>
        <v>1.3744009476431866E-2</v>
      </c>
      <c r="J36" s="28">
        <f>$J$2*O36</f>
        <v>1.287000000000001E-2</v>
      </c>
      <c r="K36" s="28">
        <f>(Q36-S36-G36)</f>
        <v>-0.17253011311832234</v>
      </c>
      <c r="L36" s="28">
        <f>M36*$J$2</f>
        <v>3.1537742518056931E-2</v>
      </c>
      <c r="M36" s="28">
        <f>(G36)-(C36*T36)</f>
        <v>0.1051258083935231</v>
      </c>
      <c r="N36" s="28">
        <f>Q36*B36</f>
        <v>4.5813364921439552E-2</v>
      </c>
      <c r="O36" s="28">
        <f>P36*B36</f>
        <v>4.2900000000000035E-2</v>
      </c>
      <c r="P36" s="70">
        <f>P35+0.25%</f>
        <v>0.13000000000000006</v>
      </c>
      <c r="Q36" s="67">
        <f>(1+(P36/$S$2))^$S$2-1</f>
        <v>0.13882837854981678</v>
      </c>
      <c r="R36" s="66">
        <f>((((($G$2*$I$2)))*365)/(B36*$Q$2))</f>
        <v>0.18874393740293866</v>
      </c>
      <c r="S36" s="66">
        <f>(1+(R36/$S$2))^$S$2-1</f>
        <v>0.20773164750697526</v>
      </c>
      <c r="T36" s="66">
        <f>Q36-R36</f>
        <v>-4.9915558853121877E-2</v>
      </c>
    </row>
    <row r="37" spans="2:20" x14ac:dyDescent="0.3">
      <c r="B37" s="21">
        <f>B36+0.01</f>
        <v>0.34000000000000014</v>
      </c>
      <c r="C37" s="67">
        <f>O37-J37</f>
        <v>3.1535000000000028E-2</v>
      </c>
      <c r="D37" s="68">
        <f>(1+(C37/$S$2))^$S$2-1</f>
        <v>3.2037495871400479E-2</v>
      </c>
      <c r="E37" s="69">
        <f>((((($F$2*$I$2)))*365)+$Q$2)/($Q$2)-1</f>
        <v>7.059023258869912E-2</v>
      </c>
      <c r="F37" s="66">
        <f>(1+(E37/$S$2))^$S$2-1</f>
        <v>7.3141396251394264E-2</v>
      </c>
      <c r="G37" s="66">
        <f>F37+D37</f>
        <v>0.10517889212279474</v>
      </c>
      <c r="H37" s="66">
        <f>(1+I37)*G37</f>
        <v>0.10669885955050795</v>
      </c>
      <c r="I37" s="28">
        <f>N37*$J$2</f>
        <v>1.4451259155103773E-2</v>
      </c>
      <c r="J37" s="28">
        <f>$J$2*O37</f>
        <v>1.3515000000000011E-2</v>
      </c>
      <c r="K37" s="28">
        <f>(Q37-S37-G37)</f>
        <v>-0.16454563270262668</v>
      </c>
      <c r="L37" s="28">
        <f>M37*$J$2</f>
        <v>3.1946407369420678E-2</v>
      </c>
      <c r="M37" s="28">
        <f>(G37)-(C37*T37)</f>
        <v>0.10648802456473561</v>
      </c>
      <c r="N37" s="28">
        <f>Q37*B37</f>
        <v>4.8170863850345913E-2</v>
      </c>
      <c r="O37" s="28">
        <f>P37*B37</f>
        <v>4.5050000000000041E-2</v>
      </c>
      <c r="P37" s="70">
        <f>P36+0.25%</f>
        <v>0.13250000000000006</v>
      </c>
      <c r="Q37" s="67">
        <f>(1+(P37/$S$2))^$S$2-1</f>
        <v>0.14167901132454674</v>
      </c>
      <c r="R37" s="66">
        <f>((((($G$2*$I$2)))*365)/(B37*$Q$2))</f>
        <v>0.18319264512638161</v>
      </c>
      <c r="S37" s="66">
        <f>(1+(R37/$S$2))^$S$2-1</f>
        <v>0.20104575190437868</v>
      </c>
      <c r="T37" s="66">
        <f>Q37-R37</f>
        <v>-4.1513633801834871E-2</v>
      </c>
    </row>
    <row r="38" spans="2:20" x14ac:dyDescent="0.3">
      <c r="B38" s="21">
        <f>B37+0.01</f>
        <v>0.35000000000000014</v>
      </c>
      <c r="C38" s="67">
        <f>O38-J38</f>
        <v>3.3075000000000028E-2</v>
      </c>
      <c r="D38" s="68">
        <f>(1+(C38/$S$2))^$S$2-1</f>
        <v>3.3628058139413941E-2</v>
      </c>
      <c r="E38" s="69">
        <f>((((($F$2*$I$2)))*365)+$Q$2)/($Q$2)-1</f>
        <v>7.059023258869912E-2</v>
      </c>
      <c r="F38" s="66">
        <f>(1+(E38/$S$2))^$S$2-1</f>
        <v>7.3141396251394264E-2</v>
      </c>
      <c r="G38" s="66">
        <f>F38+D38</f>
        <v>0.1067694543908082</v>
      </c>
      <c r="H38" s="66">
        <f>(1+I38)*G38</f>
        <v>0.10838982626488836</v>
      </c>
      <c r="I38" s="28">
        <f>N38*$J$2</f>
        <v>1.5176361847360337E-2</v>
      </c>
      <c r="J38" s="28">
        <f>$J$2*O38</f>
        <v>1.4175000000000012E-2</v>
      </c>
      <c r="K38" s="28">
        <f>(Q38-S38-G38)</f>
        <v>-0.1570084861621921</v>
      </c>
      <c r="L38" s="28">
        <f>M38*$J$2</f>
        <v>3.2362464029040097E-2</v>
      </c>
      <c r="M38" s="28">
        <f>(G38)-(C38*T38)</f>
        <v>0.10787488009680034</v>
      </c>
      <c r="N38" s="28">
        <f>Q38*B38</f>
        <v>5.0587872824534461E-2</v>
      </c>
      <c r="O38" s="28">
        <f>P38*B38</f>
        <v>4.7250000000000042E-2</v>
      </c>
      <c r="P38" s="70">
        <f>P37+0.25%</f>
        <v>0.13500000000000006</v>
      </c>
      <c r="Q38" s="67">
        <f>(1+(P38/$S$2))^$S$2-1</f>
        <v>0.14453677949866983</v>
      </c>
      <c r="R38" s="66">
        <f>((((($G$2*$I$2)))*365)/(B38*$Q$2))</f>
        <v>0.17795856955134215</v>
      </c>
      <c r="S38" s="66">
        <f>(1+(R38/$S$2))^$S$2-1</f>
        <v>0.19477581127005372</v>
      </c>
      <c r="T38" s="66">
        <f>Q38-R38</f>
        <v>-3.3421790052672318E-2</v>
      </c>
    </row>
    <row r="39" spans="2:20" x14ac:dyDescent="0.3">
      <c r="B39" s="21">
        <f>B38+0.01</f>
        <v>0.36000000000000015</v>
      </c>
      <c r="C39" s="67">
        <f>O39-J39</f>
        <v>3.4650000000000028E-2</v>
      </c>
      <c r="D39" s="68">
        <f>(1+(C39/$S$2))^$S$2-1</f>
        <v>3.5257305115816484E-2</v>
      </c>
      <c r="E39" s="69">
        <f>((((($F$2*$I$2)))*365)+$Q$2)/($Q$2)-1</f>
        <v>7.059023258869912E-2</v>
      </c>
      <c r="F39" s="66">
        <f>(1+(E39/$S$2))^$S$2-1</f>
        <v>7.3141396251394264E-2</v>
      </c>
      <c r="G39" s="66">
        <f>F39+D39</f>
        <v>0.10839870136721075</v>
      </c>
      <c r="H39" s="66">
        <f>(1+I39)*G39</f>
        <v>0.11012434188638803</v>
      </c>
      <c r="I39" s="28">
        <f>N39*$J$2</f>
        <v>1.59193836956729E-2</v>
      </c>
      <c r="J39" s="28">
        <f>$J$2*O39</f>
        <v>1.4850000000000012E-2</v>
      </c>
      <c r="K39" s="28">
        <f>(Q39-S39-G39)</f>
        <v>-0.14988125812211228</v>
      </c>
      <c r="L39" s="28">
        <f>M39*$J$2</f>
        <v>3.2785863522982961E-2</v>
      </c>
      <c r="M39" s="28">
        <f>(G39)-(C39*T39)</f>
        <v>0.10928621174327653</v>
      </c>
      <c r="N39" s="28">
        <f>Q39*B39</f>
        <v>5.3064612318909667E-2</v>
      </c>
      <c r="O39" s="28">
        <f>P39*B39</f>
        <v>4.9500000000000044E-2</v>
      </c>
      <c r="P39" s="70">
        <f>P38+0.25%</f>
        <v>0.13750000000000007</v>
      </c>
      <c r="Q39" s="67">
        <f>(1+(P39/$S$2))^$S$2-1</f>
        <v>0.14740170088586013</v>
      </c>
      <c r="R39" s="66">
        <f>((((($G$2*$I$2)))*365)/(B39*$Q$2))</f>
        <v>0.17301527595269375</v>
      </c>
      <c r="S39" s="66">
        <f>(1+(R39/$S$2))^$S$2-1</f>
        <v>0.18888425764076167</v>
      </c>
      <c r="T39" s="66">
        <f>Q39-R39</f>
        <v>-2.5613575066833622E-2</v>
      </c>
    </row>
    <row r="40" spans="2:20" x14ac:dyDescent="0.3">
      <c r="B40" s="21">
        <f>B39+0.01</f>
        <v>0.37000000000000016</v>
      </c>
      <c r="C40" s="67">
        <f>O40-J40</f>
        <v>3.6260000000000035E-2</v>
      </c>
      <c r="D40" s="68">
        <f>(1+(C40/$S$2))^$S$2-1</f>
        <v>3.6925411595063018E-2</v>
      </c>
      <c r="E40" s="69">
        <f>((((($F$2*$I$2)))*365)+$Q$2)/($Q$2)-1</f>
        <v>7.059023258869912E-2</v>
      </c>
      <c r="F40" s="66">
        <f>(1+(E40/$S$2))^$S$2-1</f>
        <v>7.3141396251394264E-2</v>
      </c>
      <c r="G40" s="66">
        <f>F40+D40</f>
        <v>0.11006680784645728</v>
      </c>
      <c r="H40" s="66">
        <f>(1+I40)*G40</f>
        <v>0.11190276524362784</v>
      </c>
      <c r="I40" s="28">
        <f>N40*$J$2</f>
        <v>1.6680391056054868E-2</v>
      </c>
      <c r="J40" s="28">
        <f>$J$2*O40</f>
        <v>1.5540000000000014E-2</v>
      </c>
      <c r="K40" s="28">
        <f>(Q40-S40-G40)</f>
        <v>-0.14313092260329374</v>
      </c>
      <c r="L40" s="28">
        <f>M40*$J$2</f>
        <v>3.3216557711127116E-2</v>
      </c>
      <c r="M40" s="28">
        <f>(G40)-(C40*T40)</f>
        <v>0.11072185903709039</v>
      </c>
      <c r="N40" s="28">
        <f>Q40*B40</f>
        <v>5.5601303520182901E-2</v>
      </c>
      <c r="O40" s="28">
        <f>P40*B40</f>
        <v>5.1800000000000047E-2</v>
      </c>
      <c r="P40" s="70">
        <f>P39+0.25%</f>
        <v>0.14000000000000007</v>
      </c>
      <c r="Q40" s="67">
        <f>(1+(P40/$S$2))^$S$2-1</f>
        <v>0.15027379329779156</v>
      </c>
      <c r="R40" s="66">
        <f>((((($G$2*$I$2)))*365)/(B40*$Q$2))</f>
        <v>0.16833918741343176</v>
      </c>
      <c r="S40" s="66">
        <f>(1+(R40/$S$2))^$S$2-1</f>
        <v>0.18333790805462802</v>
      </c>
      <c r="T40" s="66">
        <f>Q40-R40</f>
        <v>-1.8065394115640204E-2</v>
      </c>
    </row>
    <row r="41" spans="2:20" x14ac:dyDescent="0.3">
      <c r="B41" s="21">
        <f>B40+0.01</f>
        <v>0.38000000000000017</v>
      </c>
      <c r="C41" s="67">
        <f>O41-J41</f>
        <v>3.7905000000000036E-2</v>
      </c>
      <c r="D41" s="68">
        <f>(1+(C41/$S$2))^$S$2-1</f>
        <v>3.8632557875959428E-2</v>
      </c>
      <c r="E41" s="69">
        <f>((((($F$2*$I$2)))*365)+$Q$2)/($Q$2)-1</f>
        <v>7.059023258869912E-2</v>
      </c>
      <c r="F41" s="66">
        <f>(1+(E41/$S$2))^$S$2-1</f>
        <v>7.3141396251394264E-2</v>
      </c>
      <c r="G41" s="66">
        <f>F41+D41</f>
        <v>0.11177395412735369</v>
      </c>
      <c r="H41" s="66">
        <f>(1+I41)*G41</f>
        <v>0.1137254659570504</v>
      </c>
      <c r="I41" s="28">
        <f>N41*$J$2</f>
        <v>1.7459450593231882E-2</v>
      </c>
      <c r="J41" s="28">
        <f>$J$2*O41</f>
        <v>1.6245000000000016E-2</v>
      </c>
      <c r="K41" s="28">
        <f>(Q41-S41-G41)</f>
        <v>-0.13672821941597113</v>
      </c>
      <c r="L41" s="28">
        <f>M41*$J$2</f>
        <v>3.3654499609369594E-2</v>
      </c>
      <c r="M41" s="28">
        <f>(G41)-(C41*T41)</f>
        <v>0.11218166536456532</v>
      </c>
      <c r="N41" s="28">
        <f>Q41*B41</f>
        <v>5.819816864410627E-2</v>
      </c>
      <c r="O41" s="28">
        <f>P41*B41</f>
        <v>5.4150000000000052E-2</v>
      </c>
      <c r="P41" s="70">
        <f>P40+0.25%</f>
        <v>0.14250000000000007</v>
      </c>
      <c r="Q41" s="67">
        <f>(1+(P41/$S$2))^$S$2-1</f>
        <v>0.15315307537922696</v>
      </c>
      <c r="R41" s="66">
        <f>((((($G$2*$I$2)))*365)/(B41*$Q$2))</f>
        <v>0.16390920879728882</v>
      </c>
      <c r="S41" s="66">
        <f>(1+(R41/$S$2))^$S$2-1</f>
        <v>0.17810734066784439</v>
      </c>
      <c r="T41" s="66">
        <f>Q41-R41</f>
        <v>-1.0756133418061864E-2</v>
      </c>
    </row>
    <row r="42" spans="2:20" x14ac:dyDescent="0.3">
      <c r="B42" s="21">
        <f>B41+0.01</f>
        <v>0.39000000000000018</v>
      </c>
      <c r="C42" s="67">
        <f>O42-J42</f>
        <v>3.9585000000000037E-2</v>
      </c>
      <c r="D42" s="68">
        <f>(1+(C42/$S$2))^$S$2-1</f>
        <v>4.0378926868556375E-2</v>
      </c>
      <c r="E42" s="69">
        <f>((((($F$2*$I$2)))*365)+$Q$2)/($Q$2)-1</f>
        <v>7.059023258869912E-2</v>
      </c>
      <c r="F42" s="66">
        <f>(1+(E42/$S$2))^$S$2-1</f>
        <v>7.3141396251394264E-2</v>
      </c>
      <c r="G42" s="66">
        <f>F42+D42</f>
        <v>0.11352032311995064</v>
      </c>
      <c r="H42" s="66">
        <f>(1+I42)*G42</f>
        <v>0.11559282154730884</v>
      </c>
      <c r="I42" s="28">
        <f>N42*$J$2</f>
        <v>1.8256629036972453E-2</v>
      </c>
      <c r="J42" s="28">
        <f>$J$2*O42</f>
        <v>1.6965000000000015E-2</v>
      </c>
      <c r="K42" s="28">
        <f>(Q42-S42-G42)</f>
        <v>-0.13064714060530513</v>
      </c>
      <c r="L42" s="28">
        <f>M42*$J$2</f>
        <v>3.4099642543725918E-2</v>
      </c>
      <c r="M42" s="28">
        <f>(G42)-(C42*T42)</f>
        <v>0.11366547514575306</v>
      </c>
      <c r="N42" s="28">
        <f>Q42*B42</f>
        <v>6.0855430123241516E-2</v>
      </c>
      <c r="O42" s="28">
        <f>P42*B42</f>
        <v>5.6550000000000052E-2</v>
      </c>
      <c r="P42" s="70">
        <f>P41+0.25%</f>
        <v>0.14500000000000007</v>
      </c>
      <c r="Q42" s="67">
        <f>(1+(P42/$S$2))^$S$2-1</f>
        <v>0.15603956441856792</v>
      </c>
      <c r="R42" s="66">
        <f>((((($G$2*$I$2)))*365)/(B42*$Q$2))</f>
        <v>0.15970640857171731</v>
      </c>
      <c r="S42" s="66">
        <f>(1+(R42/$S$2))^$S$2-1</f>
        <v>0.17316638190392242</v>
      </c>
      <c r="T42" s="66">
        <f>Q42-R42</f>
        <v>-3.6668441531493845E-3</v>
      </c>
    </row>
    <row r="43" spans="2:20" x14ac:dyDescent="0.3">
      <c r="B43" s="21">
        <f>B42+0.01</f>
        <v>0.40000000000000019</v>
      </c>
      <c r="C43" s="67">
        <f>O43-J43</f>
        <v>4.1300000000000045E-2</v>
      </c>
      <c r="D43" s="68">
        <f>(1+(C43/$S$2))^$S$2-1</f>
        <v>4.2164707498622223E-2</v>
      </c>
      <c r="E43" s="69">
        <f>((((($F$2*$I$2)))*365)+$Q$2)/($Q$2)-1</f>
        <v>7.059023258869912E-2</v>
      </c>
      <c r="F43" s="66">
        <f>(1+(E43/$S$2))^$S$2-1</f>
        <v>7.3141396251394264E-2</v>
      </c>
      <c r="G43" s="66">
        <f>F43+D43</f>
        <v>0.11530610375001649</v>
      </c>
      <c r="H43" s="66">
        <f>(1+I43)*G43</f>
        <v>0.11750522100866366</v>
      </c>
      <c r="I43" s="28">
        <f>N43*$J$2</f>
        <v>1.9071993477594782E-2</v>
      </c>
      <c r="J43" s="28">
        <f>$J$2*O43</f>
        <v>1.7700000000000018E-2</v>
      </c>
      <c r="K43" s="28">
        <f>(Q43-S43-G43)</f>
        <v>-0.12486449067862249</v>
      </c>
      <c r="L43" s="28">
        <f>M43*$J$2</f>
        <v>3.455194114059177E-2</v>
      </c>
      <c r="M43" s="28">
        <f>(G43)-(C43*T43)</f>
        <v>0.11517313713530591</v>
      </c>
      <c r="N43" s="28">
        <f>Q43*B43</f>
        <v>6.3573311591982609E-2</v>
      </c>
      <c r="O43" s="28">
        <f>P43*B43</f>
        <v>5.9000000000000059E-2</v>
      </c>
      <c r="P43" s="70">
        <f>P42+0.25%</f>
        <v>0.14750000000000008</v>
      </c>
      <c r="Q43" s="67">
        <f>(1+(P43/$S$2))^$S$2-1</f>
        <v>0.15893327897995646</v>
      </c>
      <c r="R43" s="66">
        <f>((((($G$2*$I$2)))*365)/(B43*$Q$2))</f>
        <v>0.15571374835742435</v>
      </c>
      <c r="S43" s="66">
        <f>(1+(R43/$S$2))^$S$2-1</f>
        <v>0.16849166590856246</v>
      </c>
      <c r="T43" s="66">
        <f>Q43-R43</f>
        <v>3.2195306225321074E-3</v>
      </c>
    </row>
    <row r="44" spans="2:20" x14ac:dyDescent="0.3">
      <c r="B44" s="21">
        <f>B43+0.01</f>
        <v>0.4100000000000002</v>
      </c>
      <c r="C44" s="67">
        <f>O44-J44</f>
        <v>4.3050000000000047E-2</v>
      </c>
      <c r="D44" s="68">
        <f>(1+(C44/$S$2))^$S$2-1</f>
        <v>4.3990092708298567E-2</v>
      </c>
      <c r="E44" s="69">
        <f>((((($F$2*$I$2)))*365)+$Q$2)/($Q$2)-1</f>
        <v>7.059023258869912E-2</v>
      </c>
      <c r="F44" s="66">
        <f>(1+(E44/$S$2))^$S$2-1</f>
        <v>7.3141396251394264E-2</v>
      </c>
      <c r="G44" s="66">
        <f>F44+D44</f>
        <v>0.11713148895969283</v>
      </c>
      <c r="H44" s="66">
        <f>(1+I44)*G44</f>
        <v>0.11946306282981485</v>
      </c>
      <c r="I44" s="28">
        <f>N44*$J$2</f>
        <v>1.9905611128399083E-2</v>
      </c>
      <c r="J44" s="28">
        <f>$J$2*O44</f>
        <v>1.8450000000000018E-2</v>
      </c>
      <c r="K44" s="28">
        <f>(Q44-S44-G44)</f>
        <v>-0.11935952499181646</v>
      </c>
      <c r="L44" s="28">
        <f>M44*$J$2</f>
        <v>3.5011350748729492E-2</v>
      </c>
      <c r="M44" s="28">
        <f>(G44)-(C44*T44)</f>
        <v>0.11670450249576497</v>
      </c>
      <c r="N44" s="28">
        <f>Q44*B44</f>
        <v>6.6352037094663613E-2</v>
      </c>
      <c r="O44" s="28">
        <f>P44*B44</f>
        <v>6.1500000000000062E-2</v>
      </c>
      <c r="P44" s="70">
        <f>P43+0.25%</f>
        <v>0.15000000000000008</v>
      </c>
      <c r="Q44" s="67">
        <f>(1+(P44/$S$2))^$S$2-1</f>
        <v>0.16183423681625264</v>
      </c>
      <c r="R44" s="66">
        <f>((((($G$2*$I$2)))*365)/(B44*$Q$2))</f>
        <v>0.15191585205602376</v>
      </c>
      <c r="S44" s="66">
        <f>(1+(R44/$S$2))^$S$2-1</f>
        <v>0.16406227284837627</v>
      </c>
      <c r="T44" s="66">
        <f>Q44-R44</f>
        <v>9.9183847602288822E-3</v>
      </c>
    </row>
    <row r="45" spans="2:20" x14ac:dyDescent="0.3">
      <c r="B45" s="21">
        <f>B44+0.01</f>
        <v>0.42000000000000021</v>
      </c>
      <c r="C45" s="67">
        <f>O45-J45</f>
        <v>4.4835000000000041E-2</v>
      </c>
      <c r="D45" s="68">
        <f>(1+(C45/$S$2))^$S$2-1</f>
        <v>4.5855279185687658E-2</v>
      </c>
      <c r="E45" s="69">
        <f>((((($F$2*$I$2)))*365)+$Q$2)/($Q$2)-1</f>
        <v>7.059023258869912E-2</v>
      </c>
      <c r="F45" s="66">
        <f>(1+(E45/$S$2))^$S$2-1</f>
        <v>7.3141396251394264E-2</v>
      </c>
      <c r="G45" s="66">
        <f>F45+D45</f>
        <v>0.11899667543708192</v>
      </c>
      <c r="H45" s="66">
        <f>(1+I45)*G45</f>
        <v>0.12146675480629671</v>
      </c>
      <c r="I45" s="28">
        <f>N45*$J$2</f>
        <v>2.0757549403309272E-2</v>
      </c>
      <c r="J45" s="28">
        <f>$J$2*O45</f>
        <v>1.921500000000002E-2</v>
      </c>
      <c r="K45" s="28">
        <f>(Q45-S45-G45)</f>
        <v>-0.11411363368411598</v>
      </c>
      <c r="L45" s="28">
        <f>M45*$J$2</f>
        <v>3.5477827348779918E-2</v>
      </c>
      <c r="M45" s="28">
        <f>(G45)-(C45*T45)</f>
        <v>0.11825942449593306</v>
      </c>
      <c r="N45" s="28">
        <f>Q45*B45</f>
        <v>6.9191831344364241E-2</v>
      </c>
      <c r="O45" s="28">
        <f>P45*B45</f>
        <v>6.4050000000000065E-2</v>
      </c>
      <c r="P45" s="70">
        <f>P44+0.25%</f>
        <v>0.15250000000000008</v>
      </c>
      <c r="Q45" s="67">
        <f>(1+(P45/$S$2))^$S$2-1</f>
        <v>0.16474245558181955</v>
      </c>
      <c r="R45" s="66">
        <f>((((($G$2*$I$2)))*365)/(B45*$Q$2))</f>
        <v>0.14829880795945177</v>
      </c>
      <c r="S45" s="66">
        <f>(1+(R45/$S$2))^$S$2-1</f>
        <v>0.1598594138288536</v>
      </c>
      <c r="T45" s="66">
        <f>Q45-R45</f>
        <v>1.6443647622367774E-2</v>
      </c>
    </row>
    <row r="46" spans="2:20" x14ac:dyDescent="0.3">
      <c r="B46" s="21">
        <f>B45+0.01</f>
        <v>0.43000000000000022</v>
      </c>
      <c r="C46" s="67">
        <f>O46-J46</f>
        <v>4.6655000000000051E-2</v>
      </c>
      <c r="D46" s="68">
        <f>(1+(C46/$S$2))^$S$2-1</f>
        <v>4.7760468889763263E-2</v>
      </c>
      <c r="E46" s="69">
        <f>((((($F$2*$I$2)))*365)+$Q$2)/($Q$2)-1</f>
        <v>7.059023258869912E-2</v>
      </c>
      <c r="F46" s="66">
        <f>(1+(E46/$S$2))^$S$2-1</f>
        <v>7.3141396251394264E-2</v>
      </c>
      <c r="G46" s="66">
        <f>F46+D46</f>
        <v>0.12090186514115753</v>
      </c>
      <c r="H46" s="66">
        <f>(1+I46)*G46</f>
        <v>0.12351671570106447</v>
      </c>
      <c r="I46" s="28">
        <f>N46*$J$2</f>
        <v>2.1627876103102357E-2</v>
      </c>
      <c r="J46" s="28">
        <f>$J$2*O46</f>
        <v>1.999500000000002E-2</v>
      </c>
      <c r="K46" s="28">
        <f>(Q46-S46-G46)</f>
        <v>-0.10911008046492543</v>
      </c>
      <c r="L46" s="28">
        <f>M46*$J$2</f>
        <v>3.5951327988774318E-2</v>
      </c>
      <c r="M46" s="28">
        <f>(G46)-(C46*T46)</f>
        <v>0.11983775996258106</v>
      </c>
      <c r="N46" s="28">
        <f>Q46*B46</f>
        <v>7.2092920343674524E-2</v>
      </c>
      <c r="O46" s="28">
        <f>P46*B46</f>
        <v>6.665000000000007E-2</v>
      </c>
      <c r="P46" s="70">
        <f>P45+0.25%</f>
        <v>0.15500000000000008</v>
      </c>
      <c r="Q46" s="67">
        <f>(1+(P46/$S$2))^$S$2-1</f>
        <v>0.1676579542876151</v>
      </c>
      <c r="R46" s="66">
        <f>((((($G$2*$I$2)))*365)/(B46*$Q$2))</f>
        <v>0.14484999847202265</v>
      </c>
      <c r="S46" s="66">
        <f>(1+(R46/$S$2))^$S$2-1</f>
        <v>0.155866169611383</v>
      </c>
      <c r="T46" s="66">
        <f>Q46-R46</f>
        <v>2.2807955815592446E-2</v>
      </c>
    </row>
    <row r="47" spans="2:20" x14ac:dyDescent="0.3">
      <c r="B47" s="21">
        <f>B46+0.01</f>
        <v>0.44000000000000022</v>
      </c>
      <c r="C47" s="67">
        <f>O47-J47</f>
        <v>4.8510000000000053E-2</v>
      </c>
      <c r="D47" s="68">
        <f>(1+(C47/$S$2))^$S$2-1</f>
        <v>4.9705868114342522E-2</v>
      </c>
      <c r="E47" s="69">
        <f>((((($F$2*$I$2)))*365)+$Q$2)/($Q$2)-1</f>
        <v>7.059023258869912E-2</v>
      </c>
      <c r="F47" s="66">
        <f>(1+(E47/$S$2))^$S$2-1</f>
        <v>7.3141396251394264E-2</v>
      </c>
      <c r="G47" s="66">
        <f>F47+D47</f>
        <v>0.12284726436573679</v>
      </c>
      <c r="H47" s="66">
        <f>(1+I47)*G47</f>
        <v>0.12561337434325107</v>
      </c>
      <c r="I47" s="28">
        <f>N47*$J$2</f>
        <v>2.251665913600728E-2</v>
      </c>
      <c r="J47" s="28">
        <f>$J$2*O47</f>
        <v>2.079000000000002E-2</v>
      </c>
      <c r="K47" s="28">
        <f>(Q47-S47-G47)</f>
        <v>-0.10433377610896799</v>
      </c>
      <c r="L47" s="28">
        <f>M47*$J$2</f>
        <v>3.6431810530744957E-2</v>
      </c>
      <c r="M47" s="28">
        <f>(G47)-(C47*T47)</f>
        <v>0.12143936843581653</v>
      </c>
      <c r="N47" s="28">
        <f>Q47*B47</f>
        <v>7.5055530453357597E-2</v>
      </c>
      <c r="O47" s="28">
        <f>P47*B47</f>
        <v>6.930000000000007E-2</v>
      </c>
      <c r="P47" s="70">
        <f>P46+0.25%</f>
        <v>0.15750000000000008</v>
      </c>
      <c r="Q47" s="67">
        <f>(1+(P47/$S$2))^$S$2-1</f>
        <v>0.17058075103035808</v>
      </c>
      <c r="R47" s="66">
        <f>((((($G$2*$I$2)))*365)/(B47*$Q$2))</f>
        <v>0.14155795305220395</v>
      </c>
      <c r="S47" s="66">
        <f>(1+(R47/$S$2))^$S$2-1</f>
        <v>0.15206726277358928</v>
      </c>
      <c r="T47" s="66">
        <f>Q47-R47</f>
        <v>2.902279797815413E-2</v>
      </c>
    </row>
    <row r="48" spans="2:20" x14ac:dyDescent="0.3">
      <c r="B48" s="21">
        <f>B47+0.01</f>
        <v>0.45000000000000023</v>
      </c>
      <c r="C48" s="67">
        <f>O48-J48</f>
        <v>5.0400000000000056E-2</v>
      </c>
      <c r="D48" s="68">
        <f>(1+(C48/$S$2))^$S$2-1</f>
        <v>5.1691688453568085E-2</v>
      </c>
      <c r="E48" s="69">
        <f>((((($F$2*$I$2)))*365)+$Q$2)/($Q$2)-1</f>
        <v>7.059023258869912E-2</v>
      </c>
      <c r="F48" s="66">
        <f>(1+(E48/$S$2))^$S$2-1</f>
        <v>7.3141396251394264E-2</v>
      </c>
      <c r="G48" s="66">
        <f>F48+D48</f>
        <v>0.12483308470496235</v>
      </c>
      <c r="H48" s="66">
        <f>(1+I48)*G48</f>
        <v>0.12775717071526185</v>
      </c>
      <c r="I48" s="28">
        <f>N48*$J$2</f>
        <v>2.3423966628802504E-2</v>
      </c>
      <c r="J48" s="28">
        <f>$J$2*O48</f>
        <v>2.1600000000000022E-2</v>
      </c>
      <c r="K48" s="28">
        <f>(Q48-S48-G48)</f>
        <v>-9.9771082891880303E-2</v>
      </c>
      <c r="L48" s="28">
        <f>M48*$J$2</f>
        <v>3.6919233926986608E-2</v>
      </c>
      <c r="M48" s="28">
        <f>(G48)-(C48*T48)</f>
        <v>0.12306411308995537</v>
      </c>
      <c r="N48" s="28">
        <f>Q48*B48</f>
        <v>7.807988876267502E-2</v>
      </c>
      <c r="O48" s="28">
        <f>P48*B48</f>
        <v>7.2000000000000078E-2</v>
      </c>
      <c r="P48" s="70">
        <f>P47+0.25%</f>
        <v>0.16000000000000009</v>
      </c>
      <c r="Q48" s="67">
        <f>(1+(P48/$S$2))^$S$2-1</f>
        <v>0.1735108639170555</v>
      </c>
      <c r="R48" s="66">
        <f>((((($G$2*$I$2)))*365)/(B48*$Q$2))</f>
        <v>0.13841222076215501</v>
      </c>
      <c r="S48" s="66">
        <f>(1+(R48/$S$2))^$S$2-1</f>
        <v>0.14844886210397346</v>
      </c>
      <c r="T48" s="66">
        <f>Q48-R48</f>
        <v>3.5098643154900494E-2</v>
      </c>
    </row>
    <row r="49" spans="2:20" x14ac:dyDescent="0.3">
      <c r="B49" s="21">
        <f>B48+0.01</f>
        <v>0.46000000000000024</v>
      </c>
      <c r="C49" s="67">
        <f>O49-J49</f>
        <v>5.2325000000000052E-2</v>
      </c>
      <c r="D49" s="68">
        <f>(1+(C49/$S$2))^$S$2-1</f>
        <v>5.3718144772097798E-2</v>
      </c>
      <c r="E49" s="69">
        <f>((((($F$2*$I$2)))*365)+$Q$2)/($Q$2)-1</f>
        <v>7.059023258869912E-2</v>
      </c>
      <c r="F49" s="66">
        <f>(1+(E49/$S$2))^$S$2-1</f>
        <v>7.3141396251394264E-2</v>
      </c>
      <c r="G49" s="66">
        <f>F49+D49</f>
        <v>0.12685954102349206</v>
      </c>
      <c r="H49" s="66">
        <f>(1+I49)*G49</f>
        <v>0.12994855396238886</v>
      </c>
      <c r="I49" s="28">
        <f>N49*$J$2</f>
        <v>2.4349866899839864E-2</v>
      </c>
      <c r="J49" s="28">
        <f>$J$2*O49</f>
        <v>2.2425000000000025E-2</v>
      </c>
      <c r="K49" s="28">
        <f>(Q49-S49-G49)</f>
        <v>-9.5409647845344336E-2</v>
      </c>
      <c r="L49" s="28">
        <f>M49*$J$2</f>
        <v>3.7413557612269673E-2</v>
      </c>
      <c r="M49" s="28">
        <f>(G49)-(C49*T49)</f>
        <v>0.12471185870756558</v>
      </c>
      <c r="N49" s="28">
        <f>Q49*B49</f>
        <v>8.1166222999466214E-2</v>
      </c>
      <c r="O49" s="28">
        <f>P49*B49</f>
        <v>7.475000000000008E-2</v>
      </c>
      <c r="P49" s="70">
        <f>P48+0.25%</f>
        <v>0.16250000000000009</v>
      </c>
      <c r="Q49" s="67">
        <f>(1+(P49/$S$2))^$S$2-1</f>
        <v>0.17644831086840473</v>
      </c>
      <c r="R49" s="66">
        <f>((((($G$2*$I$2)))*365)/(B49*$Q$2))</f>
        <v>0.13540325944123857</v>
      </c>
      <c r="S49" s="66">
        <f>(1+(R49/$S$2))^$S$2-1</f>
        <v>0.14499841769025701</v>
      </c>
      <c r="T49" s="66">
        <f>Q49-R49</f>
        <v>4.1045051427166163E-2</v>
      </c>
    </row>
    <row r="50" spans="2:20" x14ac:dyDescent="0.3">
      <c r="B50" s="21">
        <f>B49+0.01</f>
        <v>0.47000000000000025</v>
      </c>
      <c r="C50" s="67">
        <f>O50-J50</f>
        <v>5.4285000000000069E-2</v>
      </c>
      <c r="D50" s="68">
        <f>(1+(C50/$S$2))^$S$2-1</f>
        <v>5.5785457370118419E-2</v>
      </c>
      <c r="E50" s="69">
        <f>((((($F$2*$I$2)))*365)+$Q$2)/($Q$2)-1</f>
        <v>7.059023258869912E-2</v>
      </c>
      <c r="F50" s="66">
        <f>(1+(E50/$S$2))^$S$2-1</f>
        <v>7.3141396251394264E-2</v>
      </c>
      <c r="G50" s="66">
        <f>F50+D50</f>
        <v>0.12892685362151268</v>
      </c>
      <c r="H50" s="66">
        <f>(1+I50)*G50</f>
        <v>0.13218798472208085</v>
      </c>
      <c r="I50" s="28">
        <f>N50*$J$2</f>
        <v>2.5294428654419662E-2</v>
      </c>
      <c r="J50" s="28">
        <f>$J$2*O50</f>
        <v>2.3265000000000025E-2</v>
      </c>
      <c r="K50" s="28">
        <f>(Q50-S50-G50)</f>
        <v>-9.1238258216107093E-2</v>
      </c>
      <c r="L50" s="28">
        <f>M50*$J$2</f>
        <v>3.7914742129102237E-2</v>
      </c>
      <c r="M50" s="28">
        <f>(G50)-(C50*T50)</f>
        <v>0.12638247376367412</v>
      </c>
      <c r="N50" s="28">
        <f>Q50*B50</f>
        <v>8.431476218139887E-2</v>
      </c>
      <c r="O50" s="28">
        <f>P50*B50</f>
        <v>7.7550000000000091E-2</v>
      </c>
      <c r="P50" s="70">
        <f>P49+0.25%</f>
        <v>0.16500000000000009</v>
      </c>
      <c r="Q50" s="67">
        <f>(1+(P50/$S$2))^$S$2-1</f>
        <v>0.17939311102425282</v>
      </c>
      <c r="R50" s="66">
        <f>((((($G$2*$I$2)))*365)/(B50*$Q$2))</f>
        <v>0.13252233902759519</v>
      </c>
      <c r="S50" s="66">
        <f>(1+(R50/$S$2))^$S$2-1</f>
        <v>0.14170451561884723</v>
      </c>
      <c r="T50" s="66">
        <f>Q50-R50</f>
        <v>4.6870771996657623E-2</v>
      </c>
    </row>
    <row r="51" spans="2:20" x14ac:dyDescent="0.3">
      <c r="B51" s="21">
        <f>B50+0.01</f>
        <v>0.48000000000000026</v>
      </c>
      <c r="C51" s="67">
        <f>O51-J51</f>
        <v>5.6280000000000059E-2</v>
      </c>
      <c r="D51" s="68">
        <f>(1+(C51/$S$2))^$S$2-1</f>
        <v>5.7893851914271099E-2</v>
      </c>
      <c r="E51" s="69">
        <f>((((($F$2*$I$2)))*365)+$Q$2)/($Q$2)-1</f>
        <v>7.059023258869912E-2</v>
      </c>
      <c r="F51" s="66">
        <f>(1+(E51/$S$2))^$S$2-1</f>
        <v>7.3141396251394264E-2</v>
      </c>
      <c r="G51" s="66">
        <f>F51+D51</f>
        <v>0.13103524816566536</v>
      </c>
      <c r="H51" s="66">
        <f>(1+I51)*G51</f>
        <v>0.13447593510831091</v>
      </c>
      <c r="I51" s="28">
        <f>N51*$J$2</f>
        <v>2.6257720657693256E-2</v>
      </c>
      <c r="J51" s="28">
        <f>$J$2*O51</f>
        <v>2.4120000000000023E-2</v>
      </c>
      <c r="K51" s="28">
        <f>(Q51-S51-G51)</f>
        <v>-8.7246717484191771E-2</v>
      </c>
      <c r="L51" s="28">
        <f>M51*$J$2</f>
        <v>3.8422749141974029E-2</v>
      </c>
      <c r="M51" s="28">
        <f>(G51)-(C51*T51)</f>
        <v>0.12807583047324678</v>
      </c>
      <c r="N51" s="28">
        <f>Q51*B51</f>
        <v>8.7525735525644188E-2</v>
      </c>
      <c r="O51" s="28">
        <f>P51*B51</f>
        <v>8.0400000000000083E-2</v>
      </c>
      <c r="P51" s="70">
        <f>P50+0.25%</f>
        <v>0.16750000000000009</v>
      </c>
      <c r="Q51" s="67">
        <f>(1+(P51/$S$2))^$S$2-1</f>
        <v>0.18234528234509195</v>
      </c>
      <c r="R51" s="66">
        <f>((((($G$2*$I$2)))*365)/(B51*$Q$2))</f>
        <v>0.12976145696452029</v>
      </c>
      <c r="S51" s="66">
        <f>(1+(R51/$S$2))^$S$2-1</f>
        <v>0.13855675166361836</v>
      </c>
      <c r="T51" s="66">
        <f>Q51-R51</f>
        <v>5.2583825380571658E-2</v>
      </c>
    </row>
    <row r="52" spans="2:20" x14ac:dyDescent="0.3">
      <c r="B52" s="21">
        <f>B51+0.01</f>
        <v>0.49000000000000027</v>
      </c>
      <c r="C52" s="67">
        <f>O52-J52</f>
        <v>5.831000000000007E-2</v>
      </c>
      <c r="D52" s="68">
        <f>(1+(C52/$S$2))^$S$2-1</f>
        <v>6.0043557524010138E-2</v>
      </c>
      <c r="E52" s="69">
        <f>((((($F$2*$I$2)))*365)+$Q$2)/($Q$2)-1</f>
        <v>7.059023258869912E-2</v>
      </c>
      <c r="F52" s="66">
        <f>(1+(E52/$S$2))^$S$2-1</f>
        <v>7.3141396251394264E-2</v>
      </c>
      <c r="G52" s="66">
        <f>F52+D52</f>
        <v>0.1331849537754044</v>
      </c>
      <c r="H52" s="66">
        <f>(1+I52)*G52</f>
        <v>0.13681288687111032</v>
      </c>
      <c r="I52" s="28">
        <f>N52*$J$2</f>
        <v>2.7239811952210778E-2</v>
      </c>
      <c r="J52" s="28">
        <f>$J$2*O52</f>
        <v>2.499000000000003E-2</v>
      </c>
      <c r="K52" s="28">
        <f>(Q52-S52-G52)</f>
        <v>-8.3425732782304252E-2</v>
      </c>
      <c r="L52" s="28">
        <f>M52*$J$2</f>
        <v>3.8937540836852254E-2</v>
      </c>
      <c r="M52" s="28">
        <f>(G52)-(C52*T52)</f>
        <v>0.12979180278950753</v>
      </c>
      <c r="N52" s="28">
        <f>Q52*B52</f>
        <v>9.0799373174035927E-2</v>
      </c>
      <c r="O52" s="28">
        <f>P52*B52</f>
        <v>8.3300000000000096E-2</v>
      </c>
      <c r="P52" s="70">
        <f>P51+0.25%</f>
        <v>0.1700000000000001</v>
      </c>
      <c r="Q52" s="67">
        <f>(1+(P52/$S$2))^$S$2-1</f>
        <v>0.1853048432123181</v>
      </c>
      <c r="R52" s="66">
        <f>((((($G$2*$I$2)))*365)/(B52*$Q$2))</f>
        <v>0.12711326396524439</v>
      </c>
      <c r="S52" s="66">
        <f>(1+(R52/$S$2))^$S$2-1</f>
        <v>0.13554562221921795</v>
      </c>
      <c r="T52" s="66">
        <f>Q52-R52</f>
        <v>5.8191579247073716E-2</v>
      </c>
    </row>
    <row r="53" spans="2:20" x14ac:dyDescent="0.3">
      <c r="B53" s="21">
        <f>B52+0.01</f>
        <v>0.50000000000000022</v>
      </c>
      <c r="C53" s="67">
        <f>O53-J53</f>
        <v>6.0375000000000068E-2</v>
      </c>
      <c r="D53" s="68">
        <f>(1+(C53/$S$2))^$S$2-1</f>
        <v>6.2234809177982076E-2</v>
      </c>
      <c r="E53" s="69">
        <f>((((($F$2*$I$2)))*365)+$Q$2)/($Q$2)-1</f>
        <v>7.059023258869912E-2</v>
      </c>
      <c r="F53" s="66">
        <f>(1+(E53/$S$2))^$S$2-1</f>
        <v>7.3141396251394264E-2</v>
      </c>
      <c r="G53" s="66">
        <f>F53+D53</f>
        <v>0.13537620542937634</v>
      </c>
      <c r="H53" s="66">
        <f>(1+I53)*G53</f>
        <v>0.13919933396046677</v>
      </c>
      <c r="I53" s="28">
        <f>N53*$J$2</f>
        <v>2.8240771847345903E-2</v>
      </c>
      <c r="J53" s="28">
        <f>$J$2*O53</f>
        <v>2.5875000000000026E-2</v>
      </c>
      <c r="K53" s="28">
        <f>(Q53-S53-G53)</f>
        <v>-7.9766824024532612E-2</v>
      </c>
      <c r="L53" s="28">
        <f>M53*$J$2</f>
        <v>3.9459080641944963E-2</v>
      </c>
      <c r="M53" s="28">
        <f>(G53)-(C53*T53)</f>
        <v>0.13153026880648322</v>
      </c>
      <c r="N53" s="28">
        <f>Q53*B53</f>
        <v>9.4135906157819679E-2</v>
      </c>
      <c r="O53" s="28">
        <f>P53*B53</f>
        <v>8.625000000000009E-2</v>
      </c>
      <c r="P53" s="70">
        <f>P52+0.25%</f>
        <v>0.1725000000000001</v>
      </c>
      <c r="Q53" s="67">
        <f>(1+(P53/$S$2))^$S$2-1</f>
        <v>0.18827181231563928</v>
      </c>
      <c r="R53" s="66">
        <f>((((($G$2*$I$2)))*365)/(B53*$Q$2))</f>
        <v>0.12457099868593949</v>
      </c>
      <c r="S53" s="66">
        <f>(1+(R53/$S$2))^$S$2-1</f>
        <v>0.13266243091079555</v>
      </c>
      <c r="T53" s="66">
        <f>Q53-R53</f>
        <v>6.3700813629699787E-2</v>
      </c>
    </row>
    <row r="54" spans="2:20" x14ac:dyDescent="0.3">
      <c r="B54" s="21">
        <f>B53+0.01</f>
        <v>0.51000000000000023</v>
      </c>
      <c r="C54" s="67">
        <f>O54-J54</f>
        <v>6.2475000000000065E-2</v>
      </c>
      <c r="D54" s="68">
        <f>(1+(C54/$S$2))^$S$2-1</f>
        <v>6.4467845789232481E-2</v>
      </c>
      <c r="E54" s="69">
        <f>((((($F$2*$I$2)))*365)+$Q$2)/($Q$2)-1</f>
        <v>7.059023258869912E-2</v>
      </c>
      <c r="F54" s="66">
        <f>(1+(E54/$S$2))^$S$2-1</f>
        <v>7.3141396251394264E-2</v>
      </c>
      <c r="G54" s="66">
        <f>F54+D54</f>
        <v>0.13760924204062674</v>
      </c>
      <c r="H54" s="66">
        <f>(1+I54)*G54</f>
        <v>0.14163578063055746</v>
      </c>
      <c r="I54" s="28">
        <f>N54*$J$2</f>
        <v>2.9260669779301272E-2</v>
      </c>
      <c r="J54" s="28">
        <f>$J$2*O54</f>
        <v>2.6775000000000028E-2</v>
      </c>
      <c r="K54" s="28">
        <f>(Q54-S54-G54)</f>
        <v>-7.6262236058849853E-2</v>
      </c>
      <c r="L54" s="28">
        <f>M54*$J$2</f>
        <v>3.9987332665077757E-2</v>
      </c>
      <c r="M54" s="28">
        <f>(G54)-(C54*T54)</f>
        <v>0.13329110888359252</v>
      </c>
      <c r="N54" s="28">
        <f>Q54*B54</f>
        <v>9.7535565931004251E-2</v>
      </c>
      <c r="O54" s="28">
        <f>P54*B54</f>
        <v>8.9250000000000093E-2</v>
      </c>
      <c r="P54" s="70">
        <f>P53+0.25%</f>
        <v>0.1750000000000001</v>
      </c>
      <c r="Q54" s="67">
        <f>(1+(P54/$S$2))^$S$2-1</f>
        <v>0.19124620770785139</v>
      </c>
      <c r="R54" s="66">
        <f>((((($G$2*$I$2)))*365)/(B54*$Q$2))</f>
        <v>0.12212843008425442</v>
      </c>
      <c r="S54" s="66">
        <f>(1+(R54/$S$2))^$S$2-1</f>
        <v>0.1298992017260745</v>
      </c>
      <c r="T54" s="66">
        <f>Q54-R54</f>
        <v>6.9117777623596971E-2</v>
      </c>
    </row>
    <row r="55" spans="2:20" x14ac:dyDescent="0.3">
      <c r="B55" s="21">
        <f>B54+0.01</f>
        <v>0.52000000000000024</v>
      </c>
      <c r="C55" s="67">
        <f>O55-J55</f>
        <v>6.4610000000000056E-2</v>
      </c>
      <c r="D55" s="68">
        <f>(1+(C55/$S$2))^$S$2-1</f>
        <v>6.6742912296636536E-2</v>
      </c>
      <c r="E55" s="69">
        <f>((((($F$2*$I$2)))*365)+$Q$2)/($Q$2)-1</f>
        <v>7.059023258869912E-2</v>
      </c>
      <c r="F55" s="66">
        <f>(1+(E55/$S$2))^$S$2-1</f>
        <v>7.3141396251394264E-2</v>
      </c>
      <c r="G55" s="66">
        <f>F55+D55</f>
        <v>0.1398843085480308</v>
      </c>
      <c r="H55" s="66">
        <f>(1+I55)*G55</f>
        <v>0.14412274373240289</v>
      </c>
      <c r="I55" s="28">
        <f>N55*$J$2</f>
        <v>3.0299575616208295E-2</v>
      </c>
      <c r="J55" s="28">
        <f>$J$2*O55</f>
        <v>2.7690000000000027E-2</v>
      </c>
      <c r="K55" s="28">
        <f>(Q55-S55-G55)</f>
        <v>-7.2904867544196117E-2</v>
      </c>
      <c r="L55" s="28">
        <f>M55*$J$2</f>
        <v>4.0522262282104558E-2</v>
      </c>
      <c r="M55" s="28">
        <f>(G55)-(C55*T55)</f>
        <v>0.13507420760701519</v>
      </c>
      <c r="N55" s="28">
        <f>Q55*B55</f>
        <v>0.10099858538736099</v>
      </c>
      <c r="O55" s="28">
        <f>P55*B55</f>
        <v>9.230000000000009E-2</v>
      </c>
      <c r="P55" s="70">
        <f>P54+0.25%</f>
        <v>0.1775000000000001</v>
      </c>
      <c r="Q55" s="67">
        <f>(1+(P55/$S$2))^$S$2-1</f>
        <v>0.19422804882184797</v>
      </c>
      <c r="R55" s="66">
        <f>((((($G$2*$I$2)))*365)/(B55*$Q$2))</f>
        <v>0.11977980642878798</v>
      </c>
      <c r="S55" s="66">
        <f>(1+(R55/$S$2))^$S$2-1</f>
        <v>0.12724860781801328</v>
      </c>
      <c r="T55" s="66">
        <f>Q55-R55</f>
        <v>7.4448242393059985E-2</v>
      </c>
    </row>
    <row r="56" spans="2:20" x14ac:dyDescent="0.3">
      <c r="B56" s="21">
        <f>B55+0.01</f>
        <v>0.53000000000000025</v>
      </c>
      <c r="C56" s="67">
        <f>O56-J56</f>
        <v>6.6780000000000062E-2</v>
      </c>
      <c r="D56" s="68">
        <f>(1+(C56/$S$2))^$S$2-1</f>
        <v>6.9060257869123731E-2</v>
      </c>
      <c r="E56" s="69">
        <f>((((($F$2*$I$2)))*365)+$Q$2)/($Q$2)-1</f>
        <v>7.059023258869912E-2</v>
      </c>
      <c r="F56" s="66">
        <f>(1+(E56/$S$2))^$S$2-1</f>
        <v>7.3141396251394264E-2</v>
      </c>
      <c r="G56" s="66">
        <f>F56+D56</f>
        <v>0.142201654120518</v>
      </c>
      <c r="H56" s="66">
        <f>(1+I56)*G56</f>
        <v>0.14666075091907577</v>
      </c>
      <c r="I56" s="28">
        <f>N56*$J$2</f>
        <v>3.135755927830939E-2</v>
      </c>
      <c r="J56" s="28">
        <f>$J$2*O56</f>
        <v>2.8620000000000027E-2</v>
      </c>
      <c r="K56" s="28">
        <f>(Q56-S56-G56)</f>
        <v>-6.9688206562424693E-2</v>
      </c>
      <c r="L56" s="28">
        <f>M56*$J$2</f>
        <v>4.1063835642252668E-2</v>
      </c>
      <c r="M56" s="28">
        <f>(G56)-(C56*T56)</f>
        <v>0.13687945214084224</v>
      </c>
      <c r="N56" s="28">
        <f>Q56*B56</f>
        <v>0.10452519759436464</v>
      </c>
      <c r="O56" s="28">
        <f>P56*B56</f>
        <v>9.5400000000000096E-2</v>
      </c>
      <c r="P56" s="70">
        <f>P55+0.25%</f>
        <v>0.1800000000000001</v>
      </c>
      <c r="Q56" s="67">
        <f>(1+(P56/$S$2))^$S$2-1</f>
        <v>0.19721735395163131</v>
      </c>
      <c r="R56" s="66">
        <f>((((($G$2*$I$2)))*365)/(B56*$Q$2))</f>
        <v>0.117519810081075</v>
      </c>
      <c r="S56" s="66">
        <f>(1+(R56/$S$2))^$S$2-1</f>
        <v>0.12470390639353801</v>
      </c>
      <c r="T56" s="66">
        <f>Q56-R56</f>
        <v>7.9697543870556317E-2</v>
      </c>
    </row>
    <row r="57" spans="2:20" x14ac:dyDescent="0.3">
      <c r="B57" s="21">
        <f>B56+0.01</f>
        <v>0.54000000000000026</v>
      </c>
      <c r="C57" s="67">
        <f>O57-J57</f>
        <v>6.8985000000000074E-2</v>
      </c>
      <c r="D57" s="68">
        <f>(1+(C57/$S$2))^$S$2-1</f>
        <v>7.1420136625340414E-2</v>
      </c>
      <c r="E57" s="69">
        <f>((((($F$2*$I$2)))*365)+$Q$2)/($Q$2)-1</f>
        <v>7.059023258869912E-2</v>
      </c>
      <c r="F57" s="66">
        <f>(1+(E57/$S$2))^$S$2-1</f>
        <v>7.3141396251394264E-2</v>
      </c>
      <c r="G57" s="66">
        <f>F57+D57</f>
        <v>0.14456153287673468</v>
      </c>
      <c r="H57" s="66">
        <f>(1+I57)*G57</f>
        <v>0.14925034151986444</v>
      </c>
      <c r="I57" s="28">
        <f>N57*$J$2</f>
        <v>3.2434690957018619E-2</v>
      </c>
      <c r="J57" s="28">
        <f>$J$2*O57</f>
        <v>2.9565000000000032E-2</v>
      </c>
      <c r="K57" s="28">
        <f>(Q57-S57-G57)</f>
        <v>-6.6606274408017585E-2</v>
      </c>
      <c r="L57" s="28">
        <f>M57*$J$2</f>
        <v>4.1612019855580586E-2</v>
      </c>
      <c r="M57" s="28">
        <f>(G57)-(C57*T57)</f>
        <v>0.1387067328519353</v>
      </c>
      <c r="N57" s="28">
        <f>Q57*B57</f>
        <v>0.10811563652339541</v>
      </c>
      <c r="O57" s="28">
        <f>P57*B57</f>
        <v>9.855000000000011E-2</v>
      </c>
      <c r="P57" s="70">
        <f>P56+0.25%</f>
        <v>0.18250000000000011</v>
      </c>
      <c r="Q57" s="67">
        <f>(1+(P57/$S$2))^$S$2-1</f>
        <v>0.20021414170999141</v>
      </c>
      <c r="R57" s="66">
        <f>((((($G$2*$I$2)))*365)/(B57*$Q$2))</f>
        <v>0.11534351730179583</v>
      </c>
      <c r="S57" s="66">
        <f>(1+(R57/$S$2))^$S$2-1</f>
        <v>0.12225888324127432</v>
      </c>
      <c r="T57" s="66">
        <f>Q57-R57</f>
        <v>8.487062440819558E-2</v>
      </c>
    </row>
    <row r="58" spans="2:20" x14ac:dyDescent="0.3">
      <c r="B58" s="21">
        <f>B57+0.01</f>
        <v>0.55000000000000027</v>
      </c>
      <c r="C58" s="67">
        <f>O58-J58</f>
        <v>7.1225000000000066E-2</v>
      </c>
      <c r="D58" s="68">
        <f>(1+(C58/$S$2))^$S$2-1</f>
        <v>7.3822807778502808E-2</v>
      </c>
      <c r="E58" s="69">
        <f>((((($F$2*$I$2)))*365)+$Q$2)/($Q$2)-1</f>
        <v>7.059023258869912E-2</v>
      </c>
      <c r="F58" s="66">
        <f>(1+(E58/$S$2))^$S$2-1</f>
        <v>7.3141396251394264E-2</v>
      </c>
      <c r="G58" s="66">
        <f>F58+D58</f>
        <v>0.14696420402989707</v>
      </c>
      <c r="H58" s="66">
        <f>(1+I58)*G58</f>
        <v>0.15189206677516984</v>
      </c>
      <c r="I58" s="28">
        <f>N58*$J$2</f>
        <v>3.3531040961990319E-2</v>
      </c>
      <c r="J58" s="28">
        <f>$J$2*O58</f>
        <v>3.0525000000000031E-2</v>
      </c>
      <c r="K58" s="28">
        <f>(Q58-S58-G58)</f>
        <v>-6.365357257798121E-2</v>
      </c>
      <c r="L58" s="28">
        <f>M58*$J$2</f>
        <v>4.2166783053865751E-2</v>
      </c>
      <c r="M58" s="28">
        <f>(G58)-(C58*T58)</f>
        <v>0.14055594351288583</v>
      </c>
      <c r="N58" s="28">
        <f>Q58*B58</f>
        <v>0.11177013653996773</v>
      </c>
      <c r="O58" s="28">
        <f>P58*B58</f>
        <v>0.1017500000000001</v>
      </c>
      <c r="P58" s="70">
        <f>P57+0.25%</f>
        <v>0.18500000000000011</v>
      </c>
      <c r="Q58" s="67">
        <f>(1+(P58/$S$2))^$S$2-1</f>
        <v>0.20321843007266849</v>
      </c>
      <c r="R58" s="66">
        <f>((((($G$2*$I$2)))*365)/(B58*$Q$2))</f>
        <v>0.11324636244176318</v>
      </c>
      <c r="S58" s="66">
        <f>(1+(R58/$S$2))^$S$2-1</f>
        <v>0.11990779862075263</v>
      </c>
      <c r="T58" s="66">
        <f>Q58-R58</f>
        <v>8.9972067630905303E-2</v>
      </c>
    </row>
    <row r="59" spans="2:20" x14ac:dyDescent="0.3">
      <c r="B59" s="21">
        <f>B58+0.01</f>
        <v>0.56000000000000028</v>
      </c>
      <c r="C59" s="67">
        <f>O59-J59</f>
        <v>7.3500000000000079E-2</v>
      </c>
      <c r="D59" s="68">
        <f>(1+(C59/$S$2))^$S$2-1</f>
        <v>7.6268535586294872E-2</v>
      </c>
      <c r="E59" s="69">
        <f>((((($F$2*$I$2)))*365)+$Q$2)/($Q$2)-1</f>
        <v>7.059023258869912E-2</v>
      </c>
      <c r="F59" s="66">
        <f>(1+(E59/$S$2))^$S$2-1</f>
        <v>7.3141396251394264E-2</v>
      </c>
      <c r="G59" s="66">
        <f>F59+D59</f>
        <v>0.14940993183768914</v>
      </c>
      <c r="H59" s="66">
        <f>(1+I59)*G59</f>
        <v>0.15458648996358351</v>
      </c>
      <c r="I59" s="28">
        <f>N59*$J$2</f>
        <v>3.4646680192036497E-2</v>
      </c>
      <c r="J59" s="28">
        <f>$J$2*O59</f>
        <v>3.1500000000000028E-2</v>
      </c>
      <c r="K59" s="28">
        <f>(Q59-S59-G59)</f>
        <v>-6.0825039264140957E-2</v>
      </c>
      <c r="L59" s="28">
        <f>M59*$J$2</f>
        <v>4.2728094312731384E-2</v>
      </c>
      <c r="M59" s="28">
        <f>(G59)-(C59*T59)</f>
        <v>0.14242698104243795</v>
      </c>
      <c r="N59" s="28">
        <f>Q59*B59</f>
        <v>0.115488933973455</v>
      </c>
      <c r="O59" s="28">
        <f>P59*B59</f>
        <v>0.10500000000000011</v>
      </c>
      <c r="P59" s="70">
        <f>P58+0.25%</f>
        <v>0.18750000000000011</v>
      </c>
      <c r="Q59" s="67">
        <f>(1+(P59/$S$2))^$S$2-1</f>
        <v>0.20623023923831241</v>
      </c>
      <c r="R59" s="66">
        <f>((((($G$2*$I$2)))*365)/(B59*$Q$2))</f>
        <v>0.11122410596958883</v>
      </c>
      <c r="S59" s="66">
        <f>(1+(R59/$S$2))^$S$2-1</f>
        <v>0.11764534666476423</v>
      </c>
      <c r="T59" s="66">
        <f>Q59-R59</f>
        <v>9.5006133268723578E-2</v>
      </c>
    </row>
    <row r="60" spans="2:20" x14ac:dyDescent="0.3">
      <c r="B60" s="21">
        <f>B59+0.01</f>
        <v>0.57000000000000028</v>
      </c>
      <c r="C60" s="67">
        <f>O60-J60</f>
        <v>7.5810000000000086E-2</v>
      </c>
      <c r="D60" s="68">
        <f>(1+(C60/$S$2))^$S$2-1</f>
        <v>7.8757589272937079E-2</v>
      </c>
      <c r="E60" s="69">
        <f>((((($F$2*$I$2)))*365)+$Q$2)/($Q$2)-1</f>
        <v>7.059023258869912E-2</v>
      </c>
      <c r="F60" s="66">
        <f>(1+(E60/$S$2))^$S$2-1</f>
        <v>7.3141396251394264E-2</v>
      </c>
      <c r="G60" s="66">
        <f>F60+D60</f>
        <v>0.15189898552433134</v>
      </c>
      <c r="H60" s="66">
        <f>(1+I60)*G60</f>
        <v>0.1573341863313516</v>
      </c>
      <c r="I60" s="28">
        <f>N60*$J$2</f>
        <v>3.5781679438205455E-2</v>
      </c>
      <c r="J60" s="28">
        <f>$J$2*O60</f>
        <v>3.2490000000000033E-2</v>
      </c>
      <c r="K60" s="28">
        <f>(Q60-S60-G60)</f>
        <v>-5.8116009825692982E-2</v>
      </c>
      <c r="L60" s="28">
        <f>M60*$J$2</f>
        <v>4.3295923715802563E-2</v>
      </c>
      <c r="M60" s="28">
        <f>(G60)-(C60*T60)</f>
        <v>0.14431974571934189</v>
      </c>
      <c r="N60" s="28">
        <f>Q60*B60</f>
        <v>0.11927226479401819</v>
      </c>
      <c r="O60" s="28">
        <f>P60*B60</f>
        <v>0.10830000000000012</v>
      </c>
      <c r="P60" s="70">
        <f>P59+0.25%</f>
        <v>0.19000000000000011</v>
      </c>
      <c r="Q60" s="67">
        <f>(1+(P60/$S$2))^$S$2-1</f>
        <v>0.20924958735792654</v>
      </c>
      <c r="R60" s="66">
        <f>((((($G$2*$I$2)))*365)/(B60*$Q$2))</f>
        <v>0.1092728058648592</v>
      </c>
      <c r="S60" s="66">
        <f>(1+(R60/$S$2))^$S$2-1</f>
        <v>0.11546661165928818</v>
      </c>
      <c r="T60" s="66">
        <f>Q60-R60</f>
        <v>9.9976781493067338E-2</v>
      </c>
    </row>
    <row r="61" spans="2:20" x14ac:dyDescent="0.3">
      <c r="B61" s="21">
        <f>B60+0.01</f>
        <v>0.58000000000000029</v>
      </c>
      <c r="C61" s="67">
        <f>O61-J61</f>
        <v>7.8155000000000086E-2</v>
      </c>
      <c r="D61" s="68">
        <f>(1+(C61/$S$2))^$S$2-1</f>
        <v>8.1290244222787411E-2</v>
      </c>
      <c r="E61" s="69">
        <f>((((($F$2*$I$2)))*365)+$Q$2)/($Q$2)-1</f>
        <v>7.059023258869912E-2</v>
      </c>
      <c r="F61" s="66">
        <f>(1+(E61/$S$2))^$S$2-1</f>
        <v>7.3141396251394264E-2</v>
      </c>
      <c r="G61" s="66">
        <f>F61+D61</f>
        <v>0.15443164047418168</v>
      </c>
      <c r="H61" s="66">
        <f>(1+I61)*G61</f>
        <v>0.16013574450627602</v>
      </c>
      <c r="I61" s="28">
        <f>N61*$J$2</f>
        <v>3.6936109819075566E-2</v>
      </c>
      <c r="J61" s="28">
        <f>$J$2*O61</f>
        <v>3.3495000000000039E-2</v>
      </c>
      <c r="K61" s="28">
        <f>(Q61-S61-G61)</f>
        <v>-5.5522182731653658E-2</v>
      </c>
      <c r="L61" s="28">
        <f>M61*$J$2</f>
        <v>4.3870242655073624E-2</v>
      </c>
      <c r="M61" s="28">
        <f>(G61)-(C61*T61)</f>
        <v>0.14623414218357875</v>
      </c>
      <c r="N61" s="28">
        <f>Q61*B61</f>
        <v>0.12312036606358522</v>
      </c>
      <c r="O61" s="28">
        <f>P61*B61</f>
        <v>0.11165000000000012</v>
      </c>
      <c r="P61" s="70">
        <f>P60+0.25%</f>
        <v>0.19250000000000012</v>
      </c>
      <c r="Q61" s="67">
        <f>(1+(P61/$S$2))^$S$2-1</f>
        <v>0.21227649321307784</v>
      </c>
      <c r="R61" s="66">
        <f>((((($G$2*$I$2)))*365)/(B61*$Q$2))</f>
        <v>0.1073887919706375</v>
      </c>
      <c r="S61" s="66">
        <f>(1+(R61/$S$2))^$S$2-1</f>
        <v>0.11336703547054983</v>
      </c>
      <c r="T61" s="66">
        <f>Q61-R61</f>
        <v>0.10488770124244035</v>
      </c>
    </row>
    <row r="62" spans="2:20" x14ac:dyDescent="0.3">
      <c r="B62" s="21">
        <f>B61+0.01</f>
        <v>0.5900000000000003</v>
      </c>
      <c r="C62" s="67">
        <f>O62-J62</f>
        <v>8.0535000000000079E-2</v>
      </c>
      <c r="D62" s="68">
        <f>(1+(C62/$S$2))^$S$2-1</f>
        <v>8.3866779861464069E-2</v>
      </c>
      <c r="E62" s="69">
        <f>((((($F$2*$I$2)))*365)+$Q$2)/($Q$2)-1</f>
        <v>7.059023258869912E-2</v>
      </c>
      <c r="F62" s="66">
        <f>(1+(E62/$S$2))^$S$2-1</f>
        <v>7.3141396251394264E-2</v>
      </c>
      <c r="G62" s="66">
        <f>F62+D62</f>
        <v>0.15700817611285833</v>
      </c>
      <c r="H62" s="66">
        <f>(1+I62)*G62</f>
        <v>0.16299176441283075</v>
      </c>
      <c r="I62" s="28">
        <f>N62*$J$2</f>
        <v>3.8110042725872831E-2</v>
      </c>
      <c r="J62" s="28">
        <f>$J$2*O62</f>
        <v>3.4515000000000039E-2</v>
      </c>
      <c r="K62" s="28">
        <f>(Q62-S62-G62)</f>
        <v>-5.3039585026165792E-2</v>
      </c>
      <c r="L62" s="28">
        <f>M62*$J$2</f>
        <v>4.4451023199870467E-2</v>
      </c>
      <c r="M62" s="28">
        <f>(G62)-(C62*T62)</f>
        <v>0.14817007733290155</v>
      </c>
      <c r="N62" s="28">
        <f>Q62*B62</f>
        <v>0.12703347575290944</v>
      </c>
      <c r="O62" s="28">
        <f>P62*B62</f>
        <v>0.11505000000000012</v>
      </c>
      <c r="P62" s="70">
        <f>P61+0.25%</f>
        <v>0.19500000000000012</v>
      </c>
      <c r="Q62" s="67">
        <f>(1+(P62/$S$2))^$S$2-1</f>
        <v>0.21531097585238879</v>
      </c>
      <c r="R62" s="66">
        <f>((((($G$2*$I$2)))*365)/(B62*$Q$2))</f>
        <v>0.10556864295418601</v>
      </c>
      <c r="S62" s="66">
        <f>(1+(R62/$S$2))^$S$2-1</f>
        <v>0.11134238476569625</v>
      </c>
      <c r="T62" s="66">
        <f>Q62-R62</f>
        <v>0.10974233289820277</v>
      </c>
    </row>
    <row r="63" spans="2:20" x14ac:dyDescent="0.3">
      <c r="B63" s="21">
        <f>B62+0.01</f>
        <v>0.60000000000000031</v>
      </c>
      <c r="C63" s="67">
        <f>O63-J63</f>
        <v>8.2950000000000093E-2</v>
      </c>
      <c r="D63" s="68">
        <f>(1+(C63/$S$2))^$S$2-1</f>
        <v>8.6487481028106661E-2</v>
      </c>
      <c r="E63" s="69">
        <f>((((($F$2*$I$2)))*365)+$Q$2)/($Q$2)-1</f>
        <v>7.059023258869912E-2</v>
      </c>
      <c r="F63" s="66">
        <f>(1+(E63/$S$2))^$S$2-1</f>
        <v>7.3141396251394264E-2</v>
      </c>
      <c r="G63" s="66">
        <f>F63+D63</f>
        <v>0.15962887727950092</v>
      </c>
      <c r="H63" s="66">
        <f>(1+I63)*G63</f>
        <v>0.16590285878240035</v>
      </c>
      <c r="I63" s="28">
        <f>N63*$J$2</f>
        <v>3.930354964480557E-2</v>
      </c>
      <c r="J63" s="28">
        <f>$J$2*O63</f>
        <v>3.555000000000004E-2</v>
      </c>
      <c r="K63" s="28">
        <f>(Q63-S63-G63)</f>
        <v>-5.0664546231749874E-2</v>
      </c>
      <c r="L63" s="28">
        <f>M63*$J$2</f>
        <v>4.5038238530705578E-2</v>
      </c>
      <c r="M63" s="28">
        <f>(G63)-(C63*T63)</f>
        <v>0.15012746176901859</v>
      </c>
      <c r="N63" s="28">
        <f>Q63*B63</f>
        <v>0.13101183214935191</v>
      </c>
      <c r="O63" s="28">
        <f>P63*B63</f>
        <v>0.11850000000000013</v>
      </c>
      <c r="P63" s="70">
        <f>P62+0.25%</f>
        <v>0.19750000000000012</v>
      </c>
      <c r="Q63" s="67">
        <f>(1+(P63/$S$2))^$S$2-1</f>
        <v>0.2183530535822531</v>
      </c>
      <c r="R63" s="66">
        <f>((((($G$2*$I$2)))*365)/(B63*$Q$2))</f>
        <v>0.10380916557161624</v>
      </c>
      <c r="S63" s="66">
        <f>(1+(R63/$S$2))^$S$2-1</f>
        <v>0.10938872253450205</v>
      </c>
      <c r="T63" s="66">
        <f>Q63-R63</f>
        <v>0.11454388801063686</v>
      </c>
    </row>
    <row r="64" spans="2:20" x14ac:dyDescent="0.3">
      <c r="B64" s="21">
        <f>B63+0.01</f>
        <v>0.61000000000000032</v>
      </c>
      <c r="C64" s="67">
        <f>O64-J64</f>
        <v>8.5400000000000087E-2</v>
      </c>
      <c r="D64" s="68">
        <f>(1+(C64/$S$2))^$S$2-1</f>
        <v>8.9152638868325917E-2</v>
      </c>
      <c r="E64" s="69">
        <f>((((($F$2*$I$2)))*365)+$Q$2)/($Q$2)-1</f>
        <v>7.059023258869912E-2</v>
      </c>
      <c r="F64" s="66">
        <f>(1+(E64/$S$2))^$S$2-1</f>
        <v>7.3141396251394264E-2</v>
      </c>
      <c r="G64" s="66">
        <f>F64+D64</f>
        <v>0.16229403511972018</v>
      </c>
      <c r="H64" s="66">
        <f>(1+I64)*G64</f>
        <v>0.16886965427692135</v>
      </c>
      <c r="I64" s="28">
        <f>N64*$J$2</f>
        <v>4.0516702615413375E-2</v>
      </c>
      <c r="J64" s="28">
        <f>$J$2*O64</f>
        <v>3.6600000000000042E-2</v>
      </c>
      <c r="K64" s="28">
        <f>(Q64-S64-G64)</f>
        <v>-4.8393670461485128E-2</v>
      </c>
      <c r="L64" s="28">
        <f>M64*$J$2</f>
        <v>4.5631863142162908E-2</v>
      </c>
      <c r="M64" s="28">
        <f>(G64)-(C64*T64)</f>
        <v>0.15210621047387637</v>
      </c>
      <c r="N64" s="28">
        <f>Q64*B64</f>
        <v>0.13505567538471125</v>
      </c>
      <c r="O64" s="28">
        <f>P64*B64</f>
        <v>0.12200000000000014</v>
      </c>
      <c r="P64" s="70">
        <f>P63+0.25%</f>
        <v>0.20000000000000012</v>
      </c>
      <c r="Q64" s="67">
        <f>(1+(P64/$S$2))^$S$2-1</f>
        <v>0.2214027465323134</v>
      </c>
      <c r="R64" s="66">
        <f>((((($G$2*$I$2)))*365)/(B64*$Q$2))</f>
        <v>0.10210737597208154</v>
      </c>
      <c r="S64" s="66">
        <f>(1+(R64/$S$2))^$S$2-1</f>
        <v>0.10750238187407835</v>
      </c>
      <c r="T64" s="66">
        <f>Q64-R64</f>
        <v>0.11929537056023186</v>
      </c>
    </row>
    <row r="65" spans="2:20" x14ac:dyDescent="0.3">
      <c r="B65" s="21">
        <f>B64+0.01</f>
        <v>0.62000000000000033</v>
      </c>
      <c r="C65" s="67">
        <f>O65-J65</f>
        <v>8.7885000000000102E-2</v>
      </c>
      <c r="D65" s="68">
        <f>(1+(C65/$S$2))^$S$2-1</f>
        <v>9.1862548829304114E-2</v>
      </c>
      <c r="E65" s="69">
        <f>((((($F$2*$I$2)))*365)+$Q$2)/($Q$2)-1</f>
        <v>7.059023258869912E-2</v>
      </c>
      <c r="F65" s="66">
        <f>(1+(E65/$S$2))^$S$2-1</f>
        <v>7.3141396251394264E-2</v>
      </c>
      <c r="G65" s="66">
        <f>F65+D65</f>
        <v>0.16500394508069838</v>
      </c>
      <c r="H65" s="66">
        <f>(1+I65)*G65</f>
        <v>0.17189278943481906</v>
      </c>
      <c r="I65" s="28">
        <f>N65*$J$2</f>
        <v>4.1749573628385543E-2</v>
      </c>
      <c r="J65" s="28">
        <f>$J$2*O65</f>
        <v>3.7665000000000039E-2</v>
      </c>
      <c r="K65" s="28">
        <f>(Q65-S65-G65)</f>
        <v>-4.6223816608591761E-2</v>
      </c>
      <c r="L65" s="28">
        <f>M65*$J$2</f>
        <v>4.6231872321945644E-2</v>
      </c>
      <c r="M65" s="28">
        <f>(G65)-(C65*T65)</f>
        <v>0.15410624107315216</v>
      </c>
      <c r="N65" s="28">
        <f>Q65*B65</f>
        <v>0.13916524542795181</v>
      </c>
      <c r="O65" s="28">
        <f>P65*B65</f>
        <v>0.12555000000000013</v>
      </c>
      <c r="P65" s="70">
        <f>P64+0.25%</f>
        <v>0.20250000000000012</v>
      </c>
      <c r="Q65" s="67">
        <f>(1+(P65/$S$2))^$S$2-1</f>
        <v>0.2244600732708899</v>
      </c>
      <c r="R65" s="66">
        <f>((((($G$2*$I$2)))*365)/(B65*$Q$2))</f>
        <v>0.10046048281124152</v>
      </c>
      <c r="S65" s="66">
        <f>(1+(R65/$S$2))^$S$2-1</f>
        <v>0.10567994479878329</v>
      </c>
      <c r="T65" s="66">
        <f>Q65-R65</f>
        <v>0.12399959045964838</v>
      </c>
    </row>
    <row r="66" spans="2:20" x14ac:dyDescent="0.3">
      <c r="B66" s="21">
        <f>B65+0.01</f>
        <v>0.63000000000000034</v>
      </c>
      <c r="C66" s="67">
        <f>O66-J66</f>
        <v>9.040500000000011E-2</v>
      </c>
      <c r="D66" s="68">
        <f>(1+(C66/$S$2))^$S$2-1</f>
        <v>9.4617511873238636E-2</v>
      </c>
      <c r="E66" s="69">
        <f>((((($F$2*$I$2)))*365)+$Q$2)/($Q$2)-1</f>
        <v>7.059023258869912E-2</v>
      </c>
      <c r="F66" s="66">
        <f>(1+(E66/$S$2))^$S$2-1</f>
        <v>7.3141396251394264E-2</v>
      </c>
      <c r="G66" s="66">
        <f>F66+D66</f>
        <v>0.1677589081246329</v>
      </c>
      <c r="H66" s="66">
        <f>(1+I66)*G66</f>
        <v>0.17497291611487409</v>
      </c>
      <c r="I66" s="28">
        <f>N66*$J$2</f>
        <v>4.3002234998344879E-2</v>
      </c>
      <c r="J66" s="28">
        <f>$J$2*O66</f>
        <v>3.8745000000000043E-2</v>
      </c>
      <c r="K66" s="28">
        <f>(Q66-S66-G66)</f>
        <v>-4.4152075821292103E-2</v>
      </c>
      <c r="L66" s="28">
        <f>M66*$J$2</f>
        <v>4.6838242461842226E-2</v>
      </c>
      <c r="M66" s="28">
        <f>(G66)-(C66*T66)</f>
        <v>0.15612747487280743</v>
      </c>
      <c r="N66" s="28">
        <f>Q66*B66</f>
        <v>0.14334078332781627</v>
      </c>
      <c r="O66" s="28">
        <f>P66*B66</f>
        <v>0.12915000000000015</v>
      </c>
      <c r="P66" s="70">
        <f>P65+0.25%</f>
        <v>0.20500000000000013</v>
      </c>
      <c r="Q66" s="67">
        <f>(1+(P66/$S$2))^$S$2-1</f>
        <v>0.22752505290129554</v>
      </c>
      <c r="R66" s="66">
        <f>((((($G$2*$I$2)))*365)/(B66*$Q$2))</f>
        <v>9.8865871972967839E-2</v>
      </c>
      <c r="S66" s="66">
        <f>(1+(R66/$S$2))^$S$2-1</f>
        <v>0.10391822059795475</v>
      </c>
      <c r="T66" s="66">
        <f>Q66-R66</f>
        <v>0.1286591809283277</v>
      </c>
    </row>
    <row r="67" spans="2:20" x14ac:dyDescent="0.3">
      <c r="B67" s="21">
        <f>B66+0.01</f>
        <v>0.64000000000000035</v>
      </c>
      <c r="C67" s="67">
        <f>O67-J67</f>
        <v>9.2960000000000126E-2</v>
      </c>
      <c r="D67" s="68">
        <f>(1+(C67/$S$2))^$S$2-1</f>
        <v>9.7417835287880727E-2</v>
      </c>
      <c r="E67" s="69">
        <f>((((($F$2*$I$2)))*365)+$Q$2)/($Q$2)-1</f>
        <v>7.059023258869912E-2</v>
      </c>
      <c r="F67" s="66">
        <f>(1+(E67/$S$2))^$S$2-1</f>
        <v>7.3141396251394264E-2</v>
      </c>
      <c r="G67" s="66">
        <f>F67+D67</f>
        <v>0.17055923153927499</v>
      </c>
      <c r="H67" s="66">
        <f>(1+I67)*G67</f>
        <v>0.17811070043944033</v>
      </c>
      <c r="I67" s="28">
        <f>N67*$J$2</f>
        <v>4.4274759167324464E-2</v>
      </c>
      <c r="J67" s="28">
        <f>$J$2*O67</f>
        <v>3.9840000000000049E-2</v>
      </c>
      <c r="K67" s="28">
        <f>(Q67-S67-G67)</f>
        <v>-4.2175755030542383E-2</v>
      </c>
      <c r="L67" s="28">
        <f>M67*$J$2</f>
        <v>4.7450951326598524E-2</v>
      </c>
      <c r="M67" s="28">
        <f>(G67)-(C67*T67)</f>
        <v>0.15816983775532842</v>
      </c>
      <c r="N67" s="28">
        <f>Q67*B67</f>
        <v>0.14758253055774823</v>
      </c>
      <c r="O67" s="28">
        <f>P67*B67</f>
        <v>0.13280000000000017</v>
      </c>
      <c r="P67" s="70">
        <f>P66+0.25%</f>
        <v>0.20750000000000013</v>
      </c>
      <c r="Q67" s="67">
        <f>(1+(P67/$S$2))^$S$2-1</f>
        <v>0.2305977039964815</v>
      </c>
      <c r="R67" s="66">
        <f>((((($G$2*$I$2)))*365)/(B67*$Q$2))</f>
        <v>9.7321092723390221E-2</v>
      </c>
      <c r="S67" s="66">
        <f>(1+(R67/$S$2))^$S$2-1</f>
        <v>0.10221422748774889</v>
      </c>
      <c r="T67" s="66">
        <f>Q67-R67</f>
        <v>0.13327661127309126</v>
      </c>
    </row>
    <row r="68" spans="2:20" x14ac:dyDescent="0.3">
      <c r="B68" s="21">
        <f>B67+0.01</f>
        <v>0.65000000000000036</v>
      </c>
      <c r="C68" s="67">
        <f>O68-J68</f>
        <v>9.5550000000000107E-2</v>
      </c>
      <c r="D68" s="68">
        <f>(1+(C68/$S$2))^$S$2-1</f>
        <v>0.10026383124889438</v>
      </c>
      <c r="E68" s="69">
        <f>((((($F$2*$I$2)))*365)+$Q$2)/($Q$2)-1</f>
        <v>7.059023258869912E-2</v>
      </c>
      <c r="F68" s="66">
        <f>(1+(E68/$S$2))^$S$2-1</f>
        <v>7.3141396251394264E-2</v>
      </c>
      <c r="G68" s="66">
        <f>F68+D68</f>
        <v>0.17340522750028864</v>
      </c>
      <c r="H68" s="66">
        <f>(1+I68)*G68</f>
        <v>0.1813068215056193</v>
      </c>
      <c r="I68" s="28">
        <f>N68*$J$2</f>
        <v>4.5567219161933896E-2</v>
      </c>
      <c r="J68" s="28">
        <f>$J$2*O68</f>
        <v>4.0950000000000042E-2</v>
      </c>
      <c r="K68" s="28">
        <f>(Q68-S68-G68)</f>
        <v>-4.0292354899182259E-2</v>
      </c>
      <c r="L68" s="28">
        <f>M68*$J$2</f>
        <v>4.8069977554307274E-2</v>
      </c>
      <c r="M68" s="28">
        <f>(G68)-(C68*T68)</f>
        <v>0.16023325851435757</v>
      </c>
      <c r="N68" s="28">
        <f>Q68*B68</f>
        <v>0.15189073053977967</v>
      </c>
      <c r="O68" s="28">
        <f>P68*B68</f>
        <v>0.13650000000000015</v>
      </c>
      <c r="P68" s="70">
        <f>P67+0.25%</f>
        <v>0.21000000000000013</v>
      </c>
      <c r="Q68" s="67">
        <f>(1+(P68/$S$2))^$S$2-1</f>
        <v>0.2336780469842763</v>
      </c>
      <c r="R68" s="66">
        <f>((((($G$2*$I$2)))*365)/(B68*$Q$2))</f>
        <v>9.582384514303037E-2</v>
      </c>
      <c r="S68" s="66">
        <f>(1+(R68/$S$2))^$S$2-1</f>
        <v>0.10056517438316992</v>
      </c>
      <c r="T68" s="66">
        <f>Q68-R68</f>
        <v>0.13785420184124592</v>
      </c>
    </row>
    <row r="69" spans="2:20" x14ac:dyDescent="0.3">
      <c r="B69" s="21">
        <f>B68+0.01</f>
        <v>0.66000000000000036</v>
      </c>
      <c r="C69" s="67">
        <f>O69-J69</f>
        <v>9.8175000000000109E-2</v>
      </c>
      <c r="D69" s="68">
        <f>(1+(C69/$S$2))^$S$2-1</f>
        <v>0.10315581778609517</v>
      </c>
      <c r="E69" s="69">
        <f>((((($F$2*$I$2)))*365)+$Q$2)/($Q$2)-1</f>
        <v>7.059023258869912E-2</v>
      </c>
      <c r="F69" s="66">
        <f>(1+(E69/$S$2))^$S$2-1</f>
        <v>7.3141396251394264E-2</v>
      </c>
      <c r="G69" s="66">
        <f>F69+D69</f>
        <v>0.17629721403748944</v>
      </c>
      <c r="H69" s="66">
        <f>(1+I69)*G69</f>
        <v>0.18456197240173866</v>
      </c>
      <c r="I69" s="28">
        <f>N69*$J$2</f>
        <v>4.6879687857641052E-2</v>
      </c>
      <c r="J69" s="28">
        <f>$J$2*O69</f>
        <v>4.2075000000000043E-2</v>
      </c>
      <c r="K69" s="28">
        <f>(Q69-S69-G69)</f>
        <v>-3.8499563057164732E-2</v>
      </c>
      <c r="L69" s="28">
        <f>M69*$J$2</f>
        <v>4.8695301050602748E-2</v>
      </c>
      <c r="M69" s="28">
        <f>(G69)-(C69*T69)</f>
        <v>0.16231767016867582</v>
      </c>
      <c r="N69" s="28">
        <f>Q69*B69</f>
        <v>0.15626562619213685</v>
      </c>
      <c r="O69" s="28">
        <f>P69*B69</f>
        <v>0.14025000000000015</v>
      </c>
      <c r="P69" s="70">
        <f>P68+0.25%</f>
        <v>0.21250000000000013</v>
      </c>
      <c r="Q69" s="67">
        <f>(1+(P69/$S$2))^$S$2-1</f>
        <v>0.23676610029111633</v>
      </c>
      <c r="R69" s="66">
        <f>((((($G$2*$I$2)))*365)/(B69*$Q$2))</f>
        <v>9.43719687014693E-2</v>
      </c>
      <c r="S69" s="66">
        <f>(1+(R69/$S$2))^$S$2-1</f>
        <v>9.8968449310791629E-2</v>
      </c>
      <c r="T69" s="66">
        <f>Q69-R69</f>
        <v>0.14239413158964703</v>
      </c>
    </row>
    <row r="70" spans="2:20" x14ac:dyDescent="0.3">
      <c r="B70" s="21">
        <f>B69+0.01</f>
        <v>0.67000000000000037</v>
      </c>
      <c r="C70" s="67">
        <f>O70-J70</f>
        <v>0.10083500000000012</v>
      </c>
      <c r="D70" s="68">
        <f>(1+(C70/$S$2))^$S$2-1</f>
        <v>0.10609411844379579</v>
      </c>
      <c r="E70" s="69">
        <f>((((($F$2*$I$2)))*365)+$Q$2)/($Q$2)-1</f>
        <v>7.059023258869912E-2</v>
      </c>
      <c r="F70" s="66">
        <f>(1+(E70/$S$2))^$S$2-1</f>
        <v>7.3141396251394264E-2</v>
      </c>
      <c r="G70" s="66">
        <f>F70+D70</f>
        <v>0.17923551469519006</v>
      </c>
      <c r="H70" s="66">
        <f>(1+I70)*G70</f>
        <v>0.18787686008926935</v>
      </c>
      <c r="I70" s="28">
        <f>N70*$J$2</f>
        <v>4.821223856652998E-2</v>
      </c>
      <c r="J70" s="28">
        <f>$J$2*O70</f>
        <v>4.3215000000000052E-2</v>
      </c>
      <c r="K70" s="28">
        <f>(Q70-S70-G70)</f>
        <v>-3.6795233027670182E-2</v>
      </c>
      <c r="L70" s="28">
        <f>M70*$J$2</f>
        <v>4.9326902799629341E-2</v>
      </c>
      <c r="M70" s="28">
        <f>(G70)-(C70*T70)</f>
        <v>0.1644230093320978</v>
      </c>
      <c r="N70" s="28">
        <f>Q70*B70</f>
        <v>0.16070746188843327</v>
      </c>
      <c r="O70" s="28">
        <f>P70*B70</f>
        <v>0.14405000000000018</v>
      </c>
      <c r="P70" s="70">
        <f>P69+0.25%</f>
        <v>0.21500000000000014</v>
      </c>
      <c r="Q70" s="67">
        <f>(1+(P70/$S$2))^$S$2-1</f>
        <v>0.23986188341557191</v>
      </c>
      <c r="R70" s="66">
        <f>((((($G$2*$I$2)))*365)/(B70*$Q$2))</f>
        <v>9.2963431855178719E-2</v>
      </c>
      <c r="S70" s="66">
        <f>(1+(R70/$S$2))^$S$2-1</f>
        <v>9.7421601748052034E-2</v>
      </c>
      <c r="T70" s="66">
        <f>Q70-R70</f>
        <v>0.14689845156039319</v>
      </c>
    </row>
    <row r="71" spans="2:20" x14ac:dyDescent="0.3">
      <c r="B71" s="21">
        <f>B70+0.01</f>
        <v>0.68000000000000038</v>
      </c>
      <c r="C71" s="67">
        <f>O71-J71</f>
        <v>0.10353000000000012</v>
      </c>
      <c r="D71" s="68">
        <f>(1+(C71/$S$2))^$S$2-1</f>
        <v>0.10907906268657031</v>
      </c>
      <c r="E71" s="69">
        <f>((((($F$2*$I$2)))*365)+$Q$2)/($Q$2)-1</f>
        <v>7.059023258869912E-2</v>
      </c>
      <c r="F71" s="66">
        <f>(1+(E71/$S$2))^$S$2-1</f>
        <v>7.3141396251394264E-2</v>
      </c>
      <c r="G71" s="66">
        <f>F71+D71</f>
        <v>0.18222045893796457</v>
      </c>
      <c r="H71" s="66">
        <f>(1+I71)*G71</f>
        <v>0.19125220592949924</v>
      </c>
      <c r="I71" s="28">
        <f>N71*$J$2</f>
        <v>4.9564944815606436E-2</v>
      </c>
      <c r="J71" s="28">
        <f>$J$2*O71</f>
        <v>4.4370000000000048E-2</v>
      </c>
      <c r="K71" s="28">
        <f>(Q71-S71-G71)</f>
        <v>-3.5177374542394002E-2</v>
      </c>
      <c r="L71" s="28">
        <f>M71*$J$2</f>
        <v>4.9964765015703426E-2</v>
      </c>
      <c r="M71" s="28">
        <f>(G71)-(C71*T71)</f>
        <v>0.16654921671901143</v>
      </c>
      <c r="N71" s="28">
        <f>Q71*B71</f>
        <v>0.16521648271868813</v>
      </c>
      <c r="O71" s="28">
        <f>P71*B71</f>
        <v>0.14790000000000017</v>
      </c>
      <c r="P71" s="70">
        <f>P70+0.25%</f>
        <v>0.21750000000000014</v>
      </c>
      <c r="Q71" s="67">
        <f>(1+(P71/$S$2))^$S$2-1</f>
        <v>0.24296541576277653</v>
      </c>
      <c r="R71" s="66">
        <f>((((($G$2*$I$2)))*365)/(B71*$Q$2))</f>
        <v>9.1596322563190807E-2</v>
      </c>
      <c r="S71" s="66">
        <f>(1+(R71/$S$2))^$S$2-1</f>
        <v>9.592233136720596E-2</v>
      </c>
      <c r="T71" s="66">
        <f>Q71-R71</f>
        <v>0.15136909319958572</v>
      </c>
    </row>
    <row r="72" spans="2:20" x14ac:dyDescent="0.3">
      <c r="B72" s="21">
        <f>B71+0.01</f>
        <v>0.69000000000000039</v>
      </c>
      <c r="C72" s="67">
        <f>O72-J72</f>
        <v>0.10626000000000013</v>
      </c>
      <c r="D72" s="68">
        <f>(1+(C72/$S$2))^$S$2-1</f>
        <v>0.11211098505171724</v>
      </c>
      <c r="E72" s="69">
        <f>((((($F$2*$I$2)))*365)+$Q$2)/($Q$2)-1</f>
        <v>7.059023258869912E-2</v>
      </c>
      <c r="F72" s="66">
        <f>(1+(E72/$S$2))^$S$2-1</f>
        <v>7.3141396251394264E-2</v>
      </c>
      <c r="G72" s="66">
        <f>F72+D72</f>
        <v>0.1852523813031115</v>
      </c>
      <c r="H72" s="66">
        <f>(1+I72)*G72</f>
        <v>0.19468874490867885</v>
      </c>
      <c r="I72" s="28">
        <f>N72*$J$2</f>
        <v>5.0937880199917566E-2</v>
      </c>
      <c r="J72" s="28">
        <f>$J$2*O72</f>
        <v>4.5540000000000053E-2</v>
      </c>
      <c r="K72" s="28">
        <f>(Q72-S72-G72)</f>
        <v>-3.3644144034838508E-2</v>
      </c>
      <c r="L72" s="28">
        <f>M72*$J$2</f>
        <v>5.060887090979134E-2</v>
      </c>
      <c r="M72" s="28">
        <f>(G72)-(C72*T72)</f>
        <v>0.16869623636597114</v>
      </c>
      <c r="N72" s="28">
        <f>Q72*B72</f>
        <v>0.16979293399972523</v>
      </c>
      <c r="O72" s="28">
        <f>P72*B72</f>
        <v>0.15180000000000018</v>
      </c>
      <c r="P72" s="70">
        <f>P71+0.25%</f>
        <v>0.22000000000000014</v>
      </c>
      <c r="Q72" s="67">
        <f>(1+(P72/$S$2))^$S$2-1</f>
        <v>0.24607671594163061</v>
      </c>
      <c r="R72" s="66">
        <f>((((($G$2*$I$2)))*365)/(B72*$Q$2))</f>
        <v>9.0268839627492381E-2</v>
      </c>
      <c r="S72" s="66">
        <f>(1+(R72/$S$2))^$S$2-1</f>
        <v>9.4468478673357614E-2</v>
      </c>
      <c r="T72" s="66">
        <f>Q72-R72</f>
        <v>0.15580787631413823</v>
      </c>
    </row>
    <row r="73" spans="2:20" x14ac:dyDescent="0.3">
      <c r="B73" s="21">
        <f>B72+0.01</f>
        <v>0.7000000000000004</v>
      </c>
      <c r="C73" s="67">
        <f>O73-J73</f>
        <v>0.10902500000000014</v>
      </c>
      <c r="D73" s="68">
        <f>(1+(C73/$S$2))^$S$2-1</f>
        <v>0.11519022645685228</v>
      </c>
      <c r="E73" s="69">
        <f>((((($F$2*$I$2)))*365)+$Q$2)/($Q$2)-1</f>
        <v>7.059023258869912E-2</v>
      </c>
      <c r="F73" s="66">
        <f>(1+(E73/$S$2))^$S$2-1</f>
        <v>7.3141396251394264E-2</v>
      </c>
      <c r="G73" s="66">
        <f>F73+D73</f>
        <v>0.18833162270824655</v>
      </c>
      <c r="H73" s="66">
        <f>(1+I73)*G73</f>
        <v>0.19818722726864046</v>
      </c>
      <c r="I73" s="28">
        <f>N73*$J$2</f>
        <v>5.2331119005233045E-2</v>
      </c>
      <c r="J73" s="28">
        <f>$J$2*O73</f>
        <v>4.6725000000000058E-2</v>
      </c>
      <c r="K73" s="28">
        <f>(Q73-S73-G73)</f>
        <v>-3.2193828812853154E-2</v>
      </c>
      <c r="L73" s="28">
        <f>M73*$J$2</f>
        <v>5.1259204984209175E-2</v>
      </c>
      <c r="M73" s="28">
        <f>(G73)-(C73*T73)</f>
        <v>0.17086401661403058</v>
      </c>
      <c r="N73" s="28">
        <f>Q73*B73</f>
        <v>0.17443706335077683</v>
      </c>
      <c r="O73" s="28">
        <f>P73*B73</f>
        <v>0.15575000000000019</v>
      </c>
      <c r="P73" s="70">
        <f>P72+0.25%</f>
        <v>0.22250000000000014</v>
      </c>
      <c r="Q73" s="67">
        <f>(1+(P73/$S$2))^$S$2-1</f>
        <v>0.2491958047868239</v>
      </c>
      <c r="R73" s="66">
        <f>((((($G$2*$I$2)))*365)/(B73*$Q$2))</f>
        <v>8.8979284775671061E-2</v>
      </c>
      <c r="S73" s="66">
        <f>(1+(R73/$S$2))^$S$2-1</f>
        <v>9.3058010891430509E-2</v>
      </c>
      <c r="T73" s="66">
        <f>Q73-R73</f>
        <v>0.16021652001115283</v>
      </c>
    </row>
    <row r="74" spans="2:20" x14ac:dyDescent="0.3">
      <c r="B74" s="21">
        <f>B73+0.01</f>
        <v>0.71000000000000041</v>
      </c>
      <c r="C74" s="67">
        <f>O74-J74</f>
        <v>0.11182500000000015</v>
      </c>
      <c r="D74" s="68">
        <f>(1+(C74/$S$2))^$S$2-1</f>
        <v>0.11831713486139028</v>
      </c>
      <c r="E74" s="69">
        <f>((((($F$2*$I$2)))*365)+$Q$2)/($Q$2)-1</f>
        <v>7.059023258869912E-2</v>
      </c>
      <c r="F74" s="66">
        <f>(1+(E74/$S$2))^$S$2-1</f>
        <v>7.3141396251394264E-2</v>
      </c>
      <c r="G74" s="66">
        <f>F74+D74</f>
        <v>0.19145853111278455</v>
      </c>
      <c r="H74" s="66">
        <f>(1+I74)*G74</f>
        <v>0.20174841920113204</v>
      </c>
      <c r="I74" s="28">
        <f>N74*$J$2</f>
        <v>5.3744735366667649E-2</v>
      </c>
      <c r="J74" s="28">
        <f>$J$2*O74</f>
        <v>4.7925000000000058E-2</v>
      </c>
      <c r="K74" s="28">
        <f>(Q74-S74-G74)</f>
        <v>-3.0824846746566603E-2</v>
      </c>
      <c r="L74" s="28">
        <f>M74*$J$2</f>
        <v>5.1915753357540527E-2</v>
      </c>
      <c r="M74" s="28">
        <f>(G74)-(C74*T74)</f>
        <v>0.17305251119180176</v>
      </c>
      <c r="N74" s="28">
        <f>Q74*B74</f>
        <v>0.17914911788889218</v>
      </c>
      <c r="O74" s="28">
        <f>P74*B74</f>
        <v>0.1597500000000002</v>
      </c>
      <c r="P74" s="70">
        <f>P73+0.25%</f>
        <v>0.22500000000000014</v>
      </c>
      <c r="Q74" s="67">
        <f>(1+(P74/$S$2))^$S$2-1</f>
        <v>0.25232270125196066</v>
      </c>
      <c r="R74" s="66">
        <f>((((($G$2*$I$2)))*365)/(B74*$Q$2))</f>
        <v>8.7726055412633439E-2</v>
      </c>
      <c r="S74" s="66">
        <f>(1+(R74/$S$2))^$S$2-1</f>
        <v>9.1689016885742713E-2</v>
      </c>
      <c r="T74" s="66">
        <f>Q74-R74</f>
        <v>0.1645966458393272</v>
      </c>
    </row>
    <row r="75" spans="2:20" x14ac:dyDescent="0.3">
      <c r="B75" s="21">
        <f>B74+0.01</f>
        <v>0.72000000000000042</v>
      </c>
      <c r="C75" s="67">
        <f>O75-J75</f>
        <v>0.11466000000000014</v>
      </c>
      <c r="D75" s="68">
        <f>(1+(C75/$S$2))^$S$2-1</f>
        <v>0.12149206193274886</v>
      </c>
      <c r="E75" s="69">
        <f>((((($F$2*$I$2)))*365)+$Q$2)/($Q$2)-1</f>
        <v>7.059023258869912E-2</v>
      </c>
      <c r="F75" s="66">
        <f>(1+(E75/$S$2))^$S$2-1</f>
        <v>7.3141396251394264E-2</v>
      </c>
      <c r="G75" s="66">
        <f>F75+D75</f>
        <v>0.19463345818414313</v>
      </c>
      <c r="H75" s="66">
        <f>(1+I75)*G75</f>
        <v>0.20537309957069325</v>
      </c>
      <c r="I75" s="28">
        <f>N75*$J$2</f>
        <v>5.5178803720320815E-2</v>
      </c>
      <c r="J75" s="28">
        <f>$J$2*O75</f>
        <v>4.9140000000000059E-2</v>
      </c>
      <c r="K75" s="28">
        <f>(Q75-S75-G75)</f>
        <v>-2.9535727706953896E-2</v>
      </c>
      <c r="L75" s="28">
        <f>M75*$J$2</f>
        <v>5.2578502693892221E-2</v>
      </c>
      <c r="M75" s="28">
        <f>(G75)-(C75*T75)</f>
        <v>0.1752616756463074</v>
      </c>
      <c r="N75" s="28">
        <f>Q75*B75</f>
        <v>0.18392934573440273</v>
      </c>
      <c r="O75" s="28">
        <f>P75*B75</f>
        <v>0.1638000000000002</v>
      </c>
      <c r="P75" s="70">
        <f>P74+0.25%</f>
        <v>0.22750000000000015</v>
      </c>
      <c r="Q75" s="67">
        <f>(1+(P75/$S$2))^$S$2-1</f>
        <v>0.25545742463111476</v>
      </c>
      <c r="R75" s="66">
        <f>((((($G$2*$I$2)))*365)/(B75*$Q$2))</f>
        <v>8.6507637976346863E-2</v>
      </c>
      <c r="S75" s="66">
        <f>(1+(R75/$S$2))^$S$2-1</f>
        <v>9.0359694153925529E-2</v>
      </c>
      <c r="T75" s="66">
        <f>Q75-R75</f>
        <v>0.1689497866547679</v>
      </c>
    </row>
    <row r="76" spans="2:20" x14ac:dyDescent="0.3">
      <c r="B76" s="21">
        <f>B75+0.01</f>
        <v>0.73000000000000043</v>
      </c>
      <c r="C76" s="67">
        <f>O76-J76</f>
        <v>0.11855200000000014</v>
      </c>
      <c r="D76" s="68">
        <f>(1+(C76/$S$2))^$S$2-1</f>
        <v>0.12586541368014537</v>
      </c>
      <c r="E76" s="69">
        <f>((((($F$2*$I$2)))*365)+$Q$2)/($Q$2)-1</f>
        <v>7.059023258869912E-2</v>
      </c>
      <c r="F76" s="66">
        <f>(1+(E76/$S$2))^$S$2-1</f>
        <v>7.3141396251394264E-2</v>
      </c>
      <c r="G76" s="66">
        <f>F76+D76</f>
        <v>0.19900680993153963</v>
      </c>
      <c r="H76" s="66">
        <f>(1+I76)*G76</f>
        <v>0.21038705756534748</v>
      </c>
      <c r="I76" s="28">
        <f>N76*$J$2</f>
        <v>5.7185217117558793E-2</v>
      </c>
      <c r="J76" s="28">
        <f>$J$2*O76</f>
        <v>5.0808000000000061E-2</v>
      </c>
      <c r="K76" s="28">
        <f>(Q76-S76-G76)</f>
        <v>-2.6955440512863582E-2</v>
      </c>
      <c r="L76" s="28">
        <f>M76*$J$2</f>
        <v>5.3449713247559823E-2</v>
      </c>
      <c r="M76" s="28">
        <f>(G76)-(C76*T76)</f>
        <v>0.17816571082519941</v>
      </c>
      <c r="N76" s="28">
        <f>Q76*B76</f>
        <v>0.19061739039186265</v>
      </c>
      <c r="O76" s="28">
        <f>P76*B76</f>
        <v>0.1693600000000002</v>
      </c>
      <c r="P76" s="70">
        <f>P75+0.45%</f>
        <v>0.23200000000000015</v>
      </c>
      <c r="Q76" s="67">
        <f>(1+(P76/$S$2))^$S$2-1</f>
        <v>0.26111971286556512</v>
      </c>
      <c r="R76" s="66">
        <f>((((($G$2*$I$2)))*365)/(B76*$Q$2))</f>
        <v>8.532260183968457E-2</v>
      </c>
      <c r="S76" s="66">
        <f>(1+(R76/$S$2))^$S$2-1</f>
        <v>8.9068343446889076E-2</v>
      </c>
      <c r="T76" s="66">
        <f>Q76-R76</f>
        <v>0.17579711102588055</v>
      </c>
    </row>
    <row r="77" spans="2:20" x14ac:dyDescent="0.3">
      <c r="B77" s="21">
        <f>B76+0.01</f>
        <v>0.74000000000000044</v>
      </c>
      <c r="C77" s="67">
        <f>O77-J77</f>
        <v>0.12250700000000016</v>
      </c>
      <c r="D77" s="68">
        <f>(1+(C77/$S$2))^$S$2-1</f>
        <v>0.13032702830133713</v>
      </c>
      <c r="E77" s="69">
        <f>((((($F$2*$I$2)))*365)+$Q$2)/($Q$2)-1</f>
        <v>7.059023258869912E-2</v>
      </c>
      <c r="F77" s="66">
        <f>(1+(E77/$S$2))^$S$2-1</f>
        <v>7.3141396251394264E-2</v>
      </c>
      <c r="G77" s="66">
        <f>F77+D77</f>
        <v>0.2034684245527314</v>
      </c>
      <c r="H77" s="66">
        <f>(1+I77)*G77</f>
        <v>0.21552011848838981</v>
      </c>
      <c r="I77" s="28">
        <f>N77*$J$2</f>
        <v>5.9231273659049004E-2</v>
      </c>
      <c r="J77" s="28">
        <f>$J$2*O77</f>
        <v>5.2503000000000064E-2</v>
      </c>
      <c r="K77" s="28">
        <f>(Q77-S77-G77)</f>
        <v>-2.4474248180468505E-2</v>
      </c>
      <c r="L77" s="28">
        <f>M77*$J$2</f>
        <v>5.4328199336432438E-2</v>
      </c>
      <c r="M77" s="28">
        <f>(G77)-(C77*T77)</f>
        <v>0.18109399778810814</v>
      </c>
      <c r="N77" s="28">
        <f>Q77*B77</f>
        <v>0.19743757886349669</v>
      </c>
      <c r="O77" s="28">
        <f>P77*B77</f>
        <v>0.17501000000000022</v>
      </c>
      <c r="P77" s="70">
        <f>P76+0.45%</f>
        <v>0.23650000000000015</v>
      </c>
      <c r="Q77" s="67">
        <f>(1+(P77/$S$2))^$S$2-1</f>
        <v>0.26680753900472509</v>
      </c>
      <c r="R77" s="66">
        <f>((((($G$2*$I$2)))*365)/(B77*$Q$2))</f>
        <v>8.4169593706715867E-2</v>
      </c>
      <c r="S77" s="66">
        <f>(1+(R77/$S$2))^$S$2-1</f>
        <v>8.78133626324622E-2</v>
      </c>
      <c r="T77" s="66">
        <f>Q77-R77</f>
        <v>0.18263794529800922</v>
      </c>
    </row>
    <row r="78" spans="2:20" x14ac:dyDescent="0.3">
      <c r="B78" s="21">
        <f>B77+0.01</f>
        <v>0.75000000000000044</v>
      </c>
      <c r="C78" s="67">
        <f>O78-J78</f>
        <v>0.12652500000000017</v>
      </c>
      <c r="D78" s="68">
        <f>(1+(C78/$S$2))^$S$2-1</f>
        <v>0.1348778185844266</v>
      </c>
      <c r="E78" s="69">
        <f>((((($F$2*$I$2)))*365)+$Q$2)/($Q$2)-1</f>
        <v>7.059023258869912E-2</v>
      </c>
      <c r="F78" s="66">
        <f>(1+(E78/$S$2))^$S$2-1</f>
        <v>7.3141396251394264E-2</v>
      </c>
      <c r="G78" s="66">
        <f>F78+D78</f>
        <v>0.20801921483582086</v>
      </c>
      <c r="H78" s="66">
        <f>(1+I78)*G78</f>
        <v>0.22077437667637664</v>
      </c>
      <c r="I78" s="28">
        <f>N78*$J$2</f>
        <v>6.1317229038782589E-2</v>
      </c>
      <c r="J78" s="28">
        <f>$J$2*O78</f>
        <v>5.4225000000000065E-2</v>
      </c>
      <c r="K78" s="28">
        <f>(Q78-S78-G78)</f>
        <v>-2.2091433464486609E-2</v>
      </c>
      <c r="L78" s="28">
        <f>M78*$J$2</f>
        <v>5.5213817033651323E-2</v>
      </c>
      <c r="M78" s="28">
        <f>(G78)-(C78*T78)</f>
        <v>0.18404605677883776</v>
      </c>
      <c r="N78" s="28">
        <f>Q78*B78</f>
        <v>0.20439076346260865</v>
      </c>
      <c r="O78" s="28">
        <f>P78*B78</f>
        <v>0.18075000000000022</v>
      </c>
      <c r="P78" s="70">
        <f>P77+0.45%</f>
        <v>0.24100000000000016</v>
      </c>
      <c r="Q78" s="67">
        <f>(1+(P78/$S$2))^$S$2-1</f>
        <v>0.27252101795014472</v>
      </c>
      <c r="R78" s="66">
        <f>((((($G$2*$I$2)))*365)/(B78*$Q$2))</f>
        <v>8.3047332457292983E-2</v>
      </c>
      <c r="S78" s="66">
        <f>(1+(R78/$S$2))^$S$2-1</f>
        <v>8.6593236578810462E-2</v>
      </c>
      <c r="T78" s="66">
        <f>Q78-R78</f>
        <v>0.18947368549285173</v>
      </c>
    </row>
    <row r="79" spans="2:20" x14ac:dyDescent="0.3">
      <c r="B79" s="21">
        <f>B78+0.01</f>
        <v>0.76000000000000045</v>
      </c>
      <c r="C79" s="67">
        <f>O79-J79</f>
        <v>0.13060600000000017</v>
      </c>
      <c r="D79" s="68">
        <f>(1+(C79/$S$2))^$S$2-1</f>
        <v>0.13951871781322511</v>
      </c>
      <c r="E79" s="69">
        <f>((((($F$2*$I$2)))*365)+$Q$2)/($Q$2)-1</f>
        <v>7.059023258869912E-2</v>
      </c>
      <c r="F79" s="66">
        <f>(1+(E79/$S$2))^$S$2-1</f>
        <v>7.3141396251394264E-2</v>
      </c>
      <c r="G79" s="66">
        <f>F79+D79</f>
        <v>0.21266011406461938</v>
      </c>
      <c r="H79" s="66">
        <f>(1+I79)*G79</f>
        <v>0.22615198209743373</v>
      </c>
      <c r="I79" s="28">
        <f>N79*$J$2</f>
        <v>6.3443340525598954E-2</v>
      </c>
      <c r="J79" s="28">
        <f>$J$2*O79</f>
        <v>5.5974000000000072E-2</v>
      </c>
      <c r="K79" s="28">
        <f>(Q79-S79-G79)</f>
        <v>-1.9806382817720625E-2</v>
      </c>
      <c r="L79" s="28">
        <f>M79*$J$2</f>
        <v>5.6106425068688424E-2</v>
      </c>
      <c r="M79" s="28">
        <f>(G79)-(C79*T79)</f>
        <v>0.1870214168956281</v>
      </c>
      <c r="N79" s="28">
        <f>Q79*B79</f>
        <v>0.21147780175199654</v>
      </c>
      <c r="O79" s="28">
        <f>P79*B79</f>
        <v>0.18658000000000025</v>
      </c>
      <c r="P79" s="70">
        <f>P78+0.45%</f>
        <v>0.24550000000000016</v>
      </c>
      <c r="Q79" s="67">
        <f>(1+(P79/$S$2))^$S$2-1</f>
        <v>0.27826026546315319</v>
      </c>
      <c r="R79" s="66">
        <f>((((($G$2*$I$2)))*365)/(B79*$Q$2))</f>
        <v>8.1954604398644396E-2</v>
      </c>
      <c r="S79" s="66">
        <f>(1+(R79/$S$2))^$S$2-1</f>
        <v>8.5406534216254437E-2</v>
      </c>
      <c r="T79" s="66">
        <f>Q79-R79</f>
        <v>0.19630566106450881</v>
      </c>
    </row>
    <row r="80" spans="2:20" x14ac:dyDescent="0.3">
      <c r="B80" s="21">
        <f>B79+0.01</f>
        <v>0.77000000000000046</v>
      </c>
      <c r="C80" s="67">
        <f>O80-J80</f>
        <v>0.13097700000000018</v>
      </c>
      <c r="D80" s="68">
        <f>(1+(C80/$S$2))^$S$2-1</f>
        <v>0.13994155782565865</v>
      </c>
      <c r="E80" s="69">
        <f>((((($F$2*$I$2)))*365)+$Q$2)/($Q$2)-1</f>
        <v>7.059023258869912E-2</v>
      </c>
      <c r="F80" s="66">
        <f>(1+(E80/$S$2))^$S$2-1</f>
        <v>7.3141396251394264E-2</v>
      </c>
      <c r="G80" s="66">
        <f>F80+D80</f>
        <v>0.21308295407705291</v>
      </c>
      <c r="H80" s="66">
        <f>(1+I80)*G80</f>
        <v>0.22662242568790206</v>
      </c>
      <c r="I80" s="28">
        <f>N80*$J$2</f>
        <v>6.3540848067805272E-2</v>
      </c>
      <c r="J80" s="28">
        <f>$J$2*O80</f>
        <v>5.6133000000000072E-2</v>
      </c>
      <c r="K80" s="28">
        <f>(Q80-S80-G80)</f>
        <v>-2.2266249241502667E-2</v>
      </c>
      <c r="L80" s="28">
        <f>M80*$J$2</f>
        <v>5.6295016998253941E-2</v>
      </c>
      <c r="M80" s="28">
        <f>(G80)-(C80*T80)</f>
        <v>0.18765005666084647</v>
      </c>
      <c r="N80" s="28">
        <f>Q80*B80</f>
        <v>0.21180282689268423</v>
      </c>
      <c r="O80" s="28">
        <f>P80*B80</f>
        <v>0.18711000000000025</v>
      </c>
      <c r="P80" s="68">
        <f>P79-0.25%</f>
        <v>0.24300000000000016</v>
      </c>
      <c r="Q80" s="67">
        <f>(1+(P80/$S$2))^$S$2-1</f>
        <v>0.27506860635413521</v>
      </c>
      <c r="R80" s="66">
        <f>((((($G$2*$I$2)))*365)/(B80*$Q$2))</f>
        <v>8.0890258886973682E-2</v>
      </c>
      <c r="S80" s="66">
        <f>(1+(R80/$S$2))^$S$2-1</f>
        <v>8.4251901518584971E-2</v>
      </c>
      <c r="T80" s="66">
        <f>Q80-R80</f>
        <v>0.19417834746716153</v>
      </c>
    </row>
    <row r="81" spans="2:20" x14ac:dyDescent="0.3">
      <c r="B81" s="21">
        <f>B80+0.01</f>
        <v>0.78000000000000047</v>
      </c>
      <c r="C81" s="67">
        <f>O81-J81</f>
        <v>0.13131300000000018</v>
      </c>
      <c r="D81" s="68">
        <f>(1+(C81/$S$2))^$S$2-1</f>
        <v>0.14032464246274512</v>
      </c>
      <c r="E81" s="69">
        <f>((((($F$2*$I$2)))*365)+$Q$2)/($Q$2)-1</f>
        <v>7.059023258869912E-2</v>
      </c>
      <c r="F81" s="66">
        <f>(1+(E81/$S$2))^$S$2-1</f>
        <v>7.3141396251394264E-2</v>
      </c>
      <c r="G81" s="66">
        <f>F81+D81</f>
        <v>0.21346603871413938</v>
      </c>
      <c r="H81" s="66">
        <f>(1+I81)*G81</f>
        <v>0.2270469765982297</v>
      </c>
      <c r="I81" s="28">
        <f>N81*$J$2</f>
        <v>6.3621070433021384E-2</v>
      </c>
      <c r="J81" s="28">
        <f>$J$2*O81</f>
        <v>5.6277000000000063E-2</v>
      </c>
      <c r="K81" s="28">
        <f>(Q81-S81-G81)</f>
        <v>-2.4709177848013741E-2</v>
      </c>
      <c r="L81" s="28">
        <f>M81*$J$2</f>
        <v>5.6474933551159345E-2</v>
      </c>
      <c r="M81" s="28">
        <f>(G81)-(C81*T81)</f>
        <v>0.18824977850386448</v>
      </c>
      <c r="N81" s="28">
        <f>Q81*B81</f>
        <v>0.21207023477673795</v>
      </c>
      <c r="O81" s="28">
        <f>P81*B81</f>
        <v>0.18759000000000023</v>
      </c>
      <c r="P81" s="68">
        <f>P80-0.25%</f>
        <v>0.24050000000000016</v>
      </c>
      <c r="Q81" s="67">
        <f>(1+(P81/$S$2))^$S$2-1</f>
        <v>0.27188491638043311</v>
      </c>
      <c r="R81" s="66">
        <f>((((($G$2*$I$2)))*365)/(B81*$Q$2))</f>
        <v>7.9853204285858639E-2</v>
      </c>
      <c r="S81" s="66">
        <f>(1+(R81/$S$2))^$S$2-1</f>
        <v>8.3128055514307464E-2</v>
      </c>
      <c r="T81" s="66">
        <f>Q81-R81</f>
        <v>0.19203171209457448</v>
      </c>
    </row>
    <row r="82" spans="2:20" x14ac:dyDescent="0.3">
      <c r="B82" s="21">
        <f>B81+0.01</f>
        <v>0.79000000000000048</v>
      </c>
      <c r="C82" s="67">
        <f>O82-J82</f>
        <v>0.13161400000000018</v>
      </c>
      <c r="D82" s="68">
        <f>(1+(C82/$S$2))^$S$2-1</f>
        <v>0.1406679318553743</v>
      </c>
      <c r="E82" s="69">
        <f>((((($F$2*$I$2)))*365)+$Q$2)/($Q$2)-1</f>
        <v>7.059023258869912E-2</v>
      </c>
      <c r="F82" s="66">
        <f>(1+(E82/$S$2))^$S$2-1</f>
        <v>7.3141396251394264E-2</v>
      </c>
      <c r="G82" s="66">
        <f>F82+D82</f>
        <v>0.21380932810676856</v>
      </c>
      <c r="H82" s="66">
        <f>(1+I82)*G82</f>
        <v>0.22742557731465207</v>
      </c>
      <c r="I82" s="28">
        <f>N82*$J$2</f>
        <v>6.3684074630663765E-2</v>
      </c>
      <c r="J82" s="28">
        <f>$J$2*O82</f>
        <v>5.6406000000000067E-2</v>
      </c>
      <c r="K82" s="28">
        <f>(Q82-S82-G82)</f>
        <v>-2.7133935280410304E-2</v>
      </c>
      <c r="L82" s="28">
        <f>M82*$J$2</f>
        <v>5.6646060855723601E-2</v>
      </c>
      <c r="M82" s="28">
        <f>(G82)-(C82*T82)</f>
        <v>0.18882020285241202</v>
      </c>
      <c r="N82" s="28">
        <f>Q82*B82</f>
        <v>0.21228024876887922</v>
      </c>
      <c r="O82" s="28">
        <f>P82*B82</f>
        <v>0.18802000000000024</v>
      </c>
      <c r="P82" s="68">
        <f>P81-0.25%</f>
        <v>0.23800000000000016</v>
      </c>
      <c r="Q82" s="67">
        <f>(1+(P82/$S$2))^$S$2-1</f>
        <v>0.26870917565680896</v>
      </c>
      <c r="R82" s="66">
        <f>((((($G$2*$I$2)))*365)/(B82*$Q$2))</f>
        <v>7.8842404231607266E-2</v>
      </c>
      <c r="S82" s="66">
        <f>(1+(R82/$S$2))^$S$2-1</f>
        <v>8.2033782830450708E-2</v>
      </c>
      <c r="T82" s="66">
        <f>Q82-R82</f>
        <v>0.1898667714252017</v>
      </c>
    </row>
    <row r="83" spans="2:20" x14ac:dyDescent="0.3">
      <c r="B83" s="21">
        <f>B82+0.01</f>
        <v>0.80000000000000049</v>
      </c>
      <c r="C83" s="67">
        <f>O83-J83</f>
        <v>0.13188000000000016</v>
      </c>
      <c r="D83" s="68">
        <f>(1+(C83/$S$2))^$S$2-1</f>
        <v>0.14097138998890157</v>
      </c>
      <c r="E83" s="69">
        <f>((((($F$2*$I$2)))*365)+$Q$2)/($Q$2)-1</f>
        <v>7.059023258869912E-2</v>
      </c>
      <c r="F83" s="66">
        <f>(1+(E83/$S$2))^$S$2-1</f>
        <v>7.3141396251394264E-2</v>
      </c>
      <c r="G83" s="66">
        <f>F83+D83</f>
        <v>0.21411278624029584</v>
      </c>
      <c r="H83" s="66">
        <f>(1+I83)*G83</f>
        <v>0.22775817860598047</v>
      </c>
      <c r="I83" s="28">
        <f>N83*$J$2</f>
        <v>6.3729927601664155E-2</v>
      </c>
      <c r="J83" s="28">
        <f>$J$2*O83</f>
        <v>5.652000000000007E-2</v>
      </c>
      <c r="K83" s="28">
        <f>(Q83-S83-G83)</f>
        <v>-2.9539352596666291E-2</v>
      </c>
      <c r="L83" s="28">
        <f>M83*$J$2</f>
        <v>5.6808286676960973E-2</v>
      </c>
      <c r="M83" s="28">
        <f>(G83)-(C83*T83)</f>
        <v>0.18936095558986993</v>
      </c>
      <c r="N83" s="28">
        <f>Q83*B83</f>
        <v>0.21243309200554719</v>
      </c>
      <c r="O83" s="28">
        <f>P83*B83</f>
        <v>0.18840000000000023</v>
      </c>
      <c r="P83" s="68">
        <f>P82-0.25%</f>
        <v>0.23550000000000015</v>
      </c>
      <c r="Q83" s="67">
        <f>(1+(P83/$S$2))^$S$2-1</f>
        <v>0.26554136500693382</v>
      </c>
      <c r="R83" s="66">
        <f>((((($G$2*$I$2)))*365)/(B83*$Q$2))</f>
        <v>7.7856874178712177E-2</v>
      </c>
      <c r="S83" s="66">
        <f>(1+(R83/$S$2))^$S$2-1</f>
        <v>8.0967931363304269E-2</v>
      </c>
      <c r="T83" s="66">
        <f>Q83-R83</f>
        <v>0.18768449082822164</v>
      </c>
    </row>
    <row r="84" spans="2:20" x14ac:dyDescent="0.3">
      <c r="B84" s="21">
        <f>B83+0.01</f>
        <v>0.8100000000000005</v>
      </c>
      <c r="C84" s="67">
        <f>O84-J84</f>
        <v>0.13211100000000017</v>
      </c>
      <c r="D84" s="68">
        <f>(1+(C84/$S$2))^$S$2-1</f>
        <v>0.14123498451549765</v>
      </c>
      <c r="E84" s="69">
        <f>((((($F$2*$I$2)))*365)+$Q$2)/($Q$2)-1</f>
        <v>7.059023258869912E-2</v>
      </c>
      <c r="F84" s="66">
        <f>(1+(E84/$S$2))^$S$2-1</f>
        <v>7.3141396251394264E-2</v>
      </c>
      <c r="G84" s="66">
        <f>F84+D84</f>
        <v>0.21437638076689192</v>
      </c>
      <c r="H84" s="66">
        <f>(1+I84)*G84</f>
        <v>0.22804473915532417</v>
      </c>
      <c r="I84" s="28">
        <f>N84*$J$2</f>
        <v>6.3758695522035766E-2</v>
      </c>
      <c r="J84" s="28">
        <f>$J$2*O84</f>
        <v>5.6619000000000065E-2</v>
      </c>
      <c r="K84" s="28">
        <f>(Q84-S84-G84)</f>
        <v>-3.1924326309702433E-2</v>
      </c>
      <c r="L84" s="28">
        <f>M84*$J$2</f>
        <v>5.6961500473275049E-2</v>
      </c>
      <c r="M84" s="28">
        <f>(G84)-(C84*T84)</f>
        <v>0.18987166824425017</v>
      </c>
      <c r="N84" s="28">
        <f>Q84*B84</f>
        <v>0.21252898507345255</v>
      </c>
      <c r="O84" s="28">
        <f>P84*B84</f>
        <v>0.18873000000000023</v>
      </c>
      <c r="P84" s="68">
        <f>P83-0.25%</f>
        <v>0.23300000000000015</v>
      </c>
      <c r="Q84" s="67">
        <f>(1+(P84/$S$2))^$S$2-1</f>
        <v>0.26238146305364496</v>
      </c>
      <c r="R84" s="66">
        <f>((((($G$2*$I$2)))*365)/(B84*$Q$2))</f>
        <v>7.6895678201197207E-2</v>
      </c>
      <c r="S84" s="66">
        <f>(1+(R84/$S$2))^$S$2-1</f>
        <v>7.9929408596455476E-2</v>
      </c>
      <c r="T84" s="66">
        <f>Q84-R84</f>
        <v>0.18548578485244777</v>
      </c>
    </row>
    <row r="85" spans="2:20" x14ac:dyDescent="0.3">
      <c r="B85" s="21">
        <f>B84+0.01</f>
        <v>0.82000000000000051</v>
      </c>
      <c r="C85" s="67">
        <f>O85-J85</f>
        <v>0.13230700000000017</v>
      </c>
      <c r="D85" s="68">
        <f>(1+(C85/$S$2))^$S$2-1</f>
        <v>0.14145868830757147</v>
      </c>
      <c r="E85" s="69">
        <f>((((($F$2*$I$2)))*365)+$Q$2)/($Q$2)-1</f>
        <v>7.059023258869912E-2</v>
      </c>
      <c r="F85" s="66">
        <f>(1+(E85/$S$2))^$S$2-1</f>
        <v>7.3141396251394264E-2</v>
      </c>
      <c r="G85" s="66">
        <f>F85+D85</f>
        <v>0.21460008455896573</v>
      </c>
      <c r="H85" s="66">
        <f>(1+I85)*G85</f>
        <v>0.22828522745957364</v>
      </c>
      <c r="I85" s="28">
        <f>N85*$J$2</f>
        <v>6.3770445052399996E-2</v>
      </c>
      <c r="J85" s="28">
        <f>$J$2*O85</f>
        <v>5.6703000000000066E-2</v>
      </c>
      <c r="K85" s="28">
        <f>(Q85-S85-G85)</f>
        <v>-3.4287810720991629E-2</v>
      </c>
      <c r="L85" s="28">
        <f>M85*$J$2</f>
        <v>5.7105593654181427E-2</v>
      </c>
      <c r="M85" s="28">
        <f>(G85)-(C85*T85)</f>
        <v>0.19035197884727142</v>
      </c>
      <c r="N85" s="28">
        <f>Q85*B85</f>
        <v>0.21256815017466668</v>
      </c>
      <c r="O85" s="28">
        <f>P85*B85</f>
        <v>0.18901000000000023</v>
      </c>
      <c r="P85" s="68">
        <f>P84-0.25%</f>
        <v>0.23050000000000015</v>
      </c>
      <c r="Q85" s="67">
        <f>(1+(P85/$S$2))^$S$2-1</f>
        <v>0.25922945143252019</v>
      </c>
      <c r="R85" s="66">
        <f>((((($G$2*$I$2)))*365)/(B85*$Q$2))</f>
        <v>7.595792602801188E-2</v>
      </c>
      <c r="S85" s="66">
        <f>(1+(R85/$S$2))^$S$2-1</f>
        <v>7.8917177594546084E-2</v>
      </c>
      <c r="T85" s="66">
        <f>Q85-R85</f>
        <v>0.18327152540450831</v>
      </c>
    </row>
    <row r="86" spans="2:20" x14ac:dyDescent="0.3">
      <c r="B86" s="21">
        <f>B85+0.01</f>
        <v>0.83000000000000052</v>
      </c>
      <c r="C86" s="67">
        <f>O86-J86</f>
        <v>0.13246800000000017</v>
      </c>
      <c r="D86" s="68">
        <f>(1+(C86/$S$2))^$S$2-1</f>
        <v>0.14164247815485798</v>
      </c>
      <c r="E86" s="69">
        <f>((((($F$2*$I$2)))*365)+$Q$2)/($Q$2)-1</f>
        <v>7.059023258869912E-2</v>
      </c>
      <c r="F86" s="66">
        <f>(1+(E86/$S$2))^$S$2-1</f>
        <v>7.3141396251394264E-2</v>
      </c>
      <c r="G86" s="66">
        <f>F86+D86</f>
        <v>0.21478387440625224</v>
      </c>
      <c r="H86" s="66">
        <f>(1+I86)*G86</f>
        <v>0.22847962016550735</v>
      </c>
      <c r="I86" s="28">
        <f>N86*$J$2</f>
        <v>6.3765242139874709E-2</v>
      </c>
      <c r="J86" s="28">
        <f>$J$2*O86</f>
        <v>5.6772000000000072E-2</v>
      </c>
      <c r="K86" s="28">
        <f>(Q86-S86-G86)</f>
        <v>-3.6628816781613338E-2</v>
      </c>
      <c r="L86" s="28">
        <f>M86*$J$2</f>
        <v>5.7240459384893055E-2</v>
      </c>
      <c r="M86" s="28">
        <f>(G86)-(C86*T86)</f>
        <v>0.19080153128297686</v>
      </c>
      <c r="N86" s="28">
        <f>Q86*B86</f>
        <v>0.21255080713291571</v>
      </c>
      <c r="O86" s="28">
        <f>P86*B86</f>
        <v>0.18924000000000024</v>
      </c>
      <c r="P86" s="68">
        <f>P85-0.25%</f>
        <v>0.22800000000000015</v>
      </c>
      <c r="Q86" s="67">
        <f>(1+(P86/$S$2))^$S$2-1</f>
        <v>0.25608530979869348</v>
      </c>
      <c r="R86" s="66">
        <f>((((($G$2*$I$2)))*365)/(B86*$Q$2))</f>
        <v>7.5042770292734623E-2</v>
      </c>
      <c r="S86" s="66">
        <f>(1+(R86/$S$2))^$S$2-1</f>
        <v>7.7930252174054582E-2</v>
      </c>
      <c r="T86" s="66">
        <f>Q86-R86</f>
        <v>0.18104253950595886</v>
      </c>
    </row>
    <row r="87" spans="2:20" x14ac:dyDescent="0.3">
      <c r="B87" s="21">
        <f>B86+0.01</f>
        <v>0.84000000000000052</v>
      </c>
      <c r="C87" s="67">
        <f>O87-J87</f>
        <v>0.13259400000000016</v>
      </c>
      <c r="D87" s="68">
        <f>(1+(C87/$S$2))^$S$2-1</f>
        <v>0.14178633442339761</v>
      </c>
      <c r="E87" s="69">
        <f>((((($F$2*$I$2)))*365)+$Q$2)/($Q$2)-1</f>
        <v>7.059023258869912E-2</v>
      </c>
      <c r="F87" s="66">
        <f>(1+(E87/$S$2))^$S$2-1</f>
        <v>7.3141396251394264E-2</v>
      </c>
      <c r="G87" s="66">
        <f>F87+D87</f>
        <v>0.21492773067479187</v>
      </c>
      <c r="H87" s="66">
        <f>(1+I87)*G87</f>
        <v>0.22862790183657328</v>
      </c>
      <c r="I87" s="28">
        <f>N87*$J$2</f>
        <v>6.3743152727514629E-2</v>
      </c>
      <c r="J87" s="28">
        <f>$J$2*O87</f>
        <v>5.6826000000000064E-2</v>
      </c>
      <c r="K87" s="28">
        <f>(Q87-S87-G87)</f>
        <v>-3.8946407380842318E-2</v>
      </c>
      <c r="L87" s="28">
        <f>M87*$J$2</f>
        <v>5.7365992365785705E-2</v>
      </c>
      <c r="M87" s="28">
        <f>(G87)-(C87*T87)</f>
        <v>0.19121997455261902</v>
      </c>
      <c r="N87" s="28">
        <f>Q87*B87</f>
        <v>0.21247717575838213</v>
      </c>
      <c r="O87" s="28">
        <f>P87*B87</f>
        <v>0.18942000000000023</v>
      </c>
      <c r="P87" s="68">
        <f>P86-0.25%</f>
        <v>0.22550000000000014</v>
      </c>
      <c r="Q87" s="67">
        <f>(1+(P87/$S$2))^$S$2-1</f>
        <v>0.25294901875997855</v>
      </c>
      <c r="R87" s="66">
        <f>((((($G$2*$I$2)))*365)/(B87*$Q$2))</f>
        <v>7.4149403979725886E-2</v>
      </c>
      <c r="S87" s="66">
        <f>(1+(R87/$S$2))^$S$2-1</f>
        <v>7.6967695466028996E-2</v>
      </c>
      <c r="T87" s="66">
        <f>Q87-R87</f>
        <v>0.17879961478025266</v>
      </c>
    </row>
    <row r="88" spans="2:20" x14ac:dyDescent="0.3">
      <c r="B88" s="21">
        <f>B87+0.01</f>
        <v>0.85000000000000053</v>
      </c>
      <c r="C88" s="67">
        <f>O88-J88</f>
        <v>0.13268500000000016</v>
      </c>
      <c r="D88" s="68">
        <f>(1+(C88/$S$2))^$S$2-1</f>
        <v>0.14189024155560293</v>
      </c>
      <c r="E88" s="69">
        <f>((((($F$2*$I$2)))*365)+$Q$2)/($Q$2)-1</f>
        <v>7.059023258869912E-2</v>
      </c>
      <c r="F88" s="66">
        <f>(1+(E88/$S$2))^$S$2-1</f>
        <v>7.3141396251394264E-2</v>
      </c>
      <c r="G88" s="66">
        <f>F88+D88</f>
        <v>0.21503163780699719</v>
      </c>
      <c r="H88" s="66">
        <f>(1+I88)*G88</f>
        <v>0.22873006543556046</v>
      </c>
      <c r="I88" s="28">
        <f>N88*$J$2</f>
        <v>6.3704242632697486E-2</v>
      </c>
      <c r="J88" s="28">
        <f>$J$2*O88</f>
        <v>5.6865000000000068E-2</v>
      </c>
      <c r="K88" s="28">
        <f>(Q88-S88-G88)</f>
        <v>-4.1239695268559418E-2</v>
      </c>
      <c r="L88" s="28">
        <f>M88*$J$2</f>
        <v>5.7482089001366345E-2</v>
      </c>
      <c r="M88" s="28">
        <f>(G88)-(C88*T88)</f>
        <v>0.19160696333788782</v>
      </c>
      <c r="N88" s="28">
        <f>Q88*B88</f>
        <v>0.21234747544232496</v>
      </c>
      <c r="O88" s="28">
        <f>P88*B88</f>
        <v>0.18955000000000025</v>
      </c>
      <c r="P88" s="68">
        <f>P87-0.25%</f>
        <v>0.22300000000000014</v>
      </c>
      <c r="Q88" s="67">
        <f>(1+(P88/$S$2))^$S$2-1</f>
        <v>0.24982055934391156</v>
      </c>
      <c r="R88" s="66">
        <f>((((($G$2*$I$2)))*365)/(B88*$Q$2))</f>
        <v>7.3277058050552638E-2</v>
      </c>
      <c r="S88" s="66">
        <f>(1+(R88/$S$2))^$S$2-1</f>
        <v>7.6028616805473792E-2</v>
      </c>
      <c r="T88" s="66">
        <f>Q88-R88</f>
        <v>0.17654350129335894</v>
      </c>
    </row>
    <row r="89" spans="2:20" x14ac:dyDescent="0.3">
      <c r="B89" s="21">
        <f>B88+0.01</f>
        <v>0.86000000000000054</v>
      </c>
      <c r="C89" s="67">
        <f>O89-J89</f>
        <v>0.13274100000000016</v>
      </c>
      <c r="D89" s="68">
        <f>(1+(C89/$S$2))^$S$2-1</f>
        <v>0.14195418923082892</v>
      </c>
      <c r="E89" s="69">
        <f>((((($F$2*$I$2)))*365)+$Q$2)/($Q$2)-1</f>
        <v>7.059023258869912E-2</v>
      </c>
      <c r="F89" s="66">
        <f>(1+(E89/$S$2))^$S$2-1</f>
        <v>7.3141396251394264E-2</v>
      </c>
      <c r="G89" s="66">
        <f>F89+D89</f>
        <v>0.21509558548222318</v>
      </c>
      <c r="H89" s="66">
        <f>(1+I89)*G89</f>
        <v>0.22878611339940047</v>
      </c>
      <c r="I89" s="28">
        <f>N89*$J$2</f>
        <v>6.3648576917487487E-2</v>
      </c>
      <c r="J89" s="28">
        <f>$J$2*O89</f>
        <v>5.6889000000000071E-2</v>
      </c>
      <c r="K89" s="28">
        <f>(Q89-S89-G89)</f>
        <v>-4.3507842515459805E-2</v>
      </c>
      <c r="L89" s="28">
        <f>M89*$J$2</f>
        <v>5.7588647844528967E-2</v>
      </c>
      <c r="M89" s="28">
        <f>(G89)-(C89*T89)</f>
        <v>0.19196215948176323</v>
      </c>
      <c r="N89" s="28">
        <f>Q89*B89</f>
        <v>0.21216192305829162</v>
      </c>
      <c r="O89" s="28">
        <f>P89*B89</f>
        <v>0.18963000000000024</v>
      </c>
      <c r="P89" s="68">
        <f>P88-0.25%</f>
        <v>0.22050000000000014</v>
      </c>
      <c r="Q89" s="67">
        <f>(1+(P89/$S$2))^$S$2-1</f>
        <v>0.24669991053289708</v>
      </c>
      <c r="R89" s="66">
        <f>((((($G$2*$I$2)))*365)/(B89*$Q$2))</f>
        <v>7.2424999236011325E-2</v>
      </c>
      <c r="S89" s="66">
        <f>(1+(R89/$S$2))^$S$2-1</f>
        <v>7.5112167566133703E-2</v>
      </c>
      <c r="T89" s="66">
        <f>Q89-R89</f>
        <v>0.17427491129688577</v>
      </c>
    </row>
    <row r="90" spans="2:20" x14ac:dyDescent="0.3">
      <c r="B90" s="21">
        <f>B89+0.01</f>
        <v>0.87000000000000055</v>
      </c>
      <c r="C90" s="67">
        <f>O90-J90</f>
        <v>0.14037450000000018</v>
      </c>
      <c r="D90" s="68">
        <f>(1+(C90/$S$2))^$S$2-1</f>
        <v>0.15070465183322979</v>
      </c>
      <c r="E90" s="69">
        <f>((((($F$2*$I$2)))*365)+$Q$2)/($Q$2)-1</f>
        <v>7.059023258869912E-2</v>
      </c>
      <c r="F90" s="66">
        <f>(1+(E90/$S$2))^$S$2-1</f>
        <v>7.3141396251394264E-2</v>
      </c>
      <c r="G90" s="66">
        <f>F90+D90</f>
        <v>0.22384604808462405</v>
      </c>
      <c r="H90" s="66">
        <f>(1+I90)*G90</f>
        <v>0.23899122251795618</v>
      </c>
      <c r="I90" s="28">
        <f>N90*$J$2</f>
        <v>6.7658886823887807E-2</v>
      </c>
      <c r="J90" s="28">
        <f>$J$2*O90</f>
        <v>6.0160500000000075E-2</v>
      </c>
      <c r="K90" s="28">
        <f>(Q90-S90-G90)</f>
        <v>-3.8834136749188009E-2</v>
      </c>
      <c r="L90" s="28">
        <f>M90*$J$2</f>
        <v>5.9251982632049359E-2</v>
      </c>
      <c r="M90" s="28">
        <f>(G90)-(C90*T90)</f>
        <v>0.19750660877349788</v>
      </c>
      <c r="N90" s="28">
        <f>Q90*B90</f>
        <v>0.22552962274629271</v>
      </c>
      <c r="O90" s="28">
        <f>P90*B90</f>
        <v>0.20053500000000027</v>
      </c>
      <c r="P90" s="68">
        <f>P89+0.01</f>
        <v>0.23050000000000015</v>
      </c>
      <c r="Q90" s="67">
        <f>(1+(P90/$S$2))^$S$2-1</f>
        <v>0.25922945143252019</v>
      </c>
      <c r="R90" s="66">
        <f>((((($G$2*$I$2)))*365)/(B90*$Q$2))</f>
        <v>7.159252798042498E-2</v>
      </c>
      <c r="S90" s="66">
        <f>(1+(R90/$S$2))^$S$2-1</f>
        <v>7.4217540097084145E-2</v>
      </c>
      <c r="T90" s="66">
        <f>Q90-R90</f>
        <v>0.18763692345209521</v>
      </c>
    </row>
    <row r="91" spans="2:20" x14ac:dyDescent="0.3">
      <c r="B91" s="21">
        <f>B90+0.01</f>
        <v>0.88000000000000056</v>
      </c>
      <c r="C91" s="67">
        <f>O91-J91</f>
        <v>0.1481480000000002</v>
      </c>
      <c r="D91" s="68">
        <f>(1+(C91/$S$2))^$S$2-1</f>
        <v>0.15968451100151504</v>
      </c>
      <c r="E91" s="69">
        <f>((((($F$2*$I$2)))*365)+$Q$2)/($Q$2)-1</f>
        <v>7.059023258869912E-2</v>
      </c>
      <c r="F91" s="66">
        <f>(1+(E91/$S$2))^$S$2-1</f>
        <v>7.3141396251394264E-2</v>
      </c>
      <c r="G91" s="66">
        <f>F91+D91</f>
        <v>0.2328259072529093</v>
      </c>
      <c r="H91" s="66">
        <f>(1+I91)*G91</f>
        <v>0.24953759626661845</v>
      </c>
      <c r="I91" s="28">
        <f>N91*$J$2</f>
        <v>7.1777617924434392E-2</v>
      </c>
      <c r="J91" s="28">
        <f>$J$2*O91</f>
        <v>6.3492000000000076E-2</v>
      </c>
      <c r="K91" s="28">
        <f>(Q91-S91-G91)</f>
        <v>-3.428495481188909E-2</v>
      </c>
      <c r="L91" s="28">
        <f>M91*$J$2</f>
        <v>6.0909739342610944E-2</v>
      </c>
      <c r="M91" s="28">
        <f>(G91)-(C91*T91)</f>
        <v>0.20303246447536982</v>
      </c>
      <c r="N91" s="28">
        <f>Q91*B91</f>
        <v>0.2392587264147813</v>
      </c>
      <c r="O91" s="28">
        <f>P91*B91</f>
        <v>0.21164000000000027</v>
      </c>
      <c r="P91" s="68">
        <f>P90+0.01</f>
        <v>0.24050000000000016</v>
      </c>
      <c r="Q91" s="67">
        <f>(1+(P91/$S$2))^$S$2-1</f>
        <v>0.27188491638043311</v>
      </c>
      <c r="R91" s="66">
        <f>((((($G$2*$I$2)))*365)/(B91*$Q$2))</f>
        <v>7.0778976526101975E-2</v>
      </c>
      <c r="S91" s="66">
        <f>(1+(R91/$S$2))^$S$2-1</f>
        <v>7.3343963939412893E-2</v>
      </c>
      <c r="T91" s="66">
        <f>Q91-R91</f>
        <v>0.20110593985433112</v>
      </c>
    </row>
    <row r="92" spans="2:20" x14ac:dyDescent="0.3">
      <c r="B92" s="21">
        <f>B91+0.01</f>
        <v>0.89000000000000057</v>
      </c>
      <c r="C92" s="67">
        <f>O92-J92</f>
        <v>0.15606150000000019</v>
      </c>
      <c r="D92" s="68">
        <f>(1+(C92/$S$2))^$S$2-1</f>
        <v>0.16889808146003249</v>
      </c>
      <c r="E92" s="69">
        <f>((((($F$2*$I$2)))*365)+$Q$2)/($Q$2)-1</f>
        <v>7.059023258869912E-2</v>
      </c>
      <c r="F92" s="66">
        <f>(1+(E92/$S$2))^$S$2-1</f>
        <v>7.3141396251394264E-2</v>
      </c>
      <c r="G92" s="66">
        <f>F92+D92</f>
        <v>0.24203947771142675</v>
      </c>
      <c r="H92" s="66">
        <f>(1+I92)*G92</f>
        <v>0.26043598867903761</v>
      </c>
      <c r="I92" s="28">
        <f>N92*$J$2</f>
        <v>7.6006241384904347E-2</v>
      </c>
      <c r="J92" s="28">
        <f>$J$2*O92</f>
        <v>6.6883500000000082E-2</v>
      </c>
      <c r="K92" s="28">
        <f>(Q92-S92-G92)</f>
        <v>-2.9862612706235581E-2</v>
      </c>
      <c r="L92" s="28">
        <f>M92*$J$2</f>
        <v>6.2560677579521967E-2</v>
      </c>
      <c r="M92" s="28">
        <f>(G92)-(C92*T92)</f>
        <v>0.2085355919317399</v>
      </c>
      <c r="N92" s="28">
        <f>Q92*B92</f>
        <v>0.25335413794968115</v>
      </c>
      <c r="O92" s="28">
        <f>P92*B92</f>
        <v>0.22294500000000028</v>
      </c>
      <c r="P92" s="68">
        <f>P91+0.01</f>
        <v>0.25050000000000017</v>
      </c>
      <c r="Q92" s="67">
        <f>(1+(P92/$S$2))^$S$2-1</f>
        <v>0.28466757072997861</v>
      </c>
      <c r="R92" s="66">
        <f>((((($G$2*$I$2)))*365)/(B92*$Q$2))</f>
        <v>6.998370712693229E-2</v>
      </c>
      <c r="S92" s="66">
        <f>(1+(R92/$S$2))^$S$2-1</f>
        <v>7.2490705724787441E-2</v>
      </c>
      <c r="T92" s="66">
        <f>Q92-R92</f>
        <v>0.21468386360304631</v>
      </c>
    </row>
    <row r="93" spans="2:20" x14ac:dyDescent="0.3">
      <c r="B93" s="21">
        <f>B92+0.01</f>
        <v>0.90000000000000058</v>
      </c>
      <c r="C93" s="67">
        <f>O93-J93</f>
        <v>0.16411500000000021</v>
      </c>
      <c r="D93" s="68">
        <f>(1+(C93/$S$2))^$S$2-1</f>
        <v>0.1783498097209697</v>
      </c>
      <c r="E93" s="69">
        <f>((((($F$2*$I$2)))*365)+$Q$2)/($Q$2)-1</f>
        <v>7.059023258869912E-2</v>
      </c>
      <c r="F93" s="66">
        <f>(1+(E93/$S$2))^$S$2-1</f>
        <v>7.3141396251394264E-2</v>
      </c>
      <c r="G93" s="66">
        <f>F93+D93</f>
        <v>0.25149120597236396</v>
      </c>
      <c r="H93" s="66">
        <f>(1+I93)*G93</f>
        <v>0.27169758053552406</v>
      </c>
      <c r="I93" s="28">
        <f>N93*$J$2</f>
        <v>8.0346247038874788E-2</v>
      </c>
      <c r="J93" s="28">
        <f>$J$2*O93</f>
        <v>7.0335000000000092E-2</v>
      </c>
      <c r="K93" s="28">
        <f>(Q93-S93-G93)</f>
        <v>-2.5569577901734641E-2</v>
      </c>
      <c r="L93" s="28">
        <f>M93*$J$2</f>
        <v>6.4203551885727531E-2</v>
      </c>
      <c r="M93" s="28">
        <f>(G93)-(C93*T93)</f>
        <v>0.21401183961909176</v>
      </c>
      <c r="N93" s="28">
        <f>Q93*B93</f>
        <v>0.26782082346291597</v>
      </c>
      <c r="O93" s="28">
        <f>P93*B93</f>
        <v>0.2344500000000003</v>
      </c>
      <c r="P93" s="68">
        <f>P92+0.01</f>
        <v>0.26050000000000018</v>
      </c>
      <c r="Q93" s="67">
        <f>(1+(P93/$S$2))^$S$2-1</f>
        <v>0.29757869273657311</v>
      </c>
      <c r="R93" s="66">
        <f>((((($G$2*$I$2)))*365)/(B93*$Q$2))</f>
        <v>6.920611038107749E-2</v>
      </c>
      <c r="S93" s="66">
        <f>(1+(R93/$S$2))^$S$2-1</f>
        <v>7.1657064665943793E-2</v>
      </c>
      <c r="T93" s="66">
        <f>Q93-R93</f>
        <v>0.22837258235549562</v>
      </c>
    </row>
    <row r="94" spans="2:20" x14ac:dyDescent="0.3">
      <c r="B94" s="21">
        <f>B93+0.01</f>
        <v>0.91000000000000059</v>
      </c>
      <c r="C94" s="67">
        <f>O94-J94</f>
        <v>0.17867850000000024</v>
      </c>
      <c r="D94" s="68">
        <f>(1+(C94/$S$2))^$S$2-1</f>
        <v>0.19563627619847601</v>
      </c>
      <c r="E94" s="69">
        <f>((((($F$2*$I$2)))*365)+$Q$2)/($Q$2)-1</f>
        <v>7.059023258869912E-2</v>
      </c>
      <c r="F94" s="66">
        <f>(1+(E94/$S$2))^$S$2-1</f>
        <v>7.3141396251394264E-2</v>
      </c>
      <c r="G94" s="66">
        <f>F94+D94</f>
        <v>0.26877767244987028</v>
      </c>
      <c r="H94" s="66">
        <f>(1+I94)*G94</f>
        <v>0.29253629746803134</v>
      </c>
      <c r="I94" s="28">
        <f>N94*$J$2</f>
        <v>8.8395084314871003E-2</v>
      </c>
      <c r="J94" s="28">
        <f>$J$2*O94</f>
        <v>7.6576500000000103E-2</v>
      </c>
      <c r="K94" s="28">
        <f>(Q94-S94-G94)</f>
        <v>-1.5828526886148886E-2</v>
      </c>
      <c r="L94" s="28">
        <f>M94*$J$2</f>
        <v>6.6945854268533778E-2</v>
      </c>
      <c r="M94" s="28">
        <f>(G94)-(C94*T94)</f>
        <v>0.22315284756177928</v>
      </c>
      <c r="N94" s="28">
        <f>Q94*B94</f>
        <v>0.29465028104957003</v>
      </c>
      <c r="O94" s="28">
        <f>P94*B94</f>
        <v>0.25525500000000034</v>
      </c>
      <c r="P94" s="68">
        <f>P93+0.02</f>
        <v>0.28050000000000019</v>
      </c>
      <c r="Q94" s="67">
        <f>(1+(P94/$S$2))^$S$2-1</f>
        <v>0.32379151763688996</v>
      </c>
      <c r="R94" s="66">
        <f>((((($G$2*$I$2)))*365)/(B94*$Q$2))</f>
        <v>6.8445603673593119E-2</v>
      </c>
      <c r="S94" s="66">
        <f>(1+(R94/$S$2))^$S$2-1</f>
        <v>7.0842372073168569E-2</v>
      </c>
      <c r="T94" s="66">
        <f>Q94-R94</f>
        <v>0.25534591396329687</v>
      </c>
    </row>
    <row r="95" spans="2:20" x14ac:dyDescent="0.3">
      <c r="B95" s="21">
        <f>B94+0.01</f>
        <v>0.9200000000000006</v>
      </c>
      <c r="C95" s="67">
        <f>O95-J95</f>
        <v>0.19352200000000025</v>
      </c>
      <c r="D95" s="68">
        <f>(1+(C95/$S$2))^$S$2-1</f>
        <v>0.21351607308512244</v>
      </c>
      <c r="E95" s="69">
        <f>((((($F$2*$I$2)))*365)+$Q$2)/($Q$2)-1</f>
        <v>7.059023258869912E-2</v>
      </c>
      <c r="F95" s="66">
        <f>(1+(E95/$S$2))^$S$2-1</f>
        <v>7.3141396251394264E-2</v>
      </c>
      <c r="G95" s="66">
        <f>F95+D95</f>
        <v>0.2866574693365167</v>
      </c>
      <c r="H95" s="66">
        <f>(1+I95)*G95</f>
        <v>0.31439081986053097</v>
      </c>
      <c r="I95" s="28">
        <f>N95*$J$2</f>
        <v>9.674735002790795E-2</v>
      </c>
      <c r="J95" s="28">
        <f>$J$2*O95</f>
        <v>8.2938000000000109E-2</v>
      </c>
      <c r="K95" s="28">
        <f>(Q95-S95-G95)</f>
        <v>-6.1695825089518319E-3</v>
      </c>
      <c r="L95" s="28">
        <f>M95*$J$2</f>
        <v>6.9576962158622663E-2</v>
      </c>
      <c r="M95" s="28">
        <f>(G95)-(C95*T95)</f>
        <v>0.2319232071954089</v>
      </c>
      <c r="N95" s="28">
        <f>Q95*B95</f>
        <v>0.32249116675969319</v>
      </c>
      <c r="O95" s="28">
        <f>P95*B95</f>
        <v>0.27646000000000037</v>
      </c>
      <c r="P95" s="68">
        <f>P94+0.02</f>
        <v>0.30050000000000021</v>
      </c>
      <c r="Q95" s="67">
        <f>(1+(P95/$S$2))^$S$2-1</f>
        <v>0.35053387691270976</v>
      </c>
      <c r="R95" s="66">
        <f>((((($G$2*$I$2)))*365)/(B95*$Q$2))</f>
        <v>6.7701629720619272E-2</v>
      </c>
      <c r="S95" s="66">
        <f>(1+(R95/$S$2))^$S$2-1</f>
        <v>7.0045990085144894E-2</v>
      </c>
      <c r="T95" s="66">
        <f>Q95-R95</f>
        <v>0.28283224719209049</v>
      </c>
    </row>
    <row r="96" spans="2:20" x14ac:dyDescent="0.3">
      <c r="B96" s="21">
        <f>B95+0.01</f>
        <v>0.9300000000000006</v>
      </c>
      <c r="C96" s="67">
        <f>O96-J96</f>
        <v>0.20864550000000029</v>
      </c>
      <c r="D96" s="68">
        <f>(1+(C96/$S$2))^$S$2-1</f>
        <v>0.23200816106912159</v>
      </c>
      <c r="E96" s="69">
        <f>((((($F$2*$I$2)))*365)+$Q$2)/($Q$2)-1</f>
        <v>7.059023258869912E-2</v>
      </c>
      <c r="F96" s="66">
        <f>(1+(E96/$S$2))^$S$2-1</f>
        <v>7.3141396251394264E-2</v>
      </c>
      <c r="G96" s="66">
        <f>F96+D96</f>
        <v>0.30514955732051585</v>
      </c>
      <c r="H96" s="66">
        <f>(1+I96)*G96</f>
        <v>0.33731561453369791</v>
      </c>
      <c r="I96" s="28">
        <f>N96*$J$2</f>
        <v>0.10541079428601687</v>
      </c>
      <c r="J96" s="28">
        <f>$J$2*O96</f>
        <v>8.9419500000000124E-2</v>
      </c>
      <c r="K96" s="28">
        <f>(Q96-S96-G96)</f>
        <v>3.3996023708289247E-3</v>
      </c>
      <c r="L96" s="28">
        <f>M96*$J$2</f>
        <v>7.2088081031365436E-2</v>
      </c>
      <c r="M96" s="28">
        <f>(G96)-(C96*T96)</f>
        <v>0.24029360343788478</v>
      </c>
      <c r="N96" s="28">
        <f>Q96*B96</f>
        <v>0.35136931428672291</v>
      </c>
      <c r="O96" s="28">
        <f>P96*B96</f>
        <v>0.29806500000000041</v>
      </c>
      <c r="P96" s="68">
        <f>P95+0.02</f>
        <v>0.32050000000000023</v>
      </c>
      <c r="Q96" s="67">
        <f>(1+(P96/$S$2))^$S$2-1</f>
        <v>0.37781646697497062</v>
      </c>
      <c r="R96" s="66">
        <f>((((($G$2*$I$2)))*365)/(B96*$Q$2))</f>
        <v>6.6973655207494334E-2</v>
      </c>
      <c r="S96" s="66">
        <f>(1+(R96/$S$2))^$S$2-1</f>
        <v>6.9267307283625845E-2</v>
      </c>
      <c r="T96" s="66">
        <f>Q96-R96</f>
        <v>0.3108428117674763</v>
      </c>
    </row>
    <row r="97" spans="2:20" x14ac:dyDescent="0.3">
      <c r="B97" s="21">
        <f>B96+0.01</f>
        <v>0.94000000000000061</v>
      </c>
      <c r="C97" s="67">
        <f>O97-J97</f>
        <v>0.22404900000000033</v>
      </c>
      <c r="D97" s="68">
        <f>(1+(C97/$S$2))^$S$2-1</f>
        <v>0.25113230859614766</v>
      </c>
      <c r="E97" s="69">
        <f>((((($F$2*$I$2)))*365)+$Q$2)/($Q$2)-1</f>
        <v>7.059023258869912E-2</v>
      </c>
      <c r="F97" s="66">
        <f>(1+(E97/$S$2))^$S$2-1</f>
        <v>7.3141396251394264E-2</v>
      </c>
      <c r="G97" s="66">
        <f>F97+D97</f>
        <v>0.32427370484754192</v>
      </c>
      <c r="H97" s="66">
        <f>(1+I97)*G97</f>
        <v>0.36136846244776782</v>
      </c>
      <c r="I97" s="28">
        <f>N97*$J$2</f>
        <v>0.11439335674061546</v>
      </c>
      <c r="J97" s="28">
        <f>$J$2*O97</f>
        <v>9.6021000000000134E-2</v>
      </c>
      <c r="K97" s="28">
        <f>(Q97-S97-G97)</f>
        <v>1.2870755485046681E-2</v>
      </c>
      <c r="L97" s="28">
        <f>M97*$J$2</f>
        <v>7.4470179505655917E-2</v>
      </c>
      <c r="M97" s="28">
        <f>(G97)-(C97*T97)</f>
        <v>0.24823393168551972</v>
      </c>
      <c r="N97" s="28">
        <f>Q97*B97</f>
        <v>0.38131118913538486</v>
      </c>
      <c r="O97" s="28">
        <f>P97*B97</f>
        <v>0.32007000000000047</v>
      </c>
      <c r="P97" s="68">
        <f>P96+0.02</f>
        <v>0.34050000000000025</v>
      </c>
      <c r="Q97" s="67">
        <f>(1+(P97/$S$2))^$S$2-1</f>
        <v>0.405650201207856</v>
      </c>
      <c r="R97" s="66">
        <f>((((($G$2*$I$2)))*365)/(B97*$Q$2))</f>
        <v>6.6261169513797596E-2</v>
      </c>
      <c r="S97" s="66">
        <f>(1+(R97/$S$2))^$S$2-1</f>
        <v>6.8505740875267396E-2</v>
      </c>
      <c r="T97" s="66">
        <f>Q97-R97</f>
        <v>0.33938903169405843</v>
      </c>
    </row>
    <row r="98" spans="2:20" x14ac:dyDescent="0.3">
      <c r="B98" s="21">
        <f>B97+0.01</f>
        <v>0.95000000000000062</v>
      </c>
      <c r="C98" s="67">
        <f>O98-J98</f>
        <v>0.23973250000000035</v>
      </c>
      <c r="D98" s="68">
        <f>(1+(C98/$S$2))^$S$2-1</f>
        <v>0.27090911965149389</v>
      </c>
      <c r="E98" s="69">
        <f>((((($F$2*$I$2)))*365)+$Q$2)/($Q$2)-1</f>
        <v>7.059023258869912E-2</v>
      </c>
      <c r="F98" s="66">
        <f>(1+(E98/$S$2))^$S$2-1</f>
        <v>7.3141396251394264E-2</v>
      </c>
      <c r="G98" s="66">
        <f>F98+D98</f>
        <v>0.34405051590288815</v>
      </c>
      <c r="H98" s="66">
        <f>(1+I98)*G98</f>
        <v>0.38661065569124969</v>
      </c>
      <c r="I98" s="28">
        <f>N98*$J$2</f>
        <v>0.12370317096218089</v>
      </c>
      <c r="J98" s="28">
        <f>$J$2*O98</f>
        <v>0.10274250000000014</v>
      </c>
      <c r="K98" s="28">
        <f>(Q98-S98-G98)</f>
        <v>2.2234965069290569E-2</v>
      </c>
      <c r="L98" s="28">
        <f>M98*$J$2</f>
        <v>7.6713983306319594E-2</v>
      </c>
      <c r="M98" s="28">
        <f>(G98)-(C98*T98)</f>
        <v>0.255713277687732</v>
      </c>
      <c r="N98" s="28">
        <f>Q98*B98</f>
        <v>0.41234390320726966</v>
      </c>
      <c r="O98" s="28">
        <f>P98*B98</f>
        <v>0.34247500000000047</v>
      </c>
      <c r="P98" s="68">
        <f>P97+0.02</f>
        <v>0.36050000000000026</v>
      </c>
      <c r="Q98" s="67">
        <f>(1+(P98/$S$2))^$S$2-1</f>
        <v>0.43404621390238884</v>
      </c>
      <c r="R98" s="66">
        <f>((((($G$2*$I$2)))*365)/(B98*$Q$2))</f>
        <v>6.5563683518915505E-2</v>
      </c>
      <c r="S98" s="66">
        <f>(1+(R98/$S$2))^$S$2-1</f>
        <v>6.7760732930210121E-2</v>
      </c>
      <c r="T98" s="66">
        <f>Q98-R98</f>
        <v>0.36848253038347334</v>
      </c>
    </row>
    <row r="99" spans="2:20" x14ac:dyDescent="0.3">
      <c r="B99" s="21">
        <f>B98+0.01</f>
        <v>0.96000000000000063</v>
      </c>
      <c r="C99" s="67">
        <f>O99-J99</f>
        <v>0.27585600000000032</v>
      </c>
      <c r="D99" s="68">
        <f>(1+(C99/$S$2))^$S$2-1</f>
        <v>0.31765808405080542</v>
      </c>
      <c r="E99" s="69">
        <f>((((($F$2*$I$2)))*365)+$Q$2)/($Q$2)-1</f>
        <v>7.059023258869912E-2</v>
      </c>
      <c r="F99" s="66">
        <f>(1+(E99/$S$2))^$S$2-1</f>
        <v>7.3141396251394264E-2</v>
      </c>
      <c r="G99" s="66">
        <f>F99+D99</f>
        <v>0.39079948030219969</v>
      </c>
      <c r="H99" s="66">
        <f>(1+I99)*G99</f>
        <v>0.44792675967642814</v>
      </c>
      <c r="I99" s="28">
        <f>N99*$J$2</f>
        <v>0.14618054079819329</v>
      </c>
      <c r="J99" s="28">
        <f>$J$2*O99</f>
        <v>0.11822400000000013</v>
      </c>
      <c r="K99" s="28">
        <f>(Q99-S99-G99)</f>
        <v>4.9740092719092521E-2</v>
      </c>
      <c r="L99" s="28">
        <f>M99*$J$2</f>
        <v>8.0604187163159743E-2</v>
      </c>
      <c r="M99" s="28">
        <f>(G99)-(C99*T99)</f>
        <v>0.26868062387719915</v>
      </c>
      <c r="N99" s="28">
        <f>Q99*B99</f>
        <v>0.48726846932731094</v>
      </c>
      <c r="O99" s="28">
        <f>P99*B99</f>
        <v>0.39408000000000049</v>
      </c>
      <c r="P99" s="68">
        <f>P98+0.05</f>
        <v>0.41050000000000025</v>
      </c>
      <c r="Q99" s="67">
        <f>(1+(P99/$S$2))^$S$2-1</f>
        <v>0.50757132221594858</v>
      </c>
      <c r="R99" s="66">
        <f>((((($G$2*$I$2)))*365)/(B99*$Q$2))</f>
        <v>6.4880728482260133E-2</v>
      </c>
      <c r="S99" s="66">
        <f>(1+(R99/$S$2))^$S$2-1</f>
        <v>6.7031749194656376E-2</v>
      </c>
      <c r="T99" s="66">
        <f>Q99-R99</f>
        <v>0.44269059373368846</v>
      </c>
    </row>
    <row r="100" spans="2:20" x14ac:dyDescent="0.3">
      <c r="B100" s="21">
        <f>B99+0.01</f>
        <v>0.97000000000000064</v>
      </c>
      <c r="C100" s="67">
        <f>O100-J100</f>
        <v>0.34662950000000042</v>
      </c>
      <c r="D100" s="68">
        <f>(1+(C100/$S$2))^$S$2-1</f>
        <v>0.41429259257427664</v>
      </c>
      <c r="E100" s="69">
        <f>((((($F$2*$I$2)))*365)+$Q$2)/($Q$2)-1</f>
        <v>7.059023258869912E-2</v>
      </c>
      <c r="F100" s="66">
        <f>(1+(E100/$S$2))^$S$2-1</f>
        <v>7.3141396251394264E-2</v>
      </c>
      <c r="G100" s="66">
        <f>F100+D100</f>
        <v>0.48743398882567091</v>
      </c>
      <c r="H100" s="66">
        <f>(1+I100)*G100</f>
        <v>0.58191920133814756</v>
      </c>
      <c r="I100" s="28">
        <f>N100*$J$2</f>
        <v>0.19384206821545416</v>
      </c>
      <c r="J100" s="28">
        <f>$J$2*O100</f>
        <v>0.14855550000000017</v>
      </c>
      <c r="K100" s="28">
        <f>(Q100-S100-G100)</f>
        <v>0.11237167810483784</v>
      </c>
      <c r="L100" s="28">
        <f>M100*$J$2</f>
        <v>8.3638050527971755E-2</v>
      </c>
      <c r="M100" s="28">
        <f>(G100)-(C100*T100)</f>
        <v>0.27879350175990586</v>
      </c>
      <c r="N100" s="28">
        <f>Q100*B100</f>
        <v>0.64614022738484722</v>
      </c>
      <c r="O100" s="28">
        <f>P100*B100</f>
        <v>0.4951850000000006</v>
      </c>
      <c r="P100" s="68">
        <f>P99+0.1</f>
        <v>0.51050000000000029</v>
      </c>
      <c r="Q100" s="67">
        <f>(1+(P100/$S$2))^$S$2-1</f>
        <v>0.66612394575757405</v>
      </c>
      <c r="R100" s="66">
        <f>((((($G$2*$I$2)))*365)/(B100*$Q$2))</f>
        <v>6.4211854992752296E-2</v>
      </c>
      <c r="S100" s="66">
        <f>(1+(R100/$S$2))^$S$2-1</f>
        <v>6.6318278827065313E-2</v>
      </c>
      <c r="T100" s="66">
        <f>Q100-R100</f>
        <v>0.60191209076482177</v>
      </c>
    </row>
    <row r="101" spans="2:20" x14ac:dyDescent="0.3">
      <c r="B101" s="21">
        <f>B100+0.01</f>
        <v>0.98000000000000065</v>
      </c>
      <c r="C101" s="67">
        <f>O101-J101</f>
        <v>0.41880300000000048</v>
      </c>
      <c r="D101" s="68">
        <f>(1+(C101/$S$2))^$S$2-1</f>
        <v>0.52014079419972203</v>
      </c>
      <c r="E101" s="69">
        <f>((((($F$2*$I$2)))*365)+$Q$2)/($Q$2)-1</f>
        <v>7.059023258869912E-2</v>
      </c>
      <c r="F101" s="66">
        <f>(1+(E101/$S$2))^$S$2-1</f>
        <v>7.3141396251394264E-2</v>
      </c>
      <c r="G101" s="66">
        <f>F101+D101</f>
        <v>0.5932821904511163</v>
      </c>
      <c r="H101" s="66">
        <f>(1+I101)*G101</f>
        <v>0.74003492720524267</v>
      </c>
      <c r="I101" s="28">
        <f>N101*$J$2</f>
        <v>0.24735739436664939</v>
      </c>
      <c r="J101" s="28">
        <f>$J$2*O101</f>
        <v>0.1794870000000002</v>
      </c>
      <c r="K101" s="28">
        <f>(Q101-S101-G101)</f>
        <v>0.18244966001230845</v>
      </c>
      <c r="L101" s="28">
        <f>M101*$J$2</f>
        <v>8.0261787096012671E-2</v>
      </c>
      <c r="M101" s="28">
        <f>(G101)-(C101*T101)</f>
        <v>0.26753929032004226</v>
      </c>
      <c r="N101" s="28">
        <f>Q101*B101</f>
        <v>0.82452464788883129</v>
      </c>
      <c r="O101" s="28">
        <f>P101*B101</f>
        <v>0.59829000000000065</v>
      </c>
      <c r="P101" s="68">
        <f>P100+0.1</f>
        <v>0.61050000000000026</v>
      </c>
      <c r="Q101" s="67">
        <f>(1+(P101/$S$2))^$S$2-1</f>
        <v>0.84135168151921502</v>
      </c>
      <c r="R101" s="66">
        <f>((((($G$2*$I$2)))*365)/(B101*$Q$2))</f>
        <v>6.355663198262218E-2</v>
      </c>
      <c r="S101" s="66">
        <f>(1+(R101/$S$2))^$S$2-1</f>
        <v>6.5619831055790279E-2</v>
      </c>
      <c r="T101" s="66">
        <f>Q101-R101</f>
        <v>0.77779504953659284</v>
      </c>
    </row>
    <row r="102" spans="2:20" x14ac:dyDescent="0.3">
      <c r="B102" s="21">
        <f>B101+0.01</f>
        <v>0.99000000000000066</v>
      </c>
      <c r="C102" s="67">
        <f>O102-J102</f>
        <v>0.49237650000000044</v>
      </c>
      <c r="D102" s="68">
        <f>(1+(C102/$S$2))^$S$2-1</f>
        <v>0.63619993841885036</v>
      </c>
      <c r="E102" s="69">
        <f>((((($F$2*$I$2)))*365)+$Q$2)/($Q$2)-1</f>
        <v>7.059023258869912E-2</v>
      </c>
      <c r="F102" s="66">
        <f>(1+(E102/$S$2))^$S$2-1</f>
        <v>7.3141396251394264E-2</v>
      </c>
      <c r="G102" s="66">
        <f>F102+D102</f>
        <v>0.70934133467024463</v>
      </c>
      <c r="H102" s="66">
        <f>(1+I102)*G102</f>
        <v>0.92739105526720289</v>
      </c>
      <c r="I102" s="28">
        <f>N102*$J$2</f>
        <v>0.30739745442625893</v>
      </c>
      <c r="J102" s="28">
        <f>$J$2*O102</f>
        <v>0.21101850000000019</v>
      </c>
      <c r="K102" s="28">
        <f>(Q102-S102-G102)</f>
        <v>0.2607309916795415</v>
      </c>
      <c r="L102" s="28">
        <f>M102*$J$2</f>
        <v>6.9211584371641308E-2</v>
      </c>
      <c r="M102" s="28">
        <f>(G102)-(C102*T102)</f>
        <v>0.23070528123880435</v>
      </c>
      <c r="N102" s="28">
        <f>Q102*B102</f>
        <v>1.0246581814208631</v>
      </c>
      <c r="O102" s="28">
        <f>P102*B102</f>
        <v>0.70339500000000066</v>
      </c>
      <c r="P102" s="68">
        <f>P101+0.1</f>
        <v>0.71050000000000024</v>
      </c>
      <c r="Q102" s="67">
        <f>(1+(P102/$S$2))^$S$2-1</f>
        <v>1.0350082640614771</v>
      </c>
      <c r="R102" s="66">
        <f>((((($G$2*$I$2)))*365)/(B102*$Q$2))</f>
        <v>6.2914645800979524E-2</v>
      </c>
      <c r="S102" s="66">
        <f>(1+(R102/$S$2))^$S$2-1</f>
        <v>6.4935937711690928E-2</v>
      </c>
      <c r="T102" s="66">
        <f>Q102-R102</f>
        <v>0.97209361826049756</v>
      </c>
    </row>
    <row r="103" spans="2:20" x14ac:dyDescent="0.3">
      <c r="B103" s="21">
        <f>B102+0.01</f>
        <v>1.0000000000000007</v>
      </c>
      <c r="C103" s="67">
        <f>O103-J103</f>
        <v>0.56735000000000058</v>
      </c>
      <c r="D103" s="68">
        <f>(1+(C103/$S$2))^$S$2-1</f>
        <v>0.76358721232100057</v>
      </c>
      <c r="E103" s="69">
        <f>((((($F$2*$I$2)))*365)+$Q$2)/($Q$2)-1</f>
        <v>7.059023258869912E-2</v>
      </c>
      <c r="F103" s="66">
        <f>(1+(E103/$S$2))^$S$2-1</f>
        <v>7.3141396251394264E-2</v>
      </c>
      <c r="G103" s="66">
        <f>F103+D103</f>
        <v>0.83672860857239484</v>
      </c>
      <c r="H103" s="66">
        <f>(1+I103)*G103</f>
        <v>1.1502588181866586</v>
      </c>
      <c r="I103" s="28">
        <f>N103*$J$2</f>
        <v>0.37470956102385583</v>
      </c>
      <c r="J103" s="28">
        <f>$J$2*O103</f>
        <v>0.24315000000000023</v>
      </c>
      <c r="K103" s="28">
        <f>(Q103-S103-G103)</f>
        <v>0.34803711361256218</v>
      </c>
      <c r="L103" s="28">
        <f>M103*$J$2</f>
        <v>4.9028416540503938E-2</v>
      </c>
      <c r="M103" s="28">
        <f>(G103)-(C103*T103)</f>
        <v>0.16342805513501313</v>
      </c>
      <c r="N103" s="28">
        <f>Q103*B103</f>
        <v>1.2490318700795195</v>
      </c>
      <c r="O103" s="28">
        <f>P103*B103</f>
        <v>0.81050000000000078</v>
      </c>
      <c r="P103" s="68">
        <f>P102+0.1</f>
        <v>0.81050000000000022</v>
      </c>
      <c r="Q103" s="67">
        <f>(1+(P103/$S$2))^$S$2-1</f>
        <v>1.2490318700795187</v>
      </c>
      <c r="R103" s="66">
        <f>((((($G$2*$I$2)))*365)/(B103*$Q$2))</f>
        <v>6.228549934296973E-2</v>
      </c>
      <c r="S103" s="66">
        <f>(1+(R103/$S$2))^$S$2-1</f>
        <v>6.4266147894561643E-2</v>
      </c>
      <c r="T103" s="66">
        <f>Q103-R103</f>
        <v>1.1867463707365489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B676-C531-4A07-8BEA-32CCD3AECF32}">
  <dimension ref="A3:J63"/>
  <sheetViews>
    <sheetView tabSelected="1" workbookViewId="0">
      <selection activeCell="I12" sqref="I12"/>
    </sheetView>
  </sheetViews>
  <sheetFormatPr defaultRowHeight="14.4" x14ac:dyDescent="0.3"/>
  <sheetData>
    <row r="3" spans="1:9" x14ac:dyDescent="0.3">
      <c r="C3" t="s">
        <v>13</v>
      </c>
      <c r="E3" t="s">
        <v>94</v>
      </c>
    </row>
    <row r="4" spans="1:9" x14ac:dyDescent="0.3">
      <c r="C4" t="s">
        <v>8</v>
      </c>
      <c r="E4" t="s">
        <v>93</v>
      </c>
    </row>
    <row r="5" spans="1:9" x14ac:dyDescent="0.3">
      <c r="B5" t="s">
        <v>91</v>
      </c>
      <c r="C5" s="13">
        <v>6.4399999999999999E-2</v>
      </c>
      <c r="D5" t="s">
        <v>92</v>
      </c>
      <c r="E5" s="13">
        <v>7.9399999999999998E-2</v>
      </c>
    </row>
    <row r="7" spans="1:9" x14ac:dyDescent="0.3">
      <c r="A7" t="s">
        <v>4</v>
      </c>
      <c r="B7" t="s">
        <v>91</v>
      </c>
      <c r="C7" s="13">
        <v>2.46E-2</v>
      </c>
      <c r="D7" t="s">
        <v>91</v>
      </c>
      <c r="E7" s="13">
        <v>3.2500000000000001E-2</v>
      </c>
    </row>
    <row r="9" spans="1:9" x14ac:dyDescent="0.3">
      <c r="C9">
        <f>C63</f>
        <v>3599.9019986783283</v>
      </c>
      <c r="E9">
        <f>E63</f>
        <v>2879.921598942663</v>
      </c>
    </row>
    <row r="10" spans="1:9" x14ac:dyDescent="0.3">
      <c r="C10">
        <f>C5*C9</f>
        <v>231.83368871488435</v>
      </c>
      <c r="E10">
        <f>-E5*E9</f>
        <v>-228.66577495604744</v>
      </c>
      <c r="F10">
        <f>C10+E10</f>
        <v>3.1679137588369031</v>
      </c>
    </row>
    <row r="11" spans="1:9" x14ac:dyDescent="0.3">
      <c r="C11">
        <f>C7*C9</f>
        <v>88.557589167486881</v>
      </c>
      <c r="E11">
        <f>E7*E9</f>
        <v>93.597451965636552</v>
      </c>
      <c r="F11">
        <f>C11+E11</f>
        <v>182.15504113312343</v>
      </c>
      <c r="I11" s="77">
        <f>(F12)/C17</f>
        <v>0.18532295489196032</v>
      </c>
    </row>
    <row r="12" spans="1:9" x14ac:dyDescent="0.3">
      <c r="F12">
        <f>F10+F11</f>
        <v>185.32295489196034</v>
      </c>
    </row>
    <row r="13" spans="1:9" x14ac:dyDescent="0.3">
      <c r="D13" s="32">
        <v>0.8</v>
      </c>
      <c r="I13" s="77">
        <f>(C17*(C5+C7))/C17</f>
        <v>8.8999999999999996E-2</v>
      </c>
    </row>
    <row r="17" spans="3:10" x14ac:dyDescent="0.3">
      <c r="C17">
        <v>1000</v>
      </c>
      <c r="E17">
        <f>C17*D13</f>
        <v>800</v>
      </c>
    </row>
    <row r="19" spans="3:10" x14ac:dyDescent="0.3">
      <c r="C19">
        <f>E17+C17</f>
        <v>1800</v>
      </c>
      <c r="E19">
        <f>C19*$D$13</f>
        <v>1440</v>
      </c>
      <c r="F19">
        <f>C19-E19</f>
        <v>360</v>
      </c>
      <c r="H19">
        <f>C19*($C$5+$C$7)</f>
        <v>160.19999999999999</v>
      </c>
      <c r="I19">
        <f>E19*($E$7-$E$5)</f>
        <v>-67.536000000000001</v>
      </c>
      <c r="J19">
        <f>H19+I19</f>
        <v>92.663999999999987</v>
      </c>
    </row>
    <row r="20" spans="3:10" x14ac:dyDescent="0.3">
      <c r="C20">
        <f>C19+F19</f>
        <v>2160</v>
      </c>
      <c r="E20">
        <f>C20*0.8</f>
        <v>1728</v>
      </c>
      <c r="F20">
        <f>F19*$D$13</f>
        <v>288</v>
      </c>
      <c r="H20">
        <f>C20*($C$5+$C$7)</f>
        <v>192.23999999999998</v>
      </c>
      <c r="I20">
        <f>E20*($E$7-$E$5)</f>
        <v>-81.043199999999999</v>
      </c>
      <c r="J20">
        <f>H20+I20</f>
        <v>111.19679999999998</v>
      </c>
    </row>
    <row r="21" spans="3:10" x14ac:dyDescent="0.3">
      <c r="C21">
        <f>C20+F20</f>
        <v>2448</v>
      </c>
      <c r="E21">
        <f>C21*0.8</f>
        <v>1958.4</v>
      </c>
      <c r="F21">
        <f>F20*$D$13</f>
        <v>230.4</v>
      </c>
      <c r="H21">
        <f>C21*($C$5+$C$7)</f>
        <v>217.87199999999999</v>
      </c>
      <c r="I21">
        <f>E21*($E$7-$E$5)</f>
        <v>-91.848960000000005</v>
      </c>
      <c r="J21">
        <f>H21+I21</f>
        <v>126.02303999999998</v>
      </c>
    </row>
    <row r="22" spans="3:10" x14ac:dyDescent="0.3">
      <c r="C22">
        <f>C21+F21</f>
        <v>2678.4</v>
      </c>
      <c r="E22">
        <f>C22*0.8</f>
        <v>2142.7200000000003</v>
      </c>
      <c r="F22">
        <f>F21*$D$13</f>
        <v>184.32000000000002</v>
      </c>
      <c r="H22">
        <f>C22*($C$5+$C$7)</f>
        <v>238.3776</v>
      </c>
      <c r="I22">
        <f>E22*($E$7-$E$5)</f>
        <v>-100.49356800000001</v>
      </c>
      <c r="J22">
        <f>H22+I22</f>
        <v>137.88403199999999</v>
      </c>
    </row>
    <row r="23" spans="3:10" x14ac:dyDescent="0.3">
      <c r="C23">
        <f>C22+F22</f>
        <v>2862.7200000000003</v>
      </c>
      <c r="E23">
        <f>C23*0.8</f>
        <v>2290.1760000000004</v>
      </c>
      <c r="F23">
        <f>F22*$D$13</f>
        <v>147.45600000000002</v>
      </c>
      <c r="H23">
        <f>C23*($C$5+$C$7)</f>
        <v>254.78208000000001</v>
      </c>
      <c r="I23">
        <f>E23*($E$7-$E$5)</f>
        <v>-107.40925440000001</v>
      </c>
      <c r="J23">
        <f>H23+I23</f>
        <v>147.3728256</v>
      </c>
    </row>
    <row r="24" spans="3:10" x14ac:dyDescent="0.3">
      <c r="C24">
        <f>C23+F23</f>
        <v>3010.1760000000004</v>
      </c>
      <c r="E24">
        <f>C24*0.8</f>
        <v>2408.1408000000006</v>
      </c>
      <c r="F24">
        <f>F23*$D$13</f>
        <v>117.96480000000003</v>
      </c>
      <c r="H24">
        <f>C24*($C$5+$C$7)</f>
        <v>267.905664</v>
      </c>
      <c r="I24">
        <f>E24*($E$7-$E$5)</f>
        <v>-112.94180352000002</v>
      </c>
      <c r="J24">
        <f>H24+I24</f>
        <v>154.96386047999999</v>
      </c>
    </row>
    <row r="25" spans="3:10" x14ac:dyDescent="0.3">
      <c r="C25">
        <f>C24+F24</f>
        <v>3128.1408000000006</v>
      </c>
      <c r="E25">
        <f>C25*0.8</f>
        <v>2502.5126400000008</v>
      </c>
      <c r="F25">
        <f>F24*$D$13</f>
        <v>94.37184000000002</v>
      </c>
      <c r="H25">
        <f>C25*($C$5+$C$7)</f>
        <v>278.40453120000006</v>
      </c>
      <c r="I25">
        <f>E25*($E$7-$E$5)</f>
        <v>-117.36784281600004</v>
      </c>
      <c r="J25">
        <f>H25+I25</f>
        <v>161.03668838400003</v>
      </c>
    </row>
    <row r="26" spans="3:10" x14ac:dyDescent="0.3">
      <c r="C26">
        <f>C25+F25</f>
        <v>3222.5126400000008</v>
      </c>
      <c r="E26">
        <f>C26*0.8</f>
        <v>2578.0101120000008</v>
      </c>
      <c r="F26">
        <f>F25*$D$13</f>
        <v>75.497472000000016</v>
      </c>
      <c r="H26">
        <f>C26*($C$5+$C$7)</f>
        <v>286.80362496000004</v>
      </c>
      <c r="I26">
        <f>E26*($E$7-$E$5)</f>
        <v>-120.90867425280003</v>
      </c>
      <c r="J26">
        <f>H26+I26</f>
        <v>165.8949507072</v>
      </c>
    </row>
    <row r="27" spans="3:10" x14ac:dyDescent="0.3">
      <c r="C27">
        <f>C26+F26</f>
        <v>3298.0101120000008</v>
      </c>
      <c r="E27">
        <f>C27*0.8</f>
        <v>2638.4080896000009</v>
      </c>
      <c r="F27">
        <f>F26*$D$13</f>
        <v>60.397977600000019</v>
      </c>
      <c r="H27">
        <f>C27*($C$5+$C$7)</f>
        <v>293.52289996800005</v>
      </c>
      <c r="I27">
        <f>E27*($E$7-$E$5)</f>
        <v>-123.74133940224004</v>
      </c>
      <c r="J27">
        <f>H27+I27</f>
        <v>169.78156056576</v>
      </c>
    </row>
    <row r="28" spans="3:10" x14ac:dyDescent="0.3">
      <c r="C28">
        <f>C27+F27</f>
        <v>3358.4080896000009</v>
      </c>
      <c r="E28">
        <f>C28*0.8</f>
        <v>2686.7264716800009</v>
      </c>
      <c r="F28">
        <f>F27*$D$13</f>
        <v>48.318382080000021</v>
      </c>
      <c r="H28">
        <f>C28*($C$5+$C$7)</f>
        <v>298.89831997440007</v>
      </c>
      <c r="I28">
        <f>E28*($E$7-$E$5)</f>
        <v>-126.00747152179204</v>
      </c>
      <c r="J28">
        <f>H28+I28</f>
        <v>172.89084845260803</v>
      </c>
    </row>
    <row r="29" spans="3:10" x14ac:dyDescent="0.3">
      <c r="C29">
        <f>C28+F28</f>
        <v>3406.7264716800009</v>
      </c>
      <c r="E29">
        <f>C29*0.8</f>
        <v>2725.3811773440011</v>
      </c>
      <c r="F29">
        <f>F28*$D$13</f>
        <v>38.654705664000019</v>
      </c>
      <c r="H29">
        <f>C29*($C$5+$C$7)</f>
        <v>303.19865597952008</v>
      </c>
      <c r="I29">
        <f>E29*($E$7-$E$5)</f>
        <v>-127.82037721743365</v>
      </c>
      <c r="J29">
        <f>H29+I29</f>
        <v>175.37827876208644</v>
      </c>
    </row>
    <row r="30" spans="3:10" x14ac:dyDescent="0.3">
      <c r="C30">
        <f>C29+F29</f>
        <v>3445.3811773440011</v>
      </c>
      <c r="E30">
        <f>C30*0.8</f>
        <v>2756.3049418752012</v>
      </c>
      <c r="F30">
        <f>F29*$D$13</f>
        <v>30.923764531200018</v>
      </c>
      <c r="H30">
        <f>C30*($C$5+$C$7)</f>
        <v>306.63892478361606</v>
      </c>
      <c r="I30">
        <f>E30*($E$7-$E$5)</f>
        <v>-129.27070177394694</v>
      </c>
      <c r="J30">
        <f>H30+I30</f>
        <v>177.36822300966912</v>
      </c>
    </row>
    <row r="31" spans="3:10" x14ac:dyDescent="0.3">
      <c r="C31">
        <f>C30+F30</f>
        <v>3476.3049418752012</v>
      </c>
      <c r="E31">
        <f>C31*0.8</f>
        <v>2781.043953500161</v>
      </c>
      <c r="F31">
        <f>F30*$D$13</f>
        <v>24.739011624960014</v>
      </c>
      <c r="H31">
        <f>C31*($C$5+$C$7)</f>
        <v>309.39113982689287</v>
      </c>
      <c r="I31">
        <f>E31*($E$7-$E$5)</f>
        <v>-130.43096141915754</v>
      </c>
      <c r="J31">
        <f>H31+I31</f>
        <v>178.96017840773533</v>
      </c>
    </row>
    <row r="32" spans="3:10" x14ac:dyDescent="0.3">
      <c r="C32">
        <f>C31+F31</f>
        <v>3501.043953500161</v>
      </c>
      <c r="E32">
        <f>C32*0.8</f>
        <v>2800.8351628001292</v>
      </c>
      <c r="F32">
        <f>F31*$D$13</f>
        <v>19.791209299968013</v>
      </c>
      <c r="H32">
        <f>C32*($C$5+$C$7)</f>
        <v>311.59291186151432</v>
      </c>
      <c r="I32">
        <f>E32*($E$7-$E$5)</f>
        <v>-131.35916913532606</v>
      </c>
      <c r="J32">
        <f>H32+I32</f>
        <v>180.23374272618827</v>
      </c>
    </row>
    <row r="33" spans="3:10" x14ac:dyDescent="0.3">
      <c r="C33">
        <f>C32+F32</f>
        <v>3520.8351628001292</v>
      </c>
      <c r="E33">
        <f>C33*0.8</f>
        <v>2816.6681302401034</v>
      </c>
      <c r="F33">
        <f>F32*$D$13</f>
        <v>15.832967439974411</v>
      </c>
      <c r="H33">
        <f>C33*($C$5+$C$7)</f>
        <v>313.35432948921147</v>
      </c>
      <c r="I33">
        <f>E33*($E$7-$E$5)</f>
        <v>-132.10173530826086</v>
      </c>
      <c r="J33">
        <f>H33+I33</f>
        <v>181.25259418095061</v>
      </c>
    </row>
    <row r="34" spans="3:10" x14ac:dyDescent="0.3">
      <c r="C34">
        <f>C33+F33</f>
        <v>3536.6681302401034</v>
      </c>
      <c r="E34">
        <f>C34*0.8</f>
        <v>2829.3345041920829</v>
      </c>
      <c r="F34">
        <f>F33*$D$13</f>
        <v>12.66637395197953</v>
      </c>
      <c r="H34">
        <f>C34*($C$5+$C$7)</f>
        <v>314.7634635913692</v>
      </c>
      <c r="I34">
        <f>E34*($E$7-$E$5)</f>
        <v>-132.69578824660869</v>
      </c>
      <c r="J34">
        <f>H34+I34</f>
        <v>182.06767534476052</v>
      </c>
    </row>
    <row r="35" spans="3:10" x14ac:dyDescent="0.3">
      <c r="C35">
        <f>C34+F34</f>
        <v>3549.3345041920829</v>
      </c>
      <c r="E35">
        <f>C35*0.8</f>
        <v>2839.4676033536666</v>
      </c>
      <c r="F35">
        <f>F34*$D$13</f>
        <v>10.133099161583624</v>
      </c>
      <c r="H35">
        <f>C35*($C$5+$C$7)</f>
        <v>315.89077087309539</v>
      </c>
      <c r="I35">
        <f>E35*($E$7-$E$5)</f>
        <v>-133.17103059728694</v>
      </c>
      <c r="J35">
        <f>H35+I35</f>
        <v>182.71974027580845</v>
      </c>
    </row>
    <row r="36" spans="3:10" x14ac:dyDescent="0.3">
      <c r="C36">
        <f>C35+F35</f>
        <v>3559.4676033536666</v>
      </c>
      <c r="E36">
        <f>C36*0.8</f>
        <v>2847.5740826829333</v>
      </c>
      <c r="F36">
        <f>F35*$D$13</f>
        <v>8.1064793292669002</v>
      </c>
      <c r="H36">
        <f>C36*($C$5+$C$7)</f>
        <v>316.79261669847631</v>
      </c>
      <c r="I36">
        <f>E36*($E$7-$E$5)</f>
        <v>-133.55122447782955</v>
      </c>
      <c r="J36">
        <f>H36+I36</f>
        <v>183.24139222064676</v>
      </c>
    </row>
    <row r="37" spans="3:10" x14ac:dyDescent="0.3">
      <c r="C37">
        <f>C36+F36</f>
        <v>3567.5740826829333</v>
      </c>
      <c r="E37">
        <f>C37*0.8</f>
        <v>2854.059266146347</v>
      </c>
      <c r="F37">
        <f>F36*$D$13</f>
        <v>6.4851834634135201</v>
      </c>
      <c r="H37">
        <f>C37*($C$5+$C$7)</f>
        <v>317.51409335878105</v>
      </c>
      <c r="I37">
        <f>E37*($E$7-$E$5)</f>
        <v>-133.85537958226368</v>
      </c>
      <c r="J37">
        <f>H37+I37</f>
        <v>183.65871377651737</v>
      </c>
    </row>
    <row r="38" spans="3:10" x14ac:dyDescent="0.3">
      <c r="C38">
        <f>C37+F37</f>
        <v>3574.059266146347</v>
      </c>
      <c r="E38">
        <f>C38*0.8</f>
        <v>2859.2474129170778</v>
      </c>
      <c r="F38">
        <f>F37*$D$13</f>
        <v>5.1881467707308166</v>
      </c>
      <c r="H38">
        <f>C38*($C$5+$C$7)</f>
        <v>318.09127468702485</v>
      </c>
      <c r="I38">
        <f>E38*($E$7-$E$5)</f>
        <v>-134.09870366581094</v>
      </c>
      <c r="J38">
        <f>H38+I38</f>
        <v>183.99257102121391</v>
      </c>
    </row>
    <row r="39" spans="3:10" x14ac:dyDescent="0.3">
      <c r="C39">
        <f>C38+F38</f>
        <v>3579.2474129170778</v>
      </c>
      <c r="E39">
        <f>C39*0.8</f>
        <v>2863.3979303336623</v>
      </c>
      <c r="F39">
        <f>F38*$D$13</f>
        <v>4.1505174165846537</v>
      </c>
      <c r="H39">
        <f>C39*($C$5+$C$7)</f>
        <v>318.55301974961992</v>
      </c>
      <c r="I39">
        <f>E39*($E$7-$E$5)</f>
        <v>-134.29336293264876</v>
      </c>
      <c r="J39">
        <f>H39+I39</f>
        <v>184.25965681697116</v>
      </c>
    </row>
    <row r="40" spans="3:10" x14ac:dyDescent="0.3">
      <c r="C40">
        <f>C39+F39</f>
        <v>3583.3979303336623</v>
      </c>
      <c r="E40">
        <f>C40*0.8</f>
        <v>2866.7183442669302</v>
      </c>
      <c r="F40">
        <f>F39*$D$13</f>
        <v>3.3204139332677229</v>
      </c>
      <c r="H40">
        <f>C40*($C$5+$C$7)</f>
        <v>318.92241579969595</v>
      </c>
      <c r="I40">
        <f>E40*($E$7-$E$5)</f>
        <v>-134.44909034611902</v>
      </c>
      <c r="J40">
        <f>H40+I40</f>
        <v>184.47332545357693</v>
      </c>
    </row>
    <row r="41" spans="3:10" x14ac:dyDescent="0.3">
      <c r="C41">
        <f>C40+F40</f>
        <v>3586.7183442669302</v>
      </c>
      <c r="E41">
        <f>C41*0.8</f>
        <v>2869.3746754135445</v>
      </c>
      <c r="F41">
        <f>F40*$D$13</f>
        <v>2.6563311466141784</v>
      </c>
      <c r="H41">
        <f>C41*($C$5+$C$7)</f>
        <v>319.21793263975678</v>
      </c>
      <c r="I41">
        <f>E41*($E$7-$E$5)</f>
        <v>-134.57367227689522</v>
      </c>
      <c r="J41">
        <f>H41+I41</f>
        <v>184.64426036286156</v>
      </c>
    </row>
    <row r="42" spans="3:10" x14ac:dyDescent="0.3">
      <c r="C42">
        <f>C41+F41</f>
        <v>3589.3746754135445</v>
      </c>
      <c r="E42">
        <f>C42*0.8</f>
        <v>2871.4997403308357</v>
      </c>
      <c r="F42">
        <f>F41*$D$13</f>
        <v>2.1250649172913429</v>
      </c>
      <c r="H42">
        <f>C42*($C$5+$C$7)</f>
        <v>319.45434611180542</v>
      </c>
      <c r="I42">
        <f>E42*($E$7-$E$5)</f>
        <v>-134.67333782151618</v>
      </c>
      <c r="J42">
        <f>H42+I42</f>
        <v>184.78100829028924</v>
      </c>
    </row>
    <row r="43" spans="3:10" x14ac:dyDescent="0.3">
      <c r="C43">
        <f>C42+F42</f>
        <v>3591.4997403308357</v>
      </c>
      <c r="E43">
        <f>C43*0.8</f>
        <v>2873.1997922646688</v>
      </c>
      <c r="F43">
        <f>F42*$D$13</f>
        <v>1.7000519338330744</v>
      </c>
      <c r="H43">
        <f>C43*($C$5+$C$7)</f>
        <v>319.64347688944434</v>
      </c>
      <c r="I43">
        <f>E43*($E$7-$E$5)</f>
        <v>-134.75307025721295</v>
      </c>
      <c r="J43">
        <f>H43+I43</f>
        <v>184.89040663223139</v>
      </c>
    </row>
    <row r="44" spans="3:10" x14ac:dyDescent="0.3">
      <c r="C44">
        <f>C43+F43</f>
        <v>3593.1997922646688</v>
      </c>
      <c r="E44">
        <f>C44*0.8</f>
        <v>2874.5598338117352</v>
      </c>
      <c r="F44">
        <f>F43*$D$13</f>
        <v>1.3600415470664595</v>
      </c>
      <c r="H44">
        <f>C44*($C$5+$C$7)</f>
        <v>319.79478151155553</v>
      </c>
      <c r="I44">
        <f>E44*($E$7-$E$5)</f>
        <v>-134.81685620577036</v>
      </c>
      <c r="J44">
        <f>H44+I44</f>
        <v>184.97792530578516</v>
      </c>
    </row>
    <row r="45" spans="3:10" x14ac:dyDescent="0.3">
      <c r="C45">
        <f>C44+F44</f>
        <v>3594.5598338117352</v>
      </c>
      <c r="E45">
        <f>C45*0.8</f>
        <v>2875.6478670493884</v>
      </c>
      <c r="F45">
        <f>F44*$D$13</f>
        <v>1.0880332376531676</v>
      </c>
      <c r="H45">
        <f>C45*($C$5+$C$7)</f>
        <v>319.91582520924442</v>
      </c>
      <c r="I45">
        <f>E45*($E$7-$E$5)</f>
        <v>-134.86788496461631</v>
      </c>
      <c r="J45">
        <f>H45+I45</f>
        <v>185.04794024462811</v>
      </c>
    </row>
    <row r="46" spans="3:10" x14ac:dyDescent="0.3">
      <c r="C46">
        <f>C45+F45</f>
        <v>3595.6478670493884</v>
      </c>
      <c r="E46">
        <f>C46*0.8</f>
        <v>2876.5182936395108</v>
      </c>
      <c r="F46">
        <f>F45*$D$13</f>
        <v>0.87042659012253409</v>
      </c>
      <c r="H46">
        <f>C46*($C$5+$C$7)</f>
        <v>320.01266016739555</v>
      </c>
      <c r="I46">
        <f>E46*($E$7-$E$5)</f>
        <v>-134.90870797169305</v>
      </c>
      <c r="J46">
        <f>H46+I46</f>
        <v>185.1039521957025</v>
      </c>
    </row>
    <row r="47" spans="3:10" x14ac:dyDescent="0.3">
      <c r="C47">
        <f>C46+F46</f>
        <v>3596.5182936395108</v>
      </c>
      <c r="E47">
        <f>C47*0.8</f>
        <v>2877.2146349116088</v>
      </c>
      <c r="F47">
        <f>F46*$D$13</f>
        <v>0.69634127209802732</v>
      </c>
      <c r="H47">
        <f>C47*($C$5+$C$7)</f>
        <v>320.09012813391644</v>
      </c>
      <c r="I47">
        <f>E47*($E$7-$E$5)</f>
        <v>-134.94136637735446</v>
      </c>
      <c r="J47">
        <f>H47+I47</f>
        <v>185.14876175656198</v>
      </c>
    </row>
    <row r="48" spans="3:10" x14ac:dyDescent="0.3">
      <c r="C48">
        <f>C47+F47</f>
        <v>3597.2146349116088</v>
      </c>
      <c r="E48">
        <f>C48*0.8</f>
        <v>2877.771707929287</v>
      </c>
      <c r="F48">
        <f>F47*$D$13</f>
        <v>0.55707301767842188</v>
      </c>
      <c r="H48">
        <f>C48*($C$5+$C$7)</f>
        <v>320.15210250713318</v>
      </c>
      <c r="I48">
        <f>E48*($E$7-$E$5)</f>
        <v>-134.96749310188355</v>
      </c>
      <c r="J48">
        <f>H48+I48</f>
        <v>185.18460940524963</v>
      </c>
    </row>
    <row r="49" spans="3:10" x14ac:dyDescent="0.3">
      <c r="C49">
        <f>C48+F48</f>
        <v>3597.771707929287</v>
      </c>
      <c r="E49">
        <f>C49*0.8</f>
        <v>2878.2173663434296</v>
      </c>
      <c r="F49">
        <f>F48*$D$13</f>
        <v>0.44565841414273755</v>
      </c>
      <c r="H49">
        <f>C49*($C$5+$C$7)</f>
        <v>320.20168200570652</v>
      </c>
      <c r="I49">
        <f>E49*($E$7-$E$5)</f>
        <v>-134.98839448150684</v>
      </c>
      <c r="J49">
        <f>H49+I49</f>
        <v>185.21328752419967</v>
      </c>
    </row>
    <row r="50" spans="3:10" x14ac:dyDescent="0.3">
      <c r="C50">
        <f>C49+F49</f>
        <v>3598.2173663434296</v>
      </c>
      <c r="E50">
        <f>C50*0.8</f>
        <v>2878.5738930747439</v>
      </c>
      <c r="F50">
        <f>F49*$D$13</f>
        <v>0.35652673131419005</v>
      </c>
      <c r="H50">
        <f>C50*($C$5+$C$7)</f>
        <v>320.2413456045652</v>
      </c>
      <c r="I50">
        <f>E50*($E$7-$E$5)</f>
        <v>-135.00511558520549</v>
      </c>
      <c r="J50">
        <f>H50+I50</f>
        <v>185.23623001935971</v>
      </c>
    </row>
    <row r="51" spans="3:10" x14ac:dyDescent="0.3">
      <c r="C51">
        <f>C50+F50</f>
        <v>3598.5738930747439</v>
      </c>
      <c r="E51">
        <f>C51*0.8</f>
        <v>2878.8591144597954</v>
      </c>
      <c r="F51">
        <f>F50*$D$13</f>
        <v>0.28522138505135203</v>
      </c>
      <c r="H51">
        <f>C51*($C$5+$C$7)</f>
        <v>320.27307648365218</v>
      </c>
      <c r="I51">
        <f>E51*($E$7-$E$5)</f>
        <v>-135.0184924681644</v>
      </c>
      <c r="J51">
        <f>H51+I51</f>
        <v>185.25458401548778</v>
      </c>
    </row>
    <row r="52" spans="3:10" x14ac:dyDescent="0.3">
      <c r="C52">
        <f>C51+F51</f>
        <v>3598.8591144597954</v>
      </c>
      <c r="E52">
        <f>C52*0.8</f>
        <v>2879.0872915678365</v>
      </c>
      <c r="F52">
        <f>F51*$D$13</f>
        <v>0.22817710804108163</v>
      </c>
      <c r="H52">
        <f>C52*($C$5+$C$7)</f>
        <v>320.29846118692177</v>
      </c>
      <c r="I52">
        <f>E52*($E$7-$E$5)</f>
        <v>-135.02919397453152</v>
      </c>
      <c r="J52">
        <f>H52+I52</f>
        <v>185.26926721239025</v>
      </c>
    </row>
    <row r="53" spans="3:10" x14ac:dyDescent="0.3">
      <c r="C53">
        <f>C52+F52</f>
        <v>3599.0872915678365</v>
      </c>
      <c r="E53">
        <f>C53*0.8</f>
        <v>2879.2698332542695</v>
      </c>
      <c r="F53">
        <f>F52*$D$13</f>
        <v>0.18254168643286531</v>
      </c>
      <c r="H53">
        <f>C53*($C$5+$C$7)</f>
        <v>320.31876894953746</v>
      </c>
      <c r="I53">
        <f>E53*($E$7-$E$5)</f>
        <v>-135.03775517962524</v>
      </c>
      <c r="J53">
        <f>H53+I53</f>
        <v>185.28101376991222</v>
      </c>
    </row>
    <row r="54" spans="3:10" x14ac:dyDescent="0.3">
      <c r="C54">
        <f>C53+F53</f>
        <v>3599.2698332542695</v>
      </c>
      <c r="E54">
        <f>C54*0.8</f>
        <v>2879.4158666034159</v>
      </c>
      <c r="F54">
        <f>F53*$D$13</f>
        <v>0.14603334914629226</v>
      </c>
      <c r="H54">
        <f>C54*($C$5+$C$7)</f>
        <v>320.33501515962996</v>
      </c>
      <c r="I54">
        <f>E54*($E$7-$E$5)</f>
        <v>-135.04460414370021</v>
      </c>
      <c r="J54">
        <f>H54+I54</f>
        <v>185.29041101592975</v>
      </c>
    </row>
    <row r="55" spans="3:10" x14ac:dyDescent="0.3">
      <c r="C55">
        <f>C54+F54</f>
        <v>3599.4158666034159</v>
      </c>
      <c r="E55">
        <f>C55*0.8</f>
        <v>2879.5326932827329</v>
      </c>
      <c r="F55">
        <f>F54*$D$13</f>
        <v>0.11682667931703382</v>
      </c>
      <c r="H55">
        <f>C55*($C$5+$C$7)</f>
        <v>320.34801212770401</v>
      </c>
      <c r="I55">
        <f>E55*($E$7-$E$5)</f>
        <v>-135.05008331496018</v>
      </c>
      <c r="J55">
        <f>H55+I55</f>
        <v>185.29792881274383</v>
      </c>
    </row>
    <row r="56" spans="3:10" x14ac:dyDescent="0.3">
      <c r="C56">
        <f>C55+F55</f>
        <v>3599.5326932827329</v>
      </c>
      <c r="E56">
        <f>C56*0.8</f>
        <v>2879.6261546261867</v>
      </c>
      <c r="F56">
        <f>F55*$D$13</f>
        <v>9.3461343453627055E-2</v>
      </c>
      <c r="H56">
        <f>C56*($C$5+$C$7)</f>
        <v>320.35840970216321</v>
      </c>
      <c r="I56">
        <f>E56*($E$7-$E$5)</f>
        <v>-135.05446665196814</v>
      </c>
      <c r="J56">
        <f>H56+I56</f>
        <v>185.30394305019507</v>
      </c>
    </row>
    <row r="57" spans="3:10" x14ac:dyDescent="0.3">
      <c r="C57">
        <f>C56+F56</f>
        <v>3599.6261546261867</v>
      </c>
      <c r="E57">
        <f>C57*0.8</f>
        <v>2879.7009237009497</v>
      </c>
      <c r="F57">
        <f>F56*$D$13</f>
        <v>7.4769074762901649E-2</v>
      </c>
      <c r="H57">
        <f>C57*($C$5+$C$7)</f>
        <v>320.3667277617306</v>
      </c>
      <c r="I57">
        <f>E57*($E$7-$E$5)</f>
        <v>-135.05797332157454</v>
      </c>
      <c r="J57">
        <f>H57+I57</f>
        <v>185.30875444015606</v>
      </c>
    </row>
    <row r="58" spans="3:10" x14ac:dyDescent="0.3">
      <c r="C58">
        <f>C57+F57</f>
        <v>3599.7009237009497</v>
      </c>
      <c r="E58">
        <f>C58*0.8</f>
        <v>2879.7607389607601</v>
      </c>
      <c r="F58">
        <f>F57*$D$13</f>
        <v>5.981525981032132E-2</v>
      </c>
      <c r="H58">
        <f>C58*($C$5+$C$7)</f>
        <v>320.37338220938449</v>
      </c>
      <c r="I58">
        <f>E58*($E$7-$E$5)</f>
        <v>-135.06077865725965</v>
      </c>
      <c r="J58">
        <f>H58+I58</f>
        <v>185.31260355212484</v>
      </c>
    </row>
    <row r="59" spans="3:10" x14ac:dyDescent="0.3">
      <c r="C59">
        <f>C58+F58</f>
        <v>3599.7607389607601</v>
      </c>
      <c r="E59">
        <f>C59*0.8</f>
        <v>2879.8085911686085</v>
      </c>
      <c r="F59">
        <f>F58*$D$13</f>
        <v>4.7852207848257056E-2</v>
      </c>
      <c r="H59">
        <f>C59*($C$5+$C$7)</f>
        <v>320.37870576750765</v>
      </c>
      <c r="I59">
        <f>E59*($E$7-$E$5)</f>
        <v>-135.06302292580773</v>
      </c>
      <c r="J59">
        <f>H59+I59</f>
        <v>185.31568284169992</v>
      </c>
    </row>
    <row r="60" spans="3:10" x14ac:dyDescent="0.3">
      <c r="C60">
        <f>C59+F59</f>
        <v>3599.8085911686085</v>
      </c>
      <c r="E60">
        <f>C60*0.8</f>
        <v>2879.846872934887</v>
      </c>
      <c r="F60">
        <f>F59*$D$13</f>
        <v>3.8281766278605647E-2</v>
      </c>
      <c r="H60">
        <f>C60*($C$5+$C$7)</f>
        <v>320.38296461400614</v>
      </c>
      <c r="I60">
        <f>E60*($E$7-$E$5)</f>
        <v>-135.06481834064618</v>
      </c>
      <c r="J60">
        <f>H60+I60</f>
        <v>185.31814627335996</v>
      </c>
    </row>
    <row r="61" spans="3:10" x14ac:dyDescent="0.3">
      <c r="C61">
        <f>C60+F60</f>
        <v>3599.846872934887</v>
      </c>
      <c r="E61">
        <f>C61*0.8</f>
        <v>2879.8774983479098</v>
      </c>
      <c r="F61">
        <f>F60*$D$13</f>
        <v>3.0625413022884518E-2</v>
      </c>
      <c r="H61">
        <f>C61*($C$5+$C$7)</f>
        <v>320.38637169120494</v>
      </c>
      <c r="I61">
        <f>E61*($E$7-$E$5)</f>
        <v>-135.06625467251695</v>
      </c>
      <c r="J61">
        <f>H61+I61</f>
        <v>185.32011701868799</v>
      </c>
    </row>
    <row r="62" spans="3:10" x14ac:dyDescent="0.3">
      <c r="C62">
        <f>C61+F61</f>
        <v>3599.8774983479098</v>
      </c>
      <c r="E62">
        <f>C62*0.8</f>
        <v>2879.9019986783278</v>
      </c>
      <c r="F62">
        <f>F61*$D$13</f>
        <v>2.4500330418307615E-2</v>
      </c>
      <c r="H62">
        <f>C62*($C$5+$C$7)</f>
        <v>320.38909735296397</v>
      </c>
      <c r="I62">
        <f>E62*($E$7-$E$5)</f>
        <v>-135.06740373801355</v>
      </c>
      <c r="J62">
        <f>H62+I62</f>
        <v>185.32169361495042</v>
      </c>
    </row>
    <row r="63" spans="3:10" x14ac:dyDescent="0.3">
      <c r="C63">
        <f>C62+F62</f>
        <v>3599.9019986783283</v>
      </c>
      <c r="E63">
        <f>C63*0.8</f>
        <v>2879.921598942663</v>
      </c>
      <c r="F63">
        <f>F62*$D$13</f>
        <v>1.9600264334646095E-2</v>
      </c>
      <c r="H63">
        <f>C63*($C$5+$C$7)</f>
        <v>320.39127788237118</v>
      </c>
      <c r="I63">
        <f>E63*($E$7-$E$5)</f>
        <v>-135.06832299041088</v>
      </c>
      <c r="J63">
        <f>H63+I63</f>
        <v>185.32295489196031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RESERVES</vt:lpstr>
      <vt:lpstr>IDEAL COMP IRM</vt:lpstr>
      <vt:lpstr>COMP FOLDING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2021-03-12T21:10:21Z</dcterms:created>
  <dcterms:modified xsi:type="dcterms:W3CDTF">2021-03-12T21:17:22Z</dcterms:modified>
</cp:coreProperties>
</file>