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ssn\OneDrive\Pictures\Camera Roll\"/>
    </mc:Choice>
  </mc:AlternateContent>
  <xr:revisionPtr revIDLastSave="0" documentId="13_ncr:1_{3BAB29CC-F5F9-4126-B1B3-375BE4A518B8}" xr6:coauthVersionLast="46" xr6:coauthVersionMax="46" xr10:uidLastSave="{00000000-0000-0000-0000-000000000000}"/>
  <bookViews>
    <workbookView xWindow="-120" yWindow="-120" windowWidth="25440" windowHeight="15990" activeTab="3" xr2:uid="{00000000-000D-0000-FFFF-FFFF00000000}"/>
  </bookViews>
  <sheets>
    <sheet name="ETH-USD" sheetId="6" r:id="rId1"/>
    <sheet name="export-dextracker-20190425" sheetId="1" r:id="rId2"/>
    <sheet name="Sheet1" sheetId="7" r:id="rId3"/>
    <sheet name="Sheet2" sheetId="8" r:id="rId4"/>
  </sheets>
  <definedNames>
    <definedName name="_xlnm._FilterDatabase" localSheetId="1" hidden="1">'export-dextracker-20190425'!$C$1:$C$1210</definedName>
    <definedName name="ExternalData_1" localSheetId="0" hidden="1">'ETH-USD'!$A$1:$G$2009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91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/>
  <c r="Q303" i="1" a="1"/>
  <c r="Q303" i="1" s="1"/>
  <c r="Q304" i="1" a="1"/>
  <c r="Q304" i="1" s="1"/>
  <c r="Q305" i="1" a="1"/>
  <c r="Q305" i="1" s="1"/>
  <c r="Q306" i="1" a="1"/>
  <c r="Q306" i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/>
  <c r="Q315" i="1" a="1"/>
  <c r="Q315" i="1" s="1"/>
  <c r="Q316" i="1" a="1"/>
  <c r="Q316" i="1" s="1"/>
  <c r="Q317" i="1" a="1"/>
  <c r="Q317" i="1" s="1"/>
  <c r="Q318" i="1" a="1"/>
  <c r="Q318" i="1"/>
  <c r="Q319" i="1" a="1"/>
  <c r="Q319" i="1" s="1"/>
  <c r="Q320" i="1" a="1"/>
  <c r="Q320" i="1" s="1"/>
  <c r="Q321" i="1" a="1"/>
  <c r="Q321" i="1" s="1"/>
  <c r="Q322" i="1" a="1"/>
  <c r="Q322" i="1"/>
  <c r="Q323" i="1" a="1"/>
  <c r="Q323" i="1" s="1"/>
  <c r="Q324" i="1" a="1"/>
  <c r="Q324" i="1" s="1"/>
  <c r="Q325" i="1" a="1"/>
  <c r="Q325" i="1" s="1"/>
  <c r="Q326" i="1" a="1"/>
  <c r="Q326" i="1"/>
  <c r="Q327" i="1" a="1"/>
  <c r="Q327" i="1" s="1"/>
  <c r="Q328" i="1" a="1"/>
  <c r="Q328" i="1" s="1"/>
  <c r="Q329" i="1" a="1"/>
  <c r="Q329" i="1" s="1"/>
  <c r="Q330" i="1" a="1"/>
  <c r="Q330" i="1"/>
  <c r="Q331" i="1" a="1"/>
  <c r="Q331" i="1" s="1"/>
  <c r="Q332" i="1" a="1"/>
  <c r="Q332" i="1" s="1"/>
  <c r="Q333" i="1" a="1"/>
  <c r="Q333" i="1" s="1"/>
  <c r="Q334" i="1" a="1"/>
  <c r="Q334" i="1"/>
  <c r="Q335" i="1" a="1"/>
  <c r="Q335" i="1" s="1"/>
  <c r="Q336" i="1" a="1"/>
  <c r="Q336" i="1" s="1"/>
  <c r="Q337" i="1" a="1"/>
  <c r="Q337" i="1" s="1"/>
  <c r="Q338" i="1" a="1"/>
  <c r="Q338" i="1"/>
  <c r="Q339" i="1" a="1"/>
  <c r="Q339" i="1" s="1"/>
  <c r="Q340" i="1" a="1"/>
  <c r="Q340" i="1" s="1"/>
  <c r="Q341" i="1" a="1"/>
  <c r="Q341" i="1" s="1"/>
  <c r="Q342" i="1" a="1"/>
  <c r="Q342" i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/>
  <c r="Q644" i="1" a="1"/>
  <c r="Q644" i="1" s="1"/>
  <c r="Q645" i="1" a="1"/>
  <c r="Q645" i="1" s="1"/>
  <c r="Q646" i="1" a="1"/>
  <c r="Q646" i="1" s="1"/>
  <c r="Q647" i="1" a="1"/>
  <c r="Q647" i="1"/>
  <c r="Q648" i="1" a="1"/>
  <c r="Q648" i="1" s="1"/>
  <c r="Q649" i="1" a="1"/>
  <c r="Q649" i="1" s="1"/>
  <c r="Q650" i="1" a="1"/>
  <c r="Q650" i="1" s="1"/>
  <c r="Q651" i="1" a="1"/>
  <c r="Q651" i="1"/>
  <c r="Q652" i="1" a="1"/>
  <c r="Q652" i="1" s="1"/>
  <c r="Q653" i="1" a="1"/>
  <c r="Q653" i="1" s="1"/>
  <c r="Q654" i="1" a="1"/>
  <c r="Q654" i="1" s="1"/>
  <c r="Q655" i="1" a="1"/>
  <c r="Q655" i="1"/>
  <c r="Q656" i="1" a="1"/>
  <c r="Q656" i="1" s="1"/>
  <c r="Q657" i="1" a="1"/>
  <c r="Q657" i="1" s="1"/>
  <c r="Q658" i="1" a="1"/>
  <c r="Q658" i="1" s="1"/>
  <c r="Q659" i="1" a="1"/>
  <c r="Q659" i="1"/>
  <c r="Q660" i="1" a="1"/>
  <c r="Q660" i="1" s="1"/>
  <c r="Q661" i="1" a="1"/>
  <c r="Q661" i="1" s="1"/>
  <c r="Q662" i="1" a="1"/>
  <c r="Q662" i="1" s="1"/>
  <c r="Q663" i="1" a="1"/>
  <c r="Q663" i="1"/>
  <c r="Q664" i="1" a="1"/>
  <c r="Q664" i="1" s="1"/>
  <c r="Q665" i="1" a="1"/>
  <c r="Q665" i="1" s="1"/>
  <c r="Q666" i="1" a="1"/>
  <c r="Q666" i="1" s="1"/>
  <c r="Q667" i="1" a="1"/>
  <c r="Q667" i="1"/>
  <c r="Q668" i="1" a="1"/>
  <c r="Q668" i="1" s="1"/>
  <c r="Q669" i="1" a="1"/>
  <c r="Q669" i="1" s="1"/>
  <c r="Q670" i="1" a="1"/>
  <c r="Q670" i="1" s="1"/>
  <c r="Q671" i="1" a="1"/>
  <c r="Q671" i="1"/>
  <c r="Q672" i="1" a="1"/>
  <c r="Q672" i="1" s="1"/>
  <c r="Q673" i="1" a="1"/>
  <c r="Q673" i="1" s="1"/>
  <c r="Q674" i="1" a="1"/>
  <c r="Q674" i="1" s="1"/>
  <c r="Q675" i="1" a="1"/>
  <c r="Q675" i="1"/>
  <c r="Q676" i="1" a="1"/>
  <c r="Q676" i="1" s="1"/>
  <c r="Q677" i="1" a="1"/>
  <c r="Q677" i="1" s="1"/>
  <c r="Q678" i="1" a="1"/>
  <c r="Q678" i="1" s="1"/>
  <c r="Q679" i="1" a="1"/>
  <c r="Q679" i="1"/>
  <c r="Q680" i="1" a="1"/>
  <c r="Q680" i="1" s="1"/>
  <c r="Q681" i="1" a="1"/>
  <c r="Q681" i="1" s="1"/>
  <c r="Q682" i="1" a="1"/>
  <c r="Q682" i="1" s="1"/>
  <c r="Q683" i="1" a="1"/>
  <c r="Q683" i="1"/>
  <c r="Q684" i="1" a="1"/>
  <c r="Q684" i="1" s="1"/>
  <c r="Q685" i="1" a="1"/>
  <c r="Q685" i="1" s="1"/>
  <c r="Q686" i="1" a="1"/>
  <c r="Q686" i="1" s="1"/>
  <c r="Q687" i="1" a="1"/>
  <c r="Q687" i="1"/>
  <c r="Q688" i="1" a="1"/>
  <c r="Q688" i="1" s="1"/>
  <c r="Q689" i="1" a="1"/>
  <c r="Q689" i="1" s="1"/>
  <c r="Q690" i="1" a="1"/>
  <c r="Q690" i="1" s="1"/>
  <c r="Q691" i="1" a="1"/>
  <c r="Q691" i="1"/>
  <c r="R691" i="1" s="1"/>
  <c r="Q692" i="1" a="1"/>
  <c r="Q692" i="1" s="1"/>
  <c r="Q693" i="1" a="1"/>
  <c r="Q693" i="1" s="1"/>
  <c r="Q694" i="1" a="1"/>
  <c r="Q694" i="1" s="1"/>
  <c r="Q695" i="1" a="1"/>
  <c r="Q695" i="1"/>
  <c r="Q696" i="1" a="1"/>
  <c r="Q696" i="1" s="1"/>
  <c r="Q697" i="1" a="1"/>
  <c r="Q697" i="1" s="1"/>
  <c r="Q698" i="1" a="1"/>
  <c r="Q698" i="1" s="1"/>
  <c r="Q699" i="1" a="1"/>
  <c r="Q699" i="1"/>
  <c r="Q700" i="1" a="1"/>
  <c r="Q700" i="1" s="1"/>
  <c r="Q701" i="1" a="1"/>
  <c r="Q701" i="1" s="1"/>
  <c r="Q702" i="1" a="1"/>
  <c r="Q702" i="1" s="1"/>
  <c r="Q703" i="1" a="1"/>
  <c r="Q703" i="1"/>
  <c r="Q704" i="1" a="1"/>
  <c r="Q704" i="1" s="1"/>
  <c r="Q705" i="1" a="1"/>
  <c r="Q705" i="1" s="1"/>
  <c r="Q706" i="1" a="1"/>
  <c r="Q706" i="1" s="1"/>
  <c r="Q707" i="1" a="1"/>
  <c r="Q707" i="1"/>
  <c r="Q708" i="1" a="1"/>
  <c r="Q708" i="1" s="1"/>
  <c r="Q709" i="1" a="1"/>
  <c r="Q709" i="1" s="1"/>
  <c r="Q710" i="1" a="1"/>
  <c r="Q710" i="1" s="1"/>
  <c r="Q711" i="1" a="1"/>
  <c r="Q711" i="1"/>
  <c r="Q712" i="1" a="1"/>
  <c r="Q712" i="1" s="1"/>
  <c r="Q713" i="1" a="1"/>
  <c r="Q713" i="1" s="1"/>
  <c r="Q714" i="1" a="1"/>
  <c r="Q714" i="1" s="1"/>
  <c r="Q715" i="1" a="1"/>
  <c r="Q715" i="1"/>
  <c r="Q716" i="1" a="1"/>
  <c r="Q716" i="1" s="1"/>
  <c r="Q717" i="1" a="1"/>
  <c r="Q717" i="1" s="1"/>
  <c r="Q718" i="1" a="1"/>
  <c r="Q718" i="1" s="1"/>
  <c r="Q719" i="1" a="1"/>
  <c r="Q719" i="1"/>
  <c r="Q720" i="1" a="1"/>
  <c r="Q720" i="1" s="1"/>
  <c r="Q721" i="1" a="1"/>
  <c r="Q721" i="1" s="1"/>
  <c r="Q722" i="1" a="1"/>
  <c r="Q722" i="1" s="1"/>
  <c r="Q723" i="1" a="1"/>
  <c r="Q723" i="1"/>
  <c r="Q724" i="1" a="1"/>
  <c r="Q724" i="1" s="1"/>
  <c r="Q725" i="1" a="1"/>
  <c r="Q725" i="1" s="1"/>
  <c r="Q726" i="1" a="1"/>
  <c r="Q726" i="1" s="1"/>
  <c r="Q727" i="1" a="1"/>
  <c r="Q727" i="1"/>
  <c r="Q728" i="1" a="1"/>
  <c r="Q728" i="1" s="1"/>
  <c r="Q729" i="1" a="1"/>
  <c r="Q729" i="1" s="1"/>
  <c r="Q730" i="1" a="1"/>
  <c r="Q730" i="1" s="1"/>
  <c r="Q731" i="1" a="1"/>
  <c r="Q731" i="1"/>
  <c r="Q732" i="1" a="1"/>
  <c r="Q732" i="1" s="1"/>
  <c r="Q733" i="1" a="1"/>
  <c r="Q733" i="1" s="1"/>
  <c r="Q734" i="1" a="1"/>
  <c r="Q734" i="1" s="1"/>
  <c r="Q735" i="1" a="1"/>
  <c r="Q735" i="1"/>
  <c r="Q736" i="1" a="1"/>
  <c r="Q736" i="1" s="1"/>
  <c r="Q737" i="1" a="1"/>
  <c r="Q737" i="1" s="1"/>
  <c r="Q738" i="1" a="1"/>
  <c r="Q738" i="1" s="1"/>
  <c r="Q739" i="1" a="1"/>
  <c r="Q739" i="1"/>
  <c r="Q740" i="1" a="1"/>
  <c r="Q740" i="1" s="1"/>
  <c r="Q741" i="1" a="1"/>
  <c r="Q741" i="1" s="1"/>
  <c r="Q742" i="1" a="1"/>
  <c r="Q742" i="1" s="1"/>
  <c r="Q743" i="1" a="1"/>
  <c r="Q743" i="1"/>
  <c r="Q744" i="1" a="1"/>
  <c r="Q744" i="1" s="1"/>
  <c r="Q745" i="1" a="1"/>
  <c r="Q745" i="1" s="1"/>
  <c r="Q746" i="1" a="1"/>
  <c r="Q746" i="1" s="1"/>
  <c r="Q747" i="1" a="1"/>
  <c r="Q747" i="1"/>
  <c r="Q748" i="1" a="1"/>
  <c r="Q748" i="1" s="1"/>
  <c r="Q749" i="1" a="1"/>
  <c r="Q749" i="1" s="1"/>
  <c r="Q750" i="1" a="1"/>
  <c r="Q750" i="1" s="1"/>
  <c r="Q751" i="1" a="1"/>
  <c r="Q751" i="1"/>
  <c r="Q752" i="1" a="1"/>
  <c r="Q752" i="1" s="1"/>
  <c r="Q753" i="1" a="1"/>
  <c r="Q753" i="1" s="1"/>
  <c r="Q754" i="1" a="1"/>
  <c r="Q754" i="1" s="1"/>
  <c r="Q755" i="1" a="1"/>
  <c r="Q755" i="1"/>
  <c r="Q756" i="1" a="1"/>
  <c r="Q756" i="1" s="1"/>
  <c r="Q757" i="1" a="1"/>
  <c r="Q757" i="1" s="1"/>
  <c r="Q758" i="1" a="1"/>
  <c r="Q758" i="1" s="1"/>
  <c r="Q759" i="1" a="1"/>
  <c r="Q759" i="1"/>
  <c r="Q760" i="1" a="1"/>
  <c r="Q760" i="1" s="1"/>
  <c r="Q761" i="1" a="1"/>
  <c r="Q761" i="1" s="1"/>
  <c r="Q762" i="1" a="1"/>
  <c r="Q762" i="1" s="1"/>
  <c r="Q763" i="1" a="1"/>
  <c r="Q763" i="1"/>
  <c r="Q764" i="1" a="1"/>
  <c r="Q764" i="1" s="1"/>
  <c r="Q765" i="1" a="1"/>
  <c r="Q765" i="1" s="1"/>
  <c r="Q766" i="1" a="1"/>
  <c r="Q766" i="1" s="1"/>
  <c r="Q767" i="1" a="1"/>
  <c r="Q767" i="1"/>
  <c r="Q768" i="1" a="1"/>
  <c r="Q768" i="1" s="1"/>
  <c r="Q769" i="1" a="1"/>
  <c r="Q769" i="1" s="1"/>
  <c r="Q770" i="1" a="1"/>
  <c r="Q770" i="1" s="1"/>
  <c r="Q771" i="1" a="1"/>
  <c r="Q771" i="1"/>
  <c r="Q772" i="1" a="1"/>
  <c r="Q772" i="1" s="1"/>
  <c r="Q773" i="1" a="1"/>
  <c r="Q773" i="1" s="1"/>
  <c r="Q774" i="1" a="1"/>
  <c r="Q774" i="1" s="1"/>
  <c r="Q775" i="1" a="1"/>
  <c r="Q775" i="1"/>
  <c r="Q776" i="1" a="1"/>
  <c r="Q776" i="1" s="1"/>
  <c r="Q777" i="1" a="1"/>
  <c r="Q777" i="1" s="1"/>
  <c r="Q778" i="1" a="1"/>
  <c r="Q778" i="1" s="1"/>
  <c r="Q779" i="1" a="1"/>
  <c r="Q779" i="1"/>
  <c r="Q780" i="1" a="1"/>
  <c r="Q780" i="1" s="1"/>
  <c r="Q781" i="1" a="1"/>
  <c r="Q781" i="1" s="1"/>
  <c r="Q782" i="1" a="1"/>
  <c r="Q782" i="1" s="1"/>
  <c r="Q783" i="1" a="1"/>
  <c r="Q783" i="1"/>
  <c r="Q784" i="1" a="1"/>
  <c r="Q784" i="1" s="1"/>
  <c r="Q785" i="1" a="1"/>
  <c r="Q785" i="1" s="1"/>
  <c r="Q786" i="1" a="1"/>
  <c r="Q786" i="1" s="1"/>
  <c r="Q787" i="1" a="1"/>
  <c r="Q787" i="1"/>
  <c r="Q788" i="1" a="1"/>
  <c r="Q788" i="1" s="1"/>
  <c r="Q789" i="1" a="1"/>
  <c r="Q789" i="1" s="1"/>
  <c r="Q790" i="1" a="1"/>
  <c r="Q790" i="1" s="1"/>
  <c r="Q791" i="1" a="1"/>
  <c r="Q791" i="1"/>
  <c r="Q792" i="1" a="1"/>
  <c r="Q792" i="1" s="1"/>
  <c r="Q793" i="1" a="1"/>
  <c r="Q793" i="1" s="1"/>
  <c r="Q794" i="1" a="1"/>
  <c r="Q794" i="1" s="1"/>
  <c r="Q795" i="1" a="1"/>
  <c r="Q795" i="1"/>
  <c r="Q796" i="1" a="1"/>
  <c r="Q796" i="1" s="1"/>
  <c r="Q797" i="1" a="1"/>
  <c r="Q797" i="1" s="1"/>
  <c r="Q798" i="1" a="1"/>
  <c r="Q798" i="1" s="1"/>
  <c r="Q799" i="1" a="1"/>
  <c r="Q799" i="1"/>
  <c r="Q800" i="1" a="1"/>
  <c r="Q800" i="1" s="1"/>
  <c r="Q801" i="1" a="1"/>
  <c r="Q801" i="1" s="1"/>
  <c r="Q802" i="1" a="1"/>
  <c r="Q802" i="1" s="1"/>
  <c r="Q803" i="1" a="1"/>
  <c r="Q803" i="1"/>
  <c r="Q804" i="1" a="1"/>
  <c r="Q804" i="1" s="1"/>
  <c r="Q805" i="1" a="1"/>
  <c r="Q805" i="1" s="1"/>
  <c r="Q806" i="1" a="1"/>
  <c r="Q806" i="1" s="1"/>
  <c r="Q807" i="1" a="1"/>
  <c r="Q807" i="1"/>
  <c r="Q808" i="1" a="1"/>
  <c r="Q808" i="1" s="1"/>
  <c r="Q809" i="1" a="1"/>
  <c r="Q809" i="1" s="1"/>
  <c r="Q810" i="1" a="1"/>
  <c r="Q810" i="1" s="1"/>
  <c r="Q811" i="1" a="1"/>
  <c r="Q811" i="1"/>
  <c r="Q812" i="1" a="1"/>
  <c r="Q812" i="1" s="1"/>
  <c r="Q813" i="1" a="1"/>
  <c r="Q813" i="1" s="1"/>
  <c r="Q814" i="1" a="1"/>
  <c r="Q814" i="1" s="1"/>
  <c r="Q815" i="1" a="1"/>
  <c r="Q815" i="1"/>
  <c r="Q816" i="1" a="1"/>
  <c r="Q816" i="1" s="1"/>
  <c r="Q817" i="1" a="1"/>
  <c r="Q817" i="1" s="1"/>
  <c r="Q818" i="1" a="1"/>
  <c r="Q818" i="1" s="1"/>
  <c r="Q819" i="1" a="1"/>
  <c r="Q819" i="1"/>
  <c r="Q820" i="1" a="1"/>
  <c r="Q820" i="1" s="1"/>
  <c r="Q821" i="1" a="1"/>
  <c r="Q821" i="1" s="1"/>
  <c r="Q822" i="1" a="1"/>
  <c r="Q822" i="1" s="1"/>
  <c r="Q823" i="1" a="1"/>
  <c r="Q823" i="1"/>
  <c r="Q824" i="1" a="1"/>
  <c r="Q824" i="1" s="1"/>
  <c r="Q825" i="1" a="1"/>
  <c r="Q825" i="1" s="1"/>
  <c r="Q826" i="1" a="1"/>
  <c r="Q826" i="1" s="1"/>
  <c r="Q827" i="1" a="1"/>
  <c r="Q827" i="1"/>
  <c r="Q828" i="1" a="1"/>
  <c r="Q828" i="1" s="1"/>
  <c r="Q829" i="1" a="1"/>
  <c r="Q829" i="1"/>
  <c r="Q830" i="1" a="1"/>
  <c r="Q830" i="1" s="1"/>
  <c r="Q831" i="1" a="1"/>
  <c r="Q831" i="1"/>
  <c r="Q832" i="1" a="1"/>
  <c r="Q832" i="1" s="1"/>
  <c r="Q833" i="1" a="1"/>
  <c r="Q833" i="1" s="1"/>
  <c r="Q834" i="1" a="1"/>
  <c r="Q834" i="1" s="1"/>
  <c r="Q835" i="1" a="1"/>
  <c r="Q835" i="1"/>
  <c r="Q836" i="1" a="1"/>
  <c r="Q836" i="1" s="1"/>
  <c r="Q837" i="1" a="1"/>
  <c r="Q837" i="1" s="1"/>
  <c r="Q838" i="1" a="1"/>
  <c r="Q838" i="1" s="1"/>
  <c r="Q839" i="1" a="1"/>
  <c r="Q839" i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/>
  <c r="Q856" i="1" a="1"/>
  <c r="Q856" i="1" s="1"/>
  <c r="Q857" i="1" a="1"/>
  <c r="Q857" i="1" s="1"/>
  <c r="Q858" i="1" a="1"/>
  <c r="Q858" i="1" s="1"/>
  <c r="Q859" i="1" a="1"/>
  <c r="Q859" i="1"/>
  <c r="Q860" i="1" a="1"/>
  <c r="Q860" i="1" s="1"/>
  <c r="Q861" i="1" a="1"/>
  <c r="Q861" i="1"/>
  <c r="Q862" i="1" a="1"/>
  <c r="Q862" i="1" s="1"/>
  <c r="Q863" i="1" a="1"/>
  <c r="Q863" i="1"/>
  <c r="Q864" i="1" a="1"/>
  <c r="Q864" i="1" s="1"/>
  <c r="Q865" i="1" a="1"/>
  <c r="Q865" i="1" s="1"/>
  <c r="Q866" i="1" a="1"/>
  <c r="Q866" i="1" s="1"/>
  <c r="Q867" i="1" a="1"/>
  <c r="Q867" i="1"/>
  <c r="Q868" i="1" a="1"/>
  <c r="Q868" i="1" s="1"/>
  <c r="Q869" i="1" a="1"/>
  <c r="Q869" i="1" s="1"/>
  <c r="Q870" i="1" a="1"/>
  <c r="Q870" i="1" s="1"/>
  <c r="Q871" i="1" a="1"/>
  <c r="Q871" i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/>
  <c r="Q888" i="1" a="1"/>
  <c r="Q888" i="1" s="1"/>
  <c r="Q889" i="1" a="1"/>
  <c r="Q889" i="1" s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/>
  <c r="Q896" i="1" a="1"/>
  <c r="Q896" i="1" s="1"/>
  <c r="Q897" i="1" a="1"/>
  <c r="Q897" i="1" s="1"/>
  <c r="Q898" i="1" a="1"/>
  <c r="Q898" i="1" s="1"/>
  <c r="Q899" i="1" a="1"/>
  <c r="Q899" i="1"/>
  <c r="Q900" i="1" a="1"/>
  <c r="Q900" i="1" s="1"/>
  <c r="Q901" i="1" a="1"/>
  <c r="Q901" i="1" s="1"/>
  <c r="Q902" i="1" a="1"/>
  <c r="Q902" i="1" s="1"/>
  <c r="Q903" i="1" a="1"/>
  <c r="Q903" i="1"/>
  <c r="Q904" i="1" a="1"/>
  <c r="Q904" i="1" s="1"/>
  <c r="Q905" i="1" a="1"/>
  <c r="Q905" i="1" s="1"/>
  <c r="Q906" i="1" a="1"/>
  <c r="Q906" i="1" s="1"/>
  <c r="Q907" i="1" a="1"/>
  <c r="Q907" i="1"/>
  <c r="Q908" i="1" a="1"/>
  <c r="Q908" i="1" s="1"/>
  <c r="Q909" i="1" a="1"/>
  <c r="Q909" i="1" s="1"/>
  <c r="Q910" i="1" a="1"/>
  <c r="Q910" i="1" s="1"/>
  <c r="Q911" i="1" a="1"/>
  <c r="Q911" i="1"/>
  <c r="Q912" i="1" a="1"/>
  <c r="Q912" i="1" s="1"/>
  <c r="Q913" i="1" a="1"/>
  <c r="Q913" i="1" s="1"/>
  <c r="Q914" i="1" a="1"/>
  <c r="Q914" i="1" s="1"/>
  <c r="Q915" i="1" a="1"/>
  <c r="Q915" i="1"/>
  <c r="Q916" i="1" a="1"/>
  <c r="Q916" i="1" s="1"/>
  <c r="Q917" i="1" a="1"/>
  <c r="Q917" i="1" s="1"/>
  <c r="Q918" i="1" a="1"/>
  <c r="Q918" i="1" s="1"/>
  <c r="Q919" i="1" a="1"/>
  <c r="Q919" i="1"/>
  <c r="Q920" i="1" a="1"/>
  <c r="Q920" i="1" s="1"/>
  <c r="Q921" i="1" a="1"/>
  <c r="Q921" i="1" s="1"/>
  <c r="Q922" i="1" a="1"/>
  <c r="Q922" i="1" s="1"/>
  <c r="Q923" i="1" a="1"/>
  <c r="Q923" i="1"/>
  <c r="Q924" i="1" a="1"/>
  <c r="Q924" i="1" s="1"/>
  <c r="Q925" i="1" a="1"/>
  <c r="Q925" i="1" s="1"/>
  <c r="Q926" i="1" a="1"/>
  <c r="Q926" i="1" s="1"/>
  <c r="Q927" i="1" a="1"/>
  <c r="Q927" i="1"/>
  <c r="Q928" i="1" a="1"/>
  <c r="Q928" i="1" s="1"/>
  <c r="Q929" i="1" a="1"/>
  <c r="Q929" i="1" s="1"/>
  <c r="Q930" i="1" a="1"/>
  <c r="Q930" i="1" s="1"/>
  <c r="Q931" i="1" a="1"/>
  <c r="Q931" i="1"/>
  <c r="Q932" i="1" a="1"/>
  <c r="Q932" i="1" s="1"/>
  <c r="Q933" i="1" a="1"/>
  <c r="Q933" i="1" s="1"/>
  <c r="Q934" i="1" a="1"/>
  <c r="Q934" i="1" s="1"/>
  <c r="Q935" i="1" a="1"/>
  <c r="Q935" i="1"/>
  <c r="Q936" i="1" a="1"/>
  <c r="Q936" i="1" s="1"/>
  <c r="Q937" i="1" a="1"/>
  <c r="Q937" i="1" s="1"/>
  <c r="Q938" i="1" a="1"/>
  <c r="Q938" i="1" s="1"/>
  <c r="Q939" i="1" a="1"/>
  <c r="Q939" i="1"/>
  <c r="Q940" i="1" a="1"/>
  <c r="Q940" i="1" s="1"/>
  <c r="Q941" i="1" a="1"/>
  <c r="Q941" i="1" s="1"/>
  <c r="Q942" i="1" a="1"/>
  <c r="Q942" i="1" s="1"/>
  <c r="Q943" i="1" a="1"/>
  <c r="Q943" i="1"/>
  <c r="Q944" i="1" a="1"/>
  <c r="Q944" i="1" s="1"/>
  <c r="Q945" i="1" a="1"/>
  <c r="Q945" i="1" s="1"/>
  <c r="Q946" i="1" a="1"/>
  <c r="Q946" i="1" s="1"/>
  <c r="Q947" i="1" a="1"/>
  <c r="Q947" i="1"/>
  <c r="Q948" i="1" a="1"/>
  <c r="Q948" i="1" s="1"/>
  <c r="Q949" i="1" a="1"/>
  <c r="Q949" i="1" s="1"/>
  <c r="Q950" i="1" a="1"/>
  <c r="Q950" i="1" s="1"/>
  <c r="Q951" i="1" a="1"/>
  <c r="Q951" i="1"/>
  <c r="Q952" i="1" a="1"/>
  <c r="Q952" i="1" s="1"/>
  <c r="Q953" i="1" a="1"/>
  <c r="Q953" i="1" s="1"/>
  <c r="Q954" i="1" a="1"/>
  <c r="Q954" i="1" s="1"/>
  <c r="Q955" i="1" a="1"/>
  <c r="Q955" i="1"/>
  <c r="Q956" i="1" a="1"/>
  <c r="Q956" i="1" s="1"/>
  <c r="Q957" i="1" a="1"/>
  <c r="Q957" i="1" s="1"/>
  <c r="Q958" i="1" a="1"/>
  <c r="Q958" i="1" s="1"/>
  <c r="Q959" i="1" a="1"/>
  <c r="Q959" i="1"/>
  <c r="Q960" i="1" a="1"/>
  <c r="Q960" i="1" s="1"/>
  <c r="Q961" i="1" a="1"/>
  <c r="Q961" i="1" s="1"/>
  <c r="Q962" i="1" a="1"/>
  <c r="Q962" i="1" s="1"/>
  <c r="Q963" i="1" a="1"/>
  <c r="Q963" i="1"/>
  <c r="Q964" i="1" a="1"/>
  <c r="Q964" i="1" s="1"/>
  <c r="Q965" i="1" a="1"/>
  <c r="Q965" i="1" s="1"/>
  <c r="Q966" i="1" a="1"/>
  <c r="Q966" i="1" s="1"/>
  <c r="Q967" i="1" a="1"/>
  <c r="Q967" i="1"/>
  <c r="Q968" i="1" a="1"/>
  <c r="Q968" i="1" s="1"/>
  <c r="Q969" i="1" a="1"/>
  <c r="Q969" i="1" s="1"/>
  <c r="Q970" i="1" a="1"/>
  <c r="Q970" i="1" s="1"/>
  <c r="Q971" i="1" a="1"/>
  <c r="Q971" i="1"/>
  <c r="Q972" i="1" a="1"/>
  <c r="Q972" i="1" s="1"/>
  <c r="Q973" i="1" a="1"/>
  <c r="Q973" i="1" s="1"/>
  <c r="Q974" i="1" a="1"/>
  <c r="Q974" i="1" s="1"/>
  <c r="Q975" i="1" a="1"/>
  <c r="Q975" i="1"/>
  <c r="Q976" i="1" a="1"/>
  <c r="Q976" i="1" s="1"/>
  <c r="Q977" i="1" a="1"/>
  <c r="Q977" i="1" s="1"/>
  <c r="Q978" i="1" a="1"/>
  <c r="Q978" i="1" s="1"/>
  <c r="Q979" i="1" a="1"/>
  <c r="Q979" i="1"/>
  <c r="Q980" i="1" a="1"/>
  <c r="Q980" i="1" s="1"/>
  <c r="Q981" i="1" a="1"/>
  <c r="Q981" i="1" s="1"/>
  <c r="Q982" i="1" a="1"/>
  <c r="Q982" i="1" s="1"/>
  <c r="Q983" i="1" a="1"/>
  <c r="Q983" i="1"/>
  <c r="Q984" i="1" a="1"/>
  <c r="Q984" i="1" s="1"/>
  <c r="Q985" i="1" a="1"/>
  <c r="Q985" i="1" s="1"/>
  <c r="Q986" i="1" a="1"/>
  <c r="Q986" i="1" s="1"/>
  <c r="Q987" i="1" a="1"/>
  <c r="Q987" i="1"/>
  <c r="Q988" i="1" a="1"/>
  <c r="Q988" i="1" s="1"/>
  <c r="Q989" i="1" a="1"/>
  <c r="Q989" i="1" s="1"/>
  <c r="Q990" i="1" a="1"/>
  <c r="Q990" i="1" s="1"/>
  <c r="Q991" i="1" a="1"/>
  <c r="Q991" i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/>
  <c r="Q998" i="1" a="1"/>
  <c r="Q998" i="1" s="1"/>
  <c r="Q999" i="1" a="1"/>
  <c r="Q999" i="1" s="1"/>
  <c r="Q1000" i="1" a="1"/>
  <c r="Q1000" i="1" s="1"/>
  <c r="Q1001" i="1" a="1"/>
  <c r="Q1001" i="1"/>
  <c r="Q1002" i="1" a="1"/>
  <c r="Q1002" i="1" s="1"/>
  <c r="Q1003" i="1" a="1"/>
  <c r="Q1003" i="1" s="1"/>
  <c r="Q1004" i="1" a="1"/>
  <c r="Q1004" i="1" s="1"/>
  <c r="Q1005" i="1" a="1"/>
  <c r="Q1005" i="1"/>
  <c r="Q1006" i="1" a="1"/>
  <c r="Q1006" i="1" s="1"/>
  <c r="Q1007" i="1" a="1"/>
  <c r="Q1007" i="1" s="1"/>
  <c r="Q1008" i="1" a="1"/>
  <c r="Q1008" i="1" s="1"/>
  <c r="Q1009" i="1" a="1"/>
  <c r="Q1009" i="1"/>
  <c r="Q1010" i="1" a="1"/>
  <c r="Q1010" i="1" s="1"/>
  <c r="Q1011" i="1" a="1"/>
  <c r="Q1011" i="1" s="1"/>
  <c r="Q1012" i="1" a="1"/>
  <c r="Q1012" i="1" s="1"/>
  <c r="Q1013" i="1" a="1"/>
  <c r="Q1013" i="1"/>
  <c r="Q1014" i="1" a="1"/>
  <c r="Q1014" i="1" s="1"/>
  <c r="Q1015" i="1" a="1"/>
  <c r="Q1015" i="1" s="1"/>
  <c r="Q1016" i="1" a="1"/>
  <c r="Q1016" i="1" s="1"/>
  <c r="Q1017" i="1" a="1"/>
  <c r="Q1017" i="1"/>
  <c r="Q1018" i="1" a="1"/>
  <c r="Q1018" i="1" s="1"/>
  <c r="Q1019" i="1" a="1"/>
  <c r="Q1019" i="1" s="1"/>
  <c r="Q1020" i="1" a="1"/>
  <c r="Q1020" i="1" s="1"/>
  <c r="Q1021" i="1" a="1"/>
  <c r="Q1021" i="1"/>
  <c r="Q1022" i="1" a="1"/>
  <c r="Q1022" i="1" s="1"/>
  <c r="Q1023" i="1" a="1"/>
  <c r="Q1023" i="1" s="1"/>
  <c r="Q1024" i="1" a="1"/>
  <c r="Q1024" i="1" s="1"/>
  <c r="Q1025" i="1" a="1"/>
  <c r="Q1025" i="1"/>
  <c r="Q1026" i="1" a="1"/>
  <c r="Q1026" i="1" s="1"/>
  <c r="Q1027" i="1" a="1"/>
  <c r="Q1027" i="1" s="1"/>
  <c r="Q1028" i="1" a="1"/>
  <c r="Q1028" i="1" s="1"/>
  <c r="Q1029" i="1" a="1"/>
  <c r="Q1029" i="1"/>
  <c r="Q1030" i="1" a="1"/>
  <c r="Q1030" i="1" s="1"/>
  <c r="Q1031" i="1" a="1"/>
  <c r="Q1031" i="1" s="1"/>
  <c r="Q1032" i="1" a="1"/>
  <c r="Q1032" i="1" s="1"/>
  <c r="Q1033" i="1" a="1"/>
  <c r="Q1033" i="1"/>
  <c r="Q1034" i="1" a="1"/>
  <c r="Q1034" i="1" s="1"/>
  <c r="Q1035" i="1" a="1"/>
  <c r="Q1035" i="1" s="1"/>
  <c r="Q1036" i="1" a="1"/>
  <c r="Q1036" i="1" s="1"/>
  <c r="Q1037" i="1" a="1"/>
  <c r="Q1037" i="1"/>
  <c r="Q1038" i="1" a="1"/>
  <c r="Q1038" i="1" s="1"/>
  <c r="Q1039" i="1" a="1"/>
  <c r="Q1039" i="1" s="1"/>
  <c r="Q1040" i="1" a="1"/>
  <c r="Q1040" i="1" s="1"/>
  <c r="Q1041" i="1" a="1"/>
  <c r="Q1041" i="1"/>
  <c r="Q1042" i="1" a="1"/>
  <c r="Q1042" i="1" s="1"/>
  <c r="Q1043" i="1" a="1"/>
  <c r="Q1043" i="1" s="1"/>
  <c r="Q1044" i="1" a="1"/>
  <c r="Q1044" i="1" s="1"/>
  <c r="Q1045" i="1" a="1"/>
  <c r="Q1045" i="1"/>
  <c r="Q1046" i="1" a="1"/>
  <c r="Q1046" i="1" s="1"/>
  <c r="Q1047" i="1" a="1"/>
  <c r="Q1047" i="1" s="1"/>
  <c r="Q1048" i="1" a="1"/>
  <c r="Q1048" i="1" s="1"/>
  <c r="Q1049" i="1" a="1"/>
  <c r="Q1049" i="1"/>
  <c r="Q1050" i="1" a="1"/>
  <c r="Q1050" i="1" s="1"/>
  <c r="Q1051" i="1" a="1"/>
  <c r="Q1051" i="1" s="1"/>
  <c r="Q1052" i="1" a="1"/>
  <c r="Q1052" i="1" s="1"/>
  <c r="Q1053" i="1" a="1"/>
  <c r="Q1053" i="1"/>
  <c r="Q1054" i="1" a="1"/>
  <c r="Q1054" i="1" s="1"/>
  <c r="Q1055" i="1" a="1"/>
  <c r="Q1055" i="1" s="1"/>
  <c r="Q1056" i="1" a="1"/>
  <c r="Q1056" i="1" s="1"/>
  <c r="Q1057" i="1" a="1"/>
  <c r="Q1057" i="1"/>
  <c r="Q1058" i="1" a="1"/>
  <c r="Q1058" i="1" s="1"/>
  <c r="Q1059" i="1" a="1"/>
  <c r="Q1059" i="1" s="1"/>
  <c r="Q1060" i="1" a="1"/>
  <c r="Q1060" i="1" s="1"/>
  <c r="Q1061" i="1" a="1"/>
  <c r="Q1061" i="1"/>
  <c r="Q1062" i="1" a="1"/>
  <c r="Q1062" i="1" s="1"/>
  <c r="Q1063" i="1" a="1"/>
  <c r="Q1063" i="1" s="1"/>
  <c r="Q1064" i="1" a="1"/>
  <c r="Q1064" i="1" s="1"/>
  <c r="Q1065" i="1" a="1"/>
  <c r="Q1065" i="1"/>
  <c r="Q1066" i="1" a="1"/>
  <c r="Q1066" i="1" s="1"/>
  <c r="Q1067" i="1" a="1"/>
  <c r="Q1067" i="1" s="1"/>
  <c r="Q1068" i="1" a="1"/>
  <c r="Q1068" i="1" s="1"/>
  <c r="Q1069" i="1" a="1"/>
  <c r="Q1069" i="1"/>
  <c r="Q1070" i="1" a="1"/>
  <c r="Q1070" i="1" s="1"/>
  <c r="Q1071" i="1" a="1"/>
  <c r="Q1071" i="1" s="1"/>
  <c r="Q1072" i="1" a="1"/>
  <c r="Q1072" i="1" s="1"/>
  <c r="Q1073" i="1" a="1"/>
  <c r="Q1073" i="1"/>
  <c r="Q1074" i="1" a="1"/>
  <c r="Q1074" i="1" s="1"/>
  <c r="Q1075" i="1" a="1"/>
  <c r="Q1075" i="1" s="1"/>
  <c r="Q1076" i="1" a="1"/>
  <c r="Q1076" i="1" s="1"/>
  <c r="Q1077" i="1" a="1"/>
  <c r="Q1077" i="1"/>
  <c r="Q1078" i="1" a="1"/>
  <c r="Q1078" i="1" s="1"/>
  <c r="Q1079" i="1" a="1"/>
  <c r="Q1079" i="1" s="1"/>
  <c r="Q1080" i="1" a="1"/>
  <c r="Q1080" i="1" s="1"/>
  <c r="Q1081" i="1" a="1"/>
  <c r="Q1081" i="1"/>
  <c r="Q1082" i="1" a="1"/>
  <c r="Q1082" i="1" s="1"/>
  <c r="Q1083" i="1" a="1"/>
  <c r="Q1083" i="1" s="1"/>
  <c r="Q1084" i="1" a="1"/>
  <c r="Q1084" i="1" s="1"/>
  <c r="Q1085" i="1" a="1"/>
  <c r="Q1085" i="1"/>
  <c r="Q1086" i="1" a="1"/>
  <c r="Q1086" i="1" s="1"/>
  <c r="Q1087" i="1" a="1"/>
  <c r="Q1087" i="1" s="1"/>
  <c r="Q1088" i="1" a="1"/>
  <c r="Q1088" i="1" s="1"/>
  <c r="Q1089" i="1" a="1"/>
  <c r="Q1089" i="1"/>
  <c r="Q1090" i="1" a="1"/>
  <c r="Q1090" i="1" s="1"/>
  <c r="Q1091" i="1" a="1"/>
  <c r="Q1091" i="1" s="1"/>
  <c r="Q1092" i="1" a="1"/>
  <c r="Q1092" i="1" s="1"/>
  <c r="Q1093" i="1" a="1"/>
  <c r="Q1093" i="1"/>
  <c r="Q1094" i="1" a="1"/>
  <c r="Q1094" i="1" s="1"/>
  <c r="Q1095" i="1" a="1"/>
  <c r="Q1095" i="1" s="1"/>
  <c r="Q1096" i="1" a="1"/>
  <c r="Q1096" i="1" s="1"/>
  <c r="Q1097" i="1" a="1"/>
  <c r="Q1097" i="1"/>
  <c r="Q1098" i="1" a="1"/>
  <c r="Q1098" i="1" s="1"/>
  <c r="Q1099" i="1" a="1"/>
  <c r="Q1099" i="1" s="1"/>
  <c r="Q1100" i="1" a="1"/>
  <c r="Q1100" i="1" s="1"/>
  <c r="Q1101" i="1" a="1"/>
  <c r="Q1101" i="1"/>
  <c r="Q1102" i="1" a="1"/>
  <c r="Q1102" i="1" s="1"/>
  <c r="Q1103" i="1" a="1"/>
  <c r="Q1103" i="1" s="1"/>
  <c r="Q1104" i="1" a="1"/>
  <c r="Q1104" i="1" s="1"/>
  <c r="Q1105" i="1" a="1"/>
  <c r="Q1105" i="1"/>
  <c r="Q1106" i="1" a="1"/>
  <c r="Q1106" i="1" s="1"/>
  <c r="Q1107" i="1" a="1"/>
  <c r="Q1107" i="1" s="1"/>
  <c r="Q1108" i="1" a="1"/>
  <c r="Q1108" i="1" s="1"/>
  <c r="Q1109" i="1" a="1"/>
  <c r="Q1109" i="1"/>
  <c r="Q1110" i="1" a="1"/>
  <c r="Q1110" i="1" s="1"/>
  <c r="Q1111" i="1" a="1"/>
  <c r="Q1111" i="1" s="1"/>
  <c r="Q1112" i="1" a="1"/>
  <c r="Q1112" i="1" s="1"/>
  <c r="Q1113" i="1" a="1"/>
  <c r="Q1113" i="1"/>
  <c r="Q1114" i="1" a="1"/>
  <c r="Q1114" i="1" s="1"/>
  <c r="Q1115" i="1" a="1"/>
  <c r="Q1115" i="1" s="1"/>
  <c r="Q1116" i="1" a="1"/>
  <c r="Q1116" i="1" s="1"/>
  <c r="Q1117" i="1" a="1"/>
  <c r="Q1117" i="1"/>
  <c r="Q1118" i="1" a="1"/>
  <c r="Q1118" i="1" s="1"/>
  <c r="Q1119" i="1" a="1"/>
  <c r="Q1119" i="1" s="1"/>
  <c r="Q1120" i="1" a="1"/>
  <c r="Q1120" i="1" s="1"/>
  <c r="Q1121" i="1" a="1"/>
  <c r="Q1121" i="1"/>
  <c r="Q1122" i="1" a="1"/>
  <c r="Q1122" i="1" s="1"/>
  <c r="Q1123" i="1" a="1"/>
  <c r="Q1123" i="1" s="1"/>
  <c r="Q1124" i="1" a="1"/>
  <c r="Q1124" i="1" s="1"/>
  <c r="Q1125" i="1" a="1"/>
  <c r="Q1125" i="1"/>
  <c r="Q1126" i="1" a="1"/>
  <c r="Q1126" i="1" s="1"/>
  <c r="Q1127" i="1" a="1"/>
  <c r="Q1127" i="1" s="1"/>
  <c r="Q1128" i="1" a="1"/>
  <c r="Q1128" i="1" s="1"/>
  <c r="Q1129" i="1" a="1"/>
  <c r="Q1129" i="1"/>
  <c r="Q1130" i="1" a="1"/>
  <c r="Q1130" i="1" s="1"/>
  <c r="Q1131" i="1" a="1"/>
  <c r="Q1131" i="1" s="1"/>
  <c r="Q1132" i="1" a="1"/>
  <c r="Q1132" i="1" s="1"/>
  <c r="Q1133" i="1" a="1"/>
  <c r="Q1133" i="1"/>
  <c r="Q1134" i="1" a="1"/>
  <c r="Q1134" i="1" s="1"/>
  <c r="Q1135" i="1" a="1"/>
  <c r="Q1135" i="1" s="1"/>
  <c r="Q1136" i="1" a="1"/>
  <c r="Q1136" i="1" s="1"/>
  <c r="Q1137" i="1" a="1"/>
  <c r="Q1137" i="1"/>
  <c r="Q1138" i="1" a="1"/>
  <c r="Q1138" i="1" s="1"/>
  <c r="Q1139" i="1" a="1"/>
  <c r="Q1139" i="1" s="1"/>
  <c r="Q1140" i="1" a="1"/>
  <c r="Q1140" i="1" s="1"/>
  <c r="Q1141" i="1" a="1"/>
  <c r="Q1141" i="1"/>
  <c r="Q1142" i="1" a="1"/>
  <c r="Q1142" i="1" s="1"/>
  <c r="Q1143" i="1" a="1"/>
  <c r="Q1143" i="1" s="1"/>
  <c r="Q1144" i="1" a="1"/>
  <c r="Q1144" i="1" s="1"/>
  <c r="Q1145" i="1" a="1"/>
  <c r="Q1145" i="1"/>
  <c r="Q1146" i="1" a="1"/>
  <c r="Q1146" i="1" s="1"/>
  <c r="Q1147" i="1" a="1"/>
  <c r="Q1147" i="1" s="1"/>
  <c r="Q1148" i="1" a="1"/>
  <c r="Q1148" i="1" s="1"/>
  <c r="Q1149" i="1" a="1"/>
  <c r="Q1149" i="1"/>
  <c r="Q1150" i="1" a="1"/>
  <c r="Q1150" i="1" s="1"/>
  <c r="Q1151" i="1" a="1"/>
  <c r="Q1151" i="1" s="1"/>
  <c r="Q1152" i="1" a="1"/>
  <c r="Q1152" i="1" s="1"/>
  <c r="Q1153" i="1" a="1"/>
  <c r="Q1153" i="1"/>
  <c r="Q1154" i="1" a="1"/>
  <c r="Q1154" i="1" s="1"/>
  <c r="Q1155" i="1" a="1"/>
  <c r="Q1155" i="1" s="1"/>
  <c r="Q1156" i="1" a="1"/>
  <c r="Q1156" i="1" s="1"/>
  <c r="Q1157" i="1" a="1"/>
  <c r="Q1157" i="1"/>
  <c r="Q1158" i="1" a="1"/>
  <c r="Q1158" i="1" s="1"/>
  <c r="Q1159" i="1" a="1"/>
  <c r="Q1159" i="1" s="1"/>
  <c r="Q1160" i="1" a="1"/>
  <c r="Q1160" i="1" s="1"/>
  <c r="Q1161" i="1" a="1"/>
  <c r="Q1161" i="1"/>
  <c r="Q1162" i="1" a="1"/>
  <c r="Q1162" i="1" s="1"/>
  <c r="Q1163" i="1" a="1"/>
  <c r="Q1163" i="1" s="1"/>
  <c r="Q1164" i="1" a="1"/>
  <c r="Q1164" i="1" s="1"/>
  <c r="Q1165" i="1" a="1"/>
  <c r="Q1165" i="1"/>
  <c r="Q1166" i="1" a="1"/>
  <c r="Q1166" i="1" s="1"/>
  <c r="Q1167" i="1" a="1"/>
  <c r="Q1167" i="1" s="1"/>
  <c r="Q1168" i="1" a="1"/>
  <c r="Q1168" i="1" s="1"/>
  <c r="Q1169" i="1" a="1"/>
  <c r="Q1169" i="1"/>
  <c r="Q1170" i="1" a="1"/>
  <c r="Q1170" i="1" s="1"/>
  <c r="Q1171" i="1" a="1"/>
  <c r="Q1171" i="1" s="1"/>
  <c r="Q1172" i="1" a="1"/>
  <c r="Q1172" i="1" s="1"/>
  <c r="Q1173" i="1" a="1"/>
  <c r="Q1173" i="1"/>
  <c r="Q1174" i="1" a="1"/>
  <c r="Q1174" i="1" s="1"/>
  <c r="Q1175" i="1" a="1"/>
  <c r="Q1175" i="1" s="1"/>
  <c r="Q1176" i="1" a="1"/>
  <c r="Q1176" i="1" s="1"/>
  <c r="Q1177" i="1" a="1"/>
  <c r="Q1177" i="1"/>
  <c r="Q1178" i="1" a="1"/>
  <c r="Q1178" i="1" s="1"/>
  <c r="Q1179" i="1" a="1"/>
  <c r="Q1179" i="1" s="1"/>
  <c r="Q1180" i="1" a="1"/>
  <c r="Q1180" i="1" s="1"/>
  <c r="Q1181" i="1" a="1"/>
  <c r="Q1181" i="1"/>
  <c r="Q1182" i="1" a="1"/>
  <c r="Q1182" i="1" s="1"/>
  <c r="Q1183" i="1" a="1"/>
  <c r="Q1183" i="1" s="1"/>
  <c r="Q1184" i="1" a="1"/>
  <c r="Q1184" i="1" s="1"/>
  <c r="Q1185" i="1" a="1"/>
  <c r="Q1185" i="1"/>
  <c r="Q1186" i="1" a="1"/>
  <c r="Q1186" i="1" s="1"/>
  <c r="Q1187" i="1" a="1"/>
  <c r="Q1187" i="1" s="1"/>
  <c r="Q1188" i="1" a="1"/>
  <c r="Q1188" i="1" s="1"/>
  <c r="Q1189" i="1" a="1"/>
  <c r="Q1189" i="1"/>
  <c r="Q1190" i="1" a="1"/>
  <c r="Q1190" i="1" s="1"/>
  <c r="Q1191" i="1" a="1"/>
  <c r="Q1191" i="1" s="1"/>
  <c r="Q1192" i="1" a="1"/>
  <c r="Q1192" i="1" s="1"/>
  <c r="Q1193" i="1" a="1"/>
  <c r="Q1193" i="1"/>
  <c r="Q1194" i="1" a="1"/>
  <c r="Q1194" i="1" s="1"/>
  <c r="Q1195" i="1" a="1"/>
  <c r="Q1195" i="1" s="1"/>
  <c r="Q1196" i="1" a="1"/>
  <c r="Q1196" i="1" s="1"/>
  <c r="Q1197" i="1" a="1"/>
  <c r="Q1197" i="1"/>
  <c r="Q1198" i="1" a="1"/>
  <c r="Q1198" i="1" s="1"/>
  <c r="Q1199" i="1" a="1"/>
  <c r="Q1199" i="1" s="1"/>
  <c r="Q1200" i="1" a="1"/>
  <c r="Q1200" i="1" s="1"/>
  <c r="Q1201" i="1" a="1"/>
  <c r="Q1201" i="1"/>
  <c r="Q1202" i="1" a="1"/>
  <c r="Q1202" i="1" s="1"/>
  <c r="Q1203" i="1" a="1"/>
  <c r="Q1203" i="1" s="1"/>
  <c r="Q1204" i="1" a="1"/>
  <c r="Q1204" i="1" s="1"/>
  <c r="Q1205" i="1" a="1"/>
  <c r="Q1205" i="1"/>
  <c r="Q1206" i="1" a="1"/>
  <c r="Q1206" i="1" s="1"/>
  <c r="Q1207" i="1" a="1"/>
  <c r="Q1207" i="1" s="1"/>
  <c r="Q1208" i="1" a="1"/>
  <c r="Q1208" i="1" s="1"/>
  <c r="Q1209" i="1" a="1"/>
  <c r="Q1209" i="1"/>
  <c r="Q1210" i="1" a="1"/>
  <c r="Q1210" i="1" s="1"/>
  <c r="Q2" i="1" a="1"/>
  <c r="Q2" i="1" s="1"/>
  <c r="P3" i="1" a="1"/>
  <c r="P3" i="1"/>
  <c r="P4" i="1" a="1"/>
  <c r="P4" i="1"/>
  <c r="P5" i="1" a="1"/>
  <c r="P5" i="1"/>
  <c r="P6" i="1" a="1"/>
  <c r="P6" i="1"/>
  <c r="P7" i="1" a="1"/>
  <c r="P7" i="1"/>
  <c r="P8" i="1" a="1"/>
  <c r="P8" i="1"/>
  <c r="P9" i="1" a="1"/>
  <c r="P9" i="1" s="1"/>
  <c r="P10" i="1" a="1"/>
  <c r="P10" i="1"/>
  <c r="P11" i="1" a="1"/>
  <c r="P11" i="1" s="1"/>
  <c r="P12" i="1" a="1"/>
  <c r="P12" i="1"/>
  <c r="P13" i="1" a="1"/>
  <c r="P13" i="1" s="1"/>
  <c r="P14" i="1" a="1"/>
  <c r="P14" i="1"/>
  <c r="P15" i="1" a="1"/>
  <c r="P15" i="1" s="1"/>
  <c r="P16" i="1" a="1"/>
  <c r="P16" i="1"/>
  <c r="P17" i="1" a="1"/>
  <c r="P17" i="1" s="1"/>
  <c r="P18" i="1" a="1"/>
  <c r="P18" i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/>
  <c r="P47" i="1" a="1"/>
  <c r="P47" i="1"/>
  <c r="P48" i="1" a="1"/>
  <c r="P48" i="1"/>
  <c r="P49" i="1" a="1"/>
  <c r="P49" i="1"/>
  <c r="P50" i="1" a="1"/>
  <c r="P50" i="1"/>
  <c r="P51" i="1" a="1"/>
  <c r="P51" i="1"/>
  <c r="P52" i="1" a="1"/>
  <c r="P52" i="1"/>
  <c r="P53" i="1" a="1"/>
  <c r="P53" i="1"/>
  <c r="P54" i="1" a="1"/>
  <c r="P54" i="1"/>
  <c r="P55" i="1" a="1"/>
  <c r="P55" i="1"/>
  <c r="P56" i="1" a="1"/>
  <c r="P56" i="1"/>
  <c r="P57" i="1" a="1"/>
  <c r="P57" i="1"/>
  <c r="P58" i="1" a="1"/>
  <c r="P58" i="1" s="1"/>
  <c r="P59" i="1" a="1"/>
  <c r="P59" i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/>
  <c r="P70" i="1" a="1"/>
  <c r="P70" i="1" s="1"/>
  <c r="P71" i="1" a="1"/>
  <c r="P71" i="1" s="1"/>
  <c r="P72" i="1" a="1"/>
  <c r="P72" i="1" s="1"/>
  <c r="P73" i="1" a="1"/>
  <c r="P73" i="1"/>
  <c r="P74" i="1" a="1"/>
  <c r="P74" i="1" s="1"/>
  <c r="P75" i="1" a="1"/>
  <c r="P75" i="1" s="1"/>
  <c r="P76" i="1" a="1"/>
  <c r="P76" i="1" s="1"/>
  <c r="P77" i="1" a="1"/>
  <c r="P77" i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/>
  <c r="P138" i="1" a="1"/>
  <c r="P138" i="1" s="1"/>
  <c r="P139" i="1" a="1"/>
  <c r="P139" i="1" s="1"/>
  <c r="P140" i="1" a="1"/>
  <c r="P140" i="1" s="1"/>
  <c r="P141" i="1" a="1"/>
  <c r="P141" i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/>
  <c r="P199" i="1" a="1"/>
  <c r="P199" i="1" s="1"/>
  <c r="P200" i="1" a="1"/>
  <c r="P200" i="1" s="1"/>
  <c r="P201" i="1" a="1"/>
  <c r="P201" i="1" s="1"/>
  <c r="P202" i="1" a="1"/>
  <c r="P202" i="1"/>
  <c r="P203" i="1" a="1"/>
  <c r="P203" i="1" s="1"/>
  <c r="P204" i="1" a="1"/>
  <c r="P204" i="1" s="1"/>
  <c r="P205" i="1" a="1"/>
  <c r="P205" i="1" s="1"/>
  <c r="P206" i="1" a="1"/>
  <c r="P206" i="1"/>
  <c r="P207" i="1" a="1"/>
  <c r="P207" i="1" s="1"/>
  <c r="P208" i="1" a="1"/>
  <c r="P208" i="1" s="1"/>
  <c r="P209" i="1" a="1"/>
  <c r="P209" i="1" s="1"/>
  <c r="P210" i="1" a="1"/>
  <c r="P210" i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/>
  <c r="P231" i="1" a="1"/>
  <c r="P231" i="1" s="1"/>
  <c r="P232" i="1" a="1"/>
  <c r="P232" i="1" s="1"/>
  <c r="P233" i="1" a="1"/>
  <c r="P233" i="1" s="1"/>
  <c r="P234" i="1" a="1"/>
  <c r="P234" i="1"/>
  <c r="P235" i="1" a="1"/>
  <c r="P235" i="1" s="1"/>
  <c r="P236" i="1" a="1"/>
  <c r="P236" i="1" s="1"/>
  <c r="P237" i="1" a="1"/>
  <c r="P237" i="1" s="1"/>
  <c r="P238" i="1" a="1"/>
  <c r="P238" i="1"/>
  <c r="P239" i="1" a="1"/>
  <c r="P239" i="1" s="1"/>
  <c r="P240" i="1" a="1"/>
  <c r="P240" i="1" s="1"/>
  <c r="P241" i="1" a="1"/>
  <c r="P241" i="1" s="1"/>
  <c r="P242" i="1" a="1"/>
  <c r="P242" i="1"/>
  <c r="P243" i="1" a="1"/>
  <c r="P243" i="1" s="1"/>
  <c r="P244" i="1" a="1"/>
  <c r="P244" i="1" s="1"/>
  <c r="P245" i="1" a="1"/>
  <c r="P245" i="1" s="1"/>
  <c r="P246" i="1" a="1"/>
  <c r="P246" i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/>
  <c r="P271" i="1" a="1"/>
  <c r="P271" i="1" s="1"/>
  <c r="P272" i="1" a="1"/>
  <c r="P272" i="1" s="1"/>
  <c r="P273" i="1" a="1"/>
  <c r="P273" i="1" s="1"/>
  <c r="P274" i="1" a="1"/>
  <c r="P274" i="1"/>
  <c r="P275" i="1" a="1"/>
  <c r="P275" i="1" s="1"/>
  <c r="P276" i="1" a="1"/>
  <c r="P276" i="1" s="1"/>
  <c r="P277" i="1" a="1"/>
  <c r="P277" i="1" s="1"/>
  <c r="P278" i="1" a="1"/>
  <c r="P278" i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/>
  <c r="P295" i="1" a="1"/>
  <c r="P295" i="1" s="1"/>
  <c r="P296" i="1" a="1"/>
  <c r="P296" i="1" s="1"/>
  <c r="P297" i="1" a="1"/>
  <c r="P297" i="1" s="1"/>
  <c r="P298" i="1" a="1"/>
  <c r="P298" i="1"/>
  <c r="P299" i="1" a="1"/>
  <c r="P299" i="1" s="1"/>
  <c r="P300" i="1" a="1"/>
  <c r="P300" i="1" s="1"/>
  <c r="P301" i="1" a="1"/>
  <c r="P301" i="1" s="1"/>
  <c r="P302" i="1" a="1"/>
  <c r="P302" i="1"/>
  <c r="P303" i="1" a="1"/>
  <c r="P303" i="1" s="1"/>
  <c r="P304" i="1" a="1"/>
  <c r="P304" i="1" s="1"/>
  <c r="P305" i="1" a="1"/>
  <c r="P305" i="1" s="1"/>
  <c r="P306" i="1" a="1"/>
  <c r="P306" i="1"/>
  <c r="P307" i="1" a="1"/>
  <c r="P307" i="1" s="1"/>
  <c r="P308" i="1" a="1"/>
  <c r="P308" i="1" s="1"/>
  <c r="P309" i="1" a="1"/>
  <c r="P309" i="1" s="1"/>
  <c r="P310" i="1" a="1"/>
  <c r="P310" i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/>
  <c r="P650" i="1" a="1"/>
  <c r="P650" i="1" s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 s="1"/>
  <c r="P659" i="1" a="1"/>
  <c r="P659" i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/>
  <c r="P666" i="1" a="1"/>
  <c r="P666" i="1" s="1"/>
  <c r="P667" i="1" a="1"/>
  <c r="P667" i="1" s="1"/>
  <c r="P668" i="1" a="1"/>
  <c r="P668" i="1" s="1"/>
  <c r="P669" i="1" a="1"/>
  <c r="P669" i="1" s="1"/>
  <c r="P670" i="1" a="1"/>
  <c r="P670" i="1" s="1"/>
  <c r="P671" i="1" a="1"/>
  <c r="P671" i="1" s="1"/>
  <c r="P672" i="1" a="1"/>
  <c r="P672" i="1" s="1"/>
  <c r="P673" i="1" a="1"/>
  <c r="P673" i="1" s="1"/>
  <c r="P674" i="1" a="1"/>
  <c r="P674" i="1" s="1"/>
  <c r="P675" i="1" a="1"/>
  <c r="P675" i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/>
  <c r="P708" i="1" a="1"/>
  <c r="P708" i="1" s="1"/>
  <c r="P709" i="1" a="1"/>
  <c r="P709" i="1" s="1"/>
  <c r="P710" i="1" a="1"/>
  <c r="P710" i="1" s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 s="1"/>
  <c r="P719" i="1" a="1"/>
  <c r="P719" i="1" s="1"/>
  <c r="P720" i="1" a="1"/>
  <c r="P720" i="1" s="1"/>
  <c r="P721" i="1" a="1"/>
  <c r="P721" i="1" s="1"/>
  <c r="P722" i="1" a="1"/>
  <c r="P722" i="1" s="1"/>
  <c r="P723" i="1" a="1"/>
  <c r="P723" i="1"/>
  <c r="P724" i="1" a="1"/>
  <c r="P724" i="1" s="1"/>
  <c r="P725" i="1" a="1"/>
  <c r="P725" i="1" s="1"/>
  <c r="P726" i="1" a="1"/>
  <c r="P726" i="1" s="1"/>
  <c r="P727" i="1" a="1"/>
  <c r="P727" i="1" s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/>
  <c r="P799" i="1" a="1"/>
  <c r="P799" i="1" s="1"/>
  <c r="P800" i="1" a="1"/>
  <c r="P800" i="1" s="1"/>
  <c r="P801" i="1" a="1"/>
  <c r="P801" i="1" s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4" i="1" a="1"/>
  <c r="P814" i="1"/>
  <c r="P815" i="1" a="1"/>
  <c r="P815" i="1" s="1"/>
  <c r="P816" i="1" a="1"/>
  <c r="P816" i="1" s="1"/>
  <c r="P817" i="1" a="1"/>
  <c r="P817" i="1" s="1"/>
  <c r="P818" i="1" a="1"/>
  <c r="P818" i="1" s="1"/>
  <c r="P819" i="1" a="1"/>
  <c r="P819" i="1" s="1"/>
  <c r="P820" i="1" a="1"/>
  <c r="P820" i="1" s="1"/>
  <c r="P821" i="1" a="1"/>
  <c r="P821" i="1" s="1"/>
  <c r="P822" i="1" a="1"/>
  <c r="P822" i="1"/>
  <c r="P823" i="1" a="1"/>
  <c r="P823" i="1" s="1"/>
  <c r="P824" i="1" a="1"/>
  <c r="P824" i="1" s="1"/>
  <c r="P825" i="1" a="1"/>
  <c r="P825" i="1" s="1"/>
  <c r="P826" i="1" a="1"/>
  <c r="P826" i="1" s="1"/>
  <c r="P827" i="1" a="1"/>
  <c r="P827" i="1" s="1"/>
  <c r="P828" i="1" a="1"/>
  <c r="P828" i="1" s="1"/>
  <c r="P829" i="1" a="1"/>
  <c r="P829" i="1" s="1"/>
  <c r="P830" i="1" a="1"/>
  <c r="P830" i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 s="1"/>
  <c r="P838" i="1" a="1"/>
  <c r="P838" i="1" s="1"/>
  <c r="P839" i="1" a="1"/>
  <c r="P839" i="1" s="1"/>
  <c r="P840" i="1" a="1"/>
  <c r="P840" i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 s="1"/>
  <c r="P869" i="1" a="1"/>
  <c r="P869" i="1" s="1"/>
  <c r="P870" i="1" a="1"/>
  <c r="P870" i="1" s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79" i="1" a="1"/>
  <c r="P879" i="1" s="1"/>
  <c r="P880" i="1" a="1"/>
  <c r="P880" i="1" s="1"/>
  <c r="P881" i="1" a="1"/>
  <c r="P881" i="1" s="1"/>
  <c r="P882" i="1" a="1"/>
  <c r="P882" i="1" s="1"/>
  <c r="P883" i="1" a="1"/>
  <c r="P883" i="1" s="1"/>
  <c r="P884" i="1" a="1"/>
  <c r="P884" i="1" s="1"/>
  <c r="P885" i="1" a="1"/>
  <c r="P885" i="1" s="1"/>
  <c r="P886" i="1" a="1"/>
  <c r="P886" i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 s="1"/>
  <c r="P901" i="1" a="1"/>
  <c r="P901" i="1" s="1"/>
  <c r="P902" i="1" a="1"/>
  <c r="P902" i="1" s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 s="1"/>
  <c r="P909" i="1" a="1"/>
  <c r="P909" i="1" s="1"/>
  <c r="P910" i="1" a="1"/>
  <c r="P910" i="1" s="1"/>
  <c r="P911" i="1" a="1"/>
  <c r="P911" i="1" s="1"/>
  <c r="P912" i="1" a="1"/>
  <c r="P912" i="1"/>
  <c r="P913" i="1" a="1"/>
  <c r="P913" i="1" s="1"/>
  <c r="P914" i="1" a="1"/>
  <c r="P914" i="1" s="1"/>
  <c r="P915" i="1" a="1"/>
  <c r="P915" i="1" s="1"/>
  <c r="P916" i="1" a="1"/>
  <c r="P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P925" i="1" a="1"/>
  <c r="P925" i="1" s="1"/>
  <c r="P926" i="1" a="1"/>
  <c r="P926" i="1"/>
  <c r="P927" i="1" a="1"/>
  <c r="P927" i="1" s="1"/>
  <c r="P928" i="1" a="1"/>
  <c r="P928" i="1" s="1"/>
  <c r="P929" i="1" a="1"/>
  <c r="P929" i="1" s="1"/>
  <c r="P930" i="1" a="1"/>
  <c r="P930" i="1" s="1"/>
  <c r="P931" i="1" a="1"/>
  <c r="P931" i="1" s="1"/>
  <c r="P932" i="1" a="1"/>
  <c r="P932" i="1" s="1"/>
  <c r="P933" i="1" a="1"/>
  <c r="P933" i="1" s="1"/>
  <c r="P934" i="1" a="1"/>
  <c r="P934" i="1"/>
  <c r="P935" i="1" a="1"/>
  <c r="P935" i="1" s="1"/>
  <c r="P936" i="1" a="1"/>
  <c r="P936" i="1" s="1"/>
  <c r="P937" i="1" a="1"/>
  <c r="P937" i="1" s="1"/>
  <c r="P938" i="1" a="1"/>
  <c r="P938" i="1" s="1"/>
  <c r="P939" i="1" a="1"/>
  <c r="P939" i="1" s="1"/>
  <c r="P940" i="1" a="1"/>
  <c r="P940" i="1" s="1"/>
  <c r="P941" i="1" a="1"/>
  <c r="P941" i="1" s="1"/>
  <c r="P942" i="1" a="1"/>
  <c r="P942" i="1"/>
  <c r="P943" i="1" a="1"/>
  <c r="P943" i="1" s="1"/>
  <c r="P944" i="1" a="1"/>
  <c r="P944" i="1" s="1"/>
  <c r="P945" i="1" a="1"/>
  <c r="P945" i="1" s="1"/>
  <c r="P946" i="1" a="1"/>
  <c r="P946" i="1" s="1"/>
  <c r="P947" i="1" a="1"/>
  <c r="P947" i="1" s="1"/>
  <c r="P948" i="1" a="1"/>
  <c r="P948" i="1" s="1"/>
  <c r="P949" i="1" a="1"/>
  <c r="P949" i="1" s="1"/>
  <c r="P950" i="1" a="1"/>
  <c r="P950" i="1"/>
  <c r="P951" i="1" a="1"/>
  <c r="P951" i="1" s="1"/>
  <c r="P952" i="1" a="1"/>
  <c r="P952" i="1" s="1"/>
  <c r="P953" i="1" a="1"/>
  <c r="P953" i="1" s="1"/>
  <c r="P954" i="1" a="1"/>
  <c r="P954" i="1" s="1"/>
  <c r="P955" i="1" a="1"/>
  <c r="P955" i="1" s="1"/>
  <c r="P956" i="1" a="1"/>
  <c r="P956" i="1" s="1"/>
  <c r="P957" i="1" a="1"/>
  <c r="P957" i="1" s="1"/>
  <c r="P958" i="1" a="1"/>
  <c r="P958" i="1" s="1"/>
  <c r="P959" i="1" a="1"/>
  <c r="P959" i="1" s="1"/>
  <c r="P960" i="1" a="1"/>
  <c r="P960" i="1" s="1"/>
  <c r="P961" i="1" a="1"/>
  <c r="P961" i="1" s="1"/>
  <c r="P962" i="1" a="1"/>
  <c r="P962" i="1" s="1"/>
  <c r="P963" i="1" a="1"/>
  <c r="P963" i="1" s="1"/>
  <c r="P964" i="1" a="1"/>
  <c r="P964" i="1" s="1"/>
  <c r="P965" i="1" a="1"/>
  <c r="P965" i="1" s="1"/>
  <c r="P966" i="1" a="1"/>
  <c r="P966" i="1" s="1"/>
  <c r="P967" i="1" a="1"/>
  <c r="P967" i="1" s="1"/>
  <c r="P968" i="1" a="1"/>
  <c r="P968" i="1" s="1"/>
  <c r="P969" i="1" a="1"/>
  <c r="P969" i="1" s="1"/>
  <c r="P970" i="1" a="1"/>
  <c r="P970" i="1" s="1"/>
  <c r="P971" i="1" a="1"/>
  <c r="P971" i="1" s="1"/>
  <c r="P972" i="1" a="1"/>
  <c r="P972" i="1" s="1"/>
  <c r="P973" i="1" a="1"/>
  <c r="P973" i="1" s="1"/>
  <c r="P974" i="1" a="1"/>
  <c r="P974" i="1" s="1"/>
  <c r="P975" i="1" a="1"/>
  <c r="P975" i="1" s="1"/>
  <c r="P976" i="1" a="1"/>
  <c r="P976" i="1"/>
  <c r="P977" i="1" a="1"/>
  <c r="P977" i="1" s="1"/>
  <c r="P978" i="1" a="1"/>
  <c r="P978" i="1" s="1"/>
  <c r="P979" i="1" a="1"/>
  <c r="P979" i="1" s="1"/>
  <c r="P980" i="1" a="1"/>
  <c r="P980" i="1" s="1"/>
  <c r="P981" i="1" a="1"/>
  <c r="P981" i="1" s="1"/>
  <c r="P982" i="1" a="1"/>
  <c r="P982" i="1" s="1"/>
  <c r="P983" i="1" a="1"/>
  <c r="P983" i="1" s="1"/>
  <c r="P984" i="1" a="1"/>
  <c r="P984" i="1" s="1"/>
  <c r="P985" i="1" a="1"/>
  <c r="P985" i="1" s="1"/>
  <c r="P986" i="1" a="1"/>
  <c r="P986" i="1" s="1"/>
  <c r="P987" i="1" a="1"/>
  <c r="P987" i="1" s="1"/>
  <c r="P988" i="1" a="1"/>
  <c r="P988" i="1" s="1"/>
  <c r="P989" i="1" a="1"/>
  <c r="P989" i="1" s="1"/>
  <c r="P990" i="1" a="1"/>
  <c r="P990" i="1" s="1"/>
  <c r="P991" i="1" a="1"/>
  <c r="P991" i="1" s="1"/>
  <c r="P992" i="1" a="1"/>
  <c r="P992" i="1"/>
  <c r="P993" i="1" a="1"/>
  <c r="P993" i="1" s="1"/>
  <c r="P994" i="1" a="1"/>
  <c r="P994" i="1" s="1"/>
  <c r="P995" i="1" a="1"/>
  <c r="P995" i="1" s="1"/>
  <c r="P996" i="1" a="1"/>
  <c r="P996" i="1" s="1"/>
  <c r="P997" i="1" a="1"/>
  <c r="P997" i="1" s="1"/>
  <c r="P998" i="1" a="1"/>
  <c r="P998" i="1" s="1"/>
  <c r="P999" i="1" a="1"/>
  <c r="P999" i="1" s="1"/>
  <c r="P1000" i="1" a="1"/>
  <c r="P1000" i="1"/>
  <c r="P1001" i="1" a="1"/>
  <c r="P1001" i="1" s="1"/>
  <c r="P1002" i="1" a="1"/>
  <c r="P1002" i="1" s="1"/>
  <c r="P1003" i="1" a="1"/>
  <c r="P1003" i="1" s="1"/>
  <c r="P1004" i="1" a="1"/>
  <c r="P1004" i="1" s="1"/>
  <c r="P1005" i="1" a="1"/>
  <c r="P1005" i="1" s="1"/>
  <c r="P1006" i="1" a="1"/>
  <c r="P1006" i="1" s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 s="1"/>
  <c r="P1012" i="1" a="1"/>
  <c r="P1012" i="1" s="1"/>
  <c r="P1013" i="1" a="1"/>
  <c r="P1013" i="1" s="1"/>
  <c r="P1014" i="1" a="1"/>
  <c r="P1014" i="1" s="1"/>
  <c r="P1015" i="1" a="1"/>
  <c r="P1015" i="1" s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 s="1"/>
  <c r="P1021" i="1" a="1"/>
  <c r="P1021" i="1" s="1"/>
  <c r="P1022" i="1" a="1"/>
  <c r="P1022" i="1" s="1"/>
  <c r="P1023" i="1" a="1"/>
  <c r="P1023" i="1" s="1"/>
  <c r="P1024" i="1" a="1"/>
  <c r="P1024" i="1" s="1"/>
  <c r="P1025" i="1" a="1"/>
  <c r="P1025" i="1" s="1"/>
  <c r="P1026" i="1" a="1"/>
  <c r="P1026" i="1" s="1"/>
  <c r="P1027" i="1" a="1"/>
  <c r="P1027" i="1" s="1"/>
  <c r="P1028" i="1" a="1"/>
  <c r="P1028" i="1" s="1"/>
  <c r="P1029" i="1" a="1"/>
  <c r="P1029" i="1" s="1"/>
  <c r="P1030" i="1" a="1"/>
  <c r="P1030" i="1" s="1"/>
  <c r="P1031" i="1" a="1"/>
  <c r="P1031" i="1" s="1"/>
  <c r="P1032" i="1" a="1"/>
  <c r="P1032" i="1" s="1"/>
  <c r="P1033" i="1" a="1"/>
  <c r="P1033" i="1" s="1"/>
  <c r="P1034" i="1" a="1"/>
  <c r="P1034" i="1" s="1"/>
  <c r="P1035" i="1" a="1"/>
  <c r="P1035" i="1" s="1"/>
  <c r="P1036" i="1" a="1"/>
  <c r="P1036" i="1" s="1"/>
  <c r="P1037" i="1" a="1"/>
  <c r="P1037" i="1" s="1"/>
  <c r="P1038" i="1" a="1"/>
  <c r="P1038" i="1" s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 s="1"/>
  <c r="P1044" i="1" a="1"/>
  <c r="P1044" i="1" s="1"/>
  <c r="P1045" i="1" a="1"/>
  <c r="P1045" i="1" s="1"/>
  <c r="P1046" i="1" a="1"/>
  <c r="P1046" i="1" s="1"/>
  <c r="P1047" i="1" a="1"/>
  <c r="P1047" i="1" s="1"/>
  <c r="P1048" i="1" a="1"/>
  <c r="P1048" i="1" s="1"/>
  <c r="P1049" i="1" a="1"/>
  <c r="P1049" i="1" s="1"/>
  <c r="P1050" i="1" a="1"/>
  <c r="P1050" i="1" s="1"/>
  <c r="P1051" i="1" a="1"/>
  <c r="P1051" i="1" s="1"/>
  <c r="P1052" i="1" a="1"/>
  <c r="P1052" i="1" s="1"/>
  <c r="P1053" i="1" a="1"/>
  <c r="P1053" i="1" s="1"/>
  <c r="P1054" i="1" a="1"/>
  <c r="P1054" i="1"/>
  <c r="P1055" i="1" a="1"/>
  <c r="P1055" i="1" s="1"/>
  <c r="P1056" i="1" a="1"/>
  <c r="P1056" i="1" s="1"/>
  <c r="P1057" i="1" a="1"/>
  <c r="P1057" i="1" s="1"/>
  <c r="P1058" i="1" a="1"/>
  <c r="P1058" i="1" s="1"/>
  <c r="P1059" i="1" a="1"/>
  <c r="P1059" i="1" s="1"/>
  <c r="P1060" i="1" a="1"/>
  <c r="P1060" i="1" s="1"/>
  <c r="P1061" i="1" a="1"/>
  <c r="P1061" i="1" s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 s="1"/>
  <c r="P1067" i="1" a="1"/>
  <c r="P1067" i="1" s="1"/>
  <c r="P1068" i="1" a="1"/>
  <c r="P1068" i="1" s="1"/>
  <c r="P1069" i="1" a="1"/>
  <c r="P1069" i="1" s="1"/>
  <c r="P1070" i="1" a="1"/>
  <c r="P1070" i="1"/>
  <c r="P1071" i="1" a="1"/>
  <c r="P1071" i="1" s="1"/>
  <c r="P1072" i="1" a="1"/>
  <c r="P1072" i="1" s="1"/>
  <c r="P1073" i="1" a="1"/>
  <c r="P1073" i="1" s="1"/>
  <c r="P1074" i="1" a="1"/>
  <c r="P1074" i="1" s="1"/>
  <c r="P1075" i="1" a="1"/>
  <c r="P1075" i="1" s="1"/>
  <c r="P1076" i="1" a="1"/>
  <c r="P1076" i="1" s="1"/>
  <c r="P1077" i="1" a="1"/>
  <c r="P1077" i="1" s="1"/>
  <c r="P1078" i="1" a="1"/>
  <c r="P1078" i="1" s="1"/>
  <c r="P1079" i="1" a="1"/>
  <c r="P1079" i="1" s="1"/>
  <c r="P1080" i="1" a="1"/>
  <c r="P1080" i="1"/>
  <c r="P1081" i="1" a="1"/>
  <c r="P1081" i="1" s="1"/>
  <c r="P1082" i="1" a="1"/>
  <c r="P1082" i="1" s="1"/>
  <c r="P1083" i="1" a="1"/>
  <c r="P1083" i="1" s="1"/>
  <c r="P1084" i="1" a="1"/>
  <c r="P1084" i="1" s="1"/>
  <c r="P1085" i="1" a="1"/>
  <c r="P1085" i="1" s="1"/>
  <c r="P1086" i="1" a="1"/>
  <c r="P1086" i="1" s="1"/>
  <c r="P1087" i="1" a="1"/>
  <c r="P1087" i="1" s="1"/>
  <c r="P1088" i="1" a="1"/>
  <c r="P1088" i="1" s="1"/>
  <c r="P1089" i="1" a="1"/>
  <c r="P1089" i="1" s="1"/>
  <c r="P1090" i="1" a="1"/>
  <c r="P1090" i="1" s="1"/>
  <c r="P1091" i="1" a="1"/>
  <c r="P1091" i="1" s="1"/>
  <c r="P1092" i="1" a="1"/>
  <c r="P1092" i="1" s="1"/>
  <c r="P1093" i="1" a="1"/>
  <c r="P1093" i="1" s="1"/>
  <c r="P1094" i="1" a="1"/>
  <c r="P1094" i="1" s="1"/>
  <c r="P1095" i="1" a="1"/>
  <c r="P1095" i="1" s="1"/>
  <c r="P1096" i="1" a="1"/>
  <c r="P1096" i="1"/>
  <c r="P1097" i="1" a="1"/>
  <c r="P1097" i="1" s="1"/>
  <c r="P1098" i="1" a="1"/>
  <c r="P1098" i="1" s="1"/>
  <c r="P1099" i="1" a="1"/>
  <c r="P1099" i="1" s="1"/>
  <c r="P1100" i="1" a="1"/>
  <c r="P1100" i="1" s="1"/>
  <c r="P1101" i="1" a="1"/>
  <c r="P1101" i="1" s="1"/>
  <c r="P1102" i="1" a="1"/>
  <c r="P1102" i="1" s="1"/>
  <c r="P1103" i="1" a="1"/>
  <c r="P1103" i="1" s="1"/>
  <c r="P1104" i="1" a="1"/>
  <c r="P1104" i="1" s="1"/>
  <c r="P1105" i="1" a="1"/>
  <c r="P1105" i="1" s="1"/>
  <c r="P1106" i="1" a="1"/>
  <c r="P1106" i="1" s="1"/>
  <c r="P1107" i="1" a="1"/>
  <c r="P1107" i="1" s="1"/>
  <c r="P1108" i="1" a="1"/>
  <c r="P1108" i="1" s="1"/>
  <c r="P1109" i="1" a="1"/>
  <c r="P1109" i="1" s="1"/>
  <c r="P1110" i="1" a="1"/>
  <c r="P1110" i="1" s="1"/>
  <c r="P1111" i="1" a="1"/>
  <c r="P1111" i="1" s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 s="1"/>
  <c r="P1117" i="1" a="1"/>
  <c r="P1117" i="1" s="1"/>
  <c r="P1118" i="1" a="1"/>
  <c r="P1118" i="1" s="1"/>
  <c r="P1119" i="1" a="1"/>
  <c r="P1119" i="1" s="1"/>
  <c r="P1120" i="1" a="1"/>
  <c r="P1120" i="1" s="1"/>
  <c r="P1121" i="1" a="1"/>
  <c r="P1121" i="1" s="1"/>
  <c r="P1122" i="1" a="1"/>
  <c r="P1122" i="1" s="1"/>
  <c r="P1123" i="1" a="1"/>
  <c r="P1123" i="1" s="1"/>
  <c r="P1124" i="1" a="1"/>
  <c r="P1124" i="1" s="1"/>
  <c r="P1125" i="1" a="1"/>
  <c r="P1125" i="1" s="1"/>
  <c r="P1126" i="1" a="1"/>
  <c r="P1126" i="1" s="1"/>
  <c r="P1127" i="1" a="1"/>
  <c r="P1127" i="1" s="1"/>
  <c r="P1128" i="1" a="1"/>
  <c r="P1128" i="1" s="1"/>
  <c r="P1129" i="1" a="1"/>
  <c r="P1129" i="1" s="1"/>
  <c r="P1130" i="1" a="1"/>
  <c r="P1130" i="1"/>
  <c r="P1131" i="1" a="1"/>
  <c r="P1131" i="1" s="1"/>
  <c r="P1132" i="1" a="1"/>
  <c r="P1132" i="1" s="1"/>
  <c r="P1133" i="1" a="1"/>
  <c r="P1133" i="1" s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/>
  <c r="P1139" i="1" a="1"/>
  <c r="P1139" i="1" s="1"/>
  <c r="P1140" i="1" a="1"/>
  <c r="P1140" i="1"/>
  <c r="P1141" i="1" a="1"/>
  <c r="P1141" i="1" s="1"/>
  <c r="P1142" i="1" a="1"/>
  <c r="P1142" i="1" s="1"/>
  <c r="P1143" i="1" a="1"/>
  <c r="P1143" i="1" s="1"/>
  <c r="P1144" i="1" a="1"/>
  <c r="P1144" i="1" s="1"/>
  <c r="P1145" i="1" a="1"/>
  <c r="P1145" i="1" s="1"/>
  <c r="P1146" i="1" a="1"/>
  <c r="P1146" i="1"/>
  <c r="P1147" i="1" a="1"/>
  <c r="P1147" i="1" s="1"/>
  <c r="P1148" i="1" a="1"/>
  <c r="P1148" i="1"/>
  <c r="P1149" i="1" a="1"/>
  <c r="P1149" i="1" s="1"/>
  <c r="P1150" i="1" a="1"/>
  <c r="P1150" i="1" s="1"/>
  <c r="P1151" i="1" a="1"/>
  <c r="P1151" i="1" s="1"/>
  <c r="P1152" i="1" a="1"/>
  <c r="P1152" i="1" s="1"/>
  <c r="P1153" i="1" a="1"/>
  <c r="P1153" i="1" s="1"/>
  <c r="P1154" i="1" a="1"/>
  <c r="P1154" i="1"/>
  <c r="P1155" i="1" a="1"/>
  <c r="P1155" i="1" s="1"/>
  <c r="P1156" i="1" a="1"/>
  <c r="P1156" i="1" s="1"/>
  <c r="P1157" i="1" a="1"/>
  <c r="P1157" i="1" s="1"/>
  <c r="P1158" i="1" a="1"/>
  <c r="P1158" i="1" s="1"/>
  <c r="P1159" i="1" a="1"/>
  <c r="P1159" i="1" s="1"/>
  <c r="P1160" i="1" a="1"/>
  <c r="P1160" i="1" s="1"/>
  <c r="P1161" i="1" a="1"/>
  <c r="P1161" i="1" s="1"/>
  <c r="P1162" i="1" a="1"/>
  <c r="P1162" i="1" s="1"/>
  <c r="P1163" i="1" a="1"/>
  <c r="P1163" i="1" s="1"/>
  <c r="P1164" i="1" a="1"/>
  <c r="P1164" i="1" s="1"/>
  <c r="P1165" i="1" a="1"/>
  <c r="P1165" i="1" s="1"/>
  <c r="P1166" i="1" a="1"/>
  <c r="P1166" i="1" s="1"/>
  <c r="P1167" i="1" a="1"/>
  <c r="P1167" i="1" s="1"/>
  <c r="P1168" i="1" a="1"/>
  <c r="P1168" i="1" s="1"/>
  <c r="P1169" i="1" a="1"/>
  <c r="P1169" i="1" s="1"/>
  <c r="P1170" i="1" a="1"/>
  <c r="P1170" i="1" s="1"/>
  <c r="P1171" i="1" a="1"/>
  <c r="P1171" i="1" s="1"/>
  <c r="P1172" i="1" a="1"/>
  <c r="P1172" i="1"/>
  <c r="P1173" i="1" a="1"/>
  <c r="P1173" i="1" s="1"/>
  <c r="P1174" i="1" a="1"/>
  <c r="P1174" i="1" s="1"/>
  <c r="P1175" i="1" a="1"/>
  <c r="P1175" i="1" s="1"/>
  <c r="P1176" i="1" a="1"/>
  <c r="P1176" i="1"/>
  <c r="P1177" i="1" a="1"/>
  <c r="P1177" i="1" s="1"/>
  <c r="P1178" i="1" a="1"/>
  <c r="P1178" i="1"/>
  <c r="P1179" i="1" a="1"/>
  <c r="P1179" i="1" s="1"/>
  <c r="P1180" i="1" a="1"/>
  <c r="P1180" i="1" s="1"/>
  <c r="P1181" i="1" a="1"/>
  <c r="P1181" i="1" s="1"/>
  <c r="P1182" i="1" a="1"/>
  <c r="P1182" i="1" s="1"/>
  <c r="P1183" i="1" a="1"/>
  <c r="P1183" i="1" s="1"/>
  <c r="P1184" i="1" a="1"/>
  <c r="P1184" i="1"/>
  <c r="P1185" i="1" a="1"/>
  <c r="P1185" i="1" s="1"/>
  <c r="P1186" i="1" a="1"/>
  <c r="P1186" i="1" s="1"/>
  <c r="P1187" i="1" a="1"/>
  <c r="P1187" i="1" s="1"/>
  <c r="P1188" i="1" a="1"/>
  <c r="P1188" i="1" s="1"/>
  <c r="P1189" i="1" a="1"/>
  <c r="P1189" i="1" s="1"/>
  <c r="P1190" i="1" a="1"/>
  <c r="P1190" i="1" s="1"/>
  <c r="P1191" i="1" a="1"/>
  <c r="P1191" i="1" s="1"/>
  <c r="P1192" i="1" a="1"/>
  <c r="P1192" i="1" s="1"/>
  <c r="P1193" i="1" a="1"/>
  <c r="P1193" i="1" s="1"/>
  <c r="P1194" i="1" a="1"/>
  <c r="P1194" i="1" s="1"/>
  <c r="P1195" i="1" a="1"/>
  <c r="P1195" i="1" s="1"/>
  <c r="P1196" i="1" a="1"/>
  <c r="P1196" i="1" s="1"/>
  <c r="P1197" i="1" a="1"/>
  <c r="P1197" i="1" s="1"/>
  <c r="P1198" i="1" a="1"/>
  <c r="P1198" i="1" s="1"/>
  <c r="P1199" i="1" a="1"/>
  <c r="P1199" i="1" s="1"/>
  <c r="P1200" i="1" a="1"/>
  <c r="P1200" i="1" s="1"/>
  <c r="P1201" i="1" a="1"/>
  <c r="P1201" i="1" s="1"/>
  <c r="P1202" i="1" a="1"/>
  <c r="P1202" i="1"/>
  <c r="P1203" i="1" a="1"/>
  <c r="P1203" i="1" s="1"/>
  <c r="P1204" i="1" a="1"/>
  <c r="P1204" i="1" s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 s="1"/>
  <c r="P1210" i="1" a="1"/>
  <c r="P1210" i="1" s="1"/>
  <c r="P2" i="1" a="1"/>
  <c r="P2" i="1" s="1"/>
  <c r="E75" i="7"/>
  <c r="D62" i="7"/>
  <c r="I56" i="7"/>
  <c r="G60" i="7"/>
  <c r="G69" i="7"/>
  <c r="G66" i="7"/>
  <c r="G65" i="7"/>
  <c r="B54" i="7"/>
  <c r="E58" i="7"/>
  <c r="D52" i="7"/>
  <c r="D48" i="7"/>
  <c r="C48" i="7"/>
  <c r="D46" i="7"/>
  <c r="C46" i="7"/>
  <c r="D35" i="7"/>
  <c r="G31" i="7"/>
  <c r="G29" i="7"/>
  <c r="G28" i="7"/>
  <c r="G23" i="7"/>
  <c r="E18" i="7"/>
  <c r="Y14" i="1"/>
  <c r="Z18" i="1" s="1"/>
  <c r="Y13" i="1"/>
  <c r="Y18" i="1" s="1"/>
  <c r="Y9" i="1"/>
  <c r="Y8" i="1"/>
  <c r="Y20" i="1" s="1"/>
  <c r="Y7" i="1"/>
  <c r="Y19" i="1" s="1"/>
  <c r="Y4" i="1"/>
  <c r="Y3" i="1"/>
  <c r="Y2" i="1"/>
  <c r="Z4" i="1"/>
  <c r="Z3" i="1"/>
  <c r="Z2" i="1"/>
  <c r="N2" i="1"/>
  <c r="X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U20" i="1" s="1" a="1"/>
  <c r="U20" i="1" s="1"/>
  <c r="N21" i="1"/>
  <c r="N22" i="1"/>
  <c r="N23" i="1"/>
  <c r="N24" i="1"/>
  <c r="N25" i="1"/>
  <c r="N26" i="1"/>
  <c r="N27" i="1"/>
  <c r="N28" i="1"/>
  <c r="N29" i="1"/>
  <c r="N30" i="1"/>
  <c r="N31" i="1"/>
  <c r="W31" i="1" s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W47" i="1" s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W63" i="1" s="1"/>
  <c r="N64" i="1"/>
  <c r="N65" i="1"/>
  <c r="N66" i="1"/>
  <c r="N67" i="1"/>
  <c r="N68" i="1"/>
  <c r="N69" i="1"/>
  <c r="N70" i="1"/>
  <c r="N71" i="1"/>
  <c r="X71" i="1" s="1"/>
  <c r="N72" i="1"/>
  <c r="N73" i="1"/>
  <c r="N74" i="1"/>
  <c r="U74" i="1" s="1" a="1"/>
  <c r="U74" i="1" s="1"/>
  <c r="N75" i="1"/>
  <c r="X75" i="1" s="1"/>
  <c r="N76" i="1"/>
  <c r="N77" i="1"/>
  <c r="N78" i="1"/>
  <c r="N79" i="1"/>
  <c r="W79" i="1" s="1"/>
  <c r="N80" i="1"/>
  <c r="N81" i="1"/>
  <c r="N82" i="1"/>
  <c r="N83" i="1"/>
  <c r="X83" i="1" s="1"/>
  <c r="N84" i="1"/>
  <c r="N85" i="1"/>
  <c r="N86" i="1"/>
  <c r="N87" i="1"/>
  <c r="N88" i="1"/>
  <c r="N89" i="1"/>
  <c r="N90" i="1"/>
  <c r="N91" i="1"/>
  <c r="X91" i="1" s="1"/>
  <c r="N92" i="1"/>
  <c r="N93" i="1"/>
  <c r="N94" i="1"/>
  <c r="N95" i="1"/>
  <c r="X95" i="1" s="1"/>
  <c r="N96" i="1"/>
  <c r="N97" i="1"/>
  <c r="N98" i="1"/>
  <c r="N99" i="1"/>
  <c r="X99" i="1" s="1"/>
  <c r="N100" i="1"/>
  <c r="N101" i="1"/>
  <c r="N102" i="1"/>
  <c r="N103" i="1"/>
  <c r="X103" i="1" s="1"/>
  <c r="N104" i="1"/>
  <c r="N105" i="1"/>
  <c r="N106" i="1"/>
  <c r="N107" i="1"/>
  <c r="X107" i="1" s="1"/>
  <c r="N108" i="1"/>
  <c r="V108" i="1" s="1" a="1"/>
  <c r="V108" i="1" s="1"/>
  <c r="N109" i="1"/>
  <c r="N110" i="1"/>
  <c r="N111" i="1"/>
  <c r="X111" i="1" s="1"/>
  <c r="N112" i="1"/>
  <c r="N113" i="1"/>
  <c r="N114" i="1"/>
  <c r="N115" i="1"/>
  <c r="N116" i="1"/>
  <c r="N117" i="1"/>
  <c r="N118" i="1"/>
  <c r="N119" i="1"/>
  <c r="X119" i="1" s="1"/>
  <c r="N120" i="1"/>
  <c r="N121" i="1"/>
  <c r="N122" i="1"/>
  <c r="N123" i="1"/>
  <c r="X123" i="1" s="1"/>
  <c r="N124" i="1"/>
  <c r="N125" i="1"/>
  <c r="N126" i="1"/>
  <c r="N127" i="1"/>
  <c r="X127" i="1" s="1"/>
  <c r="N128" i="1"/>
  <c r="N129" i="1"/>
  <c r="N130" i="1"/>
  <c r="N131" i="1"/>
  <c r="X131" i="1" s="1"/>
  <c r="N132" i="1"/>
  <c r="N133" i="1"/>
  <c r="N134" i="1"/>
  <c r="N135" i="1"/>
  <c r="X135" i="1" s="1"/>
  <c r="N136" i="1"/>
  <c r="V136" i="1" s="1" a="1"/>
  <c r="V136" i="1" s="1"/>
  <c r="N137" i="1"/>
  <c r="N138" i="1"/>
  <c r="N139" i="1"/>
  <c r="X139" i="1" s="1"/>
  <c r="N140" i="1"/>
  <c r="N141" i="1"/>
  <c r="N142" i="1"/>
  <c r="N143" i="1"/>
  <c r="X143" i="1" s="1"/>
  <c r="N144" i="1"/>
  <c r="U144" i="1" s="1" a="1"/>
  <c r="U144" i="1" s="1"/>
  <c r="N145" i="1"/>
  <c r="N146" i="1"/>
  <c r="N147" i="1"/>
  <c r="X147" i="1" s="1"/>
  <c r="N148" i="1"/>
  <c r="N149" i="1"/>
  <c r="N150" i="1"/>
  <c r="N151" i="1"/>
  <c r="X151" i="1" s="1"/>
  <c r="N152" i="1"/>
  <c r="U152" i="1" s="1" a="1"/>
  <c r="U152" i="1" s="1"/>
  <c r="N153" i="1"/>
  <c r="N154" i="1"/>
  <c r="N155" i="1"/>
  <c r="X155" i="1" s="1"/>
  <c r="N156" i="1"/>
  <c r="N157" i="1"/>
  <c r="N158" i="1"/>
  <c r="N159" i="1"/>
  <c r="X159" i="1" s="1"/>
  <c r="N160" i="1"/>
  <c r="N161" i="1"/>
  <c r="N162" i="1"/>
  <c r="N163" i="1"/>
  <c r="N164" i="1"/>
  <c r="N165" i="1"/>
  <c r="N166" i="1"/>
  <c r="N167" i="1"/>
  <c r="X167" i="1" s="1"/>
  <c r="N168" i="1"/>
  <c r="N169" i="1"/>
  <c r="N170" i="1"/>
  <c r="N171" i="1"/>
  <c r="X171" i="1" s="1"/>
  <c r="N172" i="1"/>
  <c r="N173" i="1"/>
  <c r="N174" i="1"/>
  <c r="N175" i="1"/>
  <c r="W175" i="1" s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W191" i="1" s="1"/>
  <c r="N192" i="1"/>
  <c r="N193" i="1"/>
  <c r="N194" i="1"/>
  <c r="N195" i="1"/>
  <c r="X195" i="1" s="1"/>
  <c r="N196" i="1"/>
  <c r="N197" i="1"/>
  <c r="N198" i="1"/>
  <c r="U198" i="1" s="1" a="1"/>
  <c r="U198" i="1" s="1"/>
  <c r="N199" i="1"/>
  <c r="X199" i="1" s="1"/>
  <c r="N200" i="1"/>
  <c r="N201" i="1"/>
  <c r="N202" i="1"/>
  <c r="N203" i="1"/>
  <c r="X203" i="1" s="1"/>
  <c r="N204" i="1"/>
  <c r="N205" i="1"/>
  <c r="N206" i="1"/>
  <c r="N207" i="1"/>
  <c r="X207" i="1" s="1"/>
  <c r="N208" i="1"/>
  <c r="N209" i="1"/>
  <c r="N210" i="1"/>
  <c r="N211" i="1"/>
  <c r="X211" i="1" s="1"/>
  <c r="N212" i="1"/>
  <c r="N213" i="1"/>
  <c r="N214" i="1"/>
  <c r="N215" i="1"/>
  <c r="X215" i="1" s="1"/>
  <c r="N216" i="1"/>
  <c r="N217" i="1"/>
  <c r="N218" i="1"/>
  <c r="N219" i="1"/>
  <c r="N220" i="1"/>
  <c r="N221" i="1"/>
  <c r="N222" i="1"/>
  <c r="N223" i="1"/>
  <c r="X223" i="1" s="1"/>
  <c r="N224" i="1"/>
  <c r="N225" i="1"/>
  <c r="N226" i="1"/>
  <c r="N227" i="1"/>
  <c r="X227" i="1" s="1"/>
  <c r="N228" i="1"/>
  <c r="N229" i="1"/>
  <c r="N230" i="1"/>
  <c r="N231" i="1"/>
  <c r="X231" i="1" s="1"/>
  <c r="N232" i="1"/>
  <c r="N233" i="1"/>
  <c r="N234" i="1"/>
  <c r="N235" i="1"/>
  <c r="X235" i="1" s="1"/>
  <c r="N236" i="1"/>
  <c r="N237" i="1"/>
  <c r="N238" i="1"/>
  <c r="N239" i="1"/>
  <c r="X239" i="1" s="1"/>
  <c r="N240" i="1"/>
  <c r="N241" i="1"/>
  <c r="N242" i="1"/>
  <c r="N243" i="1"/>
  <c r="X243" i="1" s="1"/>
  <c r="N244" i="1"/>
  <c r="N245" i="1"/>
  <c r="N246" i="1"/>
  <c r="N247" i="1"/>
  <c r="X247" i="1" s="1"/>
  <c r="N248" i="1"/>
  <c r="N249" i="1"/>
  <c r="N250" i="1"/>
  <c r="N251" i="1"/>
  <c r="V251" i="1" s="1" a="1"/>
  <c r="V251" i="1" s="1"/>
  <c r="N252" i="1"/>
  <c r="N253" i="1"/>
  <c r="N254" i="1"/>
  <c r="N255" i="1"/>
  <c r="X255" i="1" s="1"/>
  <c r="N256" i="1"/>
  <c r="N257" i="1"/>
  <c r="N258" i="1"/>
  <c r="N259" i="1"/>
  <c r="X259" i="1" s="1"/>
  <c r="N260" i="1"/>
  <c r="U260" i="1" s="1" a="1"/>
  <c r="U260" i="1" s="1"/>
  <c r="N261" i="1"/>
  <c r="N262" i="1"/>
  <c r="N263" i="1"/>
  <c r="X263" i="1" s="1"/>
  <c r="N264" i="1"/>
  <c r="N265" i="1"/>
  <c r="N266" i="1"/>
  <c r="N267" i="1"/>
  <c r="X267" i="1" s="1"/>
  <c r="N268" i="1"/>
  <c r="N269" i="1"/>
  <c r="N270" i="1"/>
  <c r="N271" i="1"/>
  <c r="X271" i="1" s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W287" i="1" s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W303" i="1" s="1"/>
  <c r="N304" i="1"/>
  <c r="N305" i="1"/>
  <c r="N306" i="1"/>
  <c r="N307" i="1"/>
  <c r="U307" i="1" s="1" a="1"/>
  <c r="U307" i="1" s="1"/>
  <c r="N308" i="1"/>
  <c r="N309" i="1"/>
  <c r="N310" i="1"/>
  <c r="N311" i="1"/>
  <c r="N312" i="1"/>
  <c r="N313" i="1"/>
  <c r="N314" i="1"/>
  <c r="N315" i="1"/>
  <c r="N316" i="1"/>
  <c r="N317" i="1"/>
  <c r="N318" i="1"/>
  <c r="N319" i="1"/>
  <c r="W319" i="1" s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W335" i="1" s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X351" i="1" s="1"/>
  <c r="N352" i="1"/>
  <c r="N353" i="1"/>
  <c r="N354" i="1"/>
  <c r="N355" i="1"/>
  <c r="X355" i="1" s="1"/>
  <c r="N356" i="1"/>
  <c r="N357" i="1"/>
  <c r="N358" i="1"/>
  <c r="N359" i="1"/>
  <c r="V359" i="1" s="1" a="1"/>
  <c r="V359" i="1" s="1"/>
  <c r="N360" i="1"/>
  <c r="N361" i="1"/>
  <c r="N362" i="1"/>
  <c r="N363" i="1"/>
  <c r="X363" i="1" s="1"/>
  <c r="N364" i="1"/>
  <c r="N365" i="1"/>
  <c r="N366" i="1"/>
  <c r="N367" i="1"/>
  <c r="X367" i="1" s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U382" i="1" s="1" a="1"/>
  <c r="U382" i="1" s="1"/>
  <c r="N383" i="1"/>
  <c r="X383" i="1" s="1"/>
  <c r="N384" i="1"/>
  <c r="N385" i="1"/>
  <c r="N386" i="1"/>
  <c r="N387" i="1"/>
  <c r="X387" i="1" s="1"/>
  <c r="N388" i="1"/>
  <c r="N389" i="1"/>
  <c r="N390" i="1"/>
  <c r="N391" i="1"/>
  <c r="X391" i="1" s="1"/>
  <c r="N392" i="1"/>
  <c r="N393" i="1"/>
  <c r="N394" i="1"/>
  <c r="N395" i="1"/>
  <c r="N396" i="1"/>
  <c r="N397" i="1"/>
  <c r="N398" i="1"/>
  <c r="N399" i="1"/>
  <c r="X399" i="1" s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W415" i="1" s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U430" i="1" s="1" a="1"/>
  <c r="U430" i="1" s="1"/>
  <c r="N431" i="1"/>
  <c r="W431" i="1" s="1"/>
  <c r="N432" i="1"/>
  <c r="N433" i="1"/>
  <c r="N434" i="1"/>
  <c r="N435" i="1"/>
  <c r="U435" i="1" s="1" a="1"/>
  <c r="U435" i="1" s="1"/>
  <c r="N436" i="1"/>
  <c r="N437" i="1"/>
  <c r="N438" i="1"/>
  <c r="N439" i="1"/>
  <c r="X439" i="1" s="1"/>
  <c r="N440" i="1"/>
  <c r="N441" i="1"/>
  <c r="N442" i="1"/>
  <c r="N443" i="1"/>
  <c r="X443" i="1" s="1"/>
  <c r="N444" i="1"/>
  <c r="N445" i="1"/>
  <c r="N446" i="1"/>
  <c r="N447" i="1"/>
  <c r="X447" i="1" s="1"/>
  <c r="N448" i="1"/>
  <c r="N449" i="1"/>
  <c r="N450" i="1"/>
  <c r="N451" i="1"/>
  <c r="X451" i="1" s="1"/>
  <c r="N452" i="1"/>
  <c r="N453" i="1"/>
  <c r="N454" i="1"/>
  <c r="N455" i="1"/>
  <c r="N456" i="1"/>
  <c r="N457" i="1"/>
  <c r="N458" i="1"/>
  <c r="N459" i="1"/>
  <c r="N460" i="1"/>
  <c r="U460" i="1" s="1" a="1"/>
  <c r="U460" i="1" s="1"/>
  <c r="N461" i="1"/>
  <c r="N462" i="1"/>
  <c r="N463" i="1"/>
  <c r="W463" i="1" s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W479" i="1" s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U492" i="1" s="1" a="1"/>
  <c r="U492" i="1" s="1"/>
  <c r="N493" i="1"/>
  <c r="N494" i="1"/>
  <c r="N495" i="1"/>
  <c r="W495" i="1" s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W511" i="1" s="1"/>
  <c r="N512" i="1"/>
  <c r="N515" i="1"/>
  <c r="U515" i="1" s="1" a="1"/>
  <c r="U515" i="1" s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W528" i="1" s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W544" i="1" s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W560" i="1" s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W576" i="1" s="1"/>
  <c r="N577" i="1"/>
  <c r="N578" i="1"/>
  <c r="N579" i="1"/>
  <c r="N580" i="1"/>
  <c r="N581" i="1"/>
  <c r="N582" i="1"/>
  <c r="N583" i="1"/>
  <c r="N584" i="1"/>
  <c r="N585" i="1"/>
  <c r="N586" i="1"/>
  <c r="N587" i="1"/>
  <c r="V587" i="1" s="1" a="1"/>
  <c r="V587" i="1" s="1"/>
  <c r="N588" i="1"/>
  <c r="N589" i="1"/>
  <c r="N590" i="1"/>
  <c r="N591" i="1"/>
  <c r="N592" i="1"/>
  <c r="W592" i="1" s="1"/>
  <c r="N593" i="1"/>
  <c r="N594" i="1"/>
  <c r="N595" i="1"/>
  <c r="N596" i="1"/>
  <c r="U596" i="1" s="1" a="1"/>
  <c r="U596" i="1" s="1"/>
  <c r="N597" i="1"/>
  <c r="N598" i="1"/>
  <c r="N599" i="1"/>
  <c r="N600" i="1"/>
  <c r="N601" i="1"/>
  <c r="N602" i="1"/>
  <c r="N603" i="1"/>
  <c r="N604" i="1"/>
  <c r="N605" i="1"/>
  <c r="N606" i="1"/>
  <c r="N607" i="1"/>
  <c r="N608" i="1"/>
  <c r="W608" i="1" s="1"/>
  <c r="N609" i="1"/>
  <c r="N610" i="1"/>
  <c r="N611" i="1"/>
  <c r="N612" i="1"/>
  <c r="U612" i="1" s="1" a="1"/>
  <c r="U612" i="1" s="1"/>
  <c r="N613" i="1"/>
  <c r="N614" i="1"/>
  <c r="N615" i="1"/>
  <c r="N616" i="1"/>
  <c r="N617" i="1"/>
  <c r="N618" i="1"/>
  <c r="N619" i="1"/>
  <c r="N620" i="1"/>
  <c r="N621" i="1"/>
  <c r="N622" i="1"/>
  <c r="N623" i="1"/>
  <c r="N624" i="1"/>
  <c r="W624" i="1" s="1"/>
  <c r="N625" i="1"/>
  <c r="N626" i="1"/>
  <c r="N627" i="1"/>
  <c r="N628" i="1"/>
  <c r="U628" i="1" s="1" a="1"/>
  <c r="U628" i="1" s="1"/>
  <c r="N629" i="1"/>
  <c r="N630" i="1"/>
  <c r="N631" i="1"/>
  <c r="N632" i="1"/>
  <c r="N633" i="1"/>
  <c r="N634" i="1"/>
  <c r="N635" i="1"/>
  <c r="N636" i="1"/>
  <c r="N637" i="1"/>
  <c r="N638" i="1"/>
  <c r="N639" i="1"/>
  <c r="N640" i="1"/>
  <c r="W640" i="1" s="1"/>
  <c r="N641" i="1"/>
  <c r="N642" i="1"/>
  <c r="N643" i="1"/>
  <c r="N644" i="1"/>
  <c r="U644" i="1" s="1" a="1"/>
  <c r="U644" i="1" s="1"/>
  <c r="N645" i="1"/>
  <c r="N646" i="1"/>
  <c r="N647" i="1"/>
  <c r="N648" i="1"/>
  <c r="N649" i="1"/>
  <c r="N650" i="1"/>
  <c r="N651" i="1"/>
  <c r="N652" i="1"/>
  <c r="N653" i="1"/>
  <c r="N654" i="1"/>
  <c r="N655" i="1"/>
  <c r="U655" i="1" s="1" a="1"/>
  <c r="U655" i="1" s="1"/>
  <c r="N656" i="1"/>
  <c r="W656" i="1" s="1"/>
  <c r="N657" i="1"/>
  <c r="N658" i="1"/>
  <c r="N659" i="1"/>
  <c r="U659" i="1" s="1" a="1"/>
  <c r="U659" i="1" s="1"/>
  <c r="N660" i="1"/>
  <c r="N661" i="1"/>
  <c r="N662" i="1"/>
  <c r="W662" i="1" s="1"/>
  <c r="N663" i="1"/>
  <c r="W663" i="1" s="1"/>
  <c r="N664" i="1"/>
  <c r="N665" i="1"/>
  <c r="N666" i="1"/>
  <c r="W666" i="1" s="1"/>
  <c r="N667" i="1"/>
  <c r="W667" i="1" s="1"/>
  <c r="N668" i="1"/>
  <c r="N669" i="1"/>
  <c r="N670" i="1"/>
  <c r="W670" i="1" s="1"/>
  <c r="N671" i="1"/>
  <c r="U671" i="1" s="1" a="1"/>
  <c r="U671" i="1" s="1"/>
  <c r="N672" i="1"/>
  <c r="N673" i="1"/>
  <c r="N674" i="1"/>
  <c r="W674" i="1" s="1"/>
  <c r="N675" i="1"/>
  <c r="W675" i="1" s="1"/>
  <c r="N676" i="1"/>
  <c r="N677" i="1"/>
  <c r="N678" i="1"/>
  <c r="W678" i="1" s="1"/>
  <c r="N679" i="1"/>
  <c r="W679" i="1" s="1"/>
  <c r="N680" i="1"/>
  <c r="N681" i="1"/>
  <c r="N682" i="1"/>
  <c r="W682" i="1" s="1"/>
  <c r="N683" i="1"/>
  <c r="W683" i="1" s="1"/>
  <c r="N684" i="1"/>
  <c r="N685" i="1"/>
  <c r="N686" i="1"/>
  <c r="W686" i="1" s="1"/>
  <c r="N687" i="1"/>
  <c r="W687" i="1" s="1"/>
  <c r="N688" i="1"/>
  <c r="N689" i="1"/>
  <c r="N690" i="1"/>
  <c r="W690" i="1" s="1"/>
  <c r="N692" i="1"/>
  <c r="W692" i="1" s="1"/>
  <c r="N693" i="1"/>
  <c r="N694" i="1"/>
  <c r="N695" i="1"/>
  <c r="W695" i="1" s="1"/>
  <c r="N696" i="1"/>
  <c r="W696" i="1" s="1"/>
  <c r="N697" i="1"/>
  <c r="N698" i="1"/>
  <c r="N699" i="1"/>
  <c r="W699" i="1" s="1"/>
  <c r="N700" i="1"/>
  <c r="W700" i="1" s="1"/>
  <c r="N701" i="1"/>
  <c r="N702" i="1"/>
  <c r="N703" i="1"/>
  <c r="W703" i="1" s="1"/>
  <c r="N704" i="1"/>
  <c r="W704" i="1" s="1"/>
  <c r="N705" i="1"/>
  <c r="N706" i="1"/>
  <c r="N707" i="1"/>
  <c r="W707" i="1" s="1"/>
  <c r="N708" i="1"/>
  <c r="W708" i="1" s="1"/>
  <c r="N709" i="1"/>
  <c r="N710" i="1"/>
  <c r="N711" i="1"/>
  <c r="W711" i="1" s="1"/>
  <c r="N712" i="1"/>
  <c r="W712" i="1" s="1"/>
  <c r="N713" i="1"/>
  <c r="N714" i="1"/>
  <c r="N715" i="1"/>
  <c r="W715" i="1" s="1"/>
  <c r="N716" i="1"/>
  <c r="W716" i="1" s="1"/>
  <c r="N717" i="1"/>
  <c r="N718" i="1"/>
  <c r="N719" i="1"/>
  <c r="W719" i="1" s="1"/>
  <c r="N720" i="1"/>
  <c r="W720" i="1" s="1"/>
  <c r="N721" i="1"/>
  <c r="X721" i="1" s="1"/>
  <c r="N722" i="1"/>
  <c r="N723" i="1"/>
  <c r="W723" i="1" s="1"/>
  <c r="N724" i="1"/>
  <c r="W724" i="1" s="1"/>
  <c r="N725" i="1"/>
  <c r="N726" i="1"/>
  <c r="N727" i="1"/>
  <c r="W727" i="1" s="1"/>
  <c r="N728" i="1"/>
  <c r="W728" i="1" s="1"/>
  <c r="N729" i="1"/>
  <c r="U729" i="1" s="1" a="1"/>
  <c r="U729" i="1" s="1"/>
  <c r="N730" i="1"/>
  <c r="N731" i="1"/>
  <c r="W731" i="1" s="1"/>
  <c r="N732" i="1"/>
  <c r="W732" i="1" s="1"/>
  <c r="N733" i="1"/>
  <c r="N734" i="1"/>
  <c r="N735" i="1"/>
  <c r="W735" i="1" s="1"/>
  <c r="N736" i="1"/>
  <c r="W736" i="1" s="1"/>
  <c r="N737" i="1"/>
  <c r="N738" i="1"/>
  <c r="N739" i="1"/>
  <c r="W739" i="1" s="1"/>
  <c r="N740" i="1"/>
  <c r="W740" i="1" s="1"/>
  <c r="N741" i="1"/>
  <c r="N742" i="1"/>
  <c r="N743" i="1"/>
  <c r="W743" i="1" s="1"/>
  <c r="N744" i="1"/>
  <c r="W744" i="1" s="1"/>
  <c r="N745" i="1"/>
  <c r="U745" i="1" s="1" a="1"/>
  <c r="U745" i="1" s="1"/>
  <c r="N746" i="1"/>
  <c r="N747" i="1"/>
  <c r="W747" i="1" s="1"/>
  <c r="N748" i="1"/>
  <c r="W748" i="1" s="1"/>
  <c r="N749" i="1"/>
  <c r="N750" i="1"/>
  <c r="N751" i="1"/>
  <c r="W751" i="1" s="1"/>
  <c r="N752" i="1"/>
  <c r="W752" i="1" s="1"/>
  <c r="N753" i="1"/>
  <c r="N754" i="1"/>
  <c r="N755" i="1"/>
  <c r="X755" i="1" s="1"/>
  <c r="N756" i="1"/>
  <c r="W756" i="1" s="1"/>
  <c r="N757" i="1"/>
  <c r="N758" i="1"/>
  <c r="N759" i="1"/>
  <c r="W759" i="1" s="1"/>
  <c r="N760" i="1"/>
  <c r="W760" i="1" s="1"/>
  <c r="N761" i="1"/>
  <c r="U761" i="1" s="1" a="1"/>
  <c r="U761" i="1" s="1"/>
  <c r="N762" i="1"/>
  <c r="N763" i="1"/>
  <c r="W763" i="1" s="1"/>
  <c r="N764" i="1"/>
  <c r="W764" i="1" s="1"/>
  <c r="N765" i="1"/>
  <c r="N766" i="1"/>
  <c r="N767" i="1"/>
  <c r="W767" i="1" s="1"/>
  <c r="N768" i="1"/>
  <c r="W768" i="1" s="1"/>
  <c r="N769" i="1"/>
  <c r="N770" i="1"/>
  <c r="N771" i="1"/>
  <c r="W771" i="1" s="1"/>
  <c r="N772" i="1"/>
  <c r="W772" i="1" s="1"/>
  <c r="N773" i="1"/>
  <c r="N774" i="1"/>
  <c r="N775" i="1"/>
  <c r="W775" i="1" s="1"/>
  <c r="N776" i="1"/>
  <c r="W776" i="1" s="1"/>
  <c r="N777" i="1"/>
  <c r="U777" i="1" s="1" a="1"/>
  <c r="U777" i="1" s="1"/>
  <c r="N778" i="1"/>
  <c r="N779" i="1"/>
  <c r="W779" i="1" s="1"/>
  <c r="N780" i="1"/>
  <c r="W780" i="1" s="1"/>
  <c r="N781" i="1"/>
  <c r="N782" i="1"/>
  <c r="N783" i="1"/>
  <c r="W783" i="1" s="1"/>
  <c r="N784" i="1"/>
  <c r="W784" i="1" s="1"/>
  <c r="N785" i="1"/>
  <c r="N786" i="1"/>
  <c r="N787" i="1"/>
  <c r="W787" i="1" s="1"/>
  <c r="N788" i="1"/>
  <c r="U788" i="1" s="1" a="1"/>
  <c r="U788" i="1" s="1"/>
  <c r="N789" i="1"/>
  <c r="N790" i="1"/>
  <c r="N791" i="1"/>
  <c r="W791" i="1" s="1"/>
  <c r="N792" i="1"/>
  <c r="W792" i="1" s="1"/>
  <c r="N793" i="1"/>
  <c r="N794" i="1"/>
  <c r="N795" i="1"/>
  <c r="W795" i="1" s="1"/>
  <c r="N796" i="1"/>
  <c r="W796" i="1" s="1"/>
  <c r="N797" i="1"/>
  <c r="N798" i="1"/>
  <c r="N799" i="1"/>
  <c r="W799" i="1" s="1"/>
  <c r="N800" i="1"/>
  <c r="W800" i="1" s="1"/>
  <c r="N801" i="1"/>
  <c r="N802" i="1"/>
  <c r="N803" i="1"/>
  <c r="W803" i="1" s="1"/>
  <c r="N804" i="1"/>
  <c r="U804" i="1" s="1" a="1"/>
  <c r="U804" i="1" s="1"/>
  <c r="N805" i="1"/>
  <c r="N806" i="1"/>
  <c r="N807" i="1"/>
  <c r="V807" i="1" s="1" a="1"/>
  <c r="V807" i="1" s="1"/>
  <c r="N808" i="1"/>
  <c r="W808" i="1" s="1"/>
  <c r="N809" i="1"/>
  <c r="N810" i="1"/>
  <c r="N811" i="1"/>
  <c r="W811" i="1" s="1"/>
  <c r="N812" i="1"/>
  <c r="W812" i="1" s="1"/>
  <c r="N813" i="1"/>
  <c r="N814" i="1"/>
  <c r="N815" i="1"/>
  <c r="U815" i="1" s="1" a="1"/>
  <c r="U815" i="1" s="1"/>
  <c r="N816" i="1"/>
  <c r="W816" i="1" s="1"/>
  <c r="N817" i="1"/>
  <c r="N818" i="1"/>
  <c r="N819" i="1"/>
  <c r="W819" i="1" s="1"/>
  <c r="N820" i="1"/>
  <c r="W820" i="1" s="1"/>
  <c r="N821" i="1"/>
  <c r="N822" i="1"/>
  <c r="N823" i="1"/>
  <c r="W823" i="1" s="1"/>
  <c r="N824" i="1"/>
  <c r="W824" i="1" s="1"/>
  <c r="N825" i="1"/>
  <c r="N826" i="1"/>
  <c r="N827" i="1"/>
  <c r="W827" i="1" s="1"/>
  <c r="N828" i="1"/>
  <c r="W828" i="1" s="1"/>
  <c r="N829" i="1"/>
  <c r="N830" i="1"/>
  <c r="N831" i="1"/>
  <c r="U831" i="1" s="1" a="1"/>
  <c r="U831" i="1" s="1"/>
  <c r="N832" i="1"/>
  <c r="W832" i="1" s="1"/>
  <c r="N833" i="1"/>
  <c r="N834" i="1"/>
  <c r="N835" i="1"/>
  <c r="X835" i="1" s="1"/>
  <c r="N836" i="1"/>
  <c r="W836" i="1" s="1"/>
  <c r="N837" i="1"/>
  <c r="N838" i="1"/>
  <c r="N839" i="1"/>
  <c r="W839" i="1" s="1"/>
  <c r="N840" i="1"/>
  <c r="W840" i="1" s="1"/>
  <c r="N841" i="1"/>
  <c r="N842" i="1"/>
  <c r="N843" i="1"/>
  <c r="W843" i="1" s="1"/>
  <c r="N844" i="1"/>
  <c r="W844" i="1" s="1"/>
  <c r="N845" i="1"/>
  <c r="N846" i="1"/>
  <c r="N847" i="1"/>
  <c r="W847" i="1" s="1"/>
  <c r="N848" i="1"/>
  <c r="W848" i="1" s="1"/>
  <c r="N849" i="1"/>
  <c r="N850" i="1"/>
  <c r="N851" i="1"/>
  <c r="W851" i="1" s="1"/>
  <c r="N852" i="1"/>
  <c r="W852" i="1" s="1"/>
  <c r="N853" i="1"/>
  <c r="N854" i="1"/>
  <c r="N855" i="1"/>
  <c r="W855" i="1" s="1"/>
  <c r="N856" i="1"/>
  <c r="W856" i="1" s="1"/>
  <c r="N857" i="1"/>
  <c r="N858" i="1"/>
  <c r="N859" i="1"/>
  <c r="W859" i="1" s="1"/>
  <c r="N860" i="1"/>
  <c r="W860" i="1" s="1"/>
  <c r="N861" i="1"/>
  <c r="N862" i="1"/>
  <c r="N863" i="1"/>
  <c r="W863" i="1" s="1"/>
  <c r="N864" i="1"/>
  <c r="W864" i="1" s="1"/>
  <c r="N865" i="1"/>
  <c r="N866" i="1"/>
  <c r="N867" i="1"/>
  <c r="W867" i="1" s="1"/>
  <c r="N869" i="1"/>
  <c r="N870" i="1"/>
  <c r="N871" i="1"/>
  <c r="W871" i="1" s="1"/>
  <c r="N872" i="1"/>
  <c r="W872" i="1" s="1"/>
  <c r="N873" i="1"/>
  <c r="N874" i="1"/>
  <c r="N875" i="1"/>
  <c r="W875" i="1" s="1"/>
  <c r="N876" i="1"/>
  <c r="W876" i="1" s="1"/>
  <c r="N877" i="1"/>
  <c r="N878" i="1"/>
  <c r="N879" i="1"/>
  <c r="W879" i="1" s="1"/>
  <c r="N880" i="1"/>
  <c r="W880" i="1" s="1"/>
  <c r="N881" i="1"/>
  <c r="N882" i="1"/>
  <c r="N883" i="1"/>
  <c r="W883" i="1" s="1"/>
  <c r="N884" i="1"/>
  <c r="W884" i="1" s="1"/>
  <c r="N885" i="1"/>
  <c r="N886" i="1"/>
  <c r="N887" i="1"/>
  <c r="W887" i="1" s="1"/>
  <c r="N888" i="1"/>
  <c r="W888" i="1" s="1"/>
  <c r="N889" i="1"/>
  <c r="U889" i="1" s="1" a="1"/>
  <c r="U889" i="1" s="1"/>
  <c r="N890" i="1"/>
  <c r="N891" i="1"/>
  <c r="W891" i="1" s="1"/>
  <c r="N892" i="1"/>
  <c r="W892" i="1" s="1"/>
  <c r="N893" i="1"/>
  <c r="N894" i="1"/>
  <c r="N895" i="1"/>
  <c r="W895" i="1" s="1"/>
  <c r="N896" i="1"/>
  <c r="W896" i="1" s="1"/>
  <c r="N897" i="1"/>
  <c r="N898" i="1"/>
  <c r="N899" i="1"/>
  <c r="W899" i="1" s="1"/>
  <c r="N900" i="1"/>
  <c r="W900" i="1" s="1"/>
  <c r="N901" i="1"/>
  <c r="N902" i="1"/>
  <c r="N903" i="1"/>
  <c r="W903" i="1" s="1"/>
  <c r="N904" i="1"/>
  <c r="W904" i="1" s="1"/>
  <c r="N905" i="1"/>
  <c r="U905" i="1" s="1" a="1"/>
  <c r="U905" i="1" s="1"/>
  <c r="N906" i="1"/>
  <c r="N907" i="1"/>
  <c r="W907" i="1" s="1"/>
  <c r="N908" i="1"/>
  <c r="W908" i="1" s="1"/>
  <c r="N909" i="1"/>
  <c r="N910" i="1"/>
  <c r="N911" i="1"/>
  <c r="W911" i="1" s="1"/>
  <c r="N912" i="1"/>
  <c r="W912" i="1" s="1"/>
  <c r="N913" i="1"/>
  <c r="N914" i="1"/>
  <c r="N915" i="1"/>
  <c r="W915" i="1" s="1"/>
  <c r="N916" i="1"/>
  <c r="U916" i="1" s="1" a="1"/>
  <c r="U916" i="1" s="1"/>
  <c r="N917" i="1"/>
  <c r="N918" i="1"/>
  <c r="N919" i="1"/>
  <c r="W919" i="1" s="1"/>
  <c r="N920" i="1"/>
  <c r="W920" i="1" s="1"/>
  <c r="N921" i="1"/>
  <c r="N922" i="1"/>
  <c r="N923" i="1"/>
  <c r="W923" i="1" s="1"/>
  <c r="N924" i="1"/>
  <c r="W924" i="1" s="1"/>
  <c r="N925" i="1"/>
  <c r="N926" i="1"/>
  <c r="N927" i="1"/>
  <c r="W927" i="1" s="1"/>
  <c r="N928" i="1"/>
  <c r="W928" i="1" s="1"/>
  <c r="N929" i="1"/>
  <c r="N930" i="1"/>
  <c r="N931" i="1"/>
  <c r="W931" i="1" s="1"/>
  <c r="N932" i="1"/>
  <c r="U932" i="1" s="1" a="1"/>
  <c r="U932" i="1" s="1"/>
  <c r="N933" i="1"/>
  <c r="N934" i="1"/>
  <c r="N935" i="1"/>
  <c r="W935" i="1" s="1"/>
  <c r="N936" i="1"/>
  <c r="W936" i="1" s="1"/>
  <c r="N937" i="1"/>
  <c r="N938" i="1"/>
  <c r="N939" i="1"/>
  <c r="W939" i="1" s="1"/>
  <c r="N940" i="1"/>
  <c r="W940" i="1" s="1"/>
  <c r="N941" i="1"/>
  <c r="N942" i="1"/>
  <c r="N943" i="1"/>
  <c r="U943" i="1" s="1" a="1"/>
  <c r="U943" i="1" s="1"/>
  <c r="N944" i="1"/>
  <c r="W944" i="1" s="1"/>
  <c r="N945" i="1"/>
  <c r="N946" i="1"/>
  <c r="N947" i="1"/>
  <c r="W947" i="1" s="1"/>
  <c r="N948" i="1"/>
  <c r="W948" i="1" s="1"/>
  <c r="N949" i="1"/>
  <c r="N950" i="1"/>
  <c r="N951" i="1"/>
  <c r="W951" i="1" s="1"/>
  <c r="N952" i="1"/>
  <c r="W952" i="1" s="1"/>
  <c r="N953" i="1"/>
  <c r="N954" i="1"/>
  <c r="N955" i="1"/>
  <c r="W955" i="1" s="1"/>
  <c r="N956" i="1"/>
  <c r="W956" i="1" s="1"/>
  <c r="N957" i="1"/>
  <c r="N958" i="1"/>
  <c r="N959" i="1"/>
  <c r="W959" i="1" s="1"/>
  <c r="N960" i="1"/>
  <c r="W960" i="1" s="1"/>
  <c r="N961" i="1"/>
  <c r="N962" i="1"/>
  <c r="N963" i="1"/>
  <c r="W963" i="1" s="1"/>
  <c r="N964" i="1"/>
  <c r="W964" i="1" s="1"/>
  <c r="N965" i="1"/>
  <c r="N966" i="1"/>
  <c r="N967" i="1"/>
  <c r="W967" i="1" s="1"/>
  <c r="N968" i="1"/>
  <c r="W968" i="1" s="1"/>
  <c r="N969" i="1"/>
  <c r="N970" i="1"/>
  <c r="N971" i="1"/>
  <c r="W971" i="1" s="1"/>
  <c r="N972" i="1"/>
  <c r="W972" i="1" s="1"/>
  <c r="N973" i="1"/>
  <c r="N974" i="1"/>
  <c r="N975" i="1"/>
  <c r="W975" i="1" s="1"/>
  <c r="N976" i="1"/>
  <c r="W976" i="1" s="1"/>
  <c r="N977" i="1"/>
  <c r="N978" i="1"/>
  <c r="N979" i="1"/>
  <c r="W979" i="1" s="1"/>
  <c r="N980" i="1"/>
  <c r="W980" i="1" s="1"/>
  <c r="N981" i="1"/>
  <c r="N982" i="1"/>
  <c r="N983" i="1"/>
  <c r="U983" i="1" s="1" a="1"/>
  <c r="U983" i="1" s="1"/>
  <c r="N984" i="1"/>
  <c r="W984" i="1" s="1"/>
  <c r="N985" i="1"/>
  <c r="N986" i="1"/>
  <c r="N987" i="1"/>
  <c r="W987" i="1" s="1"/>
  <c r="N988" i="1"/>
  <c r="W988" i="1" s="1"/>
  <c r="N989" i="1"/>
  <c r="N990" i="1"/>
  <c r="N991" i="1"/>
  <c r="W991" i="1" s="1"/>
  <c r="N992" i="1"/>
  <c r="W992" i="1" s="1"/>
  <c r="N993" i="1"/>
  <c r="V993" i="1" s="1" a="1"/>
  <c r="V993" i="1" s="1"/>
  <c r="N994" i="1"/>
  <c r="N995" i="1"/>
  <c r="W995" i="1" s="1"/>
  <c r="N996" i="1"/>
  <c r="W996" i="1" s="1"/>
  <c r="N997" i="1"/>
  <c r="N998" i="1"/>
  <c r="N999" i="1"/>
  <c r="W999" i="1" s="1"/>
  <c r="N1000" i="1"/>
  <c r="W1000" i="1" s="1"/>
  <c r="N1001" i="1"/>
  <c r="U1001" i="1" s="1" a="1"/>
  <c r="U1001" i="1" s="1"/>
  <c r="N1002" i="1"/>
  <c r="N1003" i="1"/>
  <c r="W1003" i="1" s="1"/>
  <c r="N1004" i="1"/>
  <c r="W1004" i="1" s="1"/>
  <c r="N1005" i="1"/>
  <c r="N1006" i="1"/>
  <c r="N1007" i="1"/>
  <c r="W1007" i="1" s="1"/>
  <c r="N1008" i="1"/>
  <c r="W1008" i="1" s="1"/>
  <c r="N1009" i="1"/>
  <c r="N1010" i="1"/>
  <c r="N1011" i="1"/>
  <c r="W1011" i="1" s="1"/>
  <c r="N1012" i="1"/>
  <c r="U1012" i="1" s="1" a="1"/>
  <c r="U1012" i="1" s="1"/>
  <c r="N1013" i="1"/>
  <c r="N1014" i="1"/>
  <c r="N1015" i="1"/>
  <c r="W1015" i="1" s="1"/>
  <c r="N1016" i="1"/>
  <c r="W1016" i="1" s="1"/>
  <c r="N1017" i="1"/>
  <c r="N1018" i="1"/>
  <c r="N1019" i="1"/>
  <c r="W1019" i="1" s="1"/>
  <c r="N1020" i="1"/>
  <c r="W1020" i="1" s="1"/>
  <c r="N1021" i="1"/>
  <c r="N1022" i="1"/>
  <c r="N1023" i="1"/>
  <c r="W1023" i="1" s="1"/>
  <c r="N1024" i="1"/>
  <c r="W1024" i="1" s="1"/>
  <c r="N1025" i="1"/>
  <c r="N1026" i="1"/>
  <c r="N1027" i="1"/>
  <c r="W1027" i="1" s="1"/>
  <c r="N1028" i="1"/>
  <c r="W1028" i="1" s="1"/>
  <c r="N1029" i="1"/>
  <c r="N1030" i="1"/>
  <c r="N1031" i="1"/>
  <c r="W1031" i="1" s="1"/>
  <c r="N1032" i="1"/>
  <c r="W1032" i="1" s="1"/>
  <c r="N1033" i="1"/>
  <c r="N1034" i="1"/>
  <c r="N1035" i="1"/>
  <c r="W1035" i="1" s="1"/>
  <c r="N1036" i="1"/>
  <c r="W1036" i="1" s="1"/>
  <c r="N1037" i="1"/>
  <c r="N1038" i="1"/>
  <c r="N1039" i="1"/>
  <c r="W1039" i="1" s="1"/>
  <c r="N1040" i="1"/>
  <c r="W1040" i="1" s="1"/>
  <c r="N1041" i="1"/>
  <c r="N1042" i="1"/>
  <c r="N1043" i="1"/>
  <c r="W1043" i="1" s="1"/>
  <c r="N1044" i="1"/>
  <c r="W1044" i="1" s="1"/>
  <c r="N1045" i="1"/>
  <c r="N1046" i="1"/>
  <c r="N1047" i="1"/>
  <c r="U1047" i="1" s="1" a="1"/>
  <c r="U1047" i="1" s="1"/>
  <c r="N1048" i="1"/>
  <c r="W1048" i="1" s="1"/>
  <c r="N1049" i="1"/>
  <c r="N1050" i="1"/>
  <c r="N1051" i="1"/>
  <c r="X1051" i="1" s="1"/>
  <c r="N1052" i="1"/>
  <c r="W1052" i="1" s="1"/>
  <c r="N1053" i="1"/>
  <c r="N1054" i="1"/>
  <c r="N1055" i="1"/>
  <c r="W1055" i="1" s="1"/>
  <c r="N1056" i="1"/>
  <c r="W1056" i="1" s="1"/>
  <c r="N1057" i="1"/>
  <c r="N1058" i="1"/>
  <c r="N1059" i="1"/>
  <c r="W1059" i="1" s="1"/>
  <c r="N1060" i="1"/>
  <c r="W1060" i="1" s="1"/>
  <c r="N1061" i="1"/>
  <c r="N1062" i="1"/>
  <c r="N1063" i="1"/>
  <c r="W1063" i="1" s="1"/>
  <c r="N1064" i="1"/>
  <c r="W1064" i="1" s="1"/>
  <c r="N1065" i="1"/>
  <c r="X1065" i="1" s="1"/>
  <c r="N1066" i="1"/>
  <c r="N1067" i="1"/>
  <c r="W1067" i="1" s="1"/>
  <c r="N1068" i="1"/>
  <c r="W1068" i="1" s="1"/>
  <c r="N1069" i="1"/>
  <c r="N1070" i="1"/>
  <c r="N1071" i="1"/>
  <c r="W1071" i="1" s="1"/>
  <c r="N1072" i="1"/>
  <c r="W1072" i="1" s="1"/>
  <c r="N1073" i="1"/>
  <c r="N1074" i="1"/>
  <c r="N1075" i="1"/>
  <c r="W1075" i="1" s="1"/>
  <c r="N1076" i="1"/>
  <c r="U1076" i="1" s="1" a="1"/>
  <c r="U1076" i="1" s="1"/>
  <c r="N1077" i="1"/>
  <c r="N1078" i="1"/>
  <c r="N1079" i="1"/>
  <c r="X1079" i="1" s="1"/>
  <c r="N1080" i="1"/>
  <c r="W1080" i="1" s="1"/>
  <c r="N1081" i="1"/>
  <c r="N1082" i="1"/>
  <c r="N1083" i="1"/>
  <c r="W1083" i="1" s="1"/>
  <c r="N1084" i="1"/>
  <c r="W1084" i="1" s="1"/>
  <c r="N1085" i="1"/>
  <c r="N1086" i="1"/>
  <c r="N1087" i="1"/>
  <c r="W1087" i="1" s="1"/>
  <c r="N1088" i="1"/>
  <c r="W1088" i="1" s="1"/>
  <c r="N1089" i="1"/>
  <c r="N1090" i="1"/>
  <c r="N1091" i="1"/>
  <c r="W1091" i="1" s="1"/>
  <c r="N1092" i="1"/>
  <c r="W1092" i="1" s="1"/>
  <c r="N1093" i="1"/>
  <c r="V1093" i="1" s="1" a="1"/>
  <c r="V1093" i="1" s="1"/>
  <c r="N1094" i="1"/>
  <c r="N1095" i="1"/>
  <c r="W1095" i="1" s="1"/>
  <c r="N1096" i="1"/>
  <c r="W1096" i="1" s="1"/>
  <c r="N1097" i="1"/>
  <c r="N1098" i="1"/>
  <c r="N1099" i="1"/>
  <c r="W1099" i="1" s="1"/>
  <c r="N1100" i="1"/>
  <c r="W1100" i="1" s="1"/>
  <c r="N1101" i="1"/>
  <c r="N1102" i="1"/>
  <c r="N1103" i="1"/>
  <c r="W1103" i="1" s="1"/>
  <c r="N1104" i="1"/>
  <c r="W1104" i="1" s="1"/>
  <c r="N1105" i="1"/>
  <c r="N1106" i="1"/>
  <c r="N1107" i="1"/>
  <c r="W1107" i="1" s="1"/>
  <c r="N1108" i="1"/>
  <c r="W1108" i="1" s="1"/>
  <c r="N1109" i="1"/>
  <c r="N1110" i="1"/>
  <c r="N1111" i="1"/>
  <c r="U1111" i="1" s="1" a="1"/>
  <c r="U1111" i="1" s="1"/>
  <c r="N1112" i="1"/>
  <c r="W1112" i="1" s="1"/>
  <c r="N1113" i="1"/>
  <c r="N1114" i="1"/>
  <c r="N1115" i="1"/>
  <c r="W1115" i="1" s="1"/>
  <c r="N1116" i="1"/>
  <c r="W1116" i="1" s="1"/>
  <c r="N1117" i="1"/>
  <c r="N1118" i="1"/>
  <c r="N1119" i="1"/>
  <c r="W1119" i="1" s="1"/>
  <c r="N1120" i="1"/>
  <c r="W1120" i="1" s="1"/>
  <c r="N1121" i="1"/>
  <c r="N1122" i="1"/>
  <c r="N1123" i="1"/>
  <c r="W1123" i="1" s="1"/>
  <c r="N1124" i="1"/>
  <c r="W1124" i="1" s="1"/>
  <c r="N1125" i="1"/>
  <c r="N1126" i="1"/>
  <c r="N1127" i="1"/>
  <c r="W1127" i="1" s="1"/>
  <c r="N1128" i="1"/>
  <c r="W1128" i="1" s="1"/>
  <c r="N1129" i="1"/>
  <c r="U1129" i="1" s="1" a="1"/>
  <c r="U1129" i="1" s="1"/>
  <c r="N1130" i="1"/>
  <c r="N1131" i="1"/>
  <c r="W1131" i="1" s="1"/>
  <c r="N1132" i="1"/>
  <c r="W1132" i="1" s="1"/>
  <c r="N1133" i="1"/>
  <c r="N1134" i="1"/>
  <c r="N1135" i="1"/>
  <c r="W1135" i="1" s="1"/>
  <c r="N1136" i="1"/>
  <c r="W1136" i="1" s="1"/>
  <c r="N1137" i="1"/>
  <c r="N1138" i="1"/>
  <c r="N1139" i="1"/>
  <c r="W1139" i="1" s="1"/>
  <c r="N1140" i="1"/>
  <c r="U1140" i="1" s="1" a="1"/>
  <c r="U1140" i="1" s="1"/>
  <c r="N1141" i="1"/>
  <c r="N1142" i="1"/>
  <c r="N1143" i="1"/>
  <c r="W1143" i="1" s="1"/>
  <c r="N1144" i="1"/>
  <c r="W1144" i="1" s="1"/>
  <c r="N1145" i="1"/>
  <c r="N1146" i="1"/>
  <c r="N1147" i="1"/>
  <c r="W1147" i="1" s="1"/>
  <c r="N1148" i="1"/>
  <c r="W1148" i="1" s="1"/>
  <c r="N1149" i="1"/>
  <c r="N1150" i="1"/>
  <c r="N1151" i="1"/>
  <c r="W1151" i="1" s="1"/>
  <c r="N1152" i="1"/>
  <c r="W1152" i="1" s="1"/>
  <c r="N1153" i="1"/>
  <c r="N1154" i="1"/>
  <c r="N1155" i="1"/>
  <c r="W1155" i="1" s="1"/>
  <c r="N1156" i="1"/>
  <c r="W1156" i="1" s="1"/>
  <c r="N1157" i="1"/>
  <c r="N1158" i="1"/>
  <c r="N1159" i="1"/>
  <c r="W1159" i="1" s="1"/>
  <c r="N1160" i="1"/>
  <c r="W1160" i="1" s="1"/>
  <c r="N1161" i="1"/>
  <c r="N1162" i="1"/>
  <c r="N1163" i="1"/>
  <c r="W1163" i="1" s="1"/>
  <c r="N1164" i="1"/>
  <c r="W1164" i="1" s="1"/>
  <c r="N1165" i="1"/>
  <c r="N1166" i="1"/>
  <c r="N1167" i="1"/>
  <c r="W1167" i="1" s="1"/>
  <c r="N1168" i="1"/>
  <c r="W1168" i="1" s="1"/>
  <c r="N1169" i="1"/>
  <c r="N1170" i="1"/>
  <c r="N1171" i="1"/>
  <c r="U1171" i="1" s="1" a="1"/>
  <c r="U1171" i="1" s="1"/>
  <c r="N1172" i="1"/>
  <c r="W1172" i="1" s="1"/>
  <c r="N1173" i="1"/>
  <c r="N1174" i="1"/>
  <c r="N1175" i="1"/>
  <c r="W1175" i="1" s="1"/>
  <c r="N1176" i="1"/>
  <c r="W1176" i="1" s="1"/>
  <c r="N1177" i="1"/>
  <c r="N1178" i="1"/>
  <c r="N1179" i="1"/>
  <c r="W1179" i="1" s="1"/>
  <c r="N1180" i="1"/>
  <c r="W1180" i="1" s="1"/>
  <c r="N1181" i="1"/>
  <c r="N1182" i="1"/>
  <c r="N1183" i="1"/>
  <c r="W1183" i="1" s="1"/>
  <c r="N1184" i="1"/>
  <c r="W1184" i="1" s="1"/>
  <c r="N1185" i="1"/>
  <c r="U1185" i="1" s="1" a="1"/>
  <c r="U1185" i="1" s="1"/>
  <c r="N1186" i="1"/>
  <c r="N1187" i="1"/>
  <c r="W1187" i="1" s="1"/>
  <c r="N1188" i="1"/>
  <c r="W1188" i="1" s="1"/>
  <c r="N1189" i="1"/>
  <c r="N1190" i="1"/>
  <c r="N1191" i="1"/>
  <c r="W1191" i="1" s="1"/>
  <c r="N1192" i="1"/>
  <c r="W1192" i="1" s="1"/>
  <c r="N1193" i="1"/>
  <c r="X1193" i="1" s="1"/>
  <c r="N1194" i="1"/>
  <c r="N1195" i="1"/>
  <c r="W1195" i="1" s="1"/>
  <c r="N1196" i="1"/>
  <c r="U1196" i="1" s="1" a="1"/>
  <c r="U1196" i="1" s="1"/>
  <c r="N1197" i="1"/>
  <c r="N1198" i="1"/>
  <c r="N1199" i="1"/>
  <c r="W1199" i="1" s="1"/>
  <c r="N1200" i="1"/>
  <c r="W1200" i="1" s="1"/>
  <c r="N1201" i="1"/>
  <c r="N1202" i="1"/>
  <c r="N1203" i="1"/>
  <c r="W1203" i="1" s="1"/>
  <c r="N1204" i="1"/>
  <c r="W1204" i="1" s="1"/>
  <c r="N1205" i="1"/>
  <c r="N1206" i="1"/>
  <c r="N1207" i="1"/>
  <c r="U1207" i="1" s="1" a="1"/>
  <c r="U1207" i="1" s="1"/>
  <c r="V866" i="1" l="1" a="1"/>
  <c r="V866" i="1" s="1"/>
  <c r="X866" i="1"/>
  <c r="W866" i="1"/>
  <c r="V862" i="1" a="1"/>
  <c r="V862" i="1" s="1"/>
  <c r="X862" i="1"/>
  <c r="W862" i="1"/>
  <c r="V858" i="1" a="1"/>
  <c r="V858" i="1" s="1"/>
  <c r="X858" i="1"/>
  <c r="W858" i="1"/>
  <c r="V854" i="1" a="1"/>
  <c r="V854" i="1" s="1"/>
  <c r="X854" i="1"/>
  <c r="W854" i="1"/>
  <c r="V850" i="1" a="1"/>
  <c r="V850" i="1" s="1"/>
  <c r="X850" i="1"/>
  <c r="W850" i="1"/>
  <c r="V846" i="1" a="1"/>
  <c r="V846" i="1" s="1"/>
  <c r="X846" i="1"/>
  <c r="W846" i="1"/>
  <c r="V842" i="1" a="1"/>
  <c r="V842" i="1" s="1"/>
  <c r="X842" i="1"/>
  <c r="W842" i="1"/>
  <c r="V838" i="1" a="1"/>
  <c r="V838" i="1" s="1"/>
  <c r="X838" i="1"/>
  <c r="W838" i="1"/>
  <c r="V834" i="1" a="1"/>
  <c r="V834" i="1" s="1"/>
  <c r="X834" i="1"/>
  <c r="W834" i="1"/>
  <c r="V830" i="1" a="1"/>
  <c r="V830" i="1" s="1"/>
  <c r="X830" i="1"/>
  <c r="W830" i="1"/>
  <c r="V826" i="1" a="1"/>
  <c r="V826" i="1" s="1"/>
  <c r="X826" i="1"/>
  <c r="W826" i="1"/>
  <c r="V822" i="1" a="1"/>
  <c r="V822" i="1" s="1"/>
  <c r="X822" i="1"/>
  <c r="W822" i="1"/>
  <c r="V818" i="1" a="1"/>
  <c r="V818" i="1" s="1"/>
  <c r="X818" i="1"/>
  <c r="W818" i="1"/>
  <c r="V814" i="1" a="1"/>
  <c r="V814" i="1" s="1"/>
  <c r="X814" i="1"/>
  <c r="W814" i="1"/>
  <c r="V810" i="1" a="1"/>
  <c r="V810" i="1" s="1"/>
  <c r="X810" i="1"/>
  <c r="W810" i="1"/>
  <c r="V806" i="1" a="1"/>
  <c r="V806" i="1" s="1"/>
  <c r="X806" i="1"/>
  <c r="W806" i="1"/>
  <c r="V802" i="1" a="1"/>
  <c r="V802" i="1" s="1"/>
  <c r="X802" i="1"/>
  <c r="W802" i="1"/>
  <c r="V798" i="1" a="1"/>
  <c r="V798" i="1" s="1"/>
  <c r="X798" i="1"/>
  <c r="W798" i="1"/>
  <c r="V794" i="1" a="1"/>
  <c r="V794" i="1" s="1"/>
  <c r="X794" i="1"/>
  <c r="W794" i="1"/>
  <c r="V790" i="1" a="1"/>
  <c r="V790" i="1" s="1"/>
  <c r="X790" i="1"/>
  <c r="W790" i="1"/>
  <c r="V786" i="1" a="1"/>
  <c r="V786" i="1" s="1"/>
  <c r="X786" i="1"/>
  <c r="W786" i="1"/>
  <c r="V782" i="1" a="1"/>
  <c r="V782" i="1" s="1"/>
  <c r="X782" i="1"/>
  <c r="W782" i="1"/>
  <c r="U778" i="1" a="1"/>
  <c r="U778" i="1" s="1"/>
  <c r="X778" i="1"/>
  <c r="W778" i="1"/>
  <c r="V774" i="1" a="1"/>
  <c r="V774" i="1" s="1"/>
  <c r="X774" i="1"/>
  <c r="W774" i="1"/>
  <c r="V770" i="1" a="1"/>
  <c r="V770" i="1" s="1"/>
  <c r="X770" i="1"/>
  <c r="W770" i="1"/>
  <c r="V766" i="1" a="1"/>
  <c r="V766" i="1" s="1"/>
  <c r="X766" i="1"/>
  <c r="W766" i="1"/>
  <c r="V762" i="1" a="1"/>
  <c r="V762" i="1" s="1"/>
  <c r="X762" i="1"/>
  <c r="W762" i="1"/>
  <c r="V758" i="1" a="1"/>
  <c r="V758" i="1" s="1"/>
  <c r="X758" i="1"/>
  <c r="W758" i="1"/>
  <c r="V754" i="1" a="1"/>
  <c r="V754" i="1" s="1"/>
  <c r="X754" i="1"/>
  <c r="W754" i="1"/>
  <c r="U750" i="1" a="1"/>
  <c r="U750" i="1" s="1"/>
  <c r="X750" i="1"/>
  <c r="W750" i="1"/>
  <c r="V746" i="1" a="1"/>
  <c r="V746" i="1" s="1"/>
  <c r="X746" i="1"/>
  <c r="W746" i="1"/>
  <c r="V742" i="1" a="1"/>
  <c r="V742" i="1" s="1"/>
  <c r="X742" i="1"/>
  <c r="W742" i="1"/>
  <c r="V738" i="1" a="1"/>
  <c r="V738" i="1" s="1"/>
  <c r="X738" i="1"/>
  <c r="W738" i="1"/>
  <c r="V734" i="1" a="1"/>
  <c r="V734" i="1" s="1"/>
  <c r="X734" i="1"/>
  <c r="W734" i="1"/>
  <c r="V730" i="1" a="1"/>
  <c r="V730" i="1" s="1"/>
  <c r="X730" i="1"/>
  <c r="W730" i="1"/>
  <c r="V726" i="1" a="1"/>
  <c r="V726" i="1" s="1"/>
  <c r="X726" i="1"/>
  <c r="W726" i="1"/>
  <c r="V722" i="1" a="1"/>
  <c r="V722" i="1" s="1"/>
  <c r="X722" i="1"/>
  <c r="W722" i="1"/>
  <c r="V718" i="1" a="1"/>
  <c r="V718" i="1" s="1"/>
  <c r="X718" i="1"/>
  <c r="W718" i="1"/>
  <c r="V714" i="1" a="1"/>
  <c r="V714" i="1" s="1"/>
  <c r="X714" i="1"/>
  <c r="W714" i="1"/>
  <c r="V710" i="1" a="1"/>
  <c r="V710" i="1" s="1"/>
  <c r="X710" i="1"/>
  <c r="W710" i="1"/>
  <c r="V706" i="1" a="1"/>
  <c r="V706" i="1" s="1"/>
  <c r="X706" i="1"/>
  <c r="W706" i="1"/>
  <c r="V702" i="1" a="1"/>
  <c r="V702" i="1" s="1"/>
  <c r="X702" i="1"/>
  <c r="W702" i="1"/>
  <c r="V698" i="1" a="1"/>
  <c r="V698" i="1" s="1"/>
  <c r="X698" i="1"/>
  <c r="W698" i="1"/>
  <c r="V694" i="1" a="1"/>
  <c r="V694" i="1" s="1"/>
  <c r="X694" i="1"/>
  <c r="W694" i="1"/>
  <c r="V689" i="1" a="1"/>
  <c r="V689" i="1" s="1"/>
  <c r="X689" i="1"/>
  <c r="W689" i="1"/>
  <c r="V685" i="1" a="1"/>
  <c r="V685" i="1" s="1"/>
  <c r="X685" i="1"/>
  <c r="W685" i="1"/>
  <c r="V681" i="1" a="1"/>
  <c r="V681" i="1" s="1"/>
  <c r="X681" i="1"/>
  <c r="W681" i="1"/>
  <c r="V677" i="1" a="1"/>
  <c r="V677" i="1" s="1"/>
  <c r="X677" i="1"/>
  <c r="W677" i="1"/>
  <c r="V673" i="1" a="1"/>
  <c r="V673" i="1" s="1"/>
  <c r="X673" i="1"/>
  <c r="W673" i="1"/>
  <c r="V669" i="1" a="1"/>
  <c r="V669" i="1" s="1"/>
  <c r="X669" i="1"/>
  <c r="W669" i="1"/>
  <c r="V665" i="1" a="1"/>
  <c r="V665" i="1" s="1"/>
  <c r="X665" i="1"/>
  <c r="W665" i="1"/>
  <c r="V661" i="1" a="1"/>
  <c r="V661" i="1" s="1"/>
  <c r="X661" i="1"/>
  <c r="W661" i="1"/>
  <c r="V657" i="1" a="1"/>
  <c r="V657" i="1" s="1"/>
  <c r="X657" i="1"/>
  <c r="W657" i="1"/>
  <c r="V653" i="1" a="1"/>
  <c r="V653" i="1" s="1"/>
  <c r="X653" i="1"/>
  <c r="W653" i="1"/>
  <c r="V649" i="1" a="1"/>
  <c r="V649" i="1" s="1"/>
  <c r="X649" i="1"/>
  <c r="W649" i="1"/>
  <c r="V645" i="1" a="1"/>
  <c r="V645" i="1" s="1"/>
  <c r="X645" i="1"/>
  <c r="W645" i="1"/>
  <c r="V641" i="1" a="1"/>
  <c r="V641" i="1" s="1"/>
  <c r="X641" i="1"/>
  <c r="W641" i="1"/>
  <c r="V637" i="1" a="1"/>
  <c r="V637" i="1" s="1"/>
  <c r="X637" i="1"/>
  <c r="W637" i="1"/>
  <c r="V633" i="1" a="1"/>
  <c r="V633" i="1" s="1"/>
  <c r="X633" i="1"/>
  <c r="W633" i="1"/>
  <c r="V629" i="1" a="1"/>
  <c r="V629" i="1" s="1"/>
  <c r="X629" i="1"/>
  <c r="W629" i="1"/>
  <c r="V625" i="1" a="1"/>
  <c r="V625" i="1" s="1"/>
  <c r="X625" i="1"/>
  <c r="W625" i="1"/>
  <c r="V621" i="1" a="1"/>
  <c r="V621" i="1" s="1"/>
  <c r="X621" i="1"/>
  <c r="W621" i="1"/>
  <c r="V617" i="1" a="1"/>
  <c r="V617" i="1" s="1"/>
  <c r="X617" i="1"/>
  <c r="W617" i="1"/>
  <c r="V613" i="1" a="1"/>
  <c r="V613" i="1" s="1"/>
  <c r="X613" i="1"/>
  <c r="W613" i="1"/>
  <c r="V609" i="1" a="1"/>
  <c r="V609" i="1" s="1"/>
  <c r="X609" i="1"/>
  <c r="W609" i="1"/>
  <c r="V605" i="1" a="1"/>
  <c r="V605" i="1" s="1"/>
  <c r="X605" i="1"/>
  <c r="W605" i="1"/>
  <c r="U601" i="1" a="1"/>
  <c r="U601" i="1" s="1"/>
  <c r="X601" i="1"/>
  <c r="W601" i="1"/>
  <c r="V597" i="1" a="1"/>
  <c r="V597" i="1" s="1"/>
  <c r="X597" i="1"/>
  <c r="W597" i="1"/>
  <c r="V593" i="1" a="1"/>
  <c r="V593" i="1" s="1"/>
  <c r="X593" i="1"/>
  <c r="W593" i="1"/>
  <c r="V589" i="1" a="1"/>
  <c r="V589" i="1" s="1"/>
  <c r="X589" i="1"/>
  <c r="W589" i="1"/>
  <c r="V585" i="1" a="1"/>
  <c r="V585" i="1" s="1"/>
  <c r="X585" i="1"/>
  <c r="W585" i="1"/>
  <c r="V581" i="1" a="1"/>
  <c r="V581" i="1" s="1"/>
  <c r="X581" i="1"/>
  <c r="W581" i="1"/>
  <c r="U581" i="1" a="1"/>
  <c r="U581" i="1" s="1"/>
  <c r="V577" i="1" a="1"/>
  <c r="V577" i="1" s="1"/>
  <c r="X577" i="1"/>
  <c r="W577" i="1"/>
  <c r="U577" i="1" a="1"/>
  <c r="U577" i="1" s="1"/>
  <c r="V573" i="1" a="1"/>
  <c r="V573" i="1" s="1"/>
  <c r="X573" i="1"/>
  <c r="W573" i="1"/>
  <c r="U573" i="1" a="1"/>
  <c r="U573" i="1" s="1"/>
  <c r="V569" i="1" a="1"/>
  <c r="V569" i="1" s="1"/>
  <c r="X569" i="1"/>
  <c r="W569" i="1"/>
  <c r="U569" i="1" a="1"/>
  <c r="U569" i="1" s="1"/>
  <c r="V565" i="1" a="1"/>
  <c r="V565" i="1" s="1"/>
  <c r="X565" i="1"/>
  <c r="W565" i="1"/>
  <c r="V561" i="1" a="1"/>
  <c r="V561" i="1" s="1"/>
  <c r="X561" i="1"/>
  <c r="W561" i="1"/>
  <c r="V557" i="1" a="1"/>
  <c r="V557" i="1" s="1"/>
  <c r="X557" i="1"/>
  <c r="W557" i="1"/>
  <c r="V553" i="1" a="1"/>
  <c r="V553" i="1" s="1"/>
  <c r="X553" i="1"/>
  <c r="W553" i="1"/>
  <c r="V549" i="1" a="1"/>
  <c r="V549" i="1" s="1"/>
  <c r="X549" i="1"/>
  <c r="W549" i="1"/>
  <c r="V545" i="1" a="1"/>
  <c r="V545" i="1" s="1"/>
  <c r="X545" i="1"/>
  <c r="W545" i="1"/>
  <c r="V541" i="1" a="1"/>
  <c r="V541" i="1" s="1"/>
  <c r="X541" i="1"/>
  <c r="W541" i="1"/>
  <c r="V1206" i="1" a="1"/>
  <c r="V1206" i="1" s="1"/>
  <c r="X1206" i="1"/>
  <c r="W1206" i="1"/>
  <c r="V1198" i="1" a="1"/>
  <c r="V1198" i="1" s="1"/>
  <c r="X1198" i="1"/>
  <c r="W1198" i="1"/>
  <c r="V1194" i="1" a="1"/>
  <c r="V1194" i="1" s="1"/>
  <c r="X1194" i="1"/>
  <c r="W1194" i="1"/>
  <c r="V1190" i="1" a="1"/>
  <c r="V1190" i="1" s="1"/>
  <c r="X1190" i="1"/>
  <c r="W1190" i="1"/>
  <c r="U1186" i="1" a="1"/>
  <c r="U1186" i="1" s="1"/>
  <c r="X1186" i="1"/>
  <c r="W1186" i="1"/>
  <c r="V1178" i="1" a="1"/>
  <c r="V1178" i="1" s="1"/>
  <c r="X1178" i="1"/>
  <c r="W1178" i="1"/>
  <c r="V1174" i="1" a="1"/>
  <c r="V1174" i="1" s="1"/>
  <c r="X1174" i="1"/>
  <c r="W1174" i="1"/>
  <c r="V1170" i="1" a="1"/>
  <c r="V1170" i="1" s="1"/>
  <c r="X1170" i="1"/>
  <c r="W1170" i="1"/>
  <c r="V1166" i="1" a="1"/>
  <c r="V1166" i="1" s="1"/>
  <c r="X1166" i="1"/>
  <c r="W1166" i="1"/>
  <c r="V1162" i="1" a="1"/>
  <c r="V1162" i="1" s="1"/>
  <c r="X1162" i="1"/>
  <c r="W1162" i="1"/>
  <c r="V1158" i="1" a="1"/>
  <c r="V1158" i="1" s="1"/>
  <c r="X1158" i="1"/>
  <c r="W1158" i="1"/>
  <c r="V1154" i="1" a="1"/>
  <c r="V1154" i="1" s="1"/>
  <c r="X1154" i="1"/>
  <c r="W1154" i="1"/>
  <c r="U1150" i="1" a="1"/>
  <c r="U1150" i="1" s="1"/>
  <c r="X1150" i="1"/>
  <c r="W1150" i="1"/>
  <c r="V1146" i="1" a="1"/>
  <c r="V1146" i="1" s="1"/>
  <c r="X1146" i="1"/>
  <c r="W1146" i="1"/>
  <c r="V1142" i="1" a="1"/>
  <c r="V1142" i="1" s="1"/>
  <c r="X1142" i="1"/>
  <c r="W1142" i="1"/>
  <c r="V1138" i="1" a="1"/>
  <c r="V1138" i="1" s="1"/>
  <c r="X1138" i="1"/>
  <c r="W1138" i="1"/>
  <c r="V1134" i="1" a="1"/>
  <c r="V1134" i="1" s="1"/>
  <c r="X1134" i="1"/>
  <c r="W1134" i="1"/>
  <c r="V1130" i="1" a="1"/>
  <c r="V1130" i="1" s="1"/>
  <c r="X1130" i="1"/>
  <c r="W1130" i="1"/>
  <c r="V1126" i="1" a="1"/>
  <c r="V1126" i="1" s="1"/>
  <c r="X1126" i="1"/>
  <c r="W1126" i="1"/>
  <c r="V1122" i="1" a="1"/>
  <c r="V1122" i="1" s="1"/>
  <c r="X1122" i="1"/>
  <c r="W1122" i="1"/>
  <c r="V1114" i="1" a="1"/>
  <c r="V1114" i="1" s="1"/>
  <c r="X1114" i="1"/>
  <c r="W1114" i="1"/>
  <c r="V1110" i="1" a="1"/>
  <c r="V1110" i="1" s="1"/>
  <c r="X1110" i="1"/>
  <c r="W1110" i="1"/>
  <c r="V1102" i="1" a="1"/>
  <c r="V1102" i="1" s="1"/>
  <c r="X1102" i="1"/>
  <c r="W1102" i="1"/>
  <c r="V1098" i="1" a="1"/>
  <c r="V1098" i="1" s="1"/>
  <c r="X1098" i="1"/>
  <c r="W1098" i="1"/>
  <c r="V1094" i="1" a="1"/>
  <c r="V1094" i="1" s="1"/>
  <c r="X1094" i="1"/>
  <c r="W1094" i="1"/>
  <c r="U1090" i="1" a="1"/>
  <c r="U1090" i="1" s="1"/>
  <c r="X1090" i="1"/>
  <c r="W1090" i="1"/>
  <c r="V1086" i="1" a="1"/>
  <c r="V1086" i="1" s="1"/>
  <c r="X1086" i="1"/>
  <c r="W1086" i="1"/>
  <c r="V1082" i="1" a="1"/>
  <c r="V1082" i="1" s="1"/>
  <c r="X1082" i="1"/>
  <c r="W1082" i="1"/>
  <c r="V1078" i="1" a="1"/>
  <c r="V1078" i="1" s="1"/>
  <c r="X1078" i="1"/>
  <c r="W1078" i="1"/>
  <c r="V1074" i="1" a="1"/>
  <c r="V1074" i="1" s="1"/>
  <c r="X1074" i="1"/>
  <c r="W1074" i="1"/>
  <c r="V1070" i="1" a="1"/>
  <c r="V1070" i="1" s="1"/>
  <c r="X1070" i="1"/>
  <c r="W1070" i="1"/>
  <c r="V1066" i="1" a="1"/>
  <c r="V1066" i="1" s="1"/>
  <c r="X1066" i="1"/>
  <c r="W1066" i="1"/>
  <c r="V1062" i="1" a="1"/>
  <c r="V1062" i="1" s="1"/>
  <c r="X1062" i="1"/>
  <c r="W1062" i="1"/>
  <c r="V1058" i="1" a="1"/>
  <c r="V1058" i="1" s="1"/>
  <c r="X1058" i="1"/>
  <c r="W1058" i="1"/>
  <c r="V1054" i="1" a="1"/>
  <c r="V1054" i="1" s="1"/>
  <c r="X1054" i="1"/>
  <c r="W1054" i="1"/>
  <c r="V1050" i="1" a="1"/>
  <c r="V1050" i="1" s="1"/>
  <c r="X1050" i="1"/>
  <c r="W1050" i="1"/>
  <c r="V1046" i="1" a="1"/>
  <c r="V1046" i="1" s="1"/>
  <c r="X1046" i="1"/>
  <c r="W1046" i="1"/>
  <c r="V1038" i="1" a="1"/>
  <c r="V1038" i="1" s="1"/>
  <c r="X1038" i="1"/>
  <c r="W1038" i="1"/>
  <c r="V1030" i="1" a="1"/>
  <c r="V1030" i="1" s="1"/>
  <c r="X1030" i="1"/>
  <c r="W1030" i="1"/>
  <c r="U1022" i="1" a="1"/>
  <c r="U1022" i="1" s="1"/>
  <c r="X1022" i="1"/>
  <c r="W1022" i="1"/>
  <c r="V1014" i="1" a="1"/>
  <c r="V1014" i="1" s="1"/>
  <c r="X1014" i="1"/>
  <c r="W1014" i="1"/>
  <c r="V1006" i="1" a="1"/>
  <c r="V1006" i="1" s="1"/>
  <c r="X1006" i="1"/>
  <c r="W1006" i="1"/>
  <c r="V998" i="1" a="1"/>
  <c r="V998" i="1" s="1"/>
  <c r="X998" i="1"/>
  <c r="W998" i="1"/>
  <c r="V990" i="1" a="1"/>
  <c r="V990" i="1" s="1"/>
  <c r="X990" i="1"/>
  <c r="W990" i="1"/>
  <c r="V982" i="1" a="1"/>
  <c r="V982" i="1" s="1"/>
  <c r="X982" i="1"/>
  <c r="W982" i="1"/>
  <c r="V974" i="1" a="1"/>
  <c r="V974" i="1" s="1"/>
  <c r="X974" i="1"/>
  <c r="W974" i="1"/>
  <c r="V966" i="1" a="1"/>
  <c r="V966" i="1" s="1"/>
  <c r="X966" i="1"/>
  <c r="W966" i="1"/>
  <c r="V958" i="1" a="1"/>
  <c r="V958" i="1" s="1"/>
  <c r="X958" i="1"/>
  <c r="W958" i="1"/>
  <c r="V950" i="1" a="1"/>
  <c r="V950" i="1" s="1"/>
  <c r="X950" i="1"/>
  <c r="W950" i="1"/>
  <c r="V946" i="1" a="1"/>
  <c r="V946" i="1" s="1"/>
  <c r="X946" i="1"/>
  <c r="W946" i="1"/>
  <c r="V938" i="1" a="1"/>
  <c r="V938" i="1" s="1"/>
  <c r="X938" i="1"/>
  <c r="W938" i="1"/>
  <c r="V934" i="1" a="1"/>
  <c r="V934" i="1" s="1"/>
  <c r="X934" i="1"/>
  <c r="W934" i="1"/>
  <c r="V930" i="1" a="1"/>
  <c r="V930" i="1" s="1"/>
  <c r="X930" i="1"/>
  <c r="W930" i="1"/>
  <c r="V926" i="1" a="1"/>
  <c r="V926" i="1" s="1"/>
  <c r="X926" i="1"/>
  <c r="W926" i="1"/>
  <c r="V922" i="1" a="1"/>
  <c r="V922" i="1" s="1"/>
  <c r="X922" i="1"/>
  <c r="W922" i="1"/>
  <c r="U918" i="1" a="1"/>
  <c r="U918" i="1" s="1"/>
  <c r="X918" i="1"/>
  <c r="W918" i="1"/>
  <c r="V910" i="1" a="1"/>
  <c r="V910" i="1" s="1"/>
  <c r="X910" i="1"/>
  <c r="W910" i="1"/>
  <c r="V906" i="1" a="1"/>
  <c r="V906" i="1" s="1"/>
  <c r="X906" i="1"/>
  <c r="W906" i="1"/>
  <c r="V902" i="1" a="1"/>
  <c r="V902" i="1" s="1"/>
  <c r="X902" i="1"/>
  <c r="W902" i="1"/>
  <c r="V898" i="1" a="1"/>
  <c r="V898" i="1" s="1"/>
  <c r="X898" i="1"/>
  <c r="W898" i="1"/>
  <c r="U894" i="1" a="1"/>
  <c r="U894" i="1" s="1"/>
  <c r="X894" i="1"/>
  <c r="W894" i="1"/>
  <c r="V890" i="1" a="1"/>
  <c r="V890" i="1" s="1"/>
  <c r="X890" i="1"/>
  <c r="W890" i="1"/>
  <c r="U886" i="1" a="1"/>
  <c r="U886" i="1" s="1"/>
  <c r="X886" i="1"/>
  <c r="W886" i="1"/>
  <c r="V882" i="1" a="1"/>
  <c r="V882" i="1" s="1"/>
  <c r="X882" i="1"/>
  <c r="W882" i="1"/>
  <c r="U878" i="1" a="1"/>
  <c r="U878" i="1" s="1"/>
  <c r="X878" i="1"/>
  <c r="W878" i="1"/>
  <c r="V874" i="1" a="1"/>
  <c r="V874" i="1" s="1"/>
  <c r="X874" i="1"/>
  <c r="W874" i="1"/>
  <c r="V870" i="1" a="1"/>
  <c r="V870" i="1" s="1"/>
  <c r="X870" i="1"/>
  <c r="W870" i="1"/>
  <c r="V1202" i="1" a="1"/>
  <c r="V1202" i="1" s="1"/>
  <c r="X1202" i="1"/>
  <c r="W1202" i="1"/>
  <c r="V1182" i="1" a="1"/>
  <c r="V1182" i="1" s="1"/>
  <c r="X1182" i="1"/>
  <c r="W1182" i="1"/>
  <c r="U1118" i="1" a="1"/>
  <c r="U1118" i="1" s="1"/>
  <c r="X1118" i="1"/>
  <c r="W1118" i="1"/>
  <c r="V1106" i="1" a="1"/>
  <c r="V1106" i="1" s="1"/>
  <c r="X1106" i="1"/>
  <c r="W1106" i="1"/>
  <c r="V1042" i="1" a="1"/>
  <c r="V1042" i="1" s="1"/>
  <c r="X1042" i="1"/>
  <c r="W1042" i="1"/>
  <c r="V1034" i="1" a="1"/>
  <c r="V1034" i="1" s="1"/>
  <c r="X1034" i="1"/>
  <c r="W1034" i="1"/>
  <c r="V1026" i="1" a="1"/>
  <c r="V1026" i="1" s="1"/>
  <c r="X1026" i="1"/>
  <c r="W1026" i="1"/>
  <c r="V1018" i="1" a="1"/>
  <c r="V1018" i="1" s="1"/>
  <c r="X1018" i="1"/>
  <c r="W1018" i="1"/>
  <c r="V1010" i="1" a="1"/>
  <c r="V1010" i="1" s="1"/>
  <c r="X1010" i="1"/>
  <c r="W1010" i="1"/>
  <c r="V1002" i="1" a="1"/>
  <c r="V1002" i="1" s="1"/>
  <c r="X1002" i="1"/>
  <c r="W1002" i="1"/>
  <c r="V994" i="1" a="1"/>
  <c r="V994" i="1" s="1"/>
  <c r="X994" i="1"/>
  <c r="W994" i="1"/>
  <c r="V986" i="1" a="1"/>
  <c r="V986" i="1" s="1"/>
  <c r="X986" i="1"/>
  <c r="W986" i="1"/>
  <c r="V978" i="1" a="1"/>
  <c r="V978" i="1" s="1"/>
  <c r="X978" i="1"/>
  <c r="W978" i="1"/>
  <c r="V970" i="1" a="1"/>
  <c r="V970" i="1" s="1"/>
  <c r="X970" i="1"/>
  <c r="W970" i="1"/>
  <c r="V962" i="1" a="1"/>
  <c r="V962" i="1" s="1"/>
  <c r="X962" i="1"/>
  <c r="W962" i="1"/>
  <c r="V954" i="1" a="1"/>
  <c r="V954" i="1" s="1"/>
  <c r="X954" i="1"/>
  <c r="W954" i="1"/>
  <c r="V942" i="1" a="1"/>
  <c r="V942" i="1" s="1"/>
  <c r="X942" i="1"/>
  <c r="W942" i="1"/>
  <c r="V914" i="1" a="1"/>
  <c r="V914" i="1" s="1"/>
  <c r="X914" i="1"/>
  <c r="W914" i="1"/>
  <c r="X4" i="1"/>
  <c r="W4" i="1"/>
  <c r="U1199" i="1" a="1"/>
  <c r="U1199" i="1" s="1"/>
  <c r="U1164" i="1" a="1"/>
  <c r="U1164" i="1" s="1"/>
  <c r="U1143" i="1" a="1"/>
  <c r="U1143" i="1" s="1"/>
  <c r="U1104" i="1" a="1"/>
  <c r="U1104" i="1" s="1"/>
  <c r="U1079" i="1" a="1"/>
  <c r="U1079" i="1" s="1"/>
  <c r="U1065" i="1" a="1"/>
  <c r="U1065" i="1" s="1"/>
  <c r="U1040" i="1" a="1"/>
  <c r="U1040" i="1" s="1"/>
  <c r="U1015" i="1" a="1"/>
  <c r="U1015" i="1" s="1"/>
  <c r="U976" i="1" a="1"/>
  <c r="U976" i="1" s="1"/>
  <c r="U951" i="1" a="1"/>
  <c r="U951" i="1" s="1"/>
  <c r="U936" i="1" a="1"/>
  <c r="U936" i="1" s="1"/>
  <c r="U920" i="1" a="1"/>
  <c r="U920" i="1" s="1"/>
  <c r="U839" i="1" a="1"/>
  <c r="U839" i="1" s="1"/>
  <c r="U823" i="1" a="1"/>
  <c r="U823" i="1" s="1"/>
  <c r="U808" i="1" a="1"/>
  <c r="U808" i="1" s="1"/>
  <c r="U792" i="1" a="1"/>
  <c r="U792" i="1" s="1"/>
  <c r="U675" i="1" a="1"/>
  <c r="U675" i="1" s="1"/>
  <c r="V699" i="1" a="1"/>
  <c r="V699" i="1" s="1"/>
  <c r="W2" i="1"/>
  <c r="W1196" i="1"/>
  <c r="W1140" i="1"/>
  <c r="W1076" i="1"/>
  <c r="W1012" i="1"/>
  <c r="W932" i="1"/>
  <c r="W916" i="1"/>
  <c r="W804" i="1"/>
  <c r="W788" i="1"/>
  <c r="W671" i="1"/>
  <c r="W447" i="1"/>
  <c r="W399" i="1"/>
  <c r="W383" i="1"/>
  <c r="W367" i="1"/>
  <c r="W351" i="1"/>
  <c r="W271" i="1"/>
  <c r="W255" i="1"/>
  <c r="W239" i="1"/>
  <c r="W223" i="1"/>
  <c r="W207" i="1"/>
  <c r="W159" i="1"/>
  <c r="W143" i="1"/>
  <c r="W127" i="1"/>
  <c r="W111" i="1"/>
  <c r="W95" i="1"/>
  <c r="V537" i="1" a="1"/>
  <c r="V537" i="1" s="1"/>
  <c r="X537" i="1"/>
  <c r="W537" i="1"/>
  <c r="V521" i="1" a="1"/>
  <c r="V521" i="1" s="1"/>
  <c r="X521" i="1"/>
  <c r="W521" i="1"/>
  <c r="V508" i="1" a="1"/>
  <c r="V508" i="1" s="1"/>
  <c r="X508" i="1"/>
  <c r="W508" i="1"/>
  <c r="V500" i="1" a="1"/>
  <c r="V500" i="1" s="1"/>
  <c r="X500" i="1"/>
  <c r="W500" i="1"/>
  <c r="V488" i="1" a="1"/>
  <c r="V488" i="1" s="1"/>
  <c r="X488" i="1"/>
  <c r="W488" i="1"/>
  <c r="V476" i="1" a="1"/>
  <c r="V476" i="1" s="1"/>
  <c r="X476" i="1"/>
  <c r="W476" i="1"/>
  <c r="V464" i="1" a="1"/>
  <c r="V464" i="1" s="1"/>
  <c r="X464" i="1"/>
  <c r="W464" i="1"/>
  <c r="V452" i="1" a="1"/>
  <c r="V452" i="1" s="1"/>
  <c r="X452" i="1"/>
  <c r="W452" i="1"/>
  <c r="V440" i="1" a="1"/>
  <c r="V440" i="1" s="1"/>
  <c r="X440" i="1"/>
  <c r="W440" i="1"/>
  <c r="X428" i="1"/>
  <c r="W428" i="1"/>
  <c r="U416" i="1" a="1"/>
  <c r="U416" i="1" s="1"/>
  <c r="X416" i="1"/>
  <c r="W416" i="1"/>
  <c r="X404" i="1"/>
  <c r="W404" i="1"/>
  <c r="X392" i="1"/>
  <c r="W392" i="1"/>
  <c r="X380" i="1"/>
  <c r="W380" i="1"/>
  <c r="V368" i="1" a="1"/>
  <c r="V368" i="1" s="1"/>
  <c r="X368" i="1"/>
  <c r="W368" i="1"/>
  <c r="X360" i="1"/>
  <c r="W360" i="1"/>
  <c r="X348" i="1"/>
  <c r="W348" i="1"/>
  <c r="X336" i="1"/>
  <c r="W336" i="1"/>
  <c r="U324" i="1" a="1"/>
  <c r="U324" i="1" s="1"/>
  <c r="X324" i="1"/>
  <c r="W324" i="1"/>
  <c r="X312" i="1"/>
  <c r="W312" i="1"/>
  <c r="X300" i="1"/>
  <c r="W300" i="1"/>
  <c r="X288" i="1"/>
  <c r="W288" i="1"/>
  <c r="U276" i="1" a="1"/>
  <c r="U276" i="1" s="1"/>
  <c r="X276" i="1"/>
  <c r="W276" i="1"/>
  <c r="V268" i="1" a="1"/>
  <c r="V268" i="1" s="1"/>
  <c r="X268" i="1"/>
  <c r="W268" i="1"/>
  <c r="V260" i="1" a="1"/>
  <c r="V260" i="1" s="1"/>
  <c r="X260" i="1"/>
  <c r="W260" i="1"/>
  <c r="X248" i="1"/>
  <c r="W248" i="1"/>
  <c r="X236" i="1"/>
  <c r="W236" i="1"/>
  <c r="X224" i="1"/>
  <c r="W224" i="1"/>
  <c r="U212" i="1" a="1"/>
  <c r="U212" i="1" s="1"/>
  <c r="X212" i="1"/>
  <c r="W212" i="1"/>
  <c r="X200" i="1"/>
  <c r="W200" i="1"/>
  <c r="X188" i="1"/>
  <c r="W188" i="1"/>
  <c r="X176" i="1"/>
  <c r="W176" i="1"/>
  <c r="X164" i="1"/>
  <c r="W164" i="1"/>
  <c r="V152" i="1" a="1"/>
  <c r="V152" i="1" s="1"/>
  <c r="X152" i="1"/>
  <c r="W152" i="1"/>
  <c r="V140" i="1" a="1"/>
  <c r="V140" i="1" s="1"/>
  <c r="X140" i="1"/>
  <c r="W140" i="1"/>
  <c r="X128" i="1"/>
  <c r="W128" i="1"/>
  <c r="X116" i="1"/>
  <c r="W116" i="1"/>
  <c r="X104" i="1"/>
  <c r="W104" i="1"/>
  <c r="X92" i="1"/>
  <c r="W92" i="1"/>
  <c r="X76" i="1"/>
  <c r="W76" i="1"/>
  <c r="X64" i="1"/>
  <c r="W64" i="1"/>
  <c r="X52" i="1"/>
  <c r="W52" i="1"/>
  <c r="X40" i="1"/>
  <c r="W40" i="1"/>
  <c r="X28" i="1"/>
  <c r="W28" i="1"/>
  <c r="V20" i="1" a="1"/>
  <c r="V20" i="1" s="1"/>
  <c r="X20" i="1"/>
  <c r="W20" i="1"/>
  <c r="X8" i="1"/>
  <c r="W8" i="1"/>
  <c r="V1201" i="1" a="1"/>
  <c r="V1201" i="1" s="1"/>
  <c r="X1201" i="1"/>
  <c r="V1197" i="1" a="1"/>
  <c r="V1197" i="1" s="1"/>
  <c r="X1197" i="1"/>
  <c r="V1189" i="1" a="1"/>
  <c r="V1189" i="1" s="1"/>
  <c r="X1189" i="1"/>
  <c r="V1185" i="1" a="1"/>
  <c r="V1185" i="1" s="1"/>
  <c r="X1185" i="1"/>
  <c r="V1181" i="1" a="1"/>
  <c r="V1181" i="1" s="1"/>
  <c r="X1181" i="1"/>
  <c r="V1177" i="1" a="1"/>
  <c r="V1177" i="1" s="1"/>
  <c r="X1177" i="1"/>
  <c r="V1173" i="1" a="1"/>
  <c r="V1173" i="1" s="1"/>
  <c r="X1173" i="1"/>
  <c r="V1169" i="1" a="1"/>
  <c r="V1169" i="1" s="1"/>
  <c r="X1169" i="1"/>
  <c r="V1165" i="1" a="1"/>
  <c r="V1165" i="1" s="1"/>
  <c r="X1165" i="1"/>
  <c r="V1161" i="1" a="1"/>
  <c r="V1161" i="1" s="1"/>
  <c r="X1161" i="1"/>
  <c r="V1157" i="1" a="1"/>
  <c r="V1157" i="1" s="1"/>
  <c r="X1157" i="1"/>
  <c r="V1153" i="1" a="1"/>
  <c r="V1153" i="1" s="1"/>
  <c r="X1153" i="1"/>
  <c r="V1149" i="1" a="1"/>
  <c r="V1149" i="1" s="1"/>
  <c r="X1149" i="1"/>
  <c r="V1145" i="1" a="1"/>
  <c r="V1145" i="1" s="1"/>
  <c r="X1145" i="1"/>
  <c r="V1141" i="1" a="1"/>
  <c r="V1141" i="1" s="1"/>
  <c r="X1141" i="1"/>
  <c r="V1137" i="1" a="1"/>
  <c r="V1137" i="1" s="1"/>
  <c r="X1137" i="1"/>
  <c r="V1133" i="1" a="1"/>
  <c r="V1133" i="1" s="1"/>
  <c r="X1133" i="1"/>
  <c r="V1129" i="1" a="1"/>
  <c r="V1129" i="1" s="1"/>
  <c r="X1129" i="1"/>
  <c r="V1125" i="1" a="1"/>
  <c r="V1125" i="1" s="1"/>
  <c r="X1125" i="1"/>
  <c r="V1121" i="1" a="1"/>
  <c r="V1121" i="1" s="1"/>
  <c r="X1121" i="1"/>
  <c r="V1117" i="1" a="1"/>
  <c r="V1117" i="1" s="1"/>
  <c r="X1117" i="1"/>
  <c r="V1113" i="1" a="1"/>
  <c r="V1113" i="1" s="1"/>
  <c r="X1113" i="1"/>
  <c r="V1109" i="1" a="1"/>
  <c r="V1109" i="1" s="1"/>
  <c r="X1109" i="1"/>
  <c r="V1105" i="1" a="1"/>
  <c r="V1105" i="1" s="1"/>
  <c r="X1105" i="1"/>
  <c r="V1101" i="1" a="1"/>
  <c r="V1101" i="1" s="1"/>
  <c r="X1101" i="1"/>
  <c r="V1097" i="1" a="1"/>
  <c r="V1097" i="1" s="1"/>
  <c r="X1097" i="1"/>
  <c r="U1093" i="1" a="1"/>
  <c r="U1093" i="1" s="1"/>
  <c r="X1093" i="1"/>
  <c r="V1089" i="1" a="1"/>
  <c r="V1089" i="1" s="1"/>
  <c r="X1089" i="1"/>
  <c r="V1085" i="1" a="1"/>
  <c r="V1085" i="1" s="1"/>
  <c r="X1085" i="1"/>
  <c r="V1081" i="1" a="1"/>
  <c r="V1081" i="1" s="1"/>
  <c r="X1081" i="1"/>
  <c r="V1077" i="1" a="1"/>
  <c r="V1077" i="1" s="1"/>
  <c r="X1077" i="1"/>
  <c r="V1073" i="1" a="1"/>
  <c r="V1073" i="1" s="1"/>
  <c r="X1073" i="1"/>
  <c r="V1069" i="1" a="1"/>
  <c r="V1069" i="1" s="1"/>
  <c r="X1069" i="1"/>
  <c r="V1061" i="1" a="1"/>
  <c r="V1061" i="1" s="1"/>
  <c r="X1061" i="1"/>
  <c r="V1057" i="1" a="1"/>
  <c r="V1057" i="1" s="1"/>
  <c r="X1057" i="1"/>
  <c r="V1053" i="1" a="1"/>
  <c r="V1053" i="1" s="1"/>
  <c r="X1053" i="1"/>
  <c r="V1049" i="1" a="1"/>
  <c r="V1049" i="1" s="1"/>
  <c r="X1049" i="1"/>
  <c r="V1045" i="1" a="1"/>
  <c r="V1045" i="1" s="1"/>
  <c r="X1045" i="1"/>
  <c r="V1041" i="1" a="1"/>
  <c r="V1041" i="1" s="1"/>
  <c r="X1041" i="1"/>
  <c r="V1037" i="1" a="1"/>
  <c r="V1037" i="1" s="1"/>
  <c r="X1037" i="1"/>
  <c r="V1033" i="1" a="1"/>
  <c r="V1033" i="1" s="1"/>
  <c r="X1033" i="1"/>
  <c r="V1029" i="1" a="1"/>
  <c r="V1029" i="1" s="1"/>
  <c r="X1029" i="1"/>
  <c r="V1025" i="1" a="1"/>
  <c r="V1025" i="1" s="1"/>
  <c r="X1025" i="1"/>
  <c r="V1021" i="1" a="1"/>
  <c r="V1021" i="1" s="1"/>
  <c r="X1021" i="1"/>
  <c r="V1017" i="1" a="1"/>
  <c r="V1017" i="1" s="1"/>
  <c r="X1017" i="1"/>
  <c r="V1013" i="1" a="1"/>
  <c r="V1013" i="1" s="1"/>
  <c r="X1013" i="1"/>
  <c r="V1009" i="1" a="1"/>
  <c r="V1009" i="1" s="1"/>
  <c r="X1009" i="1"/>
  <c r="V1005" i="1" a="1"/>
  <c r="V1005" i="1" s="1"/>
  <c r="X1005" i="1"/>
  <c r="V1001" i="1" a="1"/>
  <c r="V1001" i="1" s="1"/>
  <c r="X1001" i="1"/>
  <c r="V997" i="1" a="1"/>
  <c r="V997" i="1" s="1"/>
  <c r="X997" i="1"/>
  <c r="U993" i="1" a="1"/>
  <c r="U993" i="1" s="1"/>
  <c r="X993" i="1"/>
  <c r="U989" i="1" a="1"/>
  <c r="U989" i="1" s="1"/>
  <c r="X989" i="1"/>
  <c r="V985" i="1" a="1"/>
  <c r="V985" i="1" s="1"/>
  <c r="X985" i="1"/>
  <c r="V981" i="1" a="1"/>
  <c r="V981" i="1" s="1"/>
  <c r="X981" i="1"/>
  <c r="U977" i="1" a="1"/>
  <c r="U977" i="1" s="1"/>
  <c r="X977" i="1"/>
  <c r="V973" i="1" a="1"/>
  <c r="V973" i="1" s="1"/>
  <c r="X973" i="1"/>
  <c r="V969" i="1" a="1"/>
  <c r="V969" i="1" s="1"/>
  <c r="X969" i="1"/>
  <c r="V965" i="1" a="1"/>
  <c r="V965" i="1" s="1"/>
  <c r="X965" i="1"/>
  <c r="U961" i="1" a="1"/>
  <c r="U961" i="1" s="1"/>
  <c r="X961" i="1"/>
  <c r="U957" i="1" a="1"/>
  <c r="U957" i="1" s="1"/>
  <c r="X957" i="1"/>
  <c r="V953" i="1" a="1"/>
  <c r="V953" i="1" s="1"/>
  <c r="X953" i="1"/>
  <c r="V949" i="1" a="1"/>
  <c r="V949" i="1" s="1"/>
  <c r="X949" i="1"/>
  <c r="U945" i="1" a="1"/>
  <c r="U945" i="1" s="1"/>
  <c r="X945" i="1"/>
  <c r="V941" i="1" a="1"/>
  <c r="V941" i="1" s="1"/>
  <c r="X941" i="1"/>
  <c r="V937" i="1" a="1"/>
  <c r="V937" i="1" s="1"/>
  <c r="X937" i="1"/>
  <c r="V933" i="1" a="1"/>
  <c r="V933" i="1" s="1"/>
  <c r="X933" i="1"/>
  <c r="V929" i="1" a="1"/>
  <c r="V929" i="1" s="1"/>
  <c r="X929" i="1"/>
  <c r="V925" i="1" a="1"/>
  <c r="V925" i="1" s="1"/>
  <c r="X925" i="1"/>
  <c r="V921" i="1" a="1"/>
  <c r="V921" i="1" s="1"/>
  <c r="X921" i="1"/>
  <c r="V917" i="1" a="1"/>
  <c r="V917" i="1" s="1"/>
  <c r="X917" i="1"/>
  <c r="V913" i="1" a="1"/>
  <c r="V913" i="1" s="1"/>
  <c r="X913" i="1"/>
  <c r="V909" i="1" a="1"/>
  <c r="V909" i="1" s="1"/>
  <c r="X909" i="1"/>
  <c r="V905" i="1" a="1"/>
  <c r="V905" i="1" s="1"/>
  <c r="X905" i="1"/>
  <c r="V901" i="1" a="1"/>
  <c r="V901" i="1" s="1"/>
  <c r="X901" i="1"/>
  <c r="V897" i="1" a="1"/>
  <c r="V897" i="1" s="1"/>
  <c r="X897" i="1"/>
  <c r="V893" i="1" a="1"/>
  <c r="V893" i="1" s="1"/>
  <c r="X893" i="1"/>
  <c r="V889" i="1" a="1"/>
  <c r="V889" i="1" s="1"/>
  <c r="X889" i="1"/>
  <c r="V885" i="1" a="1"/>
  <c r="V885" i="1" s="1"/>
  <c r="X885" i="1"/>
  <c r="V881" i="1" a="1"/>
  <c r="V881" i="1" s="1"/>
  <c r="X881" i="1"/>
  <c r="V877" i="1" a="1"/>
  <c r="V877" i="1" s="1"/>
  <c r="X877" i="1"/>
  <c r="V873" i="1" a="1"/>
  <c r="V873" i="1" s="1"/>
  <c r="X873" i="1"/>
  <c r="V869" i="1" a="1"/>
  <c r="V869" i="1" s="1"/>
  <c r="X869" i="1"/>
  <c r="V865" i="1" a="1"/>
  <c r="V865" i="1" s="1"/>
  <c r="X865" i="1"/>
  <c r="V861" i="1" a="1"/>
  <c r="V861" i="1" s="1"/>
  <c r="X861" i="1"/>
  <c r="V857" i="1" a="1"/>
  <c r="V857" i="1" s="1"/>
  <c r="X857" i="1"/>
  <c r="V853" i="1" a="1"/>
  <c r="V853" i="1" s="1"/>
  <c r="X853" i="1"/>
  <c r="V849" i="1" a="1"/>
  <c r="V849" i="1" s="1"/>
  <c r="X849" i="1"/>
  <c r="V845" i="1" a="1"/>
  <c r="V845" i="1" s="1"/>
  <c r="X845" i="1"/>
  <c r="V841" i="1" a="1"/>
  <c r="V841" i="1" s="1"/>
  <c r="X841" i="1"/>
  <c r="V837" i="1" a="1"/>
  <c r="V837" i="1" s="1"/>
  <c r="X837" i="1"/>
  <c r="V833" i="1" a="1"/>
  <c r="V833" i="1" s="1"/>
  <c r="X833" i="1"/>
  <c r="V829" i="1" a="1"/>
  <c r="V829" i="1" s="1"/>
  <c r="X829" i="1"/>
  <c r="V825" i="1" a="1"/>
  <c r="V825" i="1" s="1"/>
  <c r="X825" i="1"/>
  <c r="V821" i="1" a="1"/>
  <c r="V821" i="1" s="1"/>
  <c r="X821" i="1"/>
  <c r="V817" i="1" a="1"/>
  <c r="V817" i="1" s="1"/>
  <c r="X817" i="1"/>
  <c r="V813" i="1" a="1"/>
  <c r="V813" i="1" s="1"/>
  <c r="X813" i="1"/>
  <c r="V809" i="1" a="1"/>
  <c r="V809" i="1" s="1"/>
  <c r="X809" i="1"/>
  <c r="V805" i="1" a="1"/>
  <c r="V805" i="1" s="1"/>
  <c r="X805" i="1"/>
  <c r="V801" i="1" a="1"/>
  <c r="V801" i="1" s="1"/>
  <c r="X801" i="1"/>
  <c r="V797" i="1" a="1"/>
  <c r="V797" i="1" s="1"/>
  <c r="X797" i="1"/>
  <c r="V793" i="1" a="1"/>
  <c r="V793" i="1" s="1"/>
  <c r="X793" i="1"/>
  <c r="V789" i="1" a="1"/>
  <c r="V789" i="1" s="1"/>
  <c r="X789" i="1"/>
  <c r="V785" i="1" a="1"/>
  <c r="V785" i="1" s="1"/>
  <c r="X785" i="1"/>
  <c r="V781" i="1" a="1"/>
  <c r="V781" i="1" s="1"/>
  <c r="X781" i="1"/>
  <c r="V777" i="1" a="1"/>
  <c r="V777" i="1" s="1"/>
  <c r="X777" i="1"/>
  <c r="V773" i="1" a="1"/>
  <c r="V773" i="1" s="1"/>
  <c r="X773" i="1"/>
  <c r="V769" i="1" a="1"/>
  <c r="V769" i="1" s="1"/>
  <c r="X769" i="1"/>
  <c r="V765" i="1" a="1"/>
  <c r="V765" i="1" s="1"/>
  <c r="X765" i="1"/>
  <c r="V761" i="1" a="1"/>
  <c r="V761" i="1" s="1"/>
  <c r="X761" i="1"/>
  <c r="V757" i="1" a="1"/>
  <c r="V757" i="1" s="1"/>
  <c r="X757" i="1"/>
  <c r="V753" i="1" a="1"/>
  <c r="V753" i="1" s="1"/>
  <c r="X753" i="1"/>
  <c r="V749" i="1" a="1"/>
  <c r="V749" i="1" s="1"/>
  <c r="X749" i="1"/>
  <c r="V745" i="1" a="1"/>
  <c r="V745" i="1" s="1"/>
  <c r="X745" i="1"/>
  <c r="V741" i="1" a="1"/>
  <c r="V741" i="1" s="1"/>
  <c r="X741" i="1"/>
  <c r="V737" i="1" a="1"/>
  <c r="V737" i="1" s="1"/>
  <c r="X737" i="1"/>
  <c r="V733" i="1" a="1"/>
  <c r="V733" i="1" s="1"/>
  <c r="X733" i="1"/>
  <c r="V729" i="1" a="1"/>
  <c r="V729" i="1" s="1"/>
  <c r="X729" i="1"/>
  <c r="V725" i="1" a="1"/>
  <c r="V725" i="1" s="1"/>
  <c r="X725" i="1"/>
  <c r="V717" i="1" a="1"/>
  <c r="V717" i="1" s="1"/>
  <c r="X717" i="1"/>
  <c r="V713" i="1" a="1"/>
  <c r="V713" i="1" s="1"/>
  <c r="X713" i="1"/>
  <c r="V709" i="1" a="1"/>
  <c r="V709" i="1" s="1"/>
  <c r="X709" i="1"/>
  <c r="V705" i="1" a="1"/>
  <c r="V705" i="1" s="1"/>
  <c r="X705" i="1"/>
  <c r="V701" i="1" a="1"/>
  <c r="V701" i="1" s="1"/>
  <c r="X701" i="1"/>
  <c r="V697" i="1" a="1"/>
  <c r="V697" i="1" s="1"/>
  <c r="X697" i="1"/>
  <c r="V693" i="1" a="1"/>
  <c r="V693" i="1" s="1"/>
  <c r="X693" i="1"/>
  <c r="V688" i="1" a="1"/>
  <c r="V688" i="1" s="1"/>
  <c r="X688" i="1"/>
  <c r="V684" i="1" a="1"/>
  <c r="V684" i="1" s="1"/>
  <c r="X684" i="1"/>
  <c r="V680" i="1" a="1"/>
  <c r="V680" i="1" s="1"/>
  <c r="X680" i="1"/>
  <c r="V676" i="1" a="1"/>
  <c r="V676" i="1" s="1"/>
  <c r="X676" i="1"/>
  <c r="U672" i="1" a="1"/>
  <c r="U672" i="1" s="1"/>
  <c r="X672" i="1"/>
  <c r="V668" i="1" a="1"/>
  <c r="V668" i="1" s="1"/>
  <c r="X668" i="1"/>
  <c r="V664" i="1" a="1"/>
  <c r="V664" i="1" s="1"/>
  <c r="X664" i="1"/>
  <c r="V660" i="1" a="1"/>
  <c r="V660" i="1" s="1"/>
  <c r="X660" i="1"/>
  <c r="U656" i="1" a="1"/>
  <c r="U656" i="1" s="1"/>
  <c r="X656" i="1"/>
  <c r="V652" i="1" a="1"/>
  <c r="V652" i="1" s="1"/>
  <c r="X652" i="1"/>
  <c r="V648" i="1" a="1"/>
  <c r="V648" i="1" s="1"/>
  <c r="X648" i="1"/>
  <c r="V644" i="1" a="1"/>
  <c r="V644" i="1" s="1"/>
  <c r="X644" i="1"/>
  <c r="V640" i="1" a="1"/>
  <c r="V640" i="1" s="1"/>
  <c r="X640" i="1"/>
  <c r="V636" i="1" a="1"/>
  <c r="V636" i="1" s="1"/>
  <c r="X636" i="1"/>
  <c r="V632" i="1" a="1"/>
  <c r="V632" i="1" s="1"/>
  <c r="X632" i="1"/>
  <c r="V628" i="1" a="1"/>
  <c r="V628" i="1" s="1"/>
  <c r="X628" i="1"/>
  <c r="V624" i="1" a="1"/>
  <c r="V624" i="1" s="1"/>
  <c r="X624" i="1"/>
  <c r="V620" i="1" a="1"/>
  <c r="V620" i="1" s="1"/>
  <c r="X620" i="1"/>
  <c r="V616" i="1" a="1"/>
  <c r="V616" i="1" s="1"/>
  <c r="X616" i="1"/>
  <c r="V612" i="1" a="1"/>
  <c r="V612" i="1" s="1"/>
  <c r="X612" i="1"/>
  <c r="V608" i="1" a="1"/>
  <c r="V608" i="1" s="1"/>
  <c r="X608" i="1"/>
  <c r="V604" i="1" a="1"/>
  <c r="V604" i="1" s="1"/>
  <c r="X604" i="1"/>
  <c r="V600" i="1" a="1"/>
  <c r="V600" i="1" s="1"/>
  <c r="X600" i="1"/>
  <c r="V596" i="1" a="1"/>
  <c r="V596" i="1" s="1"/>
  <c r="X596" i="1"/>
  <c r="V592" i="1" a="1"/>
  <c r="V592" i="1" s="1"/>
  <c r="X592" i="1"/>
  <c r="V588" i="1" a="1"/>
  <c r="V588" i="1" s="1"/>
  <c r="X588" i="1"/>
  <c r="V584" i="1" a="1"/>
  <c r="V584" i="1" s="1"/>
  <c r="X584" i="1"/>
  <c r="V580" i="1" a="1"/>
  <c r="V580" i="1" s="1"/>
  <c r="X580" i="1"/>
  <c r="V576" i="1" a="1"/>
  <c r="V576" i="1" s="1"/>
  <c r="X576" i="1"/>
  <c r="V572" i="1" a="1"/>
  <c r="V572" i="1" s="1"/>
  <c r="X572" i="1"/>
  <c r="V568" i="1" a="1"/>
  <c r="V568" i="1" s="1"/>
  <c r="X568" i="1"/>
  <c r="V564" i="1" a="1"/>
  <c r="V564" i="1" s="1"/>
  <c r="X564" i="1"/>
  <c r="V560" i="1" a="1"/>
  <c r="V560" i="1" s="1"/>
  <c r="X560" i="1"/>
  <c r="V556" i="1" a="1"/>
  <c r="V556" i="1" s="1"/>
  <c r="X556" i="1"/>
  <c r="V552" i="1" a="1"/>
  <c r="V552" i="1" s="1"/>
  <c r="X552" i="1"/>
  <c r="V548" i="1" a="1"/>
  <c r="V548" i="1" s="1"/>
  <c r="X548" i="1"/>
  <c r="V544" i="1" a="1"/>
  <c r="V544" i="1" s="1"/>
  <c r="X544" i="1"/>
  <c r="V540" i="1" a="1"/>
  <c r="V540" i="1" s="1"/>
  <c r="X540" i="1"/>
  <c r="V536" i="1" a="1"/>
  <c r="V536" i="1" s="1"/>
  <c r="X536" i="1"/>
  <c r="V532" i="1" a="1"/>
  <c r="V532" i="1" s="1"/>
  <c r="X532" i="1"/>
  <c r="V528" i="1" a="1"/>
  <c r="V528" i="1" s="1"/>
  <c r="X528" i="1"/>
  <c r="V524" i="1" a="1"/>
  <c r="V524" i="1" s="1"/>
  <c r="X524" i="1"/>
  <c r="V520" i="1" a="1"/>
  <c r="V520" i="1" s="1"/>
  <c r="X520" i="1"/>
  <c r="U516" i="1" a="1"/>
  <c r="U516" i="1" s="1"/>
  <c r="X516" i="1"/>
  <c r="V511" i="1" a="1"/>
  <c r="V511" i="1" s="1"/>
  <c r="X511" i="1"/>
  <c r="V507" i="1" a="1"/>
  <c r="V507" i="1" s="1"/>
  <c r="X507" i="1"/>
  <c r="V503" i="1" a="1"/>
  <c r="V503" i="1" s="1"/>
  <c r="X503" i="1"/>
  <c r="V499" i="1" a="1"/>
  <c r="V499" i="1" s="1"/>
  <c r="X499" i="1"/>
  <c r="V495" i="1" a="1"/>
  <c r="V495" i="1" s="1"/>
  <c r="X495" i="1"/>
  <c r="V491" i="1" a="1"/>
  <c r="V491" i="1" s="1"/>
  <c r="X491" i="1"/>
  <c r="V487" i="1" a="1"/>
  <c r="V487" i="1" s="1"/>
  <c r="X487" i="1"/>
  <c r="V483" i="1" a="1"/>
  <c r="V483" i="1" s="1"/>
  <c r="X483" i="1"/>
  <c r="V479" i="1" a="1"/>
  <c r="V479" i="1" s="1"/>
  <c r="X479" i="1"/>
  <c r="V475" i="1" a="1"/>
  <c r="V475" i="1" s="1"/>
  <c r="X475" i="1"/>
  <c r="V471" i="1" a="1"/>
  <c r="V471" i="1" s="1"/>
  <c r="X471" i="1"/>
  <c r="V467" i="1" a="1"/>
  <c r="V467" i="1" s="1"/>
  <c r="X467" i="1"/>
  <c r="V463" i="1" a="1"/>
  <c r="V463" i="1" s="1"/>
  <c r="X463" i="1"/>
  <c r="V459" i="1" a="1"/>
  <c r="V459" i="1" s="1"/>
  <c r="X459" i="1"/>
  <c r="V455" i="1" a="1"/>
  <c r="V455" i="1" s="1"/>
  <c r="X455" i="1"/>
  <c r="V435" i="1" a="1"/>
  <c r="V435" i="1" s="1"/>
  <c r="X435" i="1"/>
  <c r="V431" i="1" a="1"/>
  <c r="V431" i="1" s="1"/>
  <c r="X431" i="1"/>
  <c r="V427" i="1" a="1"/>
  <c r="V427" i="1" s="1"/>
  <c r="X427" i="1"/>
  <c r="V423" i="1" a="1"/>
  <c r="V423" i="1" s="1"/>
  <c r="X423" i="1"/>
  <c r="V419" i="1" a="1"/>
  <c r="V419" i="1" s="1"/>
  <c r="X419" i="1"/>
  <c r="V415" i="1" a="1"/>
  <c r="V415" i="1" s="1"/>
  <c r="X415" i="1"/>
  <c r="V411" i="1" a="1"/>
  <c r="V411" i="1" s="1"/>
  <c r="X411" i="1"/>
  <c r="V407" i="1" a="1"/>
  <c r="V407" i="1" s="1"/>
  <c r="X407" i="1"/>
  <c r="V403" i="1" a="1"/>
  <c r="V403" i="1" s="1"/>
  <c r="X403" i="1"/>
  <c r="U395" i="1" a="1"/>
  <c r="U395" i="1" s="1"/>
  <c r="X395" i="1"/>
  <c r="V379" i="1" a="1"/>
  <c r="V379" i="1" s="1"/>
  <c r="X379" i="1"/>
  <c r="V375" i="1" a="1"/>
  <c r="V375" i="1" s="1"/>
  <c r="X375" i="1"/>
  <c r="V371" i="1" a="1"/>
  <c r="V371" i="1" s="1"/>
  <c r="X371" i="1"/>
  <c r="U359" i="1" a="1"/>
  <c r="U359" i="1" s="1"/>
  <c r="X359" i="1"/>
  <c r="V347" i="1" a="1"/>
  <c r="V347" i="1" s="1"/>
  <c r="X347" i="1"/>
  <c r="V343" i="1" a="1"/>
  <c r="V343" i="1" s="1"/>
  <c r="X343" i="1"/>
  <c r="V339" i="1" a="1"/>
  <c r="V339" i="1" s="1"/>
  <c r="X339" i="1"/>
  <c r="V335" i="1" a="1"/>
  <c r="V335" i="1" s="1"/>
  <c r="X335" i="1"/>
  <c r="U331" i="1" a="1"/>
  <c r="U331" i="1" s="1"/>
  <c r="X331" i="1"/>
  <c r="V327" i="1" a="1"/>
  <c r="V327" i="1" s="1"/>
  <c r="X327" i="1"/>
  <c r="V323" i="1" a="1"/>
  <c r="V323" i="1" s="1"/>
  <c r="X323" i="1"/>
  <c r="V319" i="1" a="1"/>
  <c r="V319" i="1" s="1"/>
  <c r="X319" i="1"/>
  <c r="V315" i="1" a="1"/>
  <c r="V315" i="1" s="1"/>
  <c r="X315" i="1"/>
  <c r="V311" i="1" a="1"/>
  <c r="V311" i="1" s="1"/>
  <c r="X311" i="1"/>
  <c r="V307" i="1" a="1"/>
  <c r="V307" i="1" s="1"/>
  <c r="X307" i="1"/>
  <c r="V303" i="1" a="1"/>
  <c r="V303" i="1" s="1"/>
  <c r="X303" i="1"/>
  <c r="V299" i="1" a="1"/>
  <c r="V299" i="1" s="1"/>
  <c r="X299" i="1"/>
  <c r="V295" i="1" a="1"/>
  <c r="V295" i="1" s="1"/>
  <c r="X295" i="1"/>
  <c r="V291" i="1" a="1"/>
  <c r="V291" i="1" s="1"/>
  <c r="X291" i="1"/>
  <c r="V287" i="1" a="1"/>
  <c r="V287" i="1" s="1"/>
  <c r="X287" i="1"/>
  <c r="V283" i="1" a="1"/>
  <c r="V283" i="1" s="1"/>
  <c r="X283" i="1"/>
  <c r="V279" i="1" a="1"/>
  <c r="V279" i="1" s="1"/>
  <c r="X279" i="1"/>
  <c r="V275" i="1" a="1"/>
  <c r="V275" i="1" s="1"/>
  <c r="X275" i="1"/>
  <c r="U251" i="1" a="1"/>
  <c r="U251" i="1" s="1"/>
  <c r="X251" i="1"/>
  <c r="U219" i="1" a="1"/>
  <c r="U219" i="1" s="1"/>
  <c r="X219" i="1"/>
  <c r="V191" i="1" a="1"/>
  <c r="V191" i="1" s="1"/>
  <c r="X191" i="1"/>
  <c r="U187" i="1" a="1"/>
  <c r="U187" i="1" s="1"/>
  <c r="X187" i="1"/>
  <c r="V183" i="1" a="1"/>
  <c r="V183" i="1" s="1"/>
  <c r="X183" i="1"/>
  <c r="V179" i="1" a="1"/>
  <c r="V179" i="1" s="1"/>
  <c r="X179" i="1"/>
  <c r="V175" i="1" a="1"/>
  <c r="V175" i="1" s="1"/>
  <c r="X175" i="1"/>
  <c r="V163" i="1" a="1"/>
  <c r="V163" i="1" s="1"/>
  <c r="X163" i="1"/>
  <c r="U115" i="1" a="1"/>
  <c r="U115" i="1" s="1"/>
  <c r="X115" i="1"/>
  <c r="U87" i="1" a="1"/>
  <c r="U87" i="1" s="1"/>
  <c r="X87" i="1"/>
  <c r="U79" i="1" a="1"/>
  <c r="U79" i="1" s="1"/>
  <c r="X79" i="1"/>
  <c r="V67" i="1" a="1"/>
  <c r="V67" i="1" s="1"/>
  <c r="X67" i="1"/>
  <c r="V63" i="1" a="1"/>
  <c r="V63" i="1" s="1"/>
  <c r="X63" i="1"/>
  <c r="V59" i="1" a="1"/>
  <c r="V59" i="1" s="1"/>
  <c r="X59" i="1"/>
  <c r="V55" i="1" a="1"/>
  <c r="V55" i="1" s="1"/>
  <c r="X55" i="1"/>
  <c r="V51" i="1" a="1"/>
  <c r="V51" i="1" s="1"/>
  <c r="X51" i="1"/>
  <c r="V47" i="1" a="1"/>
  <c r="V47" i="1" s="1"/>
  <c r="X47" i="1"/>
  <c r="V43" i="1" a="1"/>
  <c r="V43" i="1" s="1"/>
  <c r="X43" i="1"/>
  <c r="V39" i="1" a="1"/>
  <c r="V39" i="1" s="1"/>
  <c r="X39" i="1"/>
  <c r="V35" i="1" a="1"/>
  <c r="V35" i="1" s="1"/>
  <c r="X35" i="1"/>
  <c r="V31" i="1" a="1"/>
  <c r="V31" i="1" s="1"/>
  <c r="X31" i="1"/>
  <c r="V27" i="1" a="1"/>
  <c r="V27" i="1" s="1"/>
  <c r="X27" i="1"/>
  <c r="V23" i="1" a="1"/>
  <c r="V23" i="1" s="1"/>
  <c r="X23" i="1"/>
  <c r="W23" i="1"/>
  <c r="X19" i="1"/>
  <c r="W19" i="1"/>
  <c r="X15" i="1"/>
  <c r="W15" i="1"/>
  <c r="X11" i="1"/>
  <c r="W11" i="1"/>
  <c r="X7" i="1"/>
  <c r="W7" i="1"/>
  <c r="X3" i="1"/>
  <c r="W3" i="1"/>
  <c r="U1175" i="1" a="1"/>
  <c r="U1175" i="1" s="1"/>
  <c r="U1161" i="1" a="1"/>
  <c r="U1161" i="1" s="1"/>
  <c r="U1115" i="1" a="1"/>
  <c r="U1115" i="1" s="1"/>
  <c r="U1101" i="1" a="1"/>
  <c r="U1101" i="1" s="1"/>
  <c r="U1051" i="1" a="1"/>
  <c r="U1051" i="1" s="1"/>
  <c r="U1037" i="1" a="1"/>
  <c r="U1037" i="1" s="1"/>
  <c r="U987" i="1" a="1"/>
  <c r="U987" i="1" s="1"/>
  <c r="U973" i="1" a="1"/>
  <c r="U973" i="1" s="1"/>
  <c r="U947" i="1" a="1"/>
  <c r="U947" i="1" s="1"/>
  <c r="U901" i="1" a="1"/>
  <c r="U901" i="1" s="1"/>
  <c r="U885" i="1" a="1"/>
  <c r="U885" i="1" s="1"/>
  <c r="U835" i="1" a="1"/>
  <c r="U835" i="1" s="1"/>
  <c r="U819" i="1" a="1"/>
  <c r="U819" i="1" s="1"/>
  <c r="U773" i="1" a="1"/>
  <c r="U773" i="1" s="1"/>
  <c r="U757" i="1" a="1"/>
  <c r="U757" i="1" s="1"/>
  <c r="U741" i="1" a="1"/>
  <c r="U741" i="1" s="1"/>
  <c r="U725" i="1" a="1"/>
  <c r="U725" i="1" s="1"/>
  <c r="U640" i="1" a="1"/>
  <c r="U640" i="1" s="1"/>
  <c r="U624" i="1" a="1"/>
  <c r="U624" i="1" s="1"/>
  <c r="U608" i="1" a="1"/>
  <c r="U608" i="1" s="1"/>
  <c r="U592" i="1" a="1"/>
  <c r="U592" i="1" s="1"/>
  <c r="U511" i="1" a="1"/>
  <c r="U511" i="1" s="1"/>
  <c r="U487" i="1" a="1"/>
  <c r="U487" i="1" s="1"/>
  <c r="U455" i="1" a="1"/>
  <c r="U455" i="1" s="1"/>
  <c r="U368" i="1" a="1"/>
  <c r="U368" i="1" s="1"/>
  <c r="U291" i="1" a="1"/>
  <c r="U291" i="1" s="1"/>
  <c r="U59" i="1" a="1"/>
  <c r="U59" i="1" s="1"/>
  <c r="V1079" i="1" a="1"/>
  <c r="V1079" i="1" s="1"/>
  <c r="V977" i="1" a="1"/>
  <c r="V977" i="1" s="1"/>
  <c r="V835" i="1" a="1"/>
  <c r="V835" i="1" s="1"/>
  <c r="V331" i="1" a="1"/>
  <c r="V331" i="1" s="1"/>
  <c r="V212" i="1" a="1"/>
  <c r="V212" i="1" s="1"/>
  <c r="W1207" i="1"/>
  <c r="W1171" i="1"/>
  <c r="W1111" i="1"/>
  <c r="W1079" i="1"/>
  <c r="W1051" i="1"/>
  <c r="W1047" i="1"/>
  <c r="W983" i="1"/>
  <c r="W943" i="1"/>
  <c r="W835" i="1"/>
  <c r="W831" i="1"/>
  <c r="W815" i="1"/>
  <c r="W807" i="1"/>
  <c r="W755" i="1"/>
  <c r="W652" i="1"/>
  <c r="W636" i="1"/>
  <c r="W620" i="1"/>
  <c r="W604" i="1"/>
  <c r="W588" i="1"/>
  <c r="W572" i="1"/>
  <c r="W556" i="1"/>
  <c r="W540" i="1"/>
  <c r="W524" i="1"/>
  <c r="W507" i="1"/>
  <c r="W491" i="1"/>
  <c r="W475" i="1"/>
  <c r="W459" i="1"/>
  <c r="W443" i="1"/>
  <c r="W427" i="1"/>
  <c r="W411" i="1"/>
  <c r="W395" i="1"/>
  <c r="W379" i="1"/>
  <c r="W363" i="1"/>
  <c r="W347" i="1"/>
  <c r="W331" i="1"/>
  <c r="W315" i="1"/>
  <c r="W299" i="1"/>
  <c r="W283" i="1"/>
  <c r="W267" i="1"/>
  <c r="W251" i="1"/>
  <c r="W235" i="1"/>
  <c r="W219" i="1"/>
  <c r="W203" i="1"/>
  <c r="W187" i="1"/>
  <c r="W171" i="1"/>
  <c r="W155" i="1"/>
  <c r="W139" i="1"/>
  <c r="W123" i="1"/>
  <c r="W107" i="1"/>
  <c r="W91" i="1"/>
  <c r="W75" i="1"/>
  <c r="W59" i="1"/>
  <c r="W43" i="1"/>
  <c r="W27" i="1"/>
  <c r="V533" i="1" a="1"/>
  <c r="V533" i="1" s="1"/>
  <c r="X533" i="1"/>
  <c r="W533" i="1"/>
  <c r="V525" i="1" a="1"/>
  <c r="V525" i="1" s="1"/>
  <c r="X525" i="1"/>
  <c r="W525" i="1"/>
  <c r="V512" i="1" a="1"/>
  <c r="V512" i="1" s="1"/>
  <c r="X512" i="1"/>
  <c r="W512" i="1"/>
  <c r="N513" i="1"/>
  <c r="V496" i="1" a="1"/>
  <c r="V496" i="1" s="1"/>
  <c r="X496" i="1"/>
  <c r="W496" i="1"/>
  <c r="V484" i="1" a="1"/>
  <c r="V484" i="1" s="1"/>
  <c r="X484" i="1"/>
  <c r="W484" i="1"/>
  <c r="V472" i="1" a="1"/>
  <c r="V472" i="1" s="1"/>
  <c r="X472" i="1"/>
  <c r="W472" i="1"/>
  <c r="V460" i="1" a="1"/>
  <c r="V460" i="1" s="1"/>
  <c r="X460" i="1"/>
  <c r="W460" i="1"/>
  <c r="V448" i="1" a="1"/>
  <c r="V448" i="1" s="1"/>
  <c r="X448" i="1"/>
  <c r="W448" i="1"/>
  <c r="X436" i="1"/>
  <c r="W436" i="1"/>
  <c r="X424" i="1"/>
  <c r="W424" i="1"/>
  <c r="X412" i="1"/>
  <c r="W412" i="1"/>
  <c r="V400" i="1" a="1"/>
  <c r="V400" i="1" s="1"/>
  <c r="X400" i="1"/>
  <c r="W400" i="1"/>
  <c r="U388" i="1" a="1"/>
  <c r="U388" i="1" s="1"/>
  <c r="X388" i="1"/>
  <c r="W388" i="1"/>
  <c r="X376" i="1"/>
  <c r="W376" i="1"/>
  <c r="X364" i="1"/>
  <c r="W364" i="1"/>
  <c r="U352" i="1" a="1"/>
  <c r="U352" i="1" s="1"/>
  <c r="X352" i="1"/>
  <c r="W352" i="1"/>
  <c r="X340" i="1"/>
  <c r="W340" i="1"/>
  <c r="X328" i="1"/>
  <c r="W328" i="1"/>
  <c r="X320" i="1"/>
  <c r="W320" i="1"/>
  <c r="X308" i="1"/>
  <c r="W308" i="1"/>
  <c r="X296" i="1"/>
  <c r="W296" i="1"/>
  <c r="X284" i="1"/>
  <c r="W284" i="1"/>
  <c r="V272" i="1" a="1"/>
  <c r="V272" i="1" s="1"/>
  <c r="X272" i="1"/>
  <c r="W272" i="1"/>
  <c r="X256" i="1"/>
  <c r="W256" i="1"/>
  <c r="U244" i="1" a="1"/>
  <c r="U244" i="1" s="1"/>
  <c r="X244" i="1"/>
  <c r="W244" i="1"/>
  <c r="X232" i="1"/>
  <c r="W232" i="1"/>
  <c r="X216" i="1"/>
  <c r="W216" i="1"/>
  <c r="X204" i="1"/>
  <c r="W204" i="1"/>
  <c r="X192" i="1"/>
  <c r="W192" i="1"/>
  <c r="U180" i="1" a="1"/>
  <c r="U180" i="1" s="1"/>
  <c r="X180" i="1"/>
  <c r="W180" i="1"/>
  <c r="U168" i="1" a="1"/>
  <c r="U168" i="1" s="1"/>
  <c r="X168" i="1"/>
  <c r="W168" i="1"/>
  <c r="V160" i="1" a="1"/>
  <c r="V160" i="1" s="1"/>
  <c r="X160" i="1"/>
  <c r="W160" i="1"/>
  <c r="V144" i="1" a="1"/>
  <c r="V144" i="1" s="1"/>
  <c r="X144" i="1"/>
  <c r="W144" i="1"/>
  <c r="X136" i="1"/>
  <c r="W136" i="1"/>
  <c r="X124" i="1"/>
  <c r="W124" i="1"/>
  <c r="U108" i="1" a="1"/>
  <c r="U108" i="1" s="1"/>
  <c r="X108" i="1"/>
  <c r="W108" i="1"/>
  <c r="X96" i="1"/>
  <c r="W96" i="1"/>
  <c r="X88" i="1"/>
  <c r="W88" i="1"/>
  <c r="X80" i="1"/>
  <c r="W80" i="1"/>
  <c r="X68" i="1"/>
  <c r="W68" i="1"/>
  <c r="X56" i="1"/>
  <c r="W56" i="1"/>
  <c r="U48" i="1" a="1"/>
  <c r="U48" i="1" s="1"/>
  <c r="X48" i="1"/>
  <c r="W48" i="1"/>
  <c r="X36" i="1"/>
  <c r="W36" i="1"/>
  <c r="X24" i="1"/>
  <c r="W24" i="1"/>
  <c r="X12" i="1"/>
  <c r="W12" i="1"/>
  <c r="V1205" i="1" a="1"/>
  <c r="V1205" i="1" s="1"/>
  <c r="X1205" i="1"/>
  <c r="U1204" i="1" a="1"/>
  <c r="U1204" i="1" s="1"/>
  <c r="X1204" i="1"/>
  <c r="U1200" i="1" a="1"/>
  <c r="U1200" i="1" s="1"/>
  <c r="X1200" i="1"/>
  <c r="V1196" i="1" a="1"/>
  <c r="V1196" i="1" s="1"/>
  <c r="X1196" i="1"/>
  <c r="V1192" i="1" a="1"/>
  <c r="V1192" i="1" s="1"/>
  <c r="X1192" i="1"/>
  <c r="V1188" i="1" a="1"/>
  <c r="V1188" i="1" s="1"/>
  <c r="X1188" i="1"/>
  <c r="V1184" i="1" a="1"/>
  <c r="V1184" i="1" s="1"/>
  <c r="X1184" i="1"/>
  <c r="V1180" i="1" a="1"/>
  <c r="V1180" i="1" s="1"/>
  <c r="X1180" i="1"/>
  <c r="V1176" i="1" a="1"/>
  <c r="V1176" i="1" s="1"/>
  <c r="X1176" i="1"/>
  <c r="U1172" i="1" a="1"/>
  <c r="U1172" i="1" s="1"/>
  <c r="X1172" i="1"/>
  <c r="V1168" i="1" a="1"/>
  <c r="V1168" i="1" s="1"/>
  <c r="X1168" i="1"/>
  <c r="V1164" i="1" a="1"/>
  <c r="V1164" i="1" s="1"/>
  <c r="X1164" i="1"/>
  <c r="V1160" i="1" a="1"/>
  <c r="V1160" i="1" s="1"/>
  <c r="X1160" i="1"/>
  <c r="V1156" i="1" a="1"/>
  <c r="V1156" i="1" s="1"/>
  <c r="X1156" i="1"/>
  <c r="V1152" i="1" a="1"/>
  <c r="V1152" i="1" s="1"/>
  <c r="X1152" i="1"/>
  <c r="V1148" i="1" a="1"/>
  <c r="V1148" i="1" s="1"/>
  <c r="X1148" i="1"/>
  <c r="V1144" i="1" a="1"/>
  <c r="V1144" i="1" s="1"/>
  <c r="X1144" i="1"/>
  <c r="V1140" i="1" a="1"/>
  <c r="V1140" i="1" s="1"/>
  <c r="X1140" i="1"/>
  <c r="V1136" i="1" a="1"/>
  <c r="V1136" i="1" s="1"/>
  <c r="X1136" i="1"/>
  <c r="V1132" i="1" a="1"/>
  <c r="V1132" i="1" s="1"/>
  <c r="X1132" i="1"/>
  <c r="V1128" i="1" a="1"/>
  <c r="V1128" i="1" s="1"/>
  <c r="X1128" i="1"/>
  <c r="V1124" i="1" a="1"/>
  <c r="V1124" i="1" s="1"/>
  <c r="X1124" i="1"/>
  <c r="V1120" i="1" a="1"/>
  <c r="V1120" i="1" s="1"/>
  <c r="X1120" i="1"/>
  <c r="V1116" i="1" a="1"/>
  <c r="V1116" i="1" s="1"/>
  <c r="X1116" i="1"/>
  <c r="V1112" i="1" a="1"/>
  <c r="V1112" i="1" s="1"/>
  <c r="X1112" i="1"/>
  <c r="V1108" i="1" a="1"/>
  <c r="V1108" i="1" s="1"/>
  <c r="X1108" i="1"/>
  <c r="V1104" i="1" a="1"/>
  <c r="V1104" i="1" s="1"/>
  <c r="X1104" i="1"/>
  <c r="V1100" i="1" a="1"/>
  <c r="V1100" i="1" s="1"/>
  <c r="X1100" i="1"/>
  <c r="V1096" i="1" a="1"/>
  <c r="V1096" i="1" s="1"/>
  <c r="X1096" i="1"/>
  <c r="V1092" i="1" a="1"/>
  <c r="V1092" i="1" s="1"/>
  <c r="X1092" i="1"/>
  <c r="V1088" i="1" a="1"/>
  <c r="V1088" i="1" s="1"/>
  <c r="X1088" i="1"/>
  <c r="V1084" i="1" a="1"/>
  <c r="V1084" i="1" s="1"/>
  <c r="X1084" i="1"/>
  <c r="V1080" i="1" a="1"/>
  <c r="V1080" i="1" s="1"/>
  <c r="X1080" i="1"/>
  <c r="V1076" i="1" a="1"/>
  <c r="V1076" i="1" s="1"/>
  <c r="X1076" i="1"/>
  <c r="V1072" i="1" a="1"/>
  <c r="V1072" i="1" s="1"/>
  <c r="X1072" i="1"/>
  <c r="V1068" i="1" a="1"/>
  <c r="V1068" i="1" s="1"/>
  <c r="X1068" i="1"/>
  <c r="V1064" i="1" a="1"/>
  <c r="V1064" i="1" s="1"/>
  <c r="X1064" i="1"/>
  <c r="V1060" i="1" a="1"/>
  <c r="V1060" i="1" s="1"/>
  <c r="X1060" i="1"/>
  <c r="V1056" i="1" a="1"/>
  <c r="V1056" i="1" s="1"/>
  <c r="X1056" i="1"/>
  <c r="V1052" i="1" a="1"/>
  <c r="V1052" i="1" s="1"/>
  <c r="X1052" i="1"/>
  <c r="V1048" i="1" a="1"/>
  <c r="V1048" i="1" s="1"/>
  <c r="X1048" i="1"/>
  <c r="V1044" i="1" a="1"/>
  <c r="V1044" i="1" s="1"/>
  <c r="X1044" i="1"/>
  <c r="V1040" i="1" a="1"/>
  <c r="V1040" i="1" s="1"/>
  <c r="X1040" i="1"/>
  <c r="V1036" i="1" a="1"/>
  <c r="V1036" i="1" s="1"/>
  <c r="X1036" i="1"/>
  <c r="V1032" i="1" a="1"/>
  <c r="V1032" i="1" s="1"/>
  <c r="X1032" i="1"/>
  <c r="V1028" i="1" a="1"/>
  <c r="V1028" i="1" s="1"/>
  <c r="X1028" i="1"/>
  <c r="V1024" i="1" a="1"/>
  <c r="V1024" i="1" s="1"/>
  <c r="X1024" i="1"/>
  <c r="V1020" i="1" a="1"/>
  <c r="V1020" i="1" s="1"/>
  <c r="X1020" i="1"/>
  <c r="V1016" i="1" a="1"/>
  <c r="V1016" i="1" s="1"/>
  <c r="X1016" i="1"/>
  <c r="V1012" i="1" a="1"/>
  <c r="V1012" i="1" s="1"/>
  <c r="X1012" i="1"/>
  <c r="V1008" i="1" a="1"/>
  <c r="V1008" i="1" s="1"/>
  <c r="X1008" i="1"/>
  <c r="V1004" i="1" a="1"/>
  <c r="V1004" i="1" s="1"/>
  <c r="X1004" i="1"/>
  <c r="V1000" i="1" a="1"/>
  <c r="V1000" i="1" s="1"/>
  <c r="X1000" i="1"/>
  <c r="V996" i="1" a="1"/>
  <c r="V996" i="1" s="1"/>
  <c r="X996" i="1"/>
  <c r="V992" i="1" a="1"/>
  <c r="V992" i="1" s="1"/>
  <c r="X992" i="1"/>
  <c r="V988" i="1" a="1"/>
  <c r="V988" i="1" s="1"/>
  <c r="X988" i="1"/>
  <c r="V984" i="1" a="1"/>
  <c r="V984" i="1" s="1"/>
  <c r="X984" i="1"/>
  <c r="V980" i="1" a="1"/>
  <c r="V980" i="1" s="1"/>
  <c r="X980" i="1"/>
  <c r="V976" i="1" a="1"/>
  <c r="V976" i="1" s="1"/>
  <c r="X976" i="1"/>
  <c r="V972" i="1" a="1"/>
  <c r="V972" i="1" s="1"/>
  <c r="X972" i="1"/>
  <c r="V968" i="1" a="1"/>
  <c r="V968" i="1" s="1"/>
  <c r="X968" i="1"/>
  <c r="V964" i="1" a="1"/>
  <c r="V964" i="1" s="1"/>
  <c r="X964" i="1"/>
  <c r="V960" i="1" a="1"/>
  <c r="V960" i="1" s="1"/>
  <c r="X960" i="1"/>
  <c r="V956" i="1" a="1"/>
  <c r="V956" i="1" s="1"/>
  <c r="X956" i="1"/>
  <c r="V952" i="1" a="1"/>
  <c r="V952" i="1" s="1"/>
  <c r="X952" i="1"/>
  <c r="V948" i="1" a="1"/>
  <c r="V948" i="1" s="1"/>
  <c r="X948" i="1"/>
  <c r="V944" i="1" a="1"/>
  <c r="V944" i="1" s="1"/>
  <c r="X944" i="1"/>
  <c r="U940" i="1" a="1"/>
  <c r="U940" i="1" s="1"/>
  <c r="X940" i="1"/>
  <c r="V936" i="1" a="1"/>
  <c r="V936" i="1" s="1"/>
  <c r="X936" i="1"/>
  <c r="V932" i="1" a="1"/>
  <c r="V932" i="1" s="1"/>
  <c r="X932" i="1"/>
  <c r="V928" i="1" a="1"/>
  <c r="V928" i="1" s="1"/>
  <c r="X928" i="1"/>
  <c r="V924" i="1" a="1"/>
  <c r="V924" i="1" s="1"/>
  <c r="X924" i="1"/>
  <c r="V920" i="1" a="1"/>
  <c r="V920" i="1" s="1"/>
  <c r="X920" i="1"/>
  <c r="V916" i="1" a="1"/>
  <c r="V916" i="1" s="1"/>
  <c r="X916" i="1"/>
  <c r="V912" i="1" a="1"/>
  <c r="V912" i="1" s="1"/>
  <c r="X912" i="1"/>
  <c r="V908" i="1" a="1"/>
  <c r="V908" i="1" s="1"/>
  <c r="X908" i="1"/>
  <c r="V904" i="1" a="1"/>
  <c r="V904" i="1" s="1"/>
  <c r="X904" i="1"/>
  <c r="V900" i="1" a="1"/>
  <c r="V900" i="1" s="1"/>
  <c r="X900" i="1"/>
  <c r="V896" i="1" a="1"/>
  <c r="V896" i="1" s="1"/>
  <c r="X896" i="1"/>
  <c r="V892" i="1" a="1"/>
  <c r="V892" i="1" s="1"/>
  <c r="X892" i="1"/>
  <c r="V888" i="1" a="1"/>
  <c r="V888" i="1" s="1"/>
  <c r="X888" i="1"/>
  <c r="V884" i="1" a="1"/>
  <c r="V884" i="1" s="1"/>
  <c r="X884" i="1"/>
  <c r="V880" i="1" a="1"/>
  <c r="V880" i="1" s="1"/>
  <c r="X880" i="1"/>
  <c r="V876" i="1" a="1"/>
  <c r="V876" i="1" s="1"/>
  <c r="X876" i="1"/>
  <c r="V872" i="1" a="1"/>
  <c r="V872" i="1" s="1"/>
  <c r="X872" i="1"/>
  <c r="V864" i="1" a="1"/>
  <c r="V864" i="1" s="1"/>
  <c r="X864" i="1"/>
  <c r="V860" i="1" a="1"/>
  <c r="V860" i="1" s="1"/>
  <c r="X860" i="1"/>
  <c r="U856" i="1" a="1"/>
  <c r="U856" i="1" s="1"/>
  <c r="X856" i="1"/>
  <c r="V852" i="1" a="1"/>
  <c r="V852" i="1" s="1"/>
  <c r="X852" i="1"/>
  <c r="V848" i="1" a="1"/>
  <c r="V848" i="1" s="1"/>
  <c r="X848" i="1"/>
  <c r="V844" i="1" a="1"/>
  <c r="V844" i="1" s="1"/>
  <c r="X844" i="1"/>
  <c r="V840" i="1" a="1"/>
  <c r="V840" i="1" s="1"/>
  <c r="X840" i="1"/>
  <c r="V836" i="1" a="1"/>
  <c r="V836" i="1" s="1"/>
  <c r="X836" i="1"/>
  <c r="V832" i="1" a="1"/>
  <c r="V832" i="1" s="1"/>
  <c r="X832" i="1"/>
  <c r="U828" i="1" a="1"/>
  <c r="U828" i="1" s="1"/>
  <c r="X828" i="1"/>
  <c r="V824" i="1" a="1"/>
  <c r="V824" i="1" s="1"/>
  <c r="X824" i="1"/>
  <c r="V820" i="1" a="1"/>
  <c r="V820" i="1" s="1"/>
  <c r="X820" i="1"/>
  <c r="V816" i="1" a="1"/>
  <c r="V816" i="1" s="1"/>
  <c r="X816" i="1"/>
  <c r="V812" i="1" a="1"/>
  <c r="V812" i="1" s="1"/>
  <c r="X812" i="1"/>
  <c r="V808" i="1" a="1"/>
  <c r="V808" i="1" s="1"/>
  <c r="X808" i="1"/>
  <c r="V804" i="1" a="1"/>
  <c r="V804" i="1" s="1"/>
  <c r="X804" i="1"/>
  <c r="V800" i="1" a="1"/>
  <c r="V800" i="1" s="1"/>
  <c r="X800" i="1"/>
  <c r="V796" i="1" a="1"/>
  <c r="V796" i="1" s="1"/>
  <c r="X796" i="1"/>
  <c r="V792" i="1" a="1"/>
  <c r="V792" i="1" s="1"/>
  <c r="X792" i="1"/>
  <c r="V788" i="1" a="1"/>
  <c r="V788" i="1" s="1"/>
  <c r="X788" i="1"/>
  <c r="V784" i="1" a="1"/>
  <c r="V784" i="1" s="1"/>
  <c r="X784" i="1"/>
  <c r="V780" i="1" a="1"/>
  <c r="V780" i="1" s="1"/>
  <c r="X780" i="1"/>
  <c r="V776" i="1" a="1"/>
  <c r="V776" i="1" s="1"/>
  <c r="X776" i="1"/>
  <c r="V772" i="1" a="1"/>
  <c r="V772" i="1" s="1"/>
  <c r="X772" i="1"/>
  <c r="V768" i="1" a="1"/>
  <c r="V768" i="1" s="1"/>
  <c r="X768" i="1"/>
  <c r="V764" i="1" a="1"/>
  <c r="V764" i="1" s="1"/>
  <c r="X764" i="1"/>
  <c r="V760" i="1" a="1"/>
  <c r="V760" i="1" s="1"/>
  <c r="X760" i="1"/>
  <c r="V756" i="1" a="1"/>
  <c r="V756" i="1" s="1"/>
  <c r="X756" i="1"/>
  <c r="V752" i="1" a="1"/>
  <c r="V752" i="1" s="1"/>
  <c r="X752" i="1"/>
  <c r="V748" i="1" a="1"/>
  <c r="V748" i="1" s="1"/>
  <c r="X748" i="1"/>
  <c r="V744" i="1" a="1"/>
  <c r="V744" i="1" s="1"/>
  <c r="X744" i="1"/>
  <c r="V740" i="1" a="1"/>
  <c r="V740" i="1" s="1"/>
  <c r="X740" i="1"/>
  <c r="V736" i="1" a="1"/>
  <c r="V736" i="1" s="1"/>
  <c r="X736" i="1"/>
  <c r="V732" i="1" a="1"/>
  <c r="V732" i="1" s="1"/>
  <c r="X732" i="1"/>
  <c r="V728" i="1" a="1"/>
  <c r="V728" i="1" s="1"/>
  <c r="X728" i="1"/>
  <c r="V724" i="1" a="1"/>
  <c r="V724" i="1" s="1"/>
  <c r="X724" i="1"/>
  <c r="V720" i="1" a="1"/>
  <c r="V720" i="1" s="1"/>
  <c r="X720" i="1"/>
  <c r="V716" i="1" a="1"/>
  <c r="V716" i="1" s="1"/>
  <c r="X716" i="1"/>
  <c r="V712" i="1" a="1"/>
  <c r="V712" i="1" s="1"/>
  <c r="X712" i="1"/>
  <c r="V708" i="1" a="1"/>
  <c r="V708" i="1" s="1"/>
  <c r="X708" i="1"/>
  <c r="V704" i="1" a="1"/>
  <c r="V704" i="1" s="1"/>
  <c r="X704" i="1"/>
  <c r="V700" i="1" a="1"/>
  <c r="V700" i="1" s="1"/>
  <c r="X700" i="1"/>
  <c r="V696" i="1" a="1"/>
  <c r="V696" i="1" s="1"/>
  <c r="X696" i="1"/>
  <c r="V692" i="1" a="1"/>
  <c r="V692" i="1" s="1"/>
  <c r="X692" i="1"/>
  <c r="V687" i="1" a="1"/>
  <c r="V687" i="1" s="1"/>
  <c r="X687" i="1"/>
  <c r="V683" i="1" a="1"/>
  <c r="V683" i="1" s="1"/>
  <c r="X683" i="1"/>
  <c r="V679" i="1" a="1"/>
  <c r="V679" i="1" s="1"/>
  <c r="X679" i="1"/>
  <c r="V675" i="1" a="1"/>
  <c r="V675" i="1" s="1"/>
  <c r="X675" i="1"/>
  <c r="V671" i="1" a="1"/>
  <c r="V671" i="1" s="1"/>
  <c r="X671" i="1"/>
  <c r="V667" i="1" a="1"/>
  <c r="V667" i="1" s="1"/>
  <c r="X667" i="1"/>
  <c r="V663" i="1" a="1"/>
  <c r="V663" i="1" s="1"/>
  <c r="X663" i="1"/>
  <c r="V659" i="1" a="1"/>
  <c r="V659" i="1" s="1"/>
  <c r="X659" i="1"/>
  <c r="W659" i="1"/>
  <c r="V655" i="1" a="1"/>
  <c r="V655" i="1" s="1"/>
  <c r="X655" i="1"/>
  <c r="W655" i="1"/>
  <c r="V651" i="1" a="1"/>
  <c r="V651" i="1" s="1"/>
  <c r="X651" i="1"/>
  <c r="W651" i="1"/>
  <c r="V647" i="1" a="1"/>
  <c r="V647" i="1" s="1"/>
  <c r="X647" i="1"/>
  <c r="W647" i="1"/>
  <c r="V643" i="1" a="1"/>
  <c r="V643" i="1" s="1"/>
  <c r="X643" i="1"/>
  <c r="W643" i="1"/>
  <c r="V639" i="1" a="1"/>
  <c r="V639" i="1" s="1"/>
  <c r="X639" i="1"/>
  <c r="W639" i="1"/>
  <c r="U635" i="1" a="1"/>
  <c r="U635" i="1" s="1"/>
  <c r="X635" i="1"/>
  <c r="W635" i="1"/>
  <c r="V631" i="1" a="1"/>
  <c r="V631" i="1" s="1"/>
  <c r="X631" i="1"/>
  <c r="W631" i="1"/>
  <c r="V627" i="1" a="1"/>
  <c r="V627" i="1" s="1"/>
  <c r="X627" i="1"/>
  <c r="W627" i="1"/>
  <c r="V623" i="1" a="1"/>
  <c r="V623" i="1" s="1"/>
  <c r="X623" i="1"/>
  <c r="W623" i="1"/>
  <c r="V619" i="1" a="1"/>
  <c r="V619" i="1" s="1"/>
  <c r="X619" i="1"/>
  <c r="W619" i="1"/>
  <c r="V615" i="1" a="1"/>
  <c r="V615" i="1" s="1"/>
  <c r="X615" i="1"/>
  <c r="W615" i="1"/>
  <c r="V611" i="1" a="1"/>
  <c r="V611" i="1" s="1"/>
  <c r="X611" i="1"/>
  <c r="W611" i="1"/>
  <c r="V607" i="1" a="1"/>
  <c r="V607" i="1" s="1"/>
  <c r="X607" i="1"/>
  <c r="W607" i="1"/>
  <c r="V603" i="1" a="1"/>
  <c r="V603" i="1" s="1"/>
  <c r="X603" i="1"/>
  <c r="W603" i="1"/>
  <c r="V599" i="1" a="1"/>
  <c r="V599" i="1" s="1"/>
  <c r="X599" i="1"/>
  <c r="W599" i="1"/>
  <c r="V595" i="1" a="1"/>
  <c r="V595" i="1" s="1"/>
  <c r="X595" i="1"/>
  <c r="W595" i="1"/>
  <c r="V591" i="1" a="1"/>
  <c r="V591" i="1" s="1"/>
  <c r="X591" i="1"/>
  <c r="W591" i="1"/>
  <c r="U587" i="1" a="1"/>
  <c r="U587" i="1" s="1"/>
  <c r="X587" i="1"/>
  <c r="W587" i="1"/>
  <c r="V583" i="1" a="1"/>
  <c r="V583" i="1" s="1"/>
  <c r="X583" i="1"/>
  <c r="W583" i="1"/>
  <c r="V579" i="1" a="1"/>
  <c r="V579" i="1" s="1"/>
  <c r="X579" i="1"/>
  <c r="W579" i="1"/>
  <c r="V575" i="1" a="1"/>
  <c r="V575" i="1" s="1"/>
  <c r="X575" i="1"/>
  <c r="W575" i="1"/>
  <c r="V571" i="1" a="1"/>
  <c r="V571" i="1" s="1"/>
  <c r="X571" i="1"/>
  <c r="W571" i="1"/>
  <c r="V567" i="1" a="1"/>
  <c r="V567" i="1" s="1"/>
  <c r="X567" i="1"/>
  <c r="W567" i="1"/>
  <c r="V563" i="1" a="1"/>
  <c r="V563" i="1" s="1"/>
  <c r="X563" i="1"/>
  <c r="W563" i="1"/>
  <c r="V559" i="1" a="1"/>
  <c r="V559" i="1" s="1"/>
  <c r="X559" i="1"/>
  <c r="W559" i="1"/>
  <c r="V555" i="1" a="1"/>
  <c r="V555" i="1" s="1"/>
  <c r="X555" i="1"/>
  <c r="W555" i="1"/>
  <c r="U551" i="1" a="1"/>
  <c r="U551" i="1" s="1"/>
  <c r="X551" i="1"/>
  <c r="W551" i="1"/>
  <c r="V547" i="1" a="1"/>
  <c r="V547" i="1" s="1"/>
  <c r="X547" i="1"/>
  <c r="W547" i="1"/>
  <c r="V543" i="1" a="1"/>
  <c r="V543" i="1" s="1"/>
  <c r="X543" i="1"/>
  <c r="W543" i="1"/>
  <c r="V539" i="1" a="1"/>
  <c r="V539" i="1" s="1"/>
  <c r="X539" i="1"/>
  <c r="W539" i="1"/>
  <c r="V535" i="1" a="1"/>
  <c r="V535" i="1" s="1"/>
  <c r="X535" i="1"/>
  <c r="W535" i="1"/>
  <c r="V531" i="1" a="1"/>
  <c r="V531" i="1" s="1"/>
  <c r="X531" i="1"/>
  <c r="W531" i="1"/>
  <c r="V527" i="1" a="1"/>
  <c r="V527" i="1" s="1"/>
  <c r="X527" i="1"/>
  <c r="W527" i="1"/>
  <c r="U523" i="1" a="1"/>
  <c r="U523" i="1" s="1"/>
  <c r="X523" i="1"/>
  <c r="W523" i="1"/>
  <c r="V519" i="1" a="1"/>
  <c r="V519" i="1" s="1"/>
  <c r="X519" i="1"/>
  <c r="W519" i="1"/>
  <c r="V515" i="1" a="1"/>
  <c r="V515" i="1" s="1"/>
  <c r="X515" i="1"/>
  <c r="W515" i="1"/>
  <c r="N514" i="1"/>
  <c r="V510" i="1" a="1"/>
  <c r="V510" i="1" s="1"/>
  <c r="W510" i="1"/>
  <c r="X510" i="1"/>
  <c r="V506" i="1" a="1"/>
  <c r="V506" i="1" s="1"/>
  <c r="W506" i="1"/>
  <c r="X506" i="1"/>
  <c r="V502" i="1" a="1"/>
  <c r="V502" i="1" s="1"/>
  <c r="X502" i="1"/>
  <c r="W502" i="1"/>
  <c r="X498" i="1"/>
  <c r="W498" i="1"/>
  <c r="U494" i="1" a="1"/>
  <c r="U494" i="1" s="1"/>
  <c r="X494" i="1"/>
  <c r="W494" i="1"/>
  <c r="X490" i="1"/>
  <c r="W490" i="1"/>
  <c r="X486" i="1"/>
  <c r="W486" i="1"/>
  <c r="X482" i="1"/>
  <c r="W482" i="1"/>
  <c r="X478" i="1"/>
  <c r="W478" i="1"/>
  <c r="X474" i="1"/>
  <c r="W474" i="1"/>
  <c r="X470" i="1"/>
  <c r="W470" i="1"/>
  <c r="U466" i="1" a="1"/>
  <c r="U466" i="1" s="1"/>
  <c r="X466" i="1"/>
  <c r="W466" i="1"/>
  <c r="X462" i="1"/>
  <c r="W462" i="1"/>
  <c r="X458" i="1"/>
  <c r="W458" i="1"/>
  <c r="X454" i="1"/>
  <c r="W454" i="1"/>
  <c r="V450" i="1" a="1"/>
  <c r="V450" i="1" s="1"/>
  <c r="X450" i="1"/>
  <c r="W450" i="1"/>
  <c r="V446" i="1" a="1"/>
  <c r="V446" i="1" s="1"/>
  <c r="X446" i="1"/>
  <c r="W446" i="1"/>
  <c r="V442" i="1" a="1"/>
  <c r="V442" i="1" s="1"/>
  <c r="X442" i="1"/>
  <c r="W442" i="1"/>
  <c r="V438" i="1" a="1"/>
  <c r="V438" i="1" s="1"/>
  <c r="X438" i="1"/>
  <c r="W438" i="1"/>
  <c r="V434" i="1" a="1"/>
  <c r="V434" i="1" s="1"/>
  <c r="X434" i="1"/>
  <c r="W434" i="1"/>
  <c r="V430" i="1" a="1"/>
  <c r="V430" i="1" s="1"/>
  <c r="X430" i="1"/>
  <c r="W430" i="1"/>
  <c r="V426" i="1" a="1"/>
  <c r="V426" i="1" s="1"/>
  <c r="X426" i="1"/>
  <c r="W426" i="1"/>
  <c r="V422" i="1" a="1"/>
  <c r="V422" i="1" s="1"/>
  <c r="X422" i="1"/>
  <c r="W422" i="1"/>
  <c r="V418" i="1" a="1"/>
  <c r="V418" i="1" s="1"/>
  <c r="X418" i="1"/>
  <c r="W418" i="1"/>
  <c r="X414" i="1"/>
  <c r="W414" i="1"/>
  <c r="X410" i="1"/>
  <c r="W410" i="1"/>
  <c r="X406" i="1"/>
  <c r="W406" i="1"/>
  <c r="U402" i="1" a="1"/>
  <c r="U402" i="1" s="1"/>
  <c r="X402" i="1"/>
  <c r="W402" i="1"/>
  <c r="X398" i="1"/>
  <c r="W398" i="1"/>
  <c r="X394" i="1"/>
  <c r="W394" i="1"/>
  <c r="X390" i="1"/>
  <c r="W390" i="1"/>
  <c r="X386" i="1"/>
  <c r="W386" i="1"/>
  <c r="V382" i="1" a="1"/>
  <c r="V382" i="1" s="1"/>
  <c r="X382" i="1"/>
  <c r="W382" i="1"/>
  <c r="X378" i="1"/>
  <c r="W378" i="1"/>
  <c r="X374" i="1"/>
  <c r="W374" i="1"/>
  <c r="X370" i="1"/>
  <c r="W370" i="1"/>
  <c r="U366" i="1" a="1"/>
  <c r="U366" i="1" s="1"/>
  <c r="X366" i="1"/>
  <c r="W366" i="1"/>
  <c r="X362" i="1"/>
  <c r="W362" i="1"/>
  <c r="X358" i="1"/>
  <c r="W358" i="1"/>
  <c r="X354" i="1"/>
  <c r="W354" i="1"/>
  <c r="V350" i="1" a="1"/>
  <c r="V350" i="1" s="1"/>
  <c r="X350" i="1"/>
  <c r="W350" i="1"/>
  <c r="X346" i="1"/>
  <c r="W346" i="1"/>
  <c r="X342" i="1"/>
  <c r="W342" i="1"/>
  <c r="U338" i="1" a="1"/>
  <c r="U338" i="1" s="1"/>
  <c r="X338" i="1"/>
  <c r="W338" i="1"/>
  <c r="X334" i="1"/>
  <c r="W334" i="1"/>
  <c r="X330" i="1"/>
  <c r="W330" i="1"/>
  <c r="X326" i="1"/>
  <c r="W326" i="1"/>
  <c r="X322" i="1"/>
  <c r="W322" i="1"/>
  <c r="X318" i="1"/>
  <c r="W318" i="1"/>
  <c r="X314" i="1"/>
  <c r="W314" i="1"/>
  <c r="X310" i="1"/>
  <c r="W310" i="1"/>
  <c r="X306" i="1"/>
  <c r="W306" i="1"/>
  <c r="U302" i="1" a="1"/>
  <c r="U302" i="1" s="1"/>
  <c r="X302" i="1"/>
  <c r="W302" i="1"/>
  <c r="X298" i="1"/>
  <c r="W298" i="1"/>
  <c r="X294" i="1"/>
  <c r="W294" i="1"/>
  <c r="X290" i="1"/>
  <c r="W290" i="1"/>
  <c r="X286" i="1"/>
  <c r="W286" i="1"/>
  <c r="X282" i="1"/>
  <c r="W282" i="1"/>
  <c r="X278" i="1"/>
  <c r="W278" i="1"/>
  <c r="X274" i="1"/>
  <c r="W274" i="1"/>
  <c r="U270" i="1" a="1"/>
  <c r="U270" i="1" s="1"/>
  <c r="X270" i="1"/>
  <c r="W270" i="1"/>
  <c r="X266" i="1"/>
  <c r="W266" i="1"/>
  <c r="X262" i="1"/>
  <c r="W262" i="1"/>
  <c r="X258" i="1"/>
  <c r="W258" i="1"/>
  <c r="X254" i="1"/>
  <c r="W254" i="1"/>
  <c r="X250" i="1"/>
  <c r="W250" i="1"/>
  <c r="X246" i="1"/>
  <c r="W246" i="1"/>
  <c r="X242" i="1"/>
  <c r="W242" i="1"/>
  <c r="U238" i="1" a="1"/>
  <c r="U238" i="1" s="1"/>
  <c r="X238" i="1"/>
  <c r="W238" i="1"/>
  <c r="X234" i="1"/>
  <c r="W234" i="1"/>
  <c r="X230" i="1"/>
  <c r="W230" i="1"/>
  <c r="X226" i="1"/>
  <c r="W226" i="1"/>
  <c r="X222" i="1"/>
  <c r="W222" i="1"/>
  <c r="X218" i="1"/>
  <c r="W218" i="1"/>
  <c r="X214" i="1"/>
  <c r="W214" i="1"/>
  <c r="X210" i="1"/>
  <c r="W210" i="1"/>
  <c r="V206" i="1" a="1"/>
  <c r="V206" i="1" s="1"/>
  <c r="X206" i="1"/>
  <c r="W206" i="1"/>
  <c r="V202" i="1" a="1"/>
  <c r="V202" i="1" s="1"/>
  <c r="X202" i="1"/>
  <c r="W202" i="1"/>
  <c r="V198" i="1" a="1"/>
  <c r="V198" i="1" s="1"/>
  <c r="X198" i="1"/>
  <c r="W198" i="1"/>
  <c r="V194" i="1" a="1"/>
  <c r="V194" i="1" s="1"/>
  <c r="X194" i="1"/>
  <c r="W194" i="1"/>
  <c r="X190" i="1"/>
  <c r="W190" i="1"/>
  <c r="X186" i="1"/>
  <c r="W186" i="1"/>
  <c r="X182" i="1"/>
  <c r="W182" i="1"/>
  <c r="X178" i="1"/>
  <c r="W178" i="1"/>
  <c r="U174" i="1" a="1"/>
  <c r="U174" i="1" s="1"/>
  <c r="X174" i="1"/>
  <c r="W174" i="1"/>
  <c r="V170" i="1" a="1"/>
  <c r="V170" i="1" s="1"/>
  <c r="X170" i="1"/>
  <c r="W170" i="1"/>
  <c r="X166" i="1"/>
  <c r="W166" i="1"/>
  <c r="X162" i="1"/>
  <c r="W162" i="1"/>
  <c r="X158" i="1"/>
  <c r="W158" i="1"/>
  <c r="X154" i="1"/>
  <c r="W154" i="1"/>
  <c r="X150" i="1"/>
  <c r="W150" i="1"/>
  <c r="X146" i="1"/>
  <c r="W146" i="1"/>
  <c r="U142" i="1" a="1"/>
  <c r="U142" i="1" s="1"/>
  <c r="X142" i="1"/>
  <c r="W142" i="1"/>
  <c r="X138" i="1"/>
  <c r="W138" i="1"/>
  <c r="X134" i="1"/>
  <c r="W134" i="1"/>
  <c r="X130" i="1"/>
  <c r="W130" i="1"/>
  <c r="X126" i="1"/>
  <c r="W126" i="1"/>
  <c r="X122" i="1"/>
  <c r="W122" i="1"/>
  <c r="X118" i="1"/>
  <c r="W118" i="1"/>
  <c r="X114" i="1"/>
  <c r="W114" i="1"/>
  <c r="X110" i="1"/>
  <c r="W110" i="1"/>
  <c r="X106" i="1"/>
  <c r="W106" i="1"/>
  <c r="X102" i="1"/>
  <c r="W102" i="1"/>
  <c r="X98" i="1"/>
  <c r="W98" i="1"/>
  <c r="U94" i="1" a="1"/>
  <c r="U94" i="1" s="1"/>
  <c r="X94" i="1"/>
  <c r="W94" i="1"/>
  <c r="X90" i="1"/>
  <c r="W90" i="1"/>
  <c r="V86" i="1" a="1"/>
  <c r="V86" i="1" s="1"/>
  <c r="X86" i="1"/>
  <c r="W86" i="1"/>
  <c r="V82" i="1" a="1"/>
  <c r="V82" i="1" s="1"/>
  <c r="X82" i="1"/>
  <c r="W82" i="1"/>
  <c r="V78" i="1" a="1"/>
  <c r="V78" i="1" s="1"/>
  <c r="X78" i="1"/>
  <c r="W78" i="1"/>
  <c r="V74" i="1" a="1"/>
  <c r="V74" i="1" s="1"/>
  <c r="X74" i="1"/>
  <c r="W74" i="1"/>
  <c r="X70" i="1"/>
  <c r="W70" i="1"/>
  <c r="X66" i="1"/>
  <c r="W66" i="1"/>
  <c r="X62" i="1"/>
  <c r="W62" i="1"/>
  <c r="X58" i="1"/>
  <c r="W58" i="1"/>
  <c r="X54" i="1"/>
  <c r="W54" i="1"/>
  <c r="X50" i="1"/>
  <c r="W50" i="1"/>
  <c r="X46" i="1"/>
  <c r="W46" i="1"/>
  <c r="X42" i="1"/>
  <c r="W42" i="1"/>
  <c r="X38" i="1"/>
  <c r="W38" i="1"/>
  <c r="X34" i="1"/>
  <c r="W34" i="1"/>
  <c r="X30" i="1"/>
  <c r="W30" i="1"/>
  <c r="X26" i="1"/>
  <c r="W26" i="1"/>
  <c r="U22" i="1" a="1"/>
  <c r="U22" i="1" s="1"/>
  <c r="X22" i="1"/>
  <c r="W22" i="1"/>
  <c r="X18" i="1"/>
  <c r="W18" i="1"/>
  <c r="X14" i="1"/>
  <c r="W14" i="1"/>
  <c r="X10" i="1"/>
  <c r="W10" i="1"/>
  <c r="X6" i="1"/>
  <c r="W6" i="1"/>
  <c r="U1193" i="1" a="1"/>
  <c r="U1193" i="1" s="1"/>
  <c r="U1157" i="1" a="1"/>
  <c r="U1157" i="1" s="1"/>
  <c r="U1136" i="1" a="1"/>
  <c r="U1136" i="1" s="1"/>
  <c r="U1097" i="1" a="1"/>
  <c r="U1097" i="1" s="1"/>
  <c r="U1072" i="1" a="1"/>
  <c r="U1072" i="1" s="1"/>
  <c r="U1033" i="1" a="1"/>
  <c r="U1033" i="1" s="1"/>
  <c r="U1008" i="1" a="1"/>
  <c r="U1008" i="1" s="1"/>
  <c r="U969" i="1" a="1"/>
  <c r="U969" i="1" s="1"/>
  <c r="U928" i="1" a="1"/>
  <c r="U928" i="1" s="1"/>
  <c r="U912" i="1" a="1"/>
  <c r="U912" i="1" s="1"/>
  <c r="U897" i="1" a="1"/>
  <c r="U897" i="1" s="1"/>
  <c r="U881" i="1" a="1"/>
  <c r="U881" i="1" s="1"/>
  <c r="U800" i="1" a="1"/>
  <c r="U800" i="1" s="1"/>
  <c r="U784" i="1" a="1"/>
  <c r="U784" i="1" s="1"/>
  <c r="U769" i="1" a="1"/>
  <c r="U769" i="1" s="1"/>
  <c r="U752" i="1" a="1"/>
  <c r="U752" i="1" s="1"/>
  <c r="U737" i="1" a="1"/>
  <c r="U737" i="1" s="1"/>
  <c r="U721" i="1" a="1"/>
  <c r="U721" i="1" s="1"/>
  <c r="U667" i="1" a="1"/>
  <c r="U667" i="1" s="1"/>
  <c r="U651" i="1" a="1"/>
  <c r="U651" i="1" s="1"/>
  <c r="U636" i="1" a="1"/>
  <c r="U636" i="1" s="1"/>
  <c r="U620" i="1" a="1"/>
  <c r="U620" i="1" s="1"/>
  <c r="U604" i="1" a="1"/>
  <c r="U604" i="1" s="1"/>
  <c r="U588" i="1" a="1"/>
  <c r="U588" i="1" s="1"/>
  <c r="U507" i="1" a="1"/>
  <c r="U507" i="1" s="1"/>
  <c r="U476" i="1" a="1"/>
  <c r="U476" i="1" s="1"/>
  <c r="U450" i="1" a="1"/>
  <c r="U450" i="1" s="1"/>
  <c r="U422" i="1" a="1"/>
  <c r="U422" i="1" s="1"/>
  <c r="U339" i="1" a="1"/>
  <c r="U339" i="1" s="1"/>
  <c r="U275" i="1" a="1"/>
  <c r="U275" i="1" s="1"/>
  <c r="U183" i="1" a="1"/>
  <c r="U183" i="1" s="1"/>
  <c r="U136" i="1" a="1"/>
  <c r="U136" i="1" s="1"/>
  <c r="U43" i="1" a="1"/>
  <c r="U43" i="1" s="1"/>
  <c r="V1193" i="1" a="1"/>
  <c r="V1193" i="1" s="1"/>
  <c r="V1065" i="1" a="1"/>
  <c r="V1065" i="1" s="1"/>
  <c r="V961" i="1" a="1"/>
  <c r="V961" i="1" s="1"/>
  <c r="V635" i="1" a="1"/>
  <c r="V635" i="1" s="1"/>
  <c r="V416" i="1" a="1"/>
  <c r="V416" i="1" s="1"/>
  <c r="V302" i="1" a="1"/>
  <c r="V302" i="1" s="1"/>
  <c r="V174" i="1" a="1"/>
  <c r="V174" i="1" s="1"/>
  <c r="V94" i="1" a="1"/>
  <c r="V94" i="1" s="1"/>
  <c r="W648" i="1"/>
  <c r="W632" i="1"/>
  <c r="W616" i="1"/>
  <c r="W600" i="1"/>
  <c r="W584" i="1"/>
  <c r="W568" i="1"/>
  <c r="W552" i="1"/>
  <c r="W536" i="1"/>
  <c r="W520" i="1"/>
  <c r="W503" i="1"/>
  <c r="W487" i="1"/>
  <c r="W471" i="1"/>
  <c r="W455" i="1"/>
  <c r="W439" i="1"/>
  <c r="W423" i="1"/>
  <c r="W407" i="1"/>
  <c r="W391" i="1"/>
  <c r="W375" i="1"/>
  <c r="W359" i="1"/>
  <c r="W343" i="1"/>
  <c r="W327" i="1"/>
  <c r="W311" i="1"/>
  <c r="W295" i="1"/>
  <c r="W279" i="1"/>
  <c r="W263" i="1"/>
  <c r="W247" i="1"/>
  <c r="W231" i="1"/>
  <c r="W215" i="1"/>
  <c r="W199" i="1"/>
  <c r="W183" i="1"/>
  <c r="W167" i="1"/>
  <c r="W151" i="1"/>
  <c r="W135" i="1"/>
  <c r="W119" i="1"/>
  <c r="W103" i="1"/>
  <c r="W87" i="1"/>
  <c r="W71" i="1"/>
  <c r="W55" i="1"/>
  <c r="W39" i="1"/>
  <c r="V529" i="1" a="1"/>
  <c r="V529" i="1" s="1"/>
  <c r="X529" i="1"/>
  <c r="W529" i="1"/>
  <c r="V517" i="1" a="1"/>
  <c r="V517" i="1" s="1"/>
  <c r="X517" i="1"/>
  <c r="W517" i="1"/>
  <c r="V504" i="1" a="1"/>
  <c r="V504" i="1" s="1"/>
  <c r="X504" i="1"/>
  <c r="W504" i="1"/>
  <c r="V492" i="1" a="1"/>
  <c r="V492" i="1" s="1"/>
  <c r="X492" i="1"/>
  <c r="W492" i="1"/>
  <c r="V480" i="1" a="1"/>
  <c r="V480" i="1" s="1"/>
  <c r="X480" i="1"/>
  <c r="W480" i="1"/>
  <c r="V468" i="1" a="1"/>
  <c r="V468" i="1" s="1"/>
  <c r="X468" i="1"/>
  <c r="W468" i="1"/>
  <c r="V456" i="1" a="1"/>
  <c r="V456" i="1" s="1"/>
  <c r="X456" i="1"/>
  <c r="W456" i="1"/>
  <c r="V444" i="1" a="1"/>
  <c r="V444" i="1" s="1"/>
  <c r="X444" i="1"/>
  <c r="W444" i="1"/>
  <c r="X432" i="1"/>
  <c r="W432" i="1"/>
  <c r="X420" i="1"/>
  <c r="W420" i="1"/>
  <c r="X408" i="1"/>
  <c r="W408" i="1"/>
  <c r="X396" i="1"/>
  <c r="W396" i="1"/>
  <c r="X384" i="1"/>
  <c r="W384" i="1"/>
  <c r="X372" i="1"/>
  <c r="W372" i="1"/>
  <c r="X356" i="1"/>
  <c r="W356" i="1"/>
  <c r="X344" i="1"/>
  <c r="W344" i="1"/>
  <c r="X332" i="1"/>
  <c r="W332" i="1"/>
  <c r="X316" i="1"/>
  <c r="W316" i="1"/>
  <c r="X304" i="1"/>
  <c r="W304" i="1"/>
  <c r="X292" i="1"/>
  <c r="W292" i="1"/>
  <c r="X280" i="1"/>
  <c r="W280" i="1"/>
  <c r="V264" i="1" a="1"/>
  <c r="V264" i="1" s="1"/>
  <c r="X264" i="1"/>
  <c r="W264" i="1"/>
  <c r="X252" i="1"/>
  <c r="W252" i="1"/>
  <c r="X240" i="1"/>
  <c r="W240" i="1"/>
  <c r="X228" i="1"/>
  <c r="W228" i="1"/>
  <c r="X220" i="1"/>
  <c r="W220" i="1"/>
  <c r="X208" i="1"/>
  <c r="W208" i="1"/>
  <c r="X196" i="1"/>
  <c r="W196" i="1"/>
  <c r="X184" i="1"/>
  <c r="W184" i="1"/>
  <c r="X172" i="1"/>
  <c r="W172" i="1"/>
  <c r="V156" i="1" a="1"/>
  <c r="V156" i="1" s="1"/>
  <c r="X156" i="1"/>
  <c r="W156" i="1"/>
  <c r="U148" i="1" a="1"/>
  <c r="U148" i="1" s="1"/>
  <c r="X148" i="1"/>
  <c r="W148" i="1"/>
  <c r="X132" i="1"/>
  <c r="W132" i="1"/>
  <c r="X120" i="1"/>
  <c r="W120" i="1"/>
  <c r="X112" i="1"/>
  <c r="W112" i="1"/>
  <c r="X100" i="1"/>
  <c r="W100" i="1"/>
  <c r="X84" i="1"/>
  <c r="W84" i="1"/>
  <c r="U72" i="1" a="1"/>
  <c r="U72" i="1" s="1"/>
  <c r="X72" i="1"/>
  <c r="W72" i="1"/>
  <c r="X60" i="1"/>
  <c r="W60" i="1"/>
  <c r="X44" i="1"/>
  <c r="W44" i="1"/>
  <c r="X32" i="1"/>
  <c r="W32" i="1"/>
  <c r="V16" i="1" a="1"/>
  <c r="V16" i="1" s="1"/>
  <c r="X16" i="1"/>
  <c r="W16" i="1"/>
  <c r="V1207" i="1" a="1"/>
  <c r="V1207" i="1" s="1"/>
  <c r="N1208" i="1"/>
  <c r="N1209" i="1" s="1"/>
  <c r="N1210" i="1" s="1"/>
  <c r="X1210" i="1" s="1"/>
  <c r="X1207" i="1"/>
  <c r="V1203" i="1" a="1"/>
  <c r="V1203" i="1" s="1"/>
  <c r="X1203" i="1"/>
  <c r="V1199" i="1" a="1"/>
  <c r="V1199" i="1" s="1"/>
  <c r="X1199" i="1"/>
  <c r="V1195" i="1" a="1"/>
  <c r="V1195" i="1" s="1"/>
  <c r="X1195" i="1"/>
  <c r="V1191" i="1" a="1"/>
  <c r="V1191" i="1" s="1"/>
  <c r="X1191" i="1"/>
  <c r="V1187" i="1" a="1"/>
  <c r="V1187" i="1" s="1"/>
  <c r="X1187" i="1"/>
  <c r="V1183" i="1" a="1"/>
  <c r="V1183" i="1" s="1"/>
  <c r="X1183" i="1"/>
  <c r="U1179" i="1" a="1"/>
  <c r="U1179" i="1" s="1"/>
  <c r="X1179" i="1"/>
  <c r="V1175" i="1" a="1"/>
  <c r="V1175" i="1" s="1"/>
  <c r="X1175" i="1"/>
  <c r="V1171" i="1" a="1"/>
  <c r="V1171" i="1" s="1"/>
  <c r="X1171" i="1"/>
  <c r="V1167" i="1" a="1"/>
  <c r="V1167" i="1" s="1"/>
  <c r="X1167" i="1"/>
  <c r="V1163" i="1" a="1"/>
  <c r="V1163" i="1" s="1"/>
  <c r="X1163" i="1"/>
  <c r="V1159" i="1" a="1"/>
  <c r="V1159" i="1" s="1"/>
  <c r="X1159" i="1"/>
  <c r="V1155" i="1" a="1"/>
  <c r="V1155" i="1" s="1"/>
  <c r="X1155" i="1"/>
  <c r="V1151" i="1" a="1"/>
  <c r="V1151" i="1" s="1"/>
  <c r="X1151" i="1"/>
  <c r="U1147" i="1" a="1"/>
  <c r="U1147" i="1" s="1"/>
  <c r="X1147" i="1"/>
  <c r="V1143" i="1" a="1"/>
  <c r="V1143" i="1" s="1"/>
  <c r="X1143" i="1"/>
  <c r="V1139" i="1" a="1"/>
  <c r="V1139" i="1" s="1"/>
  <c r="X1139" i="1"/>
  <c r="V1135" i="1" a="1"/>
  <c r="V1135" i="1" s="1"/>
  <c r="X1135" i="1"/>
  <c r="V1131" i="1" a="1"/>
  <c r="V1131" i="1" s="1"/>
  <c r="X1131" i="1"/>
  <c r="V1127" i="1" a="1"/>
  <c r="V1127" i="1" s="1"/>
  <c r="X1127" i="1"/>
  <c r="V1123" i="1" a="1"/>
  <c r="V1123" i="1" s="1"/>
  <c r="X1123" i="1"/>
  <c r="V1119" i="1" a="1"/>
  <c r="V1119" i="1" s="1"/>
  <c r="X1119" i="1"/>
  <c r="V1115" i="1" a="1"/>
  <c r="V1115" i="1" s="1"/>
  <c r="X1115" i="1"/>
  <c r="V1111" i="1" a="1"/>
  <c r="V1111" i="1" s="1"/>
  <c r="X1111" i="1"/>
  <c r="V1107" i="1" a="1"/>
  <c r="V1107" i="1" s="1"/>
  <c r="X1107" i="1"/>
  <c r="V1103" i="1" a="1"/>
  <c r="V1103" i="1" s="1"/>
  <c r="X1103" i="1"/>
  <c r="V1099" i="1" a="1"/>
  <c r="V1099" i="1" s="1"/>
  <c r="X1099" i="1"/>
  <c r="V1095" i="1" a="1"/>
  <c r="V1095" i="1" s="1"/>
  <c r="X1095" i="1"/>
  <c r="V1091" i="1" a="1"/>
  <c r="V1091" i="1" s="1"/>
  <c r="X1091" i="1"/>
  <c r="V1087" i="1" a="1"/>
  <c r="V1087" i="1" s="1"/>
  <c r="X1087" i="1"/>
  <c r="V1083" i="1" a="1"/>
  <c r="V1083" i="1" s="1"/>
  <c r="X1083" i="1"/>
  <c r="V1075" i="1" a="1"/>
  <c r="V1075" i="1" s="1"/>
  <c r="X1075" i="1"/>
  <c r="V1071" i="1" a="1"/>
  <c r="V1071" i="1" s="1"/>
  <c r="X1071" i="1"/>
  <c r="V1067" i="1" a="1"/>
  <c r="V1067" i="1" s="1"/>
  <c r="X1067" i="1"/>
  <c r="V1063" i="1" a="1"/>
  <c r="V1063" i="1" s="1"/>
  <c r="X1063" i="1"/>
  <c r="V1059" i="1" a="1"/>
  <c r="V1059" i="1" s="1"/>
  <c r="X1059" i="1"/>
  <c r="V1055" i="1" a="1"/>
  <c r="V1055" i="1" s="1"/>
  <c r="X1055" i="1"/>
  <c r="V1047" i="1" a="1"/>
  <c r="V1047" i="1" s="1"/>
  <c r="X1047" i="1"/>
  <c r="V1043" i="1" a="1"/>
  <c r="V1043" i="1" s="1"/>
  <c r="X1043" i="1"/>
  <c r="V1039" i="1" a="1"/>
  <c r="V1039" i="1" s="1"/>
  <c r="X1039" i="1"/>
  <c r="V1035" i="1" a="1"/>
  <c r="V1035" i="1" s="1"/>
  <c r="X1035" i="1"/>
  <c r="V1031" i="1" a="1"/>
  <c r="V1031" i="1" s="1"/>
  <c r="X1031" i="1"/>
  <c r="V1027" i="1" a="1"/>
  <c r="V1027" i="1" s="1"/>
  <c r="X1027" i="1"/>
  <c r="V1023" i="1" a="1"/>
  <c r="V1023" i="1" s="1"/>
  <c r="X1023" i="1"/>
  <c r="V1019" i="1" a="1"/>
  <c r="V1019" i="1" s="1"/>
  <c r="X1019" i="1"/>
  <c r="V1015" i="1" a="1"/>
  <c r="V1015" i="1" s="1"/>
  <c r="X1015" i="1"/>
  <c r="V1011" i="1" a="1"/>
  <c r="V1011" i="1" s="1"/>
  <c r="X1011" i="1"/>
  <c r="V1007" i="1" a="1"/>
  <c r="V1007" i="1" s="1"/>
  <c r="X1007" i="1"/>
  <c r="V1003" i="1" a="1"/>
  <c r="V1003" i="1" s="1"/>
  <c r="X1003" i="1"/>
  <c r="V999" i="1" a="1"/>
  <c r="V999" i="1" s="1"/>
  <c r="X999" i="1"/>
  <c r="V995" i="1" a="1"/>
  <c r="V995" i="1" s="1"/>
  <c r="X995" i="1"/>
  <c r="V991" i="1" a="1"/>
  <c r="V991" i="1" s="1"/>
  <c r="X991" i="1"/>
  <c r="V987" i="1" a="1"/>
  <c r="V987" i="1" s="1"/>
  <c r="X987" i="1"/>
  <c r="V983" i="1" a="1"/>
  <c r="V983" i="1" s="1"/>
  <c r="X983" i="1"/>
  <c r="V979" i="1" a="1"/>
  <c r="V979" i="1" s="1"/>
  <c r="X979" i="1"/>
  <c r="V975" i="1" a="1"/>
  <c r="V975" i="1" s="1"/>
  <c r="X975" i="1"/>
  <c r="V971" i="1" a="1"/>
  <c r="V971" i="1" s="1"/>
  <c r="X971" i="1"/>
  <c r="V967" i="1" a="1"/>
  <c r="V967" i="1" s="1"/>
  <c r="X967" i="1"/>
  <c r="V963" i="1" a="1"/>
  <c r="V963" i="1" s="1"/>
  <c r="X963" i="1"/>
  <c r="V959" i="1" a="1"/>
  <c r="V959" i="1" s="1"/>
  <c r="X959" i="1"/>
  <c r="V955" i="1" a="1"/>
  <c r="V955" i="1" s="1"/>
  <c r="X955" i="1"/>
  <c r="V951" i="1" a="1"/>
  <c r="V951" i="1" s="1"/>
  <c r="X951" i="1"/>
  <c r="V947" i="1" a="1"/>
  <c r="V947" i="1" s="1"/>
  <c r="X947" i="1"/>
  <c r="V943" i="1" a="1"/>
  <c r="V943" i="1" s="1"/>
  <c r="X943" i="1"/>
  <c r="V939" i="1" a="1"/>
  <c r="V939" i="1" s="1"/>
  <c r="X939" i="1"/>
  <c r="V935" i="1" a="1"/>
  <c r="V935" i="1" s="1"/>
  <c r="X935" i="1"/>
  <c r="V931" i="1" a="1"/>
  <c r="V931" i="1" s="1"/>
  <c r="X931" i="1"/>
  <c r="V927" i="1" a="1"/>
  <c r="V927" i="1" s="1"/>
  <c r="X927" i="1"/>
  <c r="V923" i="1" a="1"/>
  <c r="V923" i="1" s="1"/>
  <c r="X923" i="1"/>
  <c r="V919" i="1" a="1"/>
  <c r="V919" i="1" s="1"/>
  <c r="X919" i="1"/>
  <c r="V915" i="1" a="1"/>
  <c r="V915" i="1" s="1"/>
  <c r="X915" i="1"/>
  <c r="V911" i="1" a="1"/>
  <c r="V911" i="1" s="1"/>
  <c r="X911" i="1"/>
  <c r="V907" i="1" a="1"/>
  <c r="V907" i="1" s="1"/>
  <c r="X907" i="1"/>
  <c r="V903" i="1" a="1"/>
  <c r="V903" i="1" s="1"/>
  <c r="X903" i="1"/>
  <c r="V899" i="1" a="1"/>
  <c r="V899" i="1" s="1"/>
  <c r="X899" i="1"/>
  <c r="V895" i="1" a="1"/>
  <c r="V895" i="1" s="1"/>
  <c r="X895" i="1"/>
  <c r="V891" i="1" a="1"/>
  <c r="V891" i="1" s="1"/>
  <c r="X891" i="1"/>
  <c r="V887" i="1" a="1"/>
  <c r="V887" i="1" s="1"/>
  <c r="X887" i="1"/>
  <c r="V883" i="1" a="1"/>
  <c r="V883" i="1" s="1"/>
  <c r="X883" i="1"/>
  <c r="V879" i="1" a="1"/>
  <c r="V879" i="1" s="1"/>
  <c r="X879" i="1"/>
  <c r="V875" i="1" a="1"/>
  <c r="V875" i="1" s="1"/>
  <c r="X875" i="1"/>
  <c r="V871" i="1" a="1"/>
  <c r="V871" i="1" s="1"/>
  <c r="X871" i="1"/>
  <c r="V867" i="1" a="1"/>
  <c r="V867" i="1" s="1"/>
  <c r="X867" i="1"/>
  <c r="N868" i="1"/>
  <c r="V863" i="1" a="1"/>
  <c r="V863" i="1" s="1"/>
  <c r="X863" i="1"/>
  <c r="V859" i="1" a="1"/>
  <c r="V859" i="1" s="1"/>
  <c r="X859" i="1"/>
  <c r="V855" i="1" a="1"/>
  <c r="V855" i="1" s="1"/>
  <c r="X855" i="1"/>
  <c r="V851" i="1" a="1"/>
  <c r="V851" i="1" s="1"/>
  <c r="X851" i="1"/>
  <c r="V847" i="1" a="1"/>
  <c r="V847" i="1" s="1"/>
  <c r="X847" i="1"/>
  <c r="V843" i="1" a="1"/>
  <c r="V843" i="1" s="1"/>
  <c r="X843" i="1"/>
  <c r="V839" i="1" a="1"/>
  <c r="V839" i="1" s="1"/>
  <c r="X839" i="1"/>
  <c r="V831" i="1" a="1"/>
  <c r="V831" i="1" s="1"/>
  <c r="X831" i="1"/>
  <c r="V827" i="1" a="1"/>
  <c r="V827" i="1" s="1"/>
  <c r="X827" i="1"/>
  <c r="V823" i="1" a="1"/>
  <c r="V823" i="1" s="1"/>
  <c r="X823" i="1"/>
  <c r="V819" i="1" a="1"/>
  <c r="V819" i="1" s="1"/>
  <c r="X819" i="1"/>
  <c r="V815" i="1" a="1"/>
  <c r="V815" i="1" s="1"/>
  <c r="X815" i="1"/>
  <c r="V811" i="1" a="1"/>
  <c r="V811" i="1" s="1"/>
  <c r="X811" i="1"/>
  <c r="U807" i="1" a="1"/>
  <c r="U807" i="1" s="1"/>
  <c r="X807" i="1"/>
  <c r="V803" i="1" a="1"/>
  <c r="V803" i="1" s="1"/>
  <c r="X803" i="1"/>
  <c r="V799" i="1" a="1"/>
  <c r="V799" i="1" s="1"/>
  <c r="X799" i="1"/>
  <c r="V795" i="1" a="1"/>
  <c r="V795" i="1" s="1"/>
  <c r="X795" i="1"/>
  <c r="V791" i="1" a="1"/>
  <c r="V791" i="1" s="1"/>
  <c r="X791" i="1"/>
  <c r="V787" i="1" a="1"/>
  <c r="V787" i="1" s="1"/>
  <c r="X787" i="1"/>
  <c r="V783" i="1" a="1"/>
  <c r="V783" i="1" s="1"/>
  <c r="X783" i="1"/>
  <c r="V779" i="1" a="1"/>
  <c r="V779" i="1" s="1"/>
  <c r="X779" i="1"/>
  <c r="V775" i="1" a="1"/>
  <c r="V775" i="1" s="1"/>
  <c r="X775" i="1"/>
  <c r="U771" i="1" a="1"/>
  <c r="U771" i="1" s="1"/>
  <c r="X771" i="1"/>
  <c r="V767" i="1" a="1"/>
  <c r="V767" i="1" s="1"/>
  <c r="X767" i="1"/>
  <c r="V763" i="1" a="1"/>
  <c r="V763" i="1" s="1"/>
  <c r="X763" i="1"/>
  <c r="V759" i="1" a="1"/>
  <c r="V759" i="1" s="1"/>
  <c r="X759" i="1"/>
  <c r="V751" i="1" a="1"/>
  <c r="V751" i="1" s="1"/>
  <c r="X751" i="1"/>
  <c r="V747" i="1" a="1"/>
  <c r="V747" i="1" s="1"/>
  <c r="X747" i="1"/>
  <c r="U743" i="1" a="1"/>
  <c r="U743" i="1" s="1"/>
  <c r="X743" i="1"/>
  <c r="V739" i="1" a="1"/>
  <c r="V739" i="1" s="1"/>
  <c r="X739" i="1"/>
  <c r="V735" i="1" a="1"/>
  <c r="V735" i="1" s="1"/>
  <c r="X735" i="1"/>
  <c r="V731" i="1" a="1"/>
  <c r="V731" i="1" s="1"/>
  <c r="X731" i="1"/>
  <c r="V727" i="1" a="1"/>
  <c r="V727" i="1" s="1"/>
  <c r="X727" i="1"/>
  <c r="V723" i="1" a="1"/>
  <c r="V723" i="1" s="1"/>
  <c r="X723" i="1"/>
  <c r="V719" i="1" a="1"/>
  <c r="V719" i="1" s="1"/>
  <c r="X719" i="1"/>
  <c r="U715" i="1" a="1"/>
  <c r="U715" i="1" s="1"/>
  <c r="X715" i="1"/>
  <c r="V711" i="1" a="1"/>
  <c r="V711" i="1" s="1"/>
  <c r="X711" i="1"/>
  <c r="V707" i="1" a="1"/>
  <c r="V707" i="1" s="1"/>
  <c r="X707" i="1"/>
  <c r="V703" i="1" a="1"/>
  <c r="V703" i="1" s="1"/>
  <c r="X703" i="1"/>
  <c r="U699" i="1" a="1"/>
  <c r="U699" i="1" s="1"/>
  <c r="X699" i="1"/>
  <c r="V695" i="1" a="1"/>
  <c r="V695" i="1" s="1"/>
  <c r="X695" i="1"/>
  <c r="V690" i="1" a="1"/>
  <c r="V690" i="1" s="1"/>
  <c r="X690" i="1"/>
  <c r="V686" i="1" a="1"/>
  <c r="V686" i="1" s="1"/>
  <c r="X686" i="1"/>
  <c r="V682" i="1" a="1"/>
  <c r="V682" i="1" s="1"/>
  <c r="X682" i="1"/>
  <c r="V678" i="1" a="1"/>
  <c r="V678" i="1" s="1"/>
  <c r="X678" i="1"/>
  <c r="V674" i="1" a="1"/>
  <c r="V674" i="1" s="1"/>
  <c r="X674" i="1"/>
  <c r="V670" i="1" a="1"/>
  <c r="V670" i="1" s="1"/>
  <c r="X670" i="1"/>
  <c r="V666" i="1" a="1"/>
  <c r="V666" i="1" s="1"/>
  <c r="X666" i="1"/>
  <c r="V662" i="1" a="1"/>
  <c r="V662" i="1" s="1"/>
  <c r="X662" i="1"/>
  <c r="V658" i="1" a="1"/>
  <c r="V658" i="1" s="1"/>
  <c r="X658" i="1"/>
  <c r="W658" i="1"/>
  <c r="V654" i="1" a="1"/>
  <c r="V654" i="1" s="1"/>
  <c r="X654" i="1"/>
  <c r="W654" i="1"/>
  <c r="V650" i="1" a="1"/>
  <c r="V650" i="1" s="1"/>
  <c r="X650" i="1"/>
  <c r="W650" i="1"/>
  <c r="V646" i="1" a="1"/>
  <c r="V646" i="1" s="1"/>
  <c r="X646" i="1"/>
  <c r="W646" i="1"/>
  <c r="V642" i="1" a="1"/>
  <c r="V642" i="1" s="1"/>
  <c r="X642" i="1"/>
  <c r="W642" i="1"/>
  <c r="V638" i="1" a="1"/>
  <c r="V638" i="1" s="1"/>
  <c r="X638" i="1"/>
  <c r="W638" i="1"/>
  <c r="V634" i="1" a="1"/>
  <c r="V634" i="1" s="1"/>
  <c r="X634" i="1"/>
  <c r="W634" i="1"/>
  <c r="V630" i="1" a="1"/>
  <c r="V630" i="1" s="1"/>
  <c r="X630" i="1"/>
  <c r="W630" i="1"/>
  <c r="V626" i="1" a="1"/>
  <c r="V626" i="1" s="1"/>
  <c r="X626" i="1"/>
  <c r="W626" i="1"/>
  <c r="V622" i="1" a="1"/>
  <c r="V622" i="1" s="1"/>
  <c r="X622" i="1"/>
  <c r="W622" i="1"/>
  <c r="V618" i="1" a="1"/>
  <c r="V618" i="1" s="1"/>
  <c r="X618" i="1"/>
  <c r="W618" i="1"/>
  <c r="V614" i="1" a="1"/>
  <c r="V614" i="1" s="1"/>
  <c r="X614" i="1"/>
  <c r="W614" i="1"/>
  <c r="V610" i="1" a="1"/>
  <c r="V610" i="1" s="1"/>
  <c r="X610" i="1"/>
  <c r="W610" i="1"/>
  <c r="V606" i="1" a="1"/>
  <c r="V606" i="1" s="1"/>
  <c r="X606" i="1"/>
  <c r="W606" i="1"/>
  <c r="V602" i="1" a="1"/>
  <c r="V602" i="1" s="1"/>
  <c r="X602" i="1"/>
  <c r="W602" i="1"/>
  <c r="V598" i="1" a="1"/>
  <c r="V598" i="1" s="1"/>
  <c r="X598" i="1"/>
  <c r="W598" i="1"/>
  <c r="V594" i="1" a="1"/>
  <c r="V594" i="1" s="1"/>
  <c r="X594" i="1"/>
  <c r="W594" i="1"/>
  <c r="V590" i="1" a="1"/>
  <c r="V590" i="1" s="1"/>
  <c r="X590" i="1"/>
  <c r="W590" i="1"/>
  <c r="V586" i="1" a="1"/>
  <c r="V586" i="1" s="1"/>
  <c r="X586" i="1"/>
  <c r="W586" i="1"/>
  <c r="V582" i="1" a="1"/>
  <c r="V582" i="1" s="1"/>
  <c r="X582" i="1"/>
  <c r="W582" i="1"/>
  <c r="V578" i="1" a="1"/>
  <c r="V578" i="1" s="1"/>
  <c r="X578" i="1"/>
  <c r="W578" i="1"/>
  <c r="V574" i="1" a="1"/>
  <c r="V574" i="1" s="1"/>
  <c r="X574" i="1"/>
  <c r="W574" i="1"/>
  <c r="V570" i="1" a="1"/>
  <c r="V570" i="1" s="1"/>
  <c r="X570" i="1"/>
  <c r="W570" i="1"/>
  <c r="V566" i="1" a="1"/>
  <c r="V566" i="1" s="1"/>
  <c r="X566" i="1"/>
  <c r="W566" i="1"/>
  <c r="V562" i="1" a="1"/>
  <c r="V562" i="1" s="1"/>
  <c r="X562" i="1"/>
  <c r="W562" i="1"/>
  <c r="V558" i="1" a="1"/>
  <c r="V558" i="1" s="1"/>
  <c r="X558" i="1"/>
  <c r="W558" i="1"/>
  <c r="V554" i="1" a="1"/>
  <c r="V554" i="1" s="1"/>
  <c r="X554" i="1"/>
  <c r="W554" i="1"/>
  <c r="V550" i="1" a="1"/>
  <c r="V550" i="1" s="1"/>
  <c r="X550" i="1"/>
  <c r="W550" i="1"/>
  <c r="V546" i="1" a="1"/>
  <c r="V546" i="1" s="1"/>
  <c r="X546" i="1"/>
  <c r="W546" i="1"/>
  <c r="V542" i="1" a="1"/>
  <c r="V542" i="1" s="1"/>
  <c r="X542" i="1"/>
  <c r="W542" i="1"/>
  <c r="V538" i="1" a="1"/>
  <c r="V538" i="1" s="1"/>
  <c r="X538" i="1"/>
  <c r="W538" i="1"/>
  <c r="V534" i="1" a="1"/>
  <c r="V534" i="1" s="1"/>
  <c r="X534" i="1"/>
  <c r="W534" i="1"/>
  <c r="V530" i="1" a="1"/>
  <c r="V530" i="1" s="1"/>
  <c r="X530" i="1"/>
  <c r="W530" i="1"/>
  <c r="V526" i="1" a="1"/>
  <c r="V526" i="1" s="1"/>
  <c r="X526" i="1"/>
  <c r="W526" i="1"/>
  <c r="V522" i="1" a="1"/>
  <c r="V522" i="1" s="1"/>
  <c r="X522" i="1"/>
  <c r="W522" i="1"/>
  <c r="V518" i="1" a="1"/>
  <c r="V518" i="1" s="1"/>
  <c r="X518" i="1"/>
  <c r="W518" i="1"/>
  <c r="V509" i="1" a="1"/>
  <c r="V509" i="1" s="1"/>
  <c r="X509" i="1"/>
  <c r="W509" i="1"/>
  <c r="X505" i="1"/>
  <c r="W505" i="1"/>
  <c r="U501" i="1" a="1"/>
  <c r="U501" i="1" s="1"/>
  <c r="X501" i="1"/>
  <c r="W501" i="1"/>
  <c r="V497" i="1" a="1"/>
  <c r="V497" i="1" s="1"/>
  <c r="X497" i="1"/>
  <c r="W497" i="1"/>
  <c r="V493" i="1" a="1"/>
  <c r="V493" i="1" s="1"/>
  <c r="X493" i="1"/>
  <c r="W493" i="1"/>
  <c r="V489" i="1" a="1"/>
  <c r="V489" i="1" s="1"/>
  <c r="X489" i="1"/>
  <c r="W489" i="1"/>
  <c r="V485" i="1" a="1"/>
  <c r="V485" i="1" s="1"/>
  <c r="X485" i="1"/>
  <c r="W485" i="1"/>
  <c r="V481" i="1" a="1"/>
  <c r="V481" i="1" s="1"/>
  <c r="X481" i="1"/>
  <c r="W481" i="1"/>
  <c r="V477" i="1" a="1"/>
  <c r="V477" i="1" s="1"/>
  <c r="X477" i="1"/>
  <c r="W477" i="1"/>
  <c r="U473" i="1" a="1"/>
  <c r="U473" i="1" s="1"/>
  <c r="X473" i="1"/>
  <c r="W473" i="1"/>
  <c r="V469" i="1" a="1"/>
  <c r="V469" i="1" s="1"/>
  <c r="X469" i="1"/>
  <c r="W469" i="1"/>
  <c r="V465" i="1" a="1"/>
  <c r="V465" i="1" s="1"/>
  <c r="X465" i="1"/>
  <c r="W465" i="1"/>
  <c r="V461" i="1" a="1"/>
  <c r="V461" i="1" s="1"/>
  <c r="X461" i="1"/>
  <c r="W461" i="1"/>
  <c r="V457" i="1" a="1"/>
  <c r="V457" i="1" s="1"/>
  <c r="X457" i="1"/>
  <c r="W457" i="1"/>
  <c r="V453" i="1" a="1"/>
  <c r="V453" i="1" s="1"/>
  <c r="X453" i="1"/>
  <c r="W453" i="1"/>
  <c r="V449" i="1" a="1"/>
  <c r="V449" i="1" s="1"/>
  <c r="X449" i="1"/>
  <c r="W449" i="1"/>
  <c r="V445" i="1" a="1"/>
  <c r="V445" i="1" s="1"/>
  <c r="X445" i="1"/>
  <c r="W445" i="1"/>
  <c r="V441" i="1" a="1"/>
  <c r="V441" i="1" s="1"/>
  <c r="X441" i="1"/>
  <c r="W441" i="1"/>
  <c r="U437" i="1" a="1"/>
  <c r="U437" i="1" s="1"/>
  <c r="X437" i="1"/>
  <c r="W437" i="1"/>
  <c r="V433" i="1" a="1"/>
  <c r="V433" i="1" s="1"/>
  <c r="X433" i="1"/>
  <c r="W433" i="1"/>
  <c r="X429" i="1"/>
  <c r="W429" i="1"/>
  <c r="X425" i="1"/>
  <c r="W425" i="1"/>
  <c r="X421" i="1"/>
  <c r="W421" i="1"/>
  <c r="X417" i="1"/>
  <c r="W417" i="1"/>
  <c r="X413" i="1"/>
  <c r="W413" i="1"/>
  <c r="U409" i="1" a="1"/>
  <c r="U409" i="1" s="1"/>
  <c r="X409" i="1"/>
  <c r="W409" i="1"/>
  <c r="X405" i="1"/>
  <c r="W405" i="1"/>
  <c r="X401" i="1"/>
  <c r="W401" i="1"/>
  <c r="V397" i="1" a="1"/>
  <c r="V397" i="1" s="1"/>
  <c r="X397" i="1"/>
  <c r="W397" i="1"/>
  <c r="V393" i="1" a="1"/>
  <c r="V393" i="1" s="1"/>
  <c r="X393" i="1"/>
  <c r="W393" i="1"/>
  <c r="V389" i="1" a="1"/>
  <c r="V389" i="1" s="1"/>
  <c r="X389" i="1"/>
  <c r="W389" i="1"/>
  <c r="X385" i="1"/>
  <c r="W385" i="1"/>
  <c r="X381" i="1"/>
  <c r="W381" i="1"/>
  <c r="X377" i="1"/>
  <c r="W377" i="1"/>
  <c r="U373" i="1" a="1"/>
  <c r="U373" i="1" s="1"/>
  <c r="X373" i="1"/>
  <c r="W373" i="1"/>
  <c r="X369" i="1"/>
  <c r="W369" i="1"/>
  <c r="V365" i="1" a="1"/>
  <c r="V365" i="1" s="1"/>
  <c r="X365" i="1"/>
  <c r="W365" i="1"/>
  <c r="V361" i="1" a="1"/>
  <c r="V361" i="1" s="1"/>
  <c r="X361" i="1"/>
  <c r="W361" i="1"/>
  <c r="V357" i="1" a="1"/>
  <c r="V357" i="1" s="1"/>
  <c r="X357" i="1"/>
  <c r="W357" i="1"/>
  <c r="X353" i="1"/>
  <c r="W353" i="1"/>
  <c r="X349" i="1"/>
  <c r="W349" i="1"/>
  <c r="U345" i="1" a="1"/>
  <c r="U345" i="1" s="1"/>
  <c r="X345" i="1"/>
  <c r="W345" i="1"/>
  <c r="X341" i="1"/>
  <c r="W341" i="1"/>
  <c r="X337" i="1"/>
  <c r="W337" i="1"/>
  <c r="X333" i="1"/>
  <c r="W333" i="1"/>
  <c r="X329" i="1"/>
  <c r="W329" i="1"/>
  <c r="X325" i="1"/>
  <c r="W325" i="1"/>
  <c r="X321" i="1"/>
  <c r="W321" i="1"/>
  <c r="X317" i="1"/>
  <c r="W317" i="1"/>
  <c r="X313" i="1"/>
  <c r="W313" i="1"/>
  <c r="U309" i="1" a="1"/>
  <c r="U309" i="1" s="1"/>
  <c r="X309" i="1"/>
  <c r="W309" i="1"/>
  <c r="X305" i="1"/>
  <c r="W305" i="1"/>
  <c r="X301" i="1"/>
  <c r="W301" i="1"/>
  <c r="X297" i="1"/>
  <c r="W297" i="1"/>
  <c r="X293" i="1"/>
  <c r="W293" i="1"/>
  <c r="U289" i="1" a="1"/>
  <c r="U289" i="1" s="1"/>
  <c r="X289" i="1"/>
  <c r="W289" i="1"/>
  <c r="X285" i="1"/>
  <c r="W285" i="1"/>
  <c r="X281" i="1"/>
  <c r="W281" i="1"/>
  <c r="X277" i="1"/>
  <c r="W277" i="1"/>
  <c r="X273" i="1"/>
  <c r="W273" i="1"/>
  <c r="X269" i="1"/>
  <c r="W269" i="1"/>
  <c r="X265" i="1"/>
  <c r="W265" i="1"/>
  <c r="X261" i="1"/>
  <c r="W261" i="1"/>
  <c r="V257" i="1" a="1"/>
  <c r="V257" i="1" s="1"/>
  <c r="X257" i="1"/>
  <c r="W257" i="1"/>
  <c r="V253" i="1" a="1"/>
  <c r="V253" i="1" s="1"/>
  <c r="X253" i="1"/>
  <c r="W253" i="1"/>
  <c r="V249" i="1" a="1"/>
  <c r="V249" i="1" s="1"/>
  <c r="X249" i="1"/>
  <c r="W249" i="1"/>
  <c r="V245" i="1" a="1"/>
  <c r="V245" i="1" s="1"/>
  <c r="X245" i="1"/>
  <c r="W245" i="1"/>
  <c r="V241" i="1" a="1"/>
  <c r="V241" i="1" s="1"/>
  <c r="X241" i="1"/>
  <c r="W241" i="1"/>
  <c r="V237" i="1" a="1"/>
  <c r="V237" i="1" s="1"/>
  <c r="X237" i="1"/>
  <c r="W237" i="1"/>
  <c r="V233" i="1" a="1"/>
  <c r="V233" i="1" s="1"/>
  <c r="X233" i="1"/>
  <c r="W233" i="1"/>
  <c r="V229" i="1" a="1"/>
  <c r="V229" i="1" s="1"/>
  <c r="X229" i="1"/>
  <c r="W229" i="1"/>
  <c r="U225" i="1" a="1"/>
  <c r="U225" i="1" s="1"/>
  <c r="X225" i="1"/>
  <c r="W225" i="1"/>
  <c r="V221" i="1" a="1"/>
  <c r="V221" i="1" s="1"/>
  <c r="X221" i="1"/>
  <c r="W221" i="1"/>
  <c r="V217" i="1" a="1"/>
  <c r="V217" i="1" s="1"/>
  <c r="X217" i="1"/>
  <c r="W217" i="1"/>
  <c r="V213" i="1" a="1"/>
  <c r="V213" i="1" s="1"/>
  <c r="X213" i="1"/>
  <c r="W213" i="1"/>
  <c r="X209" i="1"/>
  <c r="W209" i="1"/>
  <c r="X205" i="1"/>
  <c r="W205" i="1"/>
  <c r="X201" i="1"/>
  <c r="W201" i="1"/>
  <c r="X197" i="1"/>
  <c r="W197" i="1"/>
  <c r="U193" i="1" a="1"/>
  <c r="U193" i="1" s="1"/>
  <c r="X193" i="1"/>
  <c r="W193" i="1"/>
  <c r="X189" i="1"/>
  <c r="W189" i="1"/>
  <c r="X185" i="1"/>
  <c r="W185" i="1"/>
  <c r="X181" i="1"/>
  <c r="W181" i="1"/>
  <c r="X177" i="1"/>
  <c r="W177" i="1"/>
  <c r="X173" i="1"/>
  <c r="W173" i="1"/>
  <c r="X169" i="1"/>
  <c r="W169" i="1"/>
  <c r="X165" i="1"/>
  <c r="W165" i="1"/>
  <c r="U161" i="1" a="1"/>
  <c r="U161" i="1" s="1"/>
  <c r="X161" i="1"/>
  <c r="W161" i="1"/>
  <c r="X157" i="1"/>
  <c r="W157" i="1"/>
  <c r="X153" i="1"/>
  <c r="W153" i="1"/>
  <c r="X149" i="1"/>
  <c r="W149" i="1"/>
  <c r="X145" i="1"/>
  <c r="W145" i="1"/>
  <c r="X141" i="1"/>
  <c r="W141" i="1"/>
  <c r="X137" i="1"/>
  <c r="W137" i="1"/>
  <c r="V133" i="1" a="1"/>
  <c r="V133" i="1" s="1"/>
  <c r="X133" i="1"/>
  <c r="W133" i="1"/>
  <c r="V129" i="1" a="1"/>
  <c r="V129" i="1" s="1"/>
  <c r="X129" i="1"/>
  <c r="W129" i="1"/>
  <c r="V125" i="1" a="1"/>
  <c r="V125" i="1" s="1"/>
  <c r="X125" i="1"/>
  <c r="W125" i="1"/>
  <c r="V121" i="1" a="1"/>
  <c r="V121" i="1" s="1"/>
  <c r="X121" i="1"/>
  <c r="W121" i="1"/>
  <c r="V117" i="1" a="1"/>
  <c r="V117" i="1" s="1"/>
  <c r="X117" i="1"/>
  <c r="W117" i="1"/>
  <c r="V113" i="1" a="1"/>
  <c r="V113" i="1" s="1"/>
  <c r="X113" i="1"/>
  <c r="W113" i="1"/>
  <c r="V109" i="1" a="1"/>
  <c r="V109" i="1" s="1"/>
  <c r="X109" i="1"/>
  <c r="W109" i="1"/>
  <c r="V105" i="1" a="1"/>
  <c r="V105" i="1" s="1"/>
  <c r="X105" i="1"/>
  <c r="W105" i="1"/>
  <c r="V101" i="1" a="1"/>
  <c r="V101" i="1" s="1"/>
  <c r="X101" i="1"/>
  <c r="W101" i="1"/>
  <c r="V97" i="1" a="1"/>
  <c r="V97" i="1" s="1"/>
  <c r="X97" i="1"/>
  <c r="W97" i="1"/>
  <c r="V93" i="1" a="1"/>
  <c r="V93" i="1" s="1"/>
  <c r="X93" i="1"/>
  <c r="W93" i="1"/>
  <c r="V89" i="1" a="1"/>
  <c r="V89" i="1" s="1"/>
  <c r="X89" i="1"/>
  <c r="W89" i="1"/>
  <c r="X85" i="1"/>
  <c r="W85" i="1"/>
  <c r="X81" i="1"/>
  <c r="W81" i="1"/>
  <c r="X77" i="1"/>
  <c r="W77" i="1"/>
  <c r="X73" i="1"/>
  <c r="W73" i="1"/>
  <c r="X69" i="1"/>
  <c r="W69" i="1"/>
  <c r="U65" i="1" a="1"/>
  <c r="U65" i="1" s="1"/>
  <c r="X65" i="1"/>
  <c r="W65" i="1"/>
  <c r="X61" i="1"/>
  <c r="W61" i="1"/>
  <c r="X57" i="1"/>
  <c r="W57" i="1"/>
  <c r="X53" i="1"/>
  <c r="W53" i="1"/>
  <c r="X49" i="1"/>
  <c r="W49" i="1"/>
  <c r="X45" i="1"/>
  <c r="W45" i="1"/>
  <c r="X41" i="1"/>
  <c r="W41" i="1"/>
  <c r="X37" i="1"/>
  <c r="W37" i="1"/>
  <c r="X33" i="1"/>
  <c r="W33" i="1"/>
  <c r="X29" i="1"/>
  <c r="W29" i="1"/>
  <c r="X25" i="1"/>
  <c r="W25" i="1"/>
  <c r="X21" i="1"/>
  <c r="W21" i="1"/>
  <c r="X17" i="1"/>
  <c r="W17" i="1"/>
  <c r="V13" i="1" a="1"/>
  <c r="V13" i="1" s="1"/>
  <c r="X13" i="1"/>
  <c r="W13" i="1"/>
  <c r="V9" i="1" a="1"/>
  <c r="V9" i="1" s="1"/>
  <c r="X9" i="1"/>
  <c r="W9" i="1"/>
  <c r="V5" i="1" a="1"/>
  <c r="V5" i="1" s="1"/>
  <c r="X5" i="1"/>
  <c r="W5" i="1"/>
  <c r="U1203" i="1" a="1"/>
  <c r="U1203" i="1" s="1"/>
  <c r="U1189" i="1" a="1"/>
  <c r="U1189" i="1" s="1"/>
  <c r="U1167" i="1" a="1"/>
  <c r="U1167" i="1" s="1"/>
  <c r="U1153" i="1" a="1"/>
  <c r="U1153" i="1" s="1"/>
  <c r="U1133" i="1" a="1"/>
  <c r="U1133" i="1" s="1"/>
  <c r="U1108" i="1" a="1"/>
  <c r="U1108" i="1" s="1"/>
  <c r="U1083" i="1" a="1"/>
  <c r="U1083" i="1" s="1"/>
  <c r="U1069" i="1" a="1"/>
  <c r="U1069" i="1" s="1"/>
  <c r="U1044" i="1" a="1"/>
  <c r="U1044" i="1" s="1"/>
  <c r="U1019" i="1" a="1"/>
  <c r="U1019" i="1" s="1"/>
  <c r="U1005" i="1" a="1"/>
  <c r="U1005" i="1" s="1"/>
  <c r="U980" i="1" a="1"/>
  <c r="U980" i="1" s="1"/>
  <c r="U955" i="1" a="1"/>
  <c r="U955" i="1" s="1"/>
  <c r="U939" i="1" a="1"/>
  <c r="U939" i="1" s="1"/>
  <c r="U924" i="1" a="1"/>
  <c r="U924" i="1" s="1"/>
  <c r="U908" i="1" a="1"/>
  <c r="U908" i="1" s="1"/>
  <c r="U893" i="1" a="1"/>
  <c r="U893" i="1" s="1"/>
  <c r="U877" i="1" a="1"/>
  <c r="U877" i="1" s="1"/>
  <c r="U827" i="1" a="1"/>
  <c r="U827" i="1" s="1"/>
  <c r="U811" i="1" a="1"/>
  <c r="U811" i="1" s="1"/>
  <c r="U796" i="1" a="1"/>
  <c r="U796" i="1" s="1"/>
  <c r="U780" i="1" a="1"/>
  <c r="U780" i="1" s="1"/>
  <c r="U765" i="1" a="1"/>
  <c r="U765" i="1" s="1"/>
  <c r="U748" i="1" a="1"/>
  <c r="U748" i="1" s="1"/>
  <c r="U733" i="1" a="1"/>
  <c r="U733" i="1" s="1"/>
  <c r="U717" i="1" a="1"/>
  <c r="U717" i="1" s="1"/>
  <c r="U663" i="1" a="1"/>
  <c r="U663" i="1" s="1"/>
  <c r="U647" i="1" a="1"/>
  <c r="U647" i="1" s="1"/>
  <c r="U632" i="1" a="1"/>
  <c r="U632" i="1" s="1"/>
  <c r="U616" i="1" a="1"/>
  <c r="U616" i="1" s="1"/>
  <c r="U600" i="1" a="1"/>
  <c r="U600" i="1" s="1"/>
  <c r="U584" i="1" a="1"/>
  <c r="U584" i="1" s="1"/>
  <c r="U502" i="1" a="1"/>
  <c r="U502" i="1" s="1"/>
  <c r="U471" i="1" a="1"/>
  <c r="U471" i="1" s="1"/>
  <c r="U440" i="1" a="1"/>
  <c r="U440" i="1" s="1"/>
  <c r="U411" i="1" a="1"/>
  <c r="U411" i="1" s="1"/>
  <c r="U323" i="1" a="1"/>
  <c r="U323" i="1" s="1"/>
  <c r="U268" i="1" a="1"/>
  <c r="U268" i="1" s="1"/>
  <c r="U160" i="1" a="1"/>
  <c r="U160" i="1" s="1"/>
  <c r="U82" i="1" a="1"/>
  <c r="U82" i="1" s="1"/>
  <c r="U27" i="1" a="1"/>
  <c r="U27" i="1" s="1"/>
  <c r="V1179" i="1" a="1"/>
  <c r="V1179" i="1" s="1"/>
  <c r="V1051" i="1" a="1"/>
  <c r="V1051" i="1" s="1"/>
  <c r="V945" i="1" a="1"/>
  <c r="V945" i="1" s="1"/>
  <c r="V721" i="1" a="1"/>
  <c r="V721" i="1" s="1"/>
  <c r="V388" i="1" a="1"/>
  <c r="V388" i="1" s="1"/>
  <c r="V276" i="1" a="1"/>
  <c r="V276" i="1" s="1"/>
  <c r="V148" i="1" a="1"/>
  <c r="V148" i="1" s="1"/>
  <c r="Z19" i="1"/>
  <c r="W1205" i="1"/>
  <c r="W1201" i="1"/>
  <c r="W1197" i="1"/>
  <c r="W1193" i="1"/>
  <c r="W1189" i="1"/>
  <c r="W1185" i="1"/>
  <c r="W1181" i="1"/>
  <c r="W1177" i="1"/>
  <c r="W1173" i="1"/>
  <c r="W1169" i="1"/>
  <c r="W1165" i="1"/>
  <c r="W1161" i="1"/>
  <c r="W1157" i="1"/>
  <c r="W1153" i="1"/>
  <c r="W1149" i="1"/>
  <c r="W1145" i="1"/>
  <c r="W1141" i="1"/>
  <c r="W1137" i="1"/>
  <c r="W1133" i="1"/>
  <c r="W1129" i="1"/>
  <c r="W1125" i="1"/>
  <c r="W1121" i="1"/>
  <c r="W1117" i="1"/>
  <c r="W1113" i="1"/>
  <c r="W1109" i="1"/>
  <c r="W1105" i="1"/>
  <c r="W1101" i="1"/>
  <c r="W1097" i="1"/>
  <c r="W1093" i="1"/>
  <c r="W1089" i="1"/>
  <c r="W1085" i="1"/>
  <c r="W1081" i="1"/>
  <c r="W1077" i="1"/>
  <c r="W1073" i="1"/>
  <c r="W1069" i="1"/>
  <c r="W1065" i="1"/>
  <c r="W1061" i="1"/>
  <c r="W1057" i="1"/>
  <c r="W1053" i="1"/>
  <c r="W1049" i="1"/>
  <c r="W1045" i="1"/>
  <c r="W1041" i="1"/>
  <c r="W1037" i="1"/>
  <c r="W1033" i="1"/>
  <c r="W1029" i="1"/>
  <c r="W1025" i="1"/>
  <c r="W1021" i="1"/>
  <c r="W1017" i="1"/>
  <c r="W1013" i="1"/>
  <c r="W1009" i="1"/>
  <c r="W1005" i="1"/>
  <c r="W1001" i="1"/>
  <c r="W997" i="1"/>
  <c r="W993" i="1"/>
  <c r="W989" i="1"/>
  <c r="W985" i="1"/>
  <c r="W981" i="1"/>
  <c r="W977" i="1"/>
  <c r="W973" i="1"/>
  <c r="W969" i="1"/>
  <c r="W965" i="1"/>
  <c r="W961" i="1"/>
  <c r="W957" i="1"/>
  <c r="W953" i="1"/>
  <c r="W949" i="1"/>
  <c r="W945" i="1"/>
  <c r="W941" i="1"/>
  <c r="W937" i="1"/>
  <c r="W933" i="1"/>
  <c r="W929" i="1"/>
  <c r="W925" i="1"/>
  <c r="W921" i="1"/>
  <c r="W917" i="1"/>
  <c r="W913" i="1"/>
  <c r="W909" i="1"/>
  <c r="W905" i="1"/>
  <c r="W901" i="1"/>
  <c r="W897" i="1"/>
  <c r="W893" i="1"/>
  <c r="W889" i="1"/>
  <c r="W885" i="1"/>
  <c r="W881" i="1"/>
  <c r="W877" i="1"/>
  <c r="W873" i="1"/>
  <c r="W869" i="1"/>
  <c r="W865" i="1"/>
  <c r="W861" i="1"/>
  <c r="W857" i="1"/>
  <c r="W853" i="1"/>
  <c r="W849" i="1"/>
  <c r="W845" i="1"/>
  <c r="W841" i="1"/>
  <c r="W837" i="1"/>
  <c r="W833" i="1"/>
  <c r="W829" i="1"/>
  <c r="W825" i="1"/>
  <c r="W821" i="1"/>
  <c r="W817" i="1"/>
  <c r="W813" i="1"/>
  <c r="W809" i="1"/>
  <c r="W805" i="1"/>
  <c r="W801" i="1"/>
  <c r="W797" i="1"/>
  <c r="W793" i="1"/>
  <c r="W789" i="1"/>
  <c r="W785" i="1"/>
  <c r="W781" i="1"/>
  <c r="W777" i="1"/>
  <c r="W773" i="1"/>
  <c r="W769" i="1"/>
  <c r="W765" i="1"/>
  <c r="W761" i="1"/>
  <c r="W757" i="1"/>
  <c r="W753" i="1"/>
  <c r="W749" i="1"/>
  <c r="W745" i="1"/>
  <c r="W741" i="1"/>
  <c r="W737" i="1"/>
  <c r="W733" i="1"/>
  <c r="W729" i="1"/>
  <c r="W725" i="1"/>
  <c r="W721" i="1"/>
  <c r="W717" i="1"/>
  <c r="W713" i="1"/>
  <c r="W709" i="1"/>
  <c r="W705" i="1"/>
  <c r="W701" i="1"/>
  <c r="W697" i="1"/>
  <c r="W693" i="1"/>
  <c r="W688" i="1"/>
  <c r="W684" i="1"/>
  <c r="W680" i="1"/>
  <c r="W676" i="1"/>
  <c r="W672" i="1"/>
  <c r="W668" i="1"/>
  <c r="W664" i="1"/>
  <c r="W660" i="1"/>
  <c r="W644" i="1"/>
  <c r="W628" i="1"/>
  <c r="W612" i="1"/>
  <c r="W596" i="1"/>
  <c r="W580" i="1"/>
  <c r="W564" i="1"/>
  <c r="W548" i="1"/>
  <c r="W532" i="1"/>
  <c r="W516" i="1"/>
  <c r="W499" i="1"/>
  <c r="W483" i="1"/>
  <c r="W467" i="1"/>
  <c r="W451" i="1"/>
  <c r="W435" i="1"/>
  <c r="W419" i="1"/>
  <c r="W403" i="1"/>
  <c r="W387" i="1"/>
  <c r="W371" i="1"/>
  <c r="W355" i="1"/>
  <c r="W339" i="1"/>
  <c r="W323" i="1"/>
  <c r="W307" i="1"/>
  <c r="W291" i="1"/>
  <c r="W275" i="1"/>
  <c r="W259" i="1"/>
  <c r="W243" i="1"/>
  <c r="W227" i="1"/>
  <c r="W211" i="1"/>
  <c r="W195" i="1"/>
  <c r="W179" i="1"/>
  <c r="W163" i="1"/>
  <c r="W147" i="1"/>
  <c r="W131" i="1"/>
  <c r="W115" i="1"/>
  <c r="W99" i="1"/>
  <c r="W83" i="1"/>
  <c r="W67" i="1"/>
  <c r="W51" i="1"/>
  <c r="W35" i="1"/>
  <c r="R1199" i="1"/>
  <c r="T1199" i="1" s="1"/>
  <c r="R1183" i="1"/>
  <c r="T1183" i="1" s="1"/>
  <c r="R1167" i="1"/>
  <c r="T1167" i="1" s="1"/>
  <c r="R1151" i="1"/>
  <c r="T1151" i="1" s="1"/>
  <c r="R1135" i="1"/>
  <c r="T1135" i="1" s="1"/>
  <c r="R1119" i="1"/>
  <c r="T1119" i="1" s="1"/>
  <c r="R1103" i="1"/>
  <c r="T1103" i="1" s="1"/>
  <c r="R1087" i="1"/>
  <c r="T1087" i="1" s="1"/>
  <c r="R1071" i="1"/>
  <c r="T1071" i="1" s="1"/>
  <c r="R1055" i="1"/>
  <c r="T1055" i="1" s="1"/>
  <c r="R1039" i="1"/>
  <c r="T1039" i="1" s="1"/>
  <c r="R1023" i="1"/>
  <c r="T1023" i="1" s="1"/>
  <c r="R1007" i="1"/>
  <c r="T1007" i="1" s="1"/>
  <c r="R981" i="1"/>
  <c r="T981" i="1" s="1"/>
  <c r="R965" i="1"/>
  <c r="T965" i="1" s="1"/>
  <c r="R949" i="1"/>
  <c r="T949" i="1" s="1"/>
  <c r="R933" i="1"/>
  <c r="T933" i="1" s="1"/>
  <c r="R917" i="1"/>
  <c r="T917" i="1" s="1"/>
  <c r="R901" i="1"/>
  <c r="T901" i="1" s="1"/>
  <c r="R885" i="1"/>
  <c r="T885" i="1" s="1"/>
  <c r="R845" i="1"/>
  <c r="T845" i="1" s="1"/>
  <c r="R1195" i="1"/>
  <c r="T1195" i="1" s="1"/>
  <c r="R1179" i="1"/>
  <c r="T1179" i="1" s="1"/>
  <c r="R1163" i="1"/>
  <c r="T1163" i="1" s="1"/>
  <c r="R1147" i="1"/>
  <c r="T1147" i="1" s="1"/>
  <c r="R1131" i="1"/>
  <c r="T1131" i="1" s="1"/>
  <c r="R1115" i="1"/>
  <c r="T1115" i="1" s="1"/>
  <c r="R1099" i="1"/>
  <c r="T1099" i="1" s="1"/>
  <c r="R1083" i="1"/>
  <c r="T1083" i="1" s="1"/>
  <c r="R1067" i="1"/>
  <c r="T1067" i="1" s="1"/>
  <c r="R1051" i="1"/>
  <c r="T1051" i="1" s="1"/>
  <c r="R1035" i="1"/>
  <c r="T1035" i="1" s="1"/>
  <c r="R1019" i="1"/>
  <c r="T1019" i="1" s="1"/>
  <c r="R1003" i="1"/>
  <c r="T1003" i="1" s="1"/>
  <c r="R993" i="1"/>
  <c r="T993" i="1" s="1"/>
  <c r="R977" i="1"/>
  <c r="T977" i="1" s="1"/>
  <c r="R961" i="1"/>
  <c r="T961" i="1" s="1"/>
  <c r="R945" i="1"/>
  <c r="T945" i="1" s="1"/>
  <c r="R929" i="1"/>
  <c r="T929" i="1" s="1"/>
  <c r="R913" i="1"/>
  <c r="T913" i="1" s="1"/>
  <c r="R897" i="1"/>
  <c r="T897" i="1" s="1"/>
  <c r="R877" i="1"/>
  <c r="T877" i="1" s="1"/>
  <c r="R851" i="1"/>
  <c r="T851" i="1" s="1"/>
  <c r="R837" i="1"/>
  <c r="T837" i="1" s="1"/>
  <c r="R1207" i="1"/>
  <c r="T1207" i="1" s="1"/>
  <c r="R1191" i="1"/>
  <c r="T1191" i="1" s="1"/>
  <c r="R1175" i="1"/>
  <c r="T1175" i="1" s="1"/>
  <c r="R1159" i="1"/>
  <c r="T1159" i="1" s="1"/>
  <c r="R1143" i="1"/>
  <c r="T1143" i="1" s="1"/>
  <c r="R1127" i="1"/>
  <c r="T1127" i="1" s="1"/>
  <c r="R1111" i="1"/>
  <c r="T1111" i="1" s="1"/>
  <c r="R1095" i="1"/>
  <c r="T1095" i="1" s="1"/>
  <c r="R1079" i="1"/>
  <c r="T1079" i="1" s="1"/>
  <c r="R1063" i="1"/>
  <c r="T1063" i="1" s="1"/>
  <c r="R1047" i="1"/>
  <c r="T1047" i="1" s="1"/>
  <c r="R1031" i="1"/>
  <c r="T1031" i="1" s="1"/>
  <c r="R1015" i="1"/>
  <c r="T1015" i="1" s="1"/>
  <c r="R999" i="1"/>
  <c r="T999" i="1" s="1"/>
  <c r="R989" i="1"/>
  <c r="T989" i="1" s="1"/>
  <c r="R973" i="1"/>
  <c r="T973" i="1" s="1"/>
  <c r="R957" i="1"/>
  <c r="T957" i="1" s="1"/>
  <c r="R941" i="1"/>
  <c r="T941" i="1" s="1"/>
  <c r="R925" i="1"/>
  <c r="T925" i="1" s="1"/>
  <c r="R909" i="1"/>
  <c r="T909" i="1" s="1"/>
  <c r="R893" i="1"/>
  <c r="T893" i="1" s="1"/>
  <c r="R883" i="1"/>
  <c r="T883" i="1" s="1"/>
  <c r="R869" i="1"/>
  <c r="T869" i="1" s="1"/>
  <c r="R843" i="1"/>
  <c r="T843" i="1" s="1"/>
  <c r="R1203" i="1"/>
  <c r="T1203" i="1" s="1"/>
  <c r="R1187" i="1"/>
  <c r="T1187" i="1" s="1"/>
  <c r="R1171" i="1"/>
  <c r="T1171" i="1" s="1"/>
  <c r="R1155" i="1"/>
  <c r="T1155" i="1" s="1"/>
  <c r="R1139" i="1"/>
  <c r="T1139" i="1" s="1"/>
  <c r="R1123" i="1"/>
  <c r="T1123" i="1" s="1"/>
  <c r="R1107" i="1"/>
  <c r="T1107" i="1" s="1"/>
  <c r="R1091" i="1"/>
  <c r="T1091" i="1" s="1"/>
  <c r="R1075" i="1"/>
  <c r="T1075" i="1" s="1"/>
  <c r="R1059" i="1"/>
  <c r="T1059" i="1" s="1"/>
  <c r="R1043" i="1"/>
  <c r="T1043" i="1" s="1"/>
  <c r="R1027" i="1"/>
  <c r="T1027" i="1" s="1"/>
  <c r="R1011" i="1"/>
  <c r="T1011" i="1" s="1"/>
  <c r="R985" i="1"/>
  <c r="T985" i="1" s="1"/>
  <c r="R969" i="1"/>
  <c r="T969" i="1" s="1"/>
  <c r="R953" i="1"/>
  <c r="T953" i="1" s="1"/>
  <c r="R937" i="1"/>
  <c r="T937" i="1" s="1"/>
  <c r="R921" i="1"/>
  <c r="T921" i="1" s="1"/>
  <c r="R905" i="1"/>
  <c r="T905" i="1" s="1"/>
  <c r="R889" i="1"/>
  <c r="T889" i="1" s="1"/>
  <c r="R875" i="1"/>
  <c r="T875" i="1" s="1"/>
  <c r="R853" i="1"/>
  <c r="T853" i="1" s="1"/>
  <c r="R1202" i="1"/>
  <c r="T1202" i="1" s="1"/>
  <c r="R1194" i="1"/>
  <c r="T1194" i="1" s="1"/>
  <c r="R1186" i="1"/>
  <c r="T1186" i="1" s="1"/>
  <c r="R1178" i="1"/>
  <c r="T1178" i="1" s="1"/>
  <c r="R1170" i="1"/>
  <c r="T1170" i="1" s="1"/>
  <c r="R1162" i="1"/>
  <c r="T1162" i="1" s="1"/>
  <c r="R1154" i="1"/>
  <c r="T1154" i="1" s="1"/>
  <c r="R1146" i="1"/>
  <c r="T1146" i="1" s="1"/>
  <c r="R1138" i="1"/>
  <c r="T1138" i="1" s="1"/>
  <c r="R1130" i="1"/>
  <c r="T1130" i="1" s="1"/>
  <c r="R1122" i="1"/>
  <c r="T1122" i="1" s="1"/>
  <c r="R1114" i="1"/>
  <c r="T1114" i="1" s="1"/>
  <c r="R1106" i="1"/>
  <c r="T1106" i="1" s="1"/>
  <c r="R1098" i="1"/>
  <c r="T1098" i="1" s="1"/>
  <c r="R1090" i="1"/>
  <c r="T1090" i="1" s="1"/>
  <c r="R1082" i="1"/>
  <c r="T1082" i="1" s="1"/>
  <c r="R1074" i="1"/>
  <c r="T1074" i="1" s="1"/>
  <c r="R1066" i="1"/>
  <c r="T1066" i="1" s="1"/>
  <c r="R1058" i="1"/>
  <c r="T1058" i="1" s="1"/>
  <c r="R1050" i="1"/>
  <c r="T1050" i="1" s="1"/>
  <c r="R1042" i="1"/>
  <c r="T1042" i="1" s="1"/>
  <c r="R1034" i="1"/>
  <c r="T1034" i="1" s="1"/>
  <c r="R1026" i="1"/>
  <c r="T1026" i="1" s="1"/>
  <c r="R1018" i="1"/>
  <c r="T1018" i="1" s="1"/>
  <c r="R1010" i="1"/>
  <c r="T1010" i="1" s="1"/>
  <c r="R1002" i="1"/>
  <c r="T1002" i="1" s="1"/>
  <c r="R988" i="1"/>
  <c r="T988" i="1" s="1"/>
  <c r="R980" i="1"/>
  <c r="T980" i="1" s="1"/>
  <c r="R972" i="1"/>
  <c r="T972" i="1" s="1"/>
  <c r="R964" i="1"/>
  <c r="T964" i="1" s="1"/>
  <c r="R956" i="1"/>
  <c r="T956" i="1" s="1"/>
  <c r="R948" i="1"/>
  <c r="T948" i="1" s="1"/>
  <c r="R940" i="1"/>
  <c r="T940" i="1" s="1"/>
  <c r="R932" i="1"/>
  <c r="T932" i="1" s="1"/>
  <c r="R924" i="1"/>
  <c r="T924" i="1" s="1"/>
  <c r="R916" i="1"/>
  <c r="T916" i="1" s="1"/>
  <c r="R908" i="1"/>
  <c r="T908" i="1" s="1"/>
  <c r="R900" i="1"/>
  <c r="T900" i="1" s="1"/>
  <c r="R892" i="1"/>
  <c r="T892" i="1" s="1"/>
  <c r="R881" i="1"/>
  <c r="T881" i="1" s="1"/>
  <c r="R878" i="1"/>
  <c r="T878" i="1" s="1"/>
  <c r="R872" i="1"/>
  <c r="T872" i="1" s="1"/>
  <c r="R863" i="1"/>
  <c r="T863" i="1" s="1"/>
  <c r="R858" i="1"/>
  <c r="T858" i="1" s="1"/>
  <c r="R849" i="1"/>
  <c r="T849" i="1" s="1"/>
  <c r="R846" i="1"/>
  <c r="T846" i="1" s="1"/>
  <c r="R840" i="1"/>
  <c r="T840" i="1" s="1"/>
  <c r="R831" i="1"/>
  <c r="T831" i="1" s="1"/>
  <c r="R826" i="1"/>
  <c r="T826" i="1" s="1"/>
  <c r="R819" i="1"/>
  <c r="T819" i="1" s="1"/>
  <c r="R813" i="1"/>
  <c r="T813" i="1" s="1"/>
  <c r="R810" i="1"/>
  <c r="T810" i="1" s="1"/>
  <c r="R803" i="1"/>
  <c r="T803" i="1" s="1"/>
  <c r="R797" i="1"/>
  <c r="T797" i="1" s="1"/>
  <c r="R794" i="1"/>
  <c r="T794" i="1" s="1"/>
  <c r="R787" i="1"/>
  <c r="T787" i="1" s="1"/>
  <c r="R781" i="1"/>
  <c r="T781" i="1" s="1"/>
  <c r="R778" i="1"/>
  <c r="T778" i="1" s="1"/>
  <c r="R771" i="1"/>
  <c r="T771" i="1" s="1"/>
  <c r="R765" i="1"/>
  <c r="T765" i="1" s="1"/>
  <c r="R762" i="1"/>
  <c r="T762" i="1" s="1"/>
  <c r="R749" i="1"/>
  <c r="T749" i="1" s="1"/>
  <c r="R733" i="1"/>
  <c r="T733" i="1" s="1"/>
  <c r="R717" i="1"/>
  <c r="T717" i="1" s="1"/>
  <c r="R701" i="1"/>
  <c r="T701" i="1" s="1"/>
  <c r="R685" i="1"/>
  <c r="T685" i="1" s="1"/>
  <c r="R669" i="1"/>
  <c r="T669" i="1" s="1"/>
  <c r="R653" i="1"/>
  <c r="T653" i="1" s="1"/>
  <c r="R636" i="1"/>
  <c r="T636" i="1" s="1"/>
  <c r="R572" i="1"/>
  <c r="T572" i="1" s="1"/>
  <c r="R508" i="1"/>
  <c r="T508" i="1" s="1"/>
  <c r="R444" i="1"/>
  <c r="T444" i="1" s="1"/>
  <c r="R380" i="1"/>
  <c r="T380" i="1" s="1"/>
  <c r="R336" i="1"/>
  <c r="T336" i="1" s="1"/>
  <c r="R320" i="1"/>
  <c r="T320" i="1" s="1"/>
  <c r="R304" i="1"/>
  <c r="T304" i="1" s="1"/>
  <c r="R1209" i="1"/>
  <c r="T1209" i="1" s="1"/>
  <c r="R1204" i="1"/>
  <c r="T1204" i="1" s="1"/>
  <c r="R1201" i="1"/>
  <c r="T1201" i="1" s="1"/>
  <c r="R1196" i="1"/>
  <c r="T1196" i="1" s="1"/>
  <c r="R1193" i="1"/>
  <c r="T1193" i="1" s="1"/>
  <c r="R1188" i="1"/>
  <c r="T1188" i="1" s="1"/>
  <c r="R1185" i="1"/>
  <c r="T1185" i="1" s="1"/>
  <c r="R1180" i="1"/>
  <c r="T1180" i="1" s="1"/>
  <c r="R1177" i="1"/>
  <c r="T1177" i="1" s="1"/>
  <c r="R1172" i="1"/>
  <c r="T1172" i="1" s="1"/>
  <c r="R1169" i="1"/>
  <c r="T1169" i="1" s="1"/>
  <c r="R1164" i="1"/>
  <c r="T1164" i="1" s="1"/>
  <c r="R1161" i="1"/>
  <c r="T1161" i="1" s="1"/>
  <c r="R1156" i="1"/>
  <c r="T1156" i="1" s="1"/>
  <c r="R1153" i="1"/>
  <c r="T1153" i="1" s="1"/>
  <c r="R1148" i="1"/>
  <c r="T1148" i="1" s="1"/>
  <c r="R1145" i="1"/>
  <c r="T1145" i="1" s="1"/>
  <c r="R1140" i="1"/>
  <c r="T1140" i="1" s="1"/>
  <c r="R1137" i="1"/>
  <c r="T1137" i="1" s="1"/>
  <c r="R1132" i="1"/>
  <c r="T1132" i="1" s="1"/>
  <c r="R1129" i="1"/>
  <c r="T1129" i="1" s="1"/>
  <c r="R1124" i="1"/>
  <c r="T1124" i="1" s="1"/>
  <c r="R1121" i="1"/>
  <c r="T1121" i="1" s="1"/>
  <c r="R1116" i="1"/>
  <c r="T1116" i="1" s="1"/>
  <c r="R1113" i="1"/>
  <c r="T1113" i="1" s="1"/>
  <c r="R1108" i="1"/>
  <c r="T1108" i="1" s="1"/>
  <c r="R1105" i="1"/>
  <c r="T1105" i="1" s="1"/>
  <c r="R1100" i="1"/>
  <c r="T1100" i="1" s="1"/>
  <c r="R1097" i="1"/>
  <c r="T1097" i="1" s="1"/>
  <c r="R1092" i="1"/>
  <c r="T1092" i="1" s="1"/>
  <c r="R1089" i="1"/>
  <c r="T1089" i="1" s="1"/>
  <c r="R1084" i="1"/>
  <c r="T1084" i="1" s="1"/>
  <c r="R1081" i="1"/>
  <c r="T1081" i="1" s="1"/>
  <c r="R1076" i="1"/>
  <c r="T1076" i="1" s="1"/>
  <c r="R1073" i="1"/>
  <c r="T1073" i="1" s="1"/>
  <c r="R1068" i="1"/>
  <c r="T1068" i="1" s="1"/>
  <c r="R1065" i="1"/>
  <c r="T1065" i="1" s="1"/>
  <c r="R1060" i="1"/>
  <c r="T1060" i="1" s="1"/>
  <c r="R1057" i="1"/>
  <c r="T1057" i="1" s="1"/>
  <c r="R1052" i="1"/>
  <c r="T1052" i="1" s="1"/>
  <c r="R1049" i="1"/>
  <c r="T1049" i="1" s="1"/>
  <c r="R1044" i="1"/>
  <c r="T1044" i="1" s="1"/>
  <c r="R1041" i="1"/>
  <c r="T1041" i="1" s="1"/>
  <c r="R1036" i="1"/>
  <c r="T1036" i="1" s="1"/>
  <c r="R1033" i="1"/>
  <c r="T1033" i="1" s="1"/>
  <c r="R1028" i="1"/>
  <c r="T1028" i="1" s="1"/>
  <c r="R1025" i="1"/>
  <c r="T1025" i="1" s="1"/>
  <c r="R1020" i="1"/>
  <c r="T1020" i="1" s="1"/>
  <c r="R1017" i="1"/>
  <c r="T1017" i="1" s="1"/>
  <c r="R1012" i="1"/>
  <c r="T1012" i="1" s="1"/>
  <c r="R1009" i="1"/>
  <c r="T1009" i="1" s="1"/>
  <c r="R1004" i="1"/>
  <c r="T1004" i="1" s="1"/>
  <c r="R1001" i="1"/>
  <c r="T1001" i="1" s="1"/>
  <c r="R996" i="1"/>
  <c r="T996" i="1" s="1"/>
  <c r="R990" i="1"/>
  <c r="T990" i="1" s="1"/>
  <c r="R987" i="1"/>
  <c r="T987" i="1" s="1"/>
  <c r="R982" i="1"/>
  <c r="T982" i="1" s="1"/>
  <c r="R979" i="1"/>
  <c r="T979" i="1" s="1"/>
  <c r="R974" i="1"/>
  <c r="T974" i="1" s="1"/>
  <c r="R971" i="1"/>
  <c r="T971" i="1" s="1"/>
  <c r="R966" i="1"/>
  <c r="T966" i="1" s="1"/>
  <c r="R963" i="1"/>
  <c r="T963" i="1" s="1"/>
  <c r="R958" i="1"/>
  <c r="T958" i="1" s="1"/>
  <c r="R955" i="1"/>
  <c r="T955" i="1" s="1"/>
  <c r="R950" i="1"/>
  <c r="T950" i="1" s="1"/>
  <c r="R947" i="1"/>
  <c r="T947" i="1" s="1"/>
  <c r="R942" i="1"/>
  <c r="T942" i="1" s="1"/>
  <c r="R939" i="1"/>
  <c r="T939" i="1" s="1"/>
  <c r="R934" i="1"/>
  <c r="T934" i="1" s="1"/>
  <c r="R931" i="1"/>
  <c r="T931" i="1" s="1"/>
  <c r="R926" i="1"/>
  <c r="T926" i="1" s="1"/>
  <c r="R923" i="1"/>
  <c r="T923" i="1" s="1"/>
  <c r="R918" i="1"/>
  <c r="T918" i="1" s="1"/>
  <c r="R915" i="1"/>
  <c r="T915" i="1" s="1"/>
  <c r="R910" i="1"/>
  <c r="T910" i="1" s="1"/>
  <c r="R907" i="1"/>
  <c r="T907" i="1" s="1"/>
  <c r="R902" i="1"/>
  <c r="T902" i="1" s="1"/>
  <c r="R899" i="1"/>
  <c r="T899" i="1" s="1"/>
  <c r="R894" i="1"/>
  <c r="T894" i="1" s="1"/>
  <c r="R891" i="1"/>
  <c r="T891" i="1" s="1"/>
  <c r="R886" i="1"/>
  <c r="T886" i="1" s="1"/>
  <c r="R880" i="1"/>
  <c r="T880" i="1" s="1"/>
  <c r="R871" i="1"/>
  <c r="T871" i="1" s="1"/>
  <c r="R866" i="1"/>
  <c r="T866" i="1" s="1"/>
  <c r="R857" i="1"/>
  <c r="T857" i="1" s="1"/>
  <c r="R854" i="1"/>
  <c r="T854" i="1" s="1"/>
  <c r="R848" i="1"/>
  <c r="T848" i="1" s="1"/>
  <c r="R839" i="1"/>
  <c r="T839" i="1" s="1"/>
  <c r="R834" i="1"/>
  <c r="T834" i="1" s="1"/>
  <c r="R825" i="1"/>
  <c r="T825" i="1" s="1"/>
  <c r="R822" i="1"/>
  <c r="T822" i="1" s="1"/>
  <c r="R815" i="1"/>
  <c r="T815" i="1" s="1"/>
  <c r="R809" i="1"/>
  <c r="T809" i="1" s="1"/>
  <c r="R806" i="1"/>
  <c r="T806" i="1" s="1"/>
  <c r="R799" i="1"/>
  <c r="T799" i="1" s="1"/>
  <c r="R793" i="1"/>
  <c r="T793" i="1" s="1"/>
  <c r="R790" i="1"/>
  <c r="T790" i="1" s="1"/>
  <c r="R783" i="1"/>
  <c r="T783" i="1" s="1"/>
  <c r="R777" i="1"/>
  <c r="T777" i="1" s="1"/>
  <c r="R774" i="1"/>
  <c r="T774" i="1" s="1"/>
  <c r="R767" i="1"/>
  <c r="T767" i="1" s="1"/>
  <c r="R761" i="1"/>
  <c r="T761" i="1" s="1"/>
  <c r="R745" i="1"/>
  <c r="T745" i="1" s="1"/>
  <c r="R729" i="1"/>
  <c r="T729" i="1" s="1"/>
  <c r="R713" i="1"/>
  <c r="T713" i="1" s="1"/>
  <c r="R697" i="1"/>
  <c r="T697" i="1" s="1"/>
  <c r="R681" i="1"/>
  <c r="T681" i="1" s="1"/>
  <c r="R665" i="1"/>
  <c r="T665" i="1" s="1"/>
  <c r="R649" i="1"/>
  <c r="T649" i="1" s="1"/>
  <c r="R620" i="1"/>
  <c r="T620" i="1" s="1"/>
  <c r="R556" i="1"/>
  <c r="T556" i="1" s="1"/>
  <c r="R492" i="1"/>
  <c r="T492" i="1" s="1"/>
  <c r="R428" i="1"/>
  <c r="T428" i="1" s="1"/>
  <c r="R364" i="1"/>
  <c r="T364" i="1" s="1"/>
  <c r="R332" i="1"/>
  <c r="T332" i="1" s="1"/>
  <c r="R316" i="1"/>
  <c r="T316" i="1" s="1"/>
  <c r="R146" i="1"/>
  <c r="T146" i="1" s="1"/>
  <c r="R1206" i="1"/>
  <c r="T1206" i="1" s="1"/>
  <c r="R1198" i="1"/>
  <c r="T1198" i="1" s="1"/>
  <c r="R1190" i="1"/>
  <c r="T1190" i="1" s="1"/>
  <c r="R1182" i="1"/>
  <c r="T1182" i="1" s="1"/>
  <c r="R1174" i="1"/>
  <c r="T1174" i="1" s="1"/>
  <c r="R1166" i="1"/>
  <c r="T1166" i="1" s="1"/>
  <c r="R1158" i="1"/>
  <c r="T1158" i="1" s="1"/>
  <c r="R1150" i="1"/>
  <c r="T1150" i="1" s="1"/>
  <c r="R1142" i="1"/>
  <c r="T1142" i="1" s="1"/>
  <c r="R1134" i="1"/>
  <c r="T1134" i="1" s="1"/>
  <c r="R1126" i="1"/>
  <c r="T1126" i="1" s="1"/>
  <c r="R1118" i="1"/>
  <c r="T1118" i="1" s="1"/>
  <c r="R1110" i="1"/>
  <c r="T1110" i="1" s="1"/>
  <c r="R1102" i="1"/>
  <c r="T1102" i="1" s="1"/>
  <c r="R1094" i="1"/>
  <c r="T1094" i="1" s="1"/>
  <c r="R1086" i="1"/>
  <c r="T1086" i="1" s="1"/>
  <c r="R1078" i="1"/>
  <c r="T1078" i="1" s="1"/>
  <c r="R1070" i="1"/>
  <c r="T1070" i="1" s="1"/>
  <c r="R1062" i="1"/>
  <c r="T1062" i="1" s="1"/>
  <c r="R1054" i="1"/>
  <c r="T1054" i="1" s="1"/>
  <c r="R1046" i="1"/>
  <c r="T1046" i="1" s="1"/>
  <c r="R1038" i="1"/>
  <c r="T1038" i="1" s="1"/>
  <c r="R1030" i="1"/>
  <c r="T1030" i="1" s="1"/>
  <c r="R1022" i="1"/>
  <c r="T1022" i="1" s="1"/>
  <c r="R1014" i="1"/>
  <c r="T1014" i="1" s="1"/>
  <c r="R1006" i="1"/>
  <c r="T1006" i="1" s="1"/>
  <c r="R998" i="1"/>
  <c r="T998" i="1" s="1"/>
  <c r="R995" i="1"/>
  <c r="T995" i="1" s="1"/>
  <c r="R992" i="1"/>
  <c r="T992" i="1" s="1"/>
  <c r="R984" i="1"/>
  <c r="T984" i="1" s="1"/>
  <c r="R976" i="1"/>
  <c r="T976" i="1" s="1"/>
  <c r="R968" i="1"/>
  <c r="T968" i="1" s="1"/>
  <c r="R960" i="1"/>
  <c r="T960" i="1" s="1"/>
  <c r="R952" i="1"/>
  <c r="T952" i="1" s="1"/>
  <c r="R944" i="1"/>
  <c r="T944" i="1" s="1"/>
  <c r="R936" i="1"/>
  <c r="T936" i="1" s="1"/>
  <c r="R928" i="1"/>
  <c r="T928" i="1" s="1"/>
  <c r="R920" i="1"/>
  <c r="T920" i="1" s="1"/>
  <c r="R912" i="1"/>
  <c r="T912" i="1" s="1"/>
  <c r="R904" i="1"/>
  <c r="T904" i="1" s="1"/>
  <c r="R896" i="1"/>
  <c r="T896" i="1" s="1"/>
  <c r="R888" i="1"/>
  <c r="T888" i="1" s="1"/>
  <c r="R879" i="1"/>
  <c r="T879" i="1" s="1"/>
  <c r="R874" i="1"/>
  <c r="T874" i="1" s="1"/>
  <c r="R865" i="1"/>
  <c r="T865" i="1" s="1"/>
  <c r="R862" i="1"/>
  <c r="T862" i="1" s="1"/>
  <c r="R859" i="1"/>
  <c r="T859" i="1" s="1"/>
  <c r="R856" i="1"/>
  <c r="T856" i="1" s="1"/>
  <c r="R847" i="1"/>
  <c r="T847" i="1" s="1"/>
  <c r="R842" i="1"/>
  <c r="T842" i="1" s="1"/>
  <c r="R833" i="1"/>
  <c r="T833" i="1" s="1"/>
  <c r="R830" i="1"/>
  <c r="T830" i="1" s="1"/>
  <c r="R827" i="1"/>
  <c r="T827" i="1" s="1"/>
  <c r="R821" i="1"/>
  <c r="T821" i="1" s="1"/>
  <c r="R818" i="1"/>
  <c r="T818" i="1" s="1"/>
  <c r="R811" i="1"/>
  <c r="T811" i="1" s="1"/>
  <c r="R805" i="1"/>
  <c r="T805" i="1" s="1"/>
  <c r="R802" i="1"/>
  <c r="T802" i="1" s="1"/>
  <c r="R795" i="1"/>
  <c r="T795" i="1" s="1"/>
  <c r="R789" i="1"/>
  <c r="T789" i="1" s="1"/>
  <c r="R786" i="1"/>
  <c r="T786" i="1" s="1"/>
  <c r="R779" i="1"/>
  <c r="T779" i="1" s="1"/>
  <c r="R773" i="1"/>
  <c r="T773" i="1" s="1"/>
  <c r="R770" i="1"/>
  <c r="T770" i="1" s="1"/>
  <c r="R757" i="1"/>
  <c r="T757" i="1" s="1"/>
  <c r="R741" i="1"/>
  <c r="T741" i="1" s="1"/>
  <c r="R725" i="1"/>
  <c r="T725" i="1" s="1"/>
  <c r="R709" i="1"/>
  <c r="T709" i="1" s="1"/>
  <c r="R693" i="1"/>
  <c r="T693" i="1" s="1"/>
  <c r="R677" i="1"/>
  <c r="T677" i="1" s="1"/>
  <c r="R661" i="1"/>
  <c r="T661" i="1" s="1"/>
  <c r="R645" i="1"/>
  <c r="T645" i="1" s="1"/>
  <c r="R604" i="1"/>
  <c r="T604" i="1" s="1"/>
  <c r="R540" i="1"/>
  <c r="T540" i="1" s="1"/>
  <c r="R476" i="1"/>
  <c r="T476" i="1" s="1"/>
  <c r="R412" i="1"/>
  <c r="T412" i="1" s="1"/>
  <c r="R348" i="1"/>
  <c r="T348" i="1" s="1"/>
  <c r="R328" i="1"/>
  <c r="T328" i="1" s="1"/>
  <c r="R312" i="1"/>
  <c r="T312" i="1" s="1"/>
  <c r="R2" i="1"/>
  <c r="T2" i="1" s="1"/>
  <c r="R1208" i="1"/>
  <c r="T1208" i="1" s="1"/>
  <c r="R1205" i="1"/>
  <c r="T1205" i="1" s="1"/>
  <c r="R1200" i="1"/>
  <c r="T1200" i="1" s="1"/>
  <c r="R1197" i="1"/>
  <c r="T1197" i="1" s="1"/>
  <c r="R1192" i="1"/>
  <c r="T1192" i="1" s="1"/>
  <c r="R1189" i="1"/>
  <c r="T1189" i="1" s="1"/>
  <c r="R1184" i="1"/>
  <c r="T1184" i="1" s="1"/>
  <c r="R1181" i="1"/>
  <c r="T1181" i="1" s="1"/>
  <c r="R1176" i="1"/>
  <c r="T1176" i="1" s="1"/>
  <c r="R1173" i="1"/>
  <c r="T1173" i="1" s="1"/>
  <c r="R1168" i="1"/>
  <c r="T1168" i="1" s="1"/>
  <c r="R1165" i="1"/>
  <c r="T1165" i="1" s="1"/>
  <c r="R1160" i="1"/>
  <c r="T1160" i="1" s="1"/>
  <c r="R1157" i="1"/>
  <c r="T1157" i="1" s="1"/>
  <c r="R1152" i="1"/>
  <c r="T1152" i="1" s="1"/>
  <c r="R1149" i="1"/>
  <c r="T1149" i="1" s="1"/>
  <c r="R1144" i="1"/>
  <c r="T1144" i="1" s="1"/>
  <c r="R1141" i="1"/>
  <c r="T1141" i="1" s="1"/>
  <c r="R1136" i="1"/>
  <c r="T1136" i="1" s="1"/>
  <c r="R1133" i="1"/>
  <c r="T1133" i="1" s="1"/>
  <c r="R1128" i="1"/>
  <c r="T1128" i="1" s="1"/>
  <c r="R1125" i="1"/>
  <c r="T1125" i="1" s="1"/>
  <c r="R1120" i="1"/>
  <c r="T1120" i="1" s="1"/>
  <c r="R1117" i="1"/>
  <c r="T1117" i="1" s="1"/>
  <c r="R1112" i="1"/>
  <c r="T1112" i="1" s="1"/>
  <c r="R1109" i="1"/>
  <c r="T1109" i="1" s="1"/>
  <c r="R1104" i="1"/>
  <c r="T1104" i="1" s="1"/>
  <c r="R1101" i="1"/>
  <c r="T1101" i="1" s="1"/>
  <c r="R1096" i="1"/>
  <c r="T1096" i="1" s="1"/>
  <c r="R1093" i="1"/>
  <c r="T1093" i="1" s="1"/>
  <c r="R1088" i="1"/>
  <c r="T1088" i="1" s="1"/>
  <c r="R1085" i="1"/>
  <c r="T1085" i="1" s="1"/>
  <c r="R1080" i="1"/>
  <c r="T1080" i="1" s="1"/>
  <c r="R1077" i="1"/>
  <c r="T1077" i="1" s="1"/>
  <c r="R1072" i="1"/>
  <c r="T1072" i="1" s="1"/>
  <c r="R1069" i="1"/>
  <c r="T1069" i="1" s="1"/>
  <c r="R1064" i="1"/>
  <c r="T1064" i="1" s="1"/>
  <c r="R1061" i="1"/>
  <c r="T1061" i="1" s="1"/>
  <c r="R1056" i="1"/>
  <c r="T1056" i="1" s="1"/>
  <c r="R1053" i="1"/>
  <c r="T1053" i="1" s="1"/>
  <c r="R1048" i="1"/>
  <c r="T1048" i="1" s="1"/>
  <c r="R1045" i="1"/>
  <c r="T1045" i="1" s="1"/>
  <c r="R1040" i="1"/>
  <c r="T1040" i="1" s="1"/>
  <c r="R1037" i="1"/>
  <c r="T1037" i="1" s="1"/>
  <c r="R1032" i="1"/>
  <c r="T1032" i="1" s="1"/>
  <c r="R1029" i="1"/>
  <c r="T1029" i="1" s="1"/>
  <c r="R1024" i="1"/>
  <c r="T1024" i="1" s="1"/>
  <c r="R1021" i="1"/>
  <c r="T1021" i="1" s="1"/>
  <c r="R1016" i="1"/>
  <c r="T1016" i="1" s="1"/>
  <c r="R1013" i="1"/>
  <c r="T1013" i="1" s="1"/>
  <c r="R1008" i="1"/>
  <c r="T1008" i="1" s="1"/>
  <c r="R1005" i="1"/>
  <c r="T1005" i="1" s="1"/>
  <c r="R1000" i="1"/>
  <c r="T1000" i="1" s="1"/>
  <c r="R997" i="1"/>
  <c r="T997" i="1" s="1"/>
  <c r="R994" i="1"/>
  <c r="T994" i="1" s="1"/>
  <c r="R991" i="1"/>
  <c r="T991" i="1" s="1"/>
  <c r="R986" i="1"/>
  <c r="T986" i="1" s="1"/>
  <c r="R983" i="1"/>
  <c r="T983" i="1" s="1"/>
  <c r="R978" i="1"/>
  <c r="T978" i="1" s="1"/>
  <c r="R975" i="1"/>
  <c r="T975" i="1" s="1"/>
  <c r="R970" i="1"/>
  <c r="T970" i="1" s="1"/>
  <c r="R967" i="1"/>
  <c r="T967" i="1" s="1"/>
  <c r="R962" i="1"/>
  <c r="T962" i="1" s="1"/>
  <c r="R959" i="1"/>
  <c r="T959" i="1" s="1"/>
  <c r="R954" i="1"/>
  <c r="T954" i="1" s="1"/>
  <c r="R951" i="1"/>
  <c r="T951" i="1" s="1"/>
  <c r="R946" i="1"/>
  <c r="T946" i="1" s="1"/>
  <c r="R943" i="1"/>
  <c r="T943" i="1" s="1"/>
  <c r="R938" i="1"/>
  <c r="T938" i="1" s="1"/>
  <c r="R935" i="1"/>
  <c r="T935" i="1" s="1"/>
  <c r="R930" i="1"/>
  <c r="T930" i="1" s="1"/>
  <c r="R927" i="1"/>
  <c r="T927" i="1" s="1"/>
  <c r="R922" i="1"/>
  <c r="T922" i="1" s="1"/>
  <c r="R919" i="1"/>
  <c r="T919" i="1" s="1"/>
  <c r="R914" i="1"/>
  <c r="T914" i="1" s="1"/>
  <c r="R911" i="1"/>
  <c r="T911" i="1" s="1"/>
  <c r="R906" i="1"/>
  <c r="T906" i="1" s="1"/>
  <c r="R903" i="1"/>
  <c r="T903" i="1" s="1"/>
  <c r="R898" i="1"/>
  <c r="T898" i="1" s="1"/>
  <c r="R895" i="1"/>
  <c r="T895" i="1" s="1"/>
  <c r="R890" i="1"/>
  <c r="T890" i="1" s="1"/>
  <c r="R887" i="1"/>
  <c r="T887" i="1" s="1"/>
  <c r="R882" i="1"/>
  <c r="T882" i="1" s="1"/>
  <c r="R873" i="1"/>
  <c r="T873" i="1" s="1"/>
  <c r="R870" i="1"/>
  <c r="T870" i="1" s="1"/>
  <c r="R867" i="1"/>
  <c r="T867" i="1" s="1"/>
  <c r="R864" i="1"/>
  <c r="T864" i="1" s="1"/>
  <c r="R861" i="1"/>
  <c r="T861" i="1" s="1"/>
  <c r="R855" i="1"/>
  <c r="T855" i="1" s="1"/>
  <c r="R850" i="1"/>
  <c r="T850" i="1" s="1"/>
  <c r="R841" i="1"/>
  <c r="T841" i="1" s="1"/>
  <c r="R838" i="1"/>
  <c r="T838" i="1" s="1"/>
  <c r="R835" i="1"/>
  <c r="T835" i="1" s="1"/>
  <c r="R832" i="1"/>
  <c r="T832" i="1" s="1"/>
  <c r="R829" i="1"/>
  <c r="T829" i="1" s="1"/>
  <c r="R823" i="1"/>
  <c r="T823" i="1" s="1"/>
  <c r="R817" i="1"/>
  <c r="T817" i="1" s="1"/>
  <c r="R814" i="1"/>
  <c r="T814" i="1" s="1"/>
  <c r="R807" i="1"/>
  <c r="T807" i="1" s="1"/>
  <c r="R801" i="1"/>
  <c r="T801" i="1" s="1"/>
  <c r="R798" i="1"/>
  <c r="T798" i="1" s="1"/>
  <c r="R791" i="1"/>
  <c r="T791" i="1" s="1"/>
  <c r="R785" i="1"/>
  <c r="T785" i="1" s="1"/>
  <c r="R782" i="1"/>
  <c r="T782" i="1" s="1"/>
  <c r="R775" i="1"/>
  <c r="T775" i="1" s="1"/>
  <c r="R769" i="1"/>
  <c r="T769" i="1" s="1"/>
  <c r="R759" i="1"/>
  <c r="T759" i="1" s="1"/>
  <c r="R753" i="1"/>
  <c r="T753" i="1" s="1"/>
  <c r="R737" i="1"/>
  <c r="T737" i="1" s="1"/>
  <c r="R721" i="1"/>
  <c r="T721" i="1" s="1"/>
  <c r="R705" i="1"/>
  <c r="T705" i="1" s="1"/>
  <c r="R689" i="1"/>
  <c r="T689" i="1" s="1"/>
  <c r="R673" i="1"/>
  <c r="T673" i="1" s="1"/>
  <c r="R657" i="1"/>
  <c r="T657" i="1" s="1"/>
  <c r="R641" i="1"/>
  <c r="T641" i="1" s="1"/>
  <c r="R588" i="1"/>
  <c r="T588" i="1" s="1"/>
  <c r="R524" i="1"/>
  <c r="T524" i="1" s="1"/>
  <c r="R460" i="1"/>
  <c r="T460" i="1" s="1"/>
  <c r="R396" i="1"/>
  <c r="T396" i="1" s="1"/>
  <c r="R340" i="1"/>
  <c r="T340" i="1" s="1"/>
  <c r="R324" i="1"/>
  <c r="T324" i="1" s="1"/>
  <c r="R308" i="1"/>
  <c r="T308" i="1" s="1"/>
  <c r="R884" i="1"/>
  <c r="T884" i="1" s="1"/>
  <c r="R876" i="1"/>
  <c r="T876" i="1" s="1"/>
  <c r="R868" i="1"/>
  <c r="T868" i="1" s="1"/>
  <c r="R860" i="1"/>
  <c r="T860" i="1" s="1"/>
  <c r="R852" i="1"/>
  <c r="T852" i="1" s="1"/>
  <c r="R844" i="1"/>
  <c r="T844" i="1" s="1"/>
  <c r="R836" i="1"/>
  <c r="T836" i="1" s="1"/>
  <c r="R828" i="1"/>
  <c r="T828" i="1" s="1"/>
  <c r="R820" i="1"/>
  <c r="T820" i="1" s="1"/>
  <c r="R812" i="1"/>
  <c r="T812" i="1" s="1"/>
  <c r="R804" i="1"/>
  <c r="T804" i="1" s="1"/>
  <c r="R796" i="1"/>
  <c r="T796" i="1" s="1"/>
  <c r="R788" i="1"/>
  <c r="T788" i="1" s="1"/>
  <c r="R780" i="1"/>
  <c r="T780" i="1" s="1"/>
  <c r="R772" i="1"/>
  <c r="T772" i="1" s="1"/>
  <c r="R764" i="1"/>
  <c r="T764" i="1" s="1"/>
  <c r="R756" i="1"/>
  <c r="T756" i="1" s="1"/>
  <c r="R748" i="1"/>
  <c r="T748" i="1" s="1"/>
  <c r="R740" i="1"/>
  <c r="T740" i="1" s="1"/>
  <c r="R732" i="1"/>
  <c r="T732" i="1" s="1"/>
  <c r="R724" i="1"/>
  <c r="T724" i="1" s="1"/>
  <c r="R716" i="1"/>
  <c r="T716" i="1" s="1"/>
  <c r="R708" i="1"/>
  <c r="T708" i="1" s="1"/>
  <c r="R700" i="1"/>
  <c r="T700" i="1" s="1"/>
  <c r="R692" i="1"/>
  <c r="T692" i="1" s="1"/>
  <c r="R684" i="1"/>
  <c r="T684" i="1" s="1"/>
  <c r="R676" i="1"/>
  <c r="T676" i="1" s="1"/>
  <c r="R668" i="1"/>
  <c r="T668" i="1" s="1"/>
  <c r="R660" i="1"/>
  <c r="T660" i="1" s="1"/>
  <c r="R652" i="1"/>
  <c r="T652" i="1" s="1"/>
  <c r="R644" i="1"/>
  <c r="T644" i="1" s="1"/>
  <c r="R638" i="1"/>
  <c r="T638" i="1" s="1"/>
  <c r="R635" i="1"/>
  <c r="T635" i="1" s="1"/>
  <c r="R631" i="1"/>
  <c r="T631" i="1" s="1"/>
  <c r="R624" i="1"/>
  <c r="T624" i="1" s="1"/>
  <c r="R617" i="1"/>
  <c r="T617" i="1" s="1"/>
  <c r="R613" i="1"/>
  <c r="T613" i="1" s="1"/>
  <c r="R610" i="1"/>
  <c r="T610" i="1" s="1"/>
  <c r="R606" i="1"/>
  <c r="T606" i="1" s="1"/>
  <c r="R603" i="1"/>
  <c r="T603" i="1" s="1"/>
  <c r="R599" i="1"/>
  <c r="T599" i="1" s="1"/>
  <c r="R592" i="1"/>
  <c r="T592" i="1" s="1"/>
  <c r="R585" i="1"/>
  <c r="T585" i="1" s="1"/>
  <c r="R581" i="1"/>
  <c r="T581" i="1" s="1"/>
  <c r="R578" i="1"/>
  <c r="T578" i="1" s="1"/>
  <c r="R574" i="1"/>
  <c r="T574" i="1" s="1"/>
  <c r="R571" i="1"/>
  <c r="T571" i="1" s="1"/>
  <c r="R567" i="1"/>
  <c r="T567" i="1" s="1"/>
  <c r="R560" i="1"/>
  <c r="T560" i="1" s="1"/>
  <c r="R553" i="1"/>
  <c r="T553" i="1" s="1"/>
  <c r="R549" i="1"/>
  <c r="T549" i="1" s="1"/>
  <c r="R546" i="1"/>
  <c r="T546" i="1" s="1"/>
  <c r="R542" i="1"/>
  <c r="T542" i="1" s="1"/>
  <c r="R539" i="1"/>
  <c r="T539" i="1" s="1"/>
  <c r="R535" i="1"/>
  <c r="T535" i="1" s="1"/>
  <c r="R528" i="1"/>
  <c r="T528" i="1" s="1"/>
  <c r="R521" i="1"/>
  <c r="T521" i="1" s="1"/>
  <c r="R517" i="1"/>
  <c r="T517" i="1" s="1"/>
  <c r="R514" i="1"/>
  <c r="T514" i="1" s="1"/>
  <c r="R510" i="1"/>
  <c r="T510" i="1" s="1"/>
  <c r="R507" i="1"/>
  <c r="T507" i="1" s="1"/>
  <c r="R503" i="1"/>
  <c r="T503" i="1" s="1"/>
  <c r="R496" i="1"/>
  <c r="T496" i="1" s="1"/>
  <c r="R489" i="1"/>
  <c r="T489" i="1" s="1"/>
  <c r="R485" i="1"/>
  <c r="T485" i="1" s="1"/>
  <c r="R482" i="1"/>
  <c r="T482" i="1" s="1"/>
  <c r="R478" i="1"/>
  <c r="T478" i="1" s="1"/>
  <c r="R475" i="1"/>
  <c r="T475" i="1" s="1"/>
  <c r="R471" i="1"/>
  <c r="T471" i="1" s="1"/>
  <c r="R464" i="1"/>
  <c r="T464" i="1" s="1"/>
  <c r="R457" i="1"/>
  <c r="T457" i="1" s="1"/>
  <c r="R453" i="1"/>
  <c r="T453" i="1" s="1"/>
  <c r="R450" i="1"/>
  <c r="T450" i="1" s="1"/>
  <c r="R446" i="1"/>
  <c r="T446" i="1" s="1"/>
  <c r="R443" i="1"/>
  <c r="T443" i="1" s="1"/>
  <c r="R439" i="1"/>
  <c r="T439" i="1" s="1"/>
  <c r="R432" i="1"/>
  <c r="T432" i="1" s="1"/>
  <c r="R425" i="1"/>
  <c r="T425" i="1" s="1"/>
  <c r="R421" i="1"/>
  <c r="T421" i="1" s="1"/>
  <c r="R418" i="1"/>
  <c r="T418" i="1" s="1"/>
  <c r="R414" i="1"/>
  <c r="T414" i="1" s="1"/>
  <c r="R411" i="1"/>
  <c r="T411" i="1" s="1"/>
  <c r="R407" i="1"/>
  <c r="T407" i="1" s="1"/>
  <c r="R400" i="1"/>
  <c r="T400" i="1" s="1"/>
  <c r="R393" i="1"/>
  <c r="T393" i="1" s="1"/>
  <c r="R389" i="1"/>
  <c r="T389" i="1" s="1"/>
  <c r="R386" i="1"/>
  <c r="T386" i="1" s="1"/>
  <c r="R382" i="1"/>
  <c r="T382" i="1" s="1"/>
  <c r="R379" i="1"/>
  <c r="T379" i="1" s="1"/>
  <c r="R375" i="1"/>
  <c r="T375" i="1" s="1"/>
  <c r="R368" i="1"/>
  <c r="T368" i="1" s="1"/>
  <c r="R361" i="1"/>
  <c r="T361" i="1" s="1"/>
  <c r="R357" i="1"/>
  <c r="T357" i="1" s="1"/>
  <c r="R354" i="1"/>
  <c r="T354" i="1" s="1"/>
  <c r="R350" i="1"/>
  <c r="T350" i="1" s="1"/>
  <c r="R347" i="1"/>
  <c r="T347" i="1" s="1"/>
  <c r="R343" i="1"/>
  <c r="T343" i="1" s="1"/>
  <c r="R335" i="1"/>
  <c r="T335" i="1" s="1"/>
  <c r="R327" i="1"/>
  <c r="T327" i="1" s="1"/>
  <c r="R319" i="1"/>
  <c r="T319" i="1" s="1"/>
  <c r="R311" i="1"/>
  <c r="T311" i="1" s="1"/>
  <c r="R303" i="1"/>
  <c r="T303" i="1" s="1"/>
  <c r="R300" i="1"/>
  <c r="T300" i="1" s="1"/>
  <c r="R296" i="1"/>
  <c r="T296" i="1" s="1"/>
  <c r="R292" i="1"/>
  <c r="T292" i="1" s="1"/>
  <c r="R288" i="1"/>
  <c r="T288" i="1" s="1"/>
  <c r="R284" i="1"/>
  <c r="T284" i="1" s="1"/>
  <c r="R280" i="1"/>
  <c r="T280" i="1" s="1"/>
  <c r="R276" i="1"/>
  <c r="T276" i="1" s="1"/>
  <c r="R272" i="1"/>
  <c r="T272" i="1" s="1"/>
  <c r="R268" i="1"/>
  <c r="T268" i="1" s="1"/>
  <c r="R264" i="1"/>
  <c r="T264" i="1" s="1"/>
  <c r="R260" i="1"/>
  <c r="T260" i="1" s="1"/>
  <c r="R256" i="1"/>
  <c r="T256" i="1" s="1"/>
  <c r="R252" i="1"/>
  <c r="T252" i="1" s="1"/>
  <c r="R248" i="1"/>
  <c r="T248" i="1" s="1"/>
  <c r="R244" i="1"/>
  <c r="T244" i="1" s="1"/>
  <c r="R240" i="1"/>
  <c r="T240" i="1" s="1"/>
  <c r="R236" i="1"/>
  <c r="T236" i="1" s="1"/>
  <c r="R232" i="1"/>
  <c r="T232" i="1" s="1"/>
  <c r="R228" i="1"/>
  <c r="T228" i="1" s="1"/>
  <c r="R224" i="1"/>
  <c r="T224" i="1" s="1"/>
  <c r="R220" i="1"/>
  <c r="T220" i="1" s="1"/>
  <c r="R216" i="1"/>
  <c r="T216" i="1" s="1"/>
  <c r="R212" i="1"/>
  <c r="T212" i="1" s="1"/>
  <c r="R208" i="1"/>
  <c r="T208" i="1" s="1"/>
  <c r="R204" i="1"/>
  <c r="T204" i="1" s="1"/>
  <c r="R200" i="1"/>
  <c r="T200" i="1" s="1"/>
  <c r="R196" i="1"/>
  <c r="T196" i="1" s="1"/>
  <c r="R192" i="1"/>
  <c r="T192" i="1" s="1"/>
  <c r="R188" i="1"/>
  <c r="T188" i="1" s="1"/>
  <c r="R184" i="1"/>
  <c r="T184" i="1" s="1"/>
  <c r="R180" i="1"/>
  <c r="T180" i="1" s="1"/>
  <c r="R176" i="1"/>
  <c r="T176" i="1" s="1"/>
  <c r="R172" i="1"/>
  <c r="T172" i="1" s="1"/>
  <c r="R169" i="1"/>
  <c r="T169" i="1" s="1"/>
  <c r="R165" i="1"/>
  <c r="T165" i="1" s="1"/>
  <c r="R161" i="1"/>
  <c r="T161" i="1" s="1"/>
  <c r="R157" i="1"/>
  <c r="T157" i="1" s="1"/>
  <c r="R150" i="1"/>
  <c r="T150" i="1" s="1"/>
  <c r="R143" i="1"/>
  <c r="T143" i="1" s="1"/>
  <c r="R139" i="1"/>
  <c r="T139" i="1" s="1"/>
  <c r="R136" i="1"/>
  <c r="T136" i="1" s="1"/>
  <c r="R132" i="1"/>
  <c r="T132" i="1" s="1"/>
  <c r="R128" i="1"/>
  <c r="T128" i="1" s="1"/>
  <c r="R124" i="1"/>
  <c r="T124" i="1" s="1"/>
  <c r="R121" i="1"/>
  <c r="T121" i="1" s="1"/>
  <c r="R117" i="1"/>
  <c r="T117" i="1" s="1"/>
  <c r="R110" i="1"/>
  <c r="T110" i="1" s="1"/>
  <c r="R106" i="1"/>
  <c r="T106" i="1" s="1"/>
  <c r="R103" i="1"/>
  <c r="T103" i="1" s="1"/>
  <c r="R99" i="1"/>
  <c r="T99" i="1" s="1"/>
  <c r="R66" i="1"/>
  <c r="T66" i="1" s="1"/>
  <c r="R766" i="1"/>
  <c r="T766" i="1" s="1"/>
  <c r="R763" i="1"/>
  <c r="T763" i="1" s="1"/>
  <c r="R758" i="1"/>
  <c r="T758" i="1" s="1"/>
  <c r="R755" i="1"/>
  <c r="T755" i="1" s="1"/>
  <c r="R750" i="1"/>
  <c r="T750" i="1" s="1"/>
  <c r="R747" i="1"/>
  <c r="T747" i="1" s="1"/>
  <c r="R742" i="1"/>
  <c r="T742" i="1" s="1"/>
  <c r="R739" i="1"/>
  <c r="T739" i="1" s="1"/>
  <c r="R734" i="1"/>
  <c r="T734" i="1" s="1"/>
  <c r="R731" i="1"/>
  <c r="T731" i="1" s="1"/>
  <c r="R726" i="1"/>
  <c r="T726" i="1" s="1"/>
  <c r="R723" i="1"/>
  <c r="T723" i="1" s="1"/>
  <c r="R718" i="1"/>
  <c r="T718" i="1" s="1"/>
  <c r="R715" i="1"/>
  <c r="T715" i="1" s="1"/>
  <c r="R710" i="1"/>
  <c r="T710" i="1" s="1"/>
  <c r="R707" i="1"/>
  <c r="T707" i="1" s="1"/>
  <c r="R702" i="1"/>
  <c r="T702" i="1" s="1"/>
  <c r="R699" i="1"/>
  <c r="T699" i="1" s="1"/>
  <c r="R694" i="1"/>
  <c r="T694" i="1" s="1"/>
  <c r="T691" i="1"/>
  <c r="R686" i="1"/>
  <c r="T686" i="1" s="1"/>
  <c r="R683" i="1"/>
  <c r="T683" i="1" s="1"/>
  <c r="R678" i="1"/>
  <c r="T678" i="1" s="1"/>
  <c r="R675" i="1"/>
  <c r="T675" i="1" s="1"/>
  <c r="R670" i="1"/>
  <c r="T670" i="1" s="1"/>
  <c r="R667" i="1"/>
  <c r="T667" i="1" s="1"/>
  <c r="R662" i="1"/>
  <c r="T662" i="1" s="1"/>
  <c r="R659" i="1"/>
  <c r="T659" i="1" s="1"/>
  <c r="R654" i="1"/>
  <c r="T654" i="1" s="1"/>
  <c r="R651" i="1"/>
  <c r="T651" i="1" s="1"/>
  <c r="R646" i="1"/>
  <c r="T646" i="1" s="1"/>
  <c r="R643" i="1"/>
  <c r="T643" i="1" s="1"/>
  <c r="R637" i="1"/>
  <c r="T637" i="1" s="1"/>
  <c r="R634" i="1"/>
  <c r="T634" i="1" s="1"/>
  <c r="R630" i="1"/>
  <c r="T630" i="1" s="1"/>
  <c r="R627" i="1"/>
  <c r="T627" i="1" s="1"/>
  <c r="R623" i="1"/>
  <c r="T623" i="1" s="1"/>
  <c r="R616" i="1"/>
  <c r="T616" i="1" s="1"/>
  <c r="R612" i="1"/>
  <c r="T612" i="1" s="1"/>
  <c r="R609" i="1"/>
  <c r="T609" i="1" s="1"/>
  <c r="R605" i="1"/>
  <c r="T605" i="1" s="1"/>
  <c r="R602" i="1"/>
  <c r="T602" i="1" s="1"/>
  <c r="R598" i="1"/>
  <c r="T598" i="1" s="1"/>
  <c r="R595" i="1"/>
  <c r="T595" i="1" s="1"/>
  <c r="R591" i="1"/>
  <c r="T591" i="1" s="1"/>
  <c r="R584" i="1"/>
  <c r="T584" i="1" s="1"/>
  <c r="R580" i="1"/>
  <c r="T580" i="1" s="1"/>
  <c r="R577" i="1"/>
  <c r="T577" i="1" s="1"/>
  <c r="R573" i="1"/>
  <c r="T573" i="1" s="1"/>
  <c r="R570" i="1"/>
  <c r="T570" i="1" s="1"/>
  <c r="R566" i="1"/>
  <c r="T566" i="1" s="1"/>
  <c r="R563" i="1"/>
  <c r="T563" i="1" s="1"/>
  <c r="R559" i="1"/>
  <c r="T559" i="1" s="1"/>
  <c r="R552" i="1"/>
  <c r="T552" i="1" s="1"/>
  <c r="R548" i="1"/>
  <c r="T548" i="1" s="1"/>
  <c r="R545" i="1"/>
  <c r="T545" i="1" s="1"/>
  <c r="R541" i="1"/>
  <c r="T541" i="1" s="1"/>
  <c r="R538" i="1"/>
  <c r="T538" i="1" s="1"/>
  <c r="R534" i="1"/>
  <c r="T534" i="1" s="1"/>
  <c r="R531" i="1"/>
  <c r="T531" i="1" s="1"/>
  <c r="R527" i="1"/>
  <c r="T527" i="1" s="1"/>
  <c r="R520" i="1"/>
  <c r="T520" i="1" s="1"/>
  <c r="R516" i="1"/>
  <c r="T516" i="1" s="1"/>
  <c r="R513" i="1"/>
  <c r="T513" i="1" s="1"/>
  <c r="R509" i="1"/>
  <c r="T509" i="1" s="1"/>
  <c r="R506" i="1"/>
  <c r="T506" i="1" s="1"/>
  <c r="R502" i="1"/>
  <c r="T502" i="1" s="1"/>
  <c r="R499" i="1"/>
  <c r="T499" i="1" s="1"/>
  <c r="R495" i="1"/>
  <c r="T495" i="1" s="1"/>
  <c r="R488" i="1"/>
  <c r="T488" i="1" s="1"/>
  <c r="R484" i="1"/>
  <c r="T484" i="1" s="1"/>
  <c r="R481" i="1"/>
  <c r="T481" i="1" s="1"/>
  <c r="R477" i="1"/>
  <c r="T477" i="1" s="1"/>
  <c r="R474" i="1"/>
  <c r="T474" i="1" s="1"/>
  <c r="R470" i="1"/>
  <c r="T470" i="1" s="1"/>
  <c r="R467" i="1"/>
  <c r="T467" i="1" s="1"/>
  <c r="R463" i="1"/>
  <c r="T463" i="1" s="1"/>
  <c r="R456" i="1"/>
  <c r="T456" i="1" s="1"/>
  <c r="R452" i="1"/>
  <c r="T452" i="1" s="1"/>
  <c r="R449" i="1"/>
  <c r="T449" i="1" s="1"/>
  <c r="R445" i="1"/>
  <c r="T445" i="1" s="1"/>
  <c r="R442" i="1"/>
  <c r="T442" i="1" s="1"/>
  <c r="R438" i="1"/>
  <c r="T438" i="1" s="1"/>
  <c r="R435" i="1"/>
  <c r="T435" i="1" s="1"/>
  <c r="R431" i="1"/>
  <c r="T431" i="1" s="1"/>
  <c r="R424" i="1"/>
  <c r="T424" i="1" s="1"/>
  <c r="R420" i="1"/>
  <c r="T420" i="1" s="1"/>
  <c r="R417" i="1"/>
  <c r="T417" i="1" s="1"/>
  <c r="R413" i="1"/>
  <c r="T413" i="1" s="1"/>
  <c r="R410" i="1"/>
  <c r="T410" i="1" s="1"/>
  <c r="R406" i="1"/>
  <c r="T406" i="1" s="1"/>
  <c r="R403" i="1"/>
  <c r="T403" i="1" s="1"/>
  <c r="R399" i="1"/>
  <c r="T399" i="1" s="1"/>
  <c r="R392" i="1"/>
  <c r="T392" i="1" s="1"/>
  <c r="R388" i="1"/>
  <c r="T388" i="1" s="1"/>
  <c r="R385" i="1"/>
  <c r="T385" i="1" s="1"/>
  <c r="R381" i="1"/>
  <c r="T381" i="1" s="1"/>
  <c r="R378" i="1"/>
  <c r="T378" i="1" s="1"/>
  <c r="R374" i="1"/>
  <c r="T374" i="1" s="1"/>
  <c r="R371" i="1"/>
  <c r="T371" i="1" s="1"/>
  <c r="R367" i="1"/>
  <c r="T367" i="1" s="1"/>
  <c r="R360" i="1"/>
  <c r="T360" i="1" s="1"/>
  <c r="R356" i="1"/>
  <c r="T356" i="1" s="1"/>
  <c r="R353" i="1"/>
  <c r="T353" i="1" s="1"/>
  <c r="R349" i="1"/>
  <c r="T349" i="1" s="1"/>
  <c r="R346" i="1"/>
  <c r="T346" i="1" s="1"/>
  <c r="R342" i="1"/>
  <c r="T342" i="1" s="1"/>
  <c r="R337" i="1"/>
  <c r="T337" i="1" s="1"/>
  <c r="R334" i="1"/>
  <c r="T334" i="1" s="1"/>
  <c r="R329" i="1"/>
  <c r="T329" i="1" s="1"/>
  <c r="R326" i="1"/>
  <c r="T326" i="1" s="1"/>
  <c r="R321" i="1"/>
  <c r="T321" i="1" s="1"/>
  <c r="R318" i="1"/>
  <c r="T318" i="1" s="1"/>
  <c r="R313" i="1"/>
  <c r="T313" i="1" s="1"/>
  <c r="R310" i="1"/>
  <c r="T310" i="1" s="1"/>
  <c r="R305" i="1"/>
  <c r="T305" i="1" s="1"/>
  <c r="R302" i="1"/>
  <c r="T302" i="1" s="1"/>
  <c r="R299" i="1"/>
  <c r="T299" i="1" s="1"/>
  <c r="R295" i="1"/>
  <c r="T295" i="1" s="1"/>
  <c r="R291" i="1"/>
  <c r="T291" i="1" s="1"/>
  <c r="R287" i="1"/>
  <c r="T287" i="1" s="1"/>
  <c r="R283" i="1"/>
  <c r="T283" i="1" s="1"/>
  <c r="R279" i="1"/>
  <c r="T279" i="1" s="1"/>
  <c r="R275" i="1"/>
  <c r="T275" i="1" s="1"/>
  <c r="R271" i="1"/>
  <c r="T271" i="1" s="1"/>
  <c r="R267" i="1"/>
  <c r="T267" i="1" s="1"/>
  <c r="R263" i="1"/>
  <c r="T263" i="1" s="1"/>
  <c r="R259" i="1"/>
  <c r="T259" i="1" s="1"/>
  <c r="R255" i="1"/>
  <c r="T255" i="1" s="1"/>
  <c r="R251" i="1"/>
  <c r="T251" i="1" s="1"/>
  <c r="R247" i="1"/>
  <c r="T247" i="1" s="1"/>
  <c r="R243" i="1"/>
  <c r="T243" i="1" s="1"/>
  <c r="R239" i="1"/>
  <c r="T239" i="1" s="1"/>
  <c r="R235" i="1"/>
  <c r="T235" i="1" s="1"/>
  <c r="R231" i="1"/>
  <c r="T231" i="1" s="1"/>
  <c r="R227" i="1"/>
  <c r="T227" i="1" s="1"/>
  <c r="R223" i="1"/>
  <c r="T223" i="1" s="1"/>
  <c r="R219" i="1"/>
  <c r="T219" i="1" s="1"/>
  <c r="R215" i="1"/>
  <c r="T215" i="1" s="1"/>
  <c r="R211" i="1"/>
  <c r="T211" i="1" s="1"/>
  <c r="R207" i="1"/>
  <c r="T207" i="1" s="1"/>
  <c r="R203" i="1"/>
  <c r="T203" i="1" s="1"/>
  <c r="R199" i="1"/>
  <c r="T199" i="1" s="1"/>
  <c r="R195" i="1"/>
  <c r="T195" i="1" s="1"/>
  <c r="R191" i="1"/>
  <c r="T191" i="1" s="1"/>
  <c r="R187" i="1"/>
  <c r="T187" i="1" s="1"/>
  <c r="R183" i="1"/>
  <c r="T183" i="1" s="1"/>
  <c r="R179" i="1"/>
  <c r="T179" i="1" s="1"/>
  <c r="R175" i="1"/>
  <c r="T175" i="1" s="1"/>
  <c r="R171" i="1"/>
  <c r="T171" i="1" s="1"/>
  <c r="R168" i="1"/>
  <c r="T168" i="1" s="1"/>
  <c r="R164" i="1"/>
  <c r="T164" i="1" s="1"/>
  <c r="R160" i="1"/>
  <c r="T160" i="1" s="1"/>
  <c r="R156" i="1"/>
  <c r="T156" i="1" s="1"/>
  <c r="R153" i="1"/>
  <c r="T153" i="1" s="1"/>
  <c r="R149" i="1"/>
  <c r="T149" i="1" s="1"/>
  <c r="R142" i="1"/>
  <c r="T142" i="1" s="1"/>
  <c r="R138" i="1"/>
  <c r="T138" i="1" s="1"/>
  <c r="R135" i="1"/>
  <c r="T135" i="1" s="1"/>
  <c r="R131" i="1"/>
  <c r="T131" i="1" s="1"/>
  <c r="R98" i="1"/>
  <c r="T98" i="1" s="1"/>
  <c r="R94" i="1"/>
  <c r="T94" i="1" s="1"/>
  <c r="R90" i="1"/>
  <c r="T90" i="1" s="1"/>
  <c r="R87" i="1"/>
  <c r="T87" i="1" s="1"/>
  <c r="R83" i="1"/>
  <c r="T83" i="1" s="1"/>
  <c r="R80" i="1"/>
  <c r="T80" i="1" s="1"/>
  <c r="R76" i="1"/>
  <c r="T76" i="1" s="1"/>
  <c r="R73" i="1"/>
  <c r="T73" i="1" s="1"/>
  <c r="R69" i="1"/>
  <c r="T69" i="1" s="1"/>
  <c r="R50" i="1"/>
  <c r="T50" i="1" s="1"/>
  <c r="R824" i="1"/>
  <c r="T824" i="1" s="1"/>
  <c r="R816" i="1"/>
  <c r="T816" i="1" s="1"/>
  <c r="R808" i="1"/>
  <c r="T808" i="1" s="1"/>
  <c r="R800" i="1"/>
  <c r="T800" i="1" s="1"/>
  <c r="R792" i="1"/>
  <c r="T792" i="1" s="1"/>
  <c r="R784" i="1"/>
  <c r="T784" i="1" s="1"/>
  <c r="R776" i="1"/>
  <c r="T776" i="1" s="1"/>
  <c r="R768" i="1"/>
  <c r="T768" i="1" s="1"/>
  <c r="R760" i="1"/>
  <c r="T760" i="1" s="1"/>
  <c r="R752" i="1"/>
  <c r="T752" i="1" s="1"/>
  <c r="R744" i="1"/>
  <c r="T744" i="1" s="1"/>
  <c r="R736" i="1"/>
  <c r="T736" i="1" s="1"/>
  <c r="R728" i="1"/>
  <c r="T728" i="1" s="1"/>
  <c r="R720" i="1"/>
  <c r="T720" i="1" s="1"/>
  <c r="R712" i="1"/>
  <c r="T712" i="1" s="1"/>
  <c r="R704" i="1"/>
  <c r="T704" i="1" s="1"/>
  <c r="R696" i="1"/>
  <c r="T696" i="1" s="1"/>
  <c r="R688" i="1"/>
  <c r="T688" i="1" s="1"/>
  <c r="R680" i="1"/>
  <c r="T680" i="1" s="1"/>
  <c r="R672" i="1"/>
  <c r="T672" i="1" s="1"/>
  <c r="R664" i="1"/>
  <c r="T664" i="1" s="1"/>
  <c r="R656" i="1"/>
  <c r="T656" i="1" s="1"/>
  <c r="R648" i="1"/>
  <c r="T648" i="1" s="1"/>
  <c r="R640" i="1"/>
  <c r="T640" i="1" s="1"/>
  <c r="R633" i="1"/>
  <c r="T633" i="1" s="1"/>
  <c r="R629" i="1"/>
  <c r="T629" i="1" s="1"/>
  <c r="R626" i="1"/>
  <c r="T626" i="1" s="1"/>
  <c r="R622" i="1"/>
  <c r="T622" i="1" s="1"/>
  <c r="R619" i="1"/>
  <c r="T619" i="1" s="1"/>
  <c r="R615" i="1"/>
  <c r="T615" i="1" s="1"/>
  <c r="R608" i="1"/>
  <c r="T608" i="1" s="1"/>
  <c r="R601" i="1"/>
  <c r="T601" i="1" s="1"/>
  <c r="R597" i="1"/>
  <c r="T597" i="1" s="1"/>
  <c r="R594" i="1"/>
  <c r="T594" i="1" s="1"/>
  <c r="R590" i="1"/>
  <c r="T590" i="1" s="1"/>
  <c r="R587" i="1"/>
  <c r="T587" i="1" s="1"/>
  <c r="R583" i="1"/>
  <c r="T583" i="1" s="1"/>
  <c r="R576" i="1"/>
  <c r="T576" i="1" s="1"/>
  <c r="R569" i="1"/>
  <c r="T569" i="1" s="1"/>
  <c r="R565" i="1"/>
  <c r="T565" i="1" s="1"/>
  <c r="R562" i="1"/>
  <c r="T562" i="1" s="1"/>
  <c r="R558" i="1"/>
  <c r="T558" i="1" s="1"/>
  <c r="R555" i="1"/>
  <c r="T555" i="1" s="1"/>
  <c r="R551" i="1"/>
  <c r="T551" i="1" s="1"/>
  <c r="R544" i="1"/>
  <c r="T544" i="1" s="1"/>
  <c r="R537" i="1"/>
  <c r="T537" i="1" s="1"/>
  <c r="R533" i="1"/>
  <c r="T533" i="1" s="1"/>
  <c r="R530" i="1"/>
  <c r="T530" i="1" s="1"/>
  <c r="R526" i="1"/>
  <c r="T526" i="1" s="1"/>
  <c r="R523" i="1"/>
  <c r="T523" i="1" s="1"/>
  <c r="R519" i="1"/>
  <c r="T519" i="1" s="1"/>
  <c r="R512" i="1"/>
  <c r="T512" i="1" s="1"/>
  <c r="R505" i="1"/>
  <c r="T505" i="1" s="1"/>
  <c r="R501" i="1"/>
  <c r="T501" i="1" s="1"/>
  <c r="R498" i="1"/>
  <c r="T498" i="1" s="1"/>
  <c r="R494" i="1"/>
  <c r="T494" i="1" s="1"/>
  <c r="R491" i="1"/>
  <c r="T491" i="1" s="1"/>
  <c r="R487" i="1"/>
  <c r="T487" i="1" s="1"/>
  <c r="R480" i="1"/>
  <c r="T480" i="1" s="1"/>
  <c r="R473" i="1"/>
  <c r="T473" i="1" s="1"/>
  <c r="R469" i="1"/>
  <c r="T469" i="1" s="1"/>
  <c r="R466" i="1"/>
  <c r="T466" i="1" s="1"/>
  <c r="R462" i="1"/>
  <c r="T462" i="1" s="1"/>
  <c r="R459" i="1"/>
  <c r="T459" i="1" s="1"/>
  <c r="R455" i="1"/>
  <c r="T455" i="1" s="1"/>
  <c r="R448" i="1"/>
  <c r="T448" i="1" s="1"/>
  <c r="R441" i="1"/>
  <c r="T441" i="1" s="1"/>
  <c r="R437" i="1"/>
  <c r="T437" i="1" s="1"/>
  <c r="R434" i="1"/>
  <c r="T434" i="1" s="1"/>
  <c r="R430" i="1"/>
  <c r="T430" i="1" s="1"/>
  <c r="R427" i="1"/>
  <c r="T427" i="1" s="1"/>
  <c r="R423" i="1"/>
  <c r="T423" i="1" s="1"/>
  <c r="R416" i="1"/>
  <c r="T416" i="1" s="1"/>
  <c r="R409" i="1"/>
  <c r="T409" i="1" s="1"/>
  <c r="R405" i="1"/>
  <c r="T405" i="1" s="1"/>
  <c r="R402" i="1"/>
  <c r="T402" i="1" s="1"/>
  <c r="R398" i="1"/>
  <c r="T398" i="1" s="1"/>
  <c r="R395" i="1"/>
  <c r="T395" i="1" s="1"/>
  <c r="R391" i="1"/>
  <c r="T391" i="1" s="1"/>
  <c r="R384" i="1"/>
  <c r="T384" i="1" s="1"/>
  <c r="R377" i="1"/>
  <c r="T377" i="1" s="1"/>
  <c r="R373" i="1"/>
  <c r="T373" i="1" s="1"/>
  <c r="R370" i="1"/>
  <c r="T370" i="1" s="1"/>
  <c r="R366" i="1"/>
  <c r="T366" i="1" s="1"/>
  <c r="R363" i="1"/>
  <c r="T363" i="1" s="1"/>
  <c r="R359" i="1"/>
  <c r="T359" i="1" s="1"/>
  <c r="R352" i="1"/>
  <c r="T352" i="1" s="1"/>
  <c r="R345" i="1"/>
  <c r="T345" i="1" s="1"/>
  <c r="R339" i="1"/>
  <c r="T339" i="1" s="1"/>
  <c r="R331" i="1"/>
  <c r="T331" i="1" s="1"/>
  <c r="R323" i="1"/>
  <c r="T323" i="1" s="1"/>
  <c r="R315" i="1"/>
  <c r="T315" i="1" s="1"/>
  <c r="R307" i="1"/>
  <c r="T307" i="1" s="1"/>
  <c r="R298" i="1"/>
  <c r="T298" i="1" s="1"/>
  <c r="R294" i="1"/>
  <c r="T294" i="1" s="1"/>
  <c r="R290" i="1"/>
  <c r="T290" i="1" s="1"/>
  <c r="R286" i="1"/>
  <c r="T286" i="1" s="1"/>
  <c r="R282" i="1"/>
  <c r="T282" i="1" s="1"/>
  <c r="R278" i="1"/>
  <c r="T278" i="1" s="1"/>
  <c r="R274" i="1"/>
  <c r="T274" i="1" s="1"/>
  <c r="R270" i="1"/>
  <c r="T270" i="1" s="1"/>
  <c r="R266" i="1"/>
  <c r="T266" i="1" s="1"/>
  <c r="R262" i="1"/>
  <c r="T262" i="1" s="1"/>
  <c r="R258" i="1"/>
  <c r="T258" i="1" s="1"/>
  <c r="R254" i="1"/>
  <c r="T254" i="1" s="1"/>
  <c r="R250" i="1"/>
  <c r="T250" i="1" s="1"/>
  <c r="R246" i="1"/>
  <c r="T246" i="1" s="1"/>
  <c r="R242" i="1"/>
  <c r="T242" i="1" s="1"/>
  <c r="R238" i="1"/>
  <c r="T238" i="1" s="1"/>
  <c r="R234" i="1"/>
  <c r="T234" i="1" s="1"/>
  <c r="R230" i="1"/>
  <c r="T230" i="1" s="1"/>
  <c r="R226" i="1"/>
  <c r="T226" i="1" s="1"/>
  <c r="R222" i="1"/>
  <c r="T222" i="1" s="1"/>
  <c r="R218" i="1"/>
  <c r="T218" i="1" s="1"/>
  <c r="R214" i="1"/>
  <c r="T214" i="1" s="1"/>
  <c r="R210" i="1"/>
  <c r="T210" i="1" s="1"/>
  <c r="R206" i="1"/>
  <c r="T206" i="1" s="1"/>
  <c r="R202" i="1"/>
  <c r="T202" i="1" s="1"/>
  <c r="R198" i="1"/>
  <c r="T198" i="1" s="1"/>
  <c r="R194" i="1"/>
  <c r="T194" i="1" s="1"/>
  <c r="R190" i="1"/>
  <c r="T190" i="1" s="1"/>
  <c r="R186" i="1"/>
  <c r="T186" i="1" s="1"/>
  <c r="R182" i="1"/>
  <c r="T182" i="1" s="1"/>
  <c r="R178" i="1"/>
  <c r="T178" i="1" s="1"/>
  <c r="R174" i="1"/>
  <c r="T174" i="1" s="1"/>
  <c r="R170" i="1"/>
  <c r="T170" i="1" s="1"/>
  <c r="R167" i="1"/>
  <c r="T167" i="1" s="1"/>
  <c r="R163" i="1"/>
  <c r="T163" i="1" s="1"/>
  <c r="R130" i="1"/>
  <c r="T130" i="1" s="1"/>
  <c r="R126" i="1"/>
  <c r="T126" i="1" s="1"/>
  <c r="R122" i="1"/>
  <c r="T122" i="1" s="1"/>
  <c r="R119" i="1"/>
  <c r="T119" i="1" s="1"/>
  <c r="R115" i="1"/>
  <c r="T115" i="1" s="1"/>
  <c r="R112" i="1"/>
  <c r="T112" i="1" s="1"/>
  <c r="R108" i="1"/>
  <c r="T108" i="1" s="1"/>
  <c r="R105" i="1"/>
  <c r="T105" i="1" s="1"/>
  <c r="R101" i="1"/>
  <c r="T101" i="1" s="1"/>
  <c r="R97" i="1"/>
  <c r="T97" i="1" s="1"/>
  <c r="R93" i="1"/>
  <c r="T93" i="1" s="1"/>
  <c r="R86" i="1"/>
  <c r="T86" i="1" s="1"/>
  <c r="R82" i="1"/>
  <c r="T82" i="1" s="1"/>
  <c r="R34" i="1"/>
  <c r="T34" i="1" s="1"/>
  <c r="R4" i="1"/>
  <c r="T4" i="1" s="1"/>
  <c r="R754" i="1"/>
  <c r="T754" i="1" s="1"/>
  <c r="R751" i="1"/>
  <c r="T751" i="1" s="1"/>
  <c r="R746" i="1"/>
  <c r="T746" i="1" s="1"/>
  <c r="R743" i="1"/>
  <c r="T743" i="1" s="1"/>
  <c r="R738" i="1"/>
  <c r="T738" i="1" s="1"/>
  <c r="R735" i="1"/>
  <c r="T735" i="1" s="1"/>
  <c r="R730" i="1"/>
  <c r="T730" i="1" s="1"/>
  <c r="R727" i="1"/>
  <c r="T727" i="1" s="1"/>
  <c r="R722" i="1"/>
  <c r="T722" i="1" s="1"/>
  <c r="R719" i="1"/>
  <c r="T719" i="1" s="1"/>
  <c r="R714" i="1"/>
  <c r="T714" i="1" s="1"/>
  <c r="R711" i="1"/>
  <c r="T711" i="1" s="1"/>
  <c r="R706" i="1"/>
  <c r="T706" i="1" s="1"/>
  <c r="R703" i="1"/>
  <c r="T703" i="1" s="1"/>
  <c r="R698" i="1"/>
  <c r="T698" i="1" s="1"/>
  <c r="R695" i="1"/>
  <c r="T695" i="1" s="1"/>
  <c r="R690" i="1"/>
  <c r="T690" i="1" s="1"/>
  <c r="R687" i="1"/>
  <c r="T687" i="1" s="1"/>
  <c r="R682" i="1"/>
  <c r="T682" i="1" s="1"/>
  <c r="R679" i="1"/>
  <c r="T679" i="1" s="1"/>
  <c r="R674" i="1"/>
  <c r="T674" i="1" s="1"/>
  <c r="R671" i="1"/>
  <c r="T671" i="1" s="1"/>
  <c r="R666" i="1"/>
  <c r="T666" i="1" s="1"/>
  <c r="R663" i="1"/>
  <c r="T663" i="1" s="1"/>
  <c r="R658" i="1"/>
  <c r="T658" i="1" s="1"/>
  <c r="R655" i="1"/>
  <c r="T655" i="1" s="1"/>
  <c r="R650" i="1"/>
  <c r="T650" i="1" s="1"/>
  <c r="R647" i="1"/>
  <c r="T647" i="1" s="1"/>
  <c r="R642" i="1"/>
  <c r="T642" i="1" s="1"/>
  <c r="R639" i="1"/>
  <c r="T639" i="1" s="1"/>
  <c r="R632" i="1"/>
  <c r="T632" i="1" s="1"/>
  <c r="R628" i="1"/>
  <c r="T628" i="1" s="1"/>
  <c r="R625" i="1"/>
  <c r="T625" i="1" s="1"/>
  <c r="R621" i="1"/>
  <c r="T621" i="1" s="1"/>
  <c r="R618" i="1"/>
  <c r="T618" i="1" s="1"/>
  <c r="R614" i="1"/>
  <c r="T614" i="1" s="1"/>
  <c r="R611" i="1"/>
  <c r="T611" i="1" s="1"/>
  <c r="R607" i="1"/>
  <c r="T607" i="1" s="1"/>
  <c r="R600" i="1"/>
  <c r="T600" i="1" s="1"/>
  <c r="R596" i="1"/>
  <c r="T596" i="1" s="1"/>
  <c r="R593" i="1"/>
  <c r="T593" i="1" s="1"/>
  <c r="R589" i="1"/>
  <c r="T589" i="1" s="1"/>
  <c r="R586" i="1"/>
  <c r="T586" i="1" s="1"/>
  <c r="R582" i="1"/>
  <c r="T582" i="1" s="1"/>
  <c r="R579" i="1"/>
  <c r="T579" i="1" s="1"/>
  <c r="R575" i="1"/>
  <c r="T575" i="1" s="1"/>
  <c r="R568" i="1"/>
  <c r="T568" i="1" s="1"/>
  <c r="R564" i="1"/>
  <c r="T564" i="1" s="1"/>
  <c r="R561" i="1"/>
  <c r="T561" i="1" s="1"/>
  <c r="R557" i="1"/>
  <c r="T557" i="1" s="1"/>
  <c r="R554" i="1"/>
  <c r="T554" i="1" s="1"/>
  <c r="R550" i="1"/>
  <c r="T550" i="1" s="1"/>
  <c r="R547" i="1"/>
  <c r="T547" i="1" s="1"/>
  <c r="R543" i="1"/>
  <c r="T543" i="1" s="1"/>
  <c r="R536" i="1"/>
  <c r="T536" i="1" s="1"/>
  <c r="R532" i="1"/>
  <c r="T532" i="1" s="1"/>
  <c r="R529" i="1"/>
  <c r="T529" i="1" s="1"/>
  <c r="R525" i="1"/>
  <c r="T525" i="1" s="1"/>
  <c r="R522" i="1"/>
  <c r="T522" i="1" s="1"/>
  <c r="R518" i="1"/>
  <c r="T518" i="1" s="1"/>
  <c r="R515" i="1"/>
  <c r="T515" i="1" s="1"/>
  <c r="R511" i="1"/>
  <c r="T511" i="1" s="1"/>
  <c r="R504" i="1"/>
  <c r="T504" i="1" s="1"/>
  <c r="R500" i="1"/>
  <c r="T500" i="1" s="1"/>
  <c r="R497" i="1"/>
  <c r="T497" i="1" s="1"/>
  <c r="R493" i="1"/>
  <c r="T493" i="1" s="1"/>
  <c r="R490" i="1"/>
  <c r="T490" i="1" s="1"/>
  <c r="R486" i="1"/>
  <c r="T486" i="1" s="1"/>
  <c r="R483" i="1"/>
  <c r="T483" i="1" s="1"/>
  <c r="R479" i="1"/>
  <c r="T479" i="1" s="1"/>
  <c r="R472" i="1"/>
  <c r="T472" i="1" s="1"/>
  <c r="R468" i="1"/>
  <c r="T468" i="1" s="1"/>
  <c r="R465" i="1"/>
  <c r="T465" i="1" s="1"/>
  <c r="R461" i="1"/>
  <c r="T461" i="1" s="1"/>
  <c r="R458" i="1"/>
  <c r="T458" i="1" s="1"/>
  <c r="R454" i="1"/>
  <c r="T454" i="1" s="1"/>
  <c r="R451" i="1"/>
  <c r="T451" i="1" s="1"/>
  <c r="R447" i="1"/>
  <c r="T447" i="1" s="1"/>
  <c r="R440" i="1"/>
  <c r="T440" i="1" s="1"/>
  <c r="R436" i="1"/>
  <c r="T436" i="1" s="1"/>
  <c r="R433" i="1"/>
  <c r="T433" i="1" s="1"/>
  <c r="R429" i="1"/>
  <c r="T429" i="1" s="1"/>
  <c r="R426" i="1"/>
  <c r="T426" i="1" s="1"/>
  <c r="R422" i="1"/>
  <c r="T422" i="1" s="1"/>
  <c r="R419" i="1"/>
  <c r="T419" i="1" s="1"/>
  <c r="R415" i="1"/>
  <c r="T415" i="1" s="1"/>
  <c r="R408" i="1"/>
  <c r="T408" i="1" s="1"/>
  <c r="R404" i="1"/>
  <c r="T404" i="1" s="1"/>
  <c r="R401" i="1"/>
  <c r="T401" i="1" s="1"/>
  <c r="R397" i="1"/>
  <c r="T397" i="1" s="1"/>
  <c r="R394" i="1"/>
  <c r="T394" i="1" s="1"/>
  <c r="R390" i="1"/>
  <c r="T390" i="1" s="1"/>
  <c r="R387" i="1"/>
  <c r="T387" i="1" s="1"/>
  <c r="R383" i="1"/>
  <c r="T383" i="1" s="1"/>
  <c r="R376" i="1"/>
  <c r="T376" i="1" s="1"/>
  <c r="R372" i="1"/>
  <c r="T372" i="1" s="1"/>
  <c r="R369" i="1"/>
  <c r="T369" i="1" s="1"/>
  <c r="R365" i="1"/>
  <c r="T365" i="1" s="1"/>
  <c r="R362" i="1"/>
  <c r="T362" i="1" s="1"/>
  <c r="R358" i="1"/>
  <c r="T358" i="1" s="1"/>
  <c r="R355" i="1"/>
  <c r="T355" i="1" s="1"/>
  <c r="R351" i="1"/>
  <c r="T351" i="1" s="1"/>
  <c r="R344" i="1"/>
  <c r="T344" i="1" s="1"/>
  <c r="R341" i="1"/>
  <c r="T341" i="1" s="1"/>
  <c r="R338" i="1"/>
  <c r="T338" i="1" s="1"/>
  <c r="R333" i="1"/>
  <c r="T333" i="1" s="1"/>
  <c r="R330" i="1"/>
  <c r="T330" i="1" s="1"/>
  <c r="R325" i="1"/>
  <c r="T325" i="1" s="1"/>
  <c r="R322" i="1"/>
  <c r="T322" i="1" s="1"/>
  <c r="R317" i="1"/>
  <c r="T317" i="1" s="1"/>
  <c r="R314" i="1"/>
  <c r="T314" i="1" s="1"/>
  <c r="R309" i="1"/>
  <c r="T309" i="1" s="1"/>
  <c r="R306" i="1"/>
  <c r="T306" i="1" s="1"/>
  <c r="R301" i="1"/>
  <c r="T301" i="1" s="1"/>
  <c r="R297" i="1"/>
  <c r="T297" i="1" s="1"/>
  <c r="R293" i="1"/>
  <c r="T293" i="1" s="1"/>
  <c r="R289" i="1"/>
  <c r="T289" i="1" s="1"/>
  <c r="R285" i="1"/>
  <c r="T285" i="1" s="1"/>
  <c r="R281" i="1"/>
  <c r="T281" i="1" s="1"/>
  <c r="R277" i="1"/>
  <c r="T277" i="1" s="1"/>
  <c r="R273" i="1"/>
  <c r="T273" i="1" s="1"/>
  <c r="R269" i="1"/>
  <c r="T269" i="1" s="1"/>
  <c r="R265" i="1"/>
  <c r="T265" i="1" s="1"/>
  <c r="R261" i="1"/>
  <c r="T261" i="1" s="1"/>
  <c r="R257" i="1"/>
  <c r="T257" i="1" s="1"/>
  <c r="R253" i="1"/>
  <c r="T253" i="1" s="1"/>
  <c r="R249" i="1"/>
  <c r="T249" i="1" s="1"/>
  <c r="R245" i="1"/>
  <c r="T245" i="1" s="1"/>
  <c r="R241" i="1"/>
  <c r="T241" i="1" s="1"/>
  <c r="R237" i="1"/>
  <c r="T237" i="1" s="1"/>
  <c r="R233" i="1"/>
  <c r="T233" i="1" s="1"/>
  <c r="R229" i="1"/>
  <c r="T229" i="1" s="1"/>
  <c r="R225" i="1"/>
  <c r="T225" i="1" s="1"/>
  <c r="R221" i="1"/>
  <c r="T221" i="1" s="1"/>
  <c r="R217" i="1"/>
  <c r="T217" i="1" s="1"/>
  <c r="R213" i="1"/>
  <c r="T213" i="1" s="1"/>
  <c r="R209" i="1"/>
  <c r="T209" i="1" s="1"/>
  <c r="R205" i="1"/>
  <c r="T205" i="1" s="1"/>
  <c r="R201" i="1"/>
  <c r="T201" i="1" s="1"/>
  <c r="R197" i="1"/>
  <c r="T197" i="1" s="1"/>
  <c r="R193" i="1"/>
  <c r="T193" i="1" s="1"/>
  <c r="R189" i="1"/>
  <c r="T189" i="1" s="1"/>
  <c r="R185" i="1"/>
  <c r="T185" i="1" s="1"/>
  <c r="R181" i="1"/>
  <c r="T181" i="1" s="1"/>
  <c r="R177" i="1"/>
  <c r="T177" i="1" s="1"/>
  <c r="R173" i="1"/>
  <c r="T173" i="1" s="1"/>
  <c r="R162" i="1"/>
  <c r="T162" i="1" s="1"/>
  <c r="R158" i="1"/>
  <c r="T158" i="1" s="1"/>
  <c r="R154" i="1"/>
  <c r="T154" i="1" s="1"/>
  <c r="R151" i="1"/>
  <c r="T151" i="1" s="1"/>
  <c r="R147" i="1"/>
  <c r="T147" i="1" s="1"/>
  <c r="R144" i="1"/>
  <c r="T144" i="1" s="1"/>
  <c r="R140" i="1"/>
  <c r="T140" i="1" s="1"/>
  <c r="R137" i="1"/>
  <c r="T137" i="1" s="1"/>
  <c r="R133" i="1"/>
  <c r="T133" i="1" s="1"/>
  <c r="R129" i="1"/>
  <c r="T129" i="1" s="1"/>
  <c r="R125" i="1"/>
  <c r="T125" i="1" s="1"/>
  <c r="R118" i="1"/>
  <c r="T118" i="1" s="1"/>
  <c r="R114" i="1"/>
  <c r="T114" i="1" s="1"/>
  <c r="R111" i="1"/>
  <c r="T111" i="1" s="1"/>
  <c r="R107" i="1"/>
  <c r="T107" i="1" s="1"/>
  <c r="R104" i="1"/>
  <c r="T104" i="1" s="1"/>
  <c r="R100" i="1"/>
  <c r="T100" i="1" s="1"/>
  <c r="R96" i="1"/>
  <c r="T96" i="1" s="1"/>
  <c r="R92" i="1"/>
  <c r="T92" i="1" s="1"/>
  <c r="R89" i="1"/>
  <c r="T89" i="1" s="1"/>
  <c r="R85" i="1"/>
  <c r="T85" i="1" s="1"/>
  <c r="R78" i="1"/>
  <c r="T78" i="1" s="1"/>
  <c r="R74" i="1"/>
  <c r="T74" i="1" s="1"/>
  <c r="R18" i="1"/>
  <c r="T18" i="1" s="1"/>
  <c r="R166" i="1"/>
  <c r="T166" i="1" s="1"/>
  <c r="R159" i="1"/>
  <c r="T159" i="1" s="1"/>
  <c r="R155" i="1"/>
  <c r="T155" i="1" s="1"/>
  <c r="R152" i="1"/>
  <c r="T152" i="1" s="1"/>
  <c r="R148" i="1"/>
  <c r="T148" i="1" s="1"/>
  <c r="R145" i="1"/>
  <c r="T145" i="1" s="1"/>
  <c r="R141" i="1"/>
  <c r="T141" i="1" s="1"/>
  <c r="R134" i="1"/>
  <c r="T134" i="1" s="1"/>
  <c r="R127" i="1"/>
  <c r="T127" i="1" s="1"/>
  <c r="R123" i="1"/>
  <c r="T123" i="1" s="1"/>
  <c r="R120" i="1"/>
  <c r="T120" i="1" s="1"/>
  <c r="R116" i="1"/>
  <c r="T116" i="1" s="1"/>
  <c r="R113" i="1"/>
  <c r="T113" i="1" s="1"/>
  <c r="R109" i="1"/>
  <c r="T109" i="1" s="1"/>
  <c r="R102" i="1"/>
  <c r="T102" i="1" s="1"/>
  <c r="R95" i="1"/>
  <c r="T95" i="1" s="1"/>
  <c r="R91" i="1"/>
  <c r="T91" i="1" s="1"/>
  <c r="R88" i="1"/>
  <c r="T88" i="1" s="1"/>
  <c r="R84" i="1"/>
  <c r="T84" i="1" s="1"/>
  <c r="R81" i="1"/>
  <c r="T81" i="1" s="1"/>
  <c r="R77" i="1"/>
  <c r="T77" i="1" s="1"/>
  <c r="R70" i="1"/>
  <c r="T70" i="1" s="1"/>
  <c r="R63" i="1"/>
  <c r="T63" i="1" s="1"/>
  <c r="R59" i="1"/>
  <c r="T59" i="1" s="1"/>
  <c r="R56" i="1"/>
  <c r="T56" i="1" s="1"/>
  <c r="R52" i="1"/>
  <c r="T52" i="1" s="1"/>
  <c r="R49" i="1"/>
  <c r="T49" i="1" s="1"/>
  <c r="R45" i="1"/>
  <c r="T45" i="1" s="1"/>
  <c r="R38" i="1"/>
  <c r="T38" i="1" s="1"/>
  <c r="R31" i="1"/>
  <c r="T31" i="1" s="1"/>
  <c r="R27" i="1"/>
  <c r="T27" i="1" s="1"/>
  <c r="R24" i="1"/>
  <c r="T24" i="1" s="1"/>
  <c r="R20" i="1"/>
  <c r="T20" i="1" s="1"/>
  <c r="R17" i="1"/>
  <c r="T17" i="1" s="1"/>
  <c r="R13" i="1"/>
  <c r="T13" i="1" s="1"/>
  <c r="R6" i="1"/>
  <c r="T6" i="1" s="1"/>
  <c r="R3" i="1"/>
  <c r="T3" i="1" s="1"/>
  <c r="R62" i="1"/>
  <c r="T62" i="1" s="1"/>
  <c r="R58" i="1"/>
  <c r="T58" i="1" s="1"/>
  <c r="R55" i="1"/>
  <c r="T55" i="1" s="1"/>
  <c r="R51" i="1"/>
  <c r="T51" i="1" s="1"/>
  <c r="R48" i="1"/>
  <c r="T48" i="1" s="1"/>
  <c r="R44" i="1"/>
  <c r="T44" i="1" s="1"/>
  <c r="R41" i="1"/>
  <c r="T41" i="1" s="1"/>
  <c r="R37" i="1"/>
  <c r="T37" i="1" s="1"/>
  <c r="R30" i="1"/>
  <c r="T30" i="1" s="1"/>
  <c r="R26" i="1"/>
  <c r="T26" i="1" s="1"/>
  <c r="R23" i="1"/>
  <c r="T23" i="1" s="1"/>
  <c r="R19" i="1"/>
  <c r="T19" i="1" s="1"/>
  <c r="R16" i="1"/>
  <c r="T16" i="1" s="1"/>
  <c r="R12" i="1"/>
  <c r="T12" i="1" s="1"/>
  <c r="R9" i="1"/>
  <c r="T9" i="1" s="1"/>
  <c r="R5" i="1"/>
  <c r="T5" i="1" s="1"/>
  <c r="R79" i="1"/>
  <c r="T79" i="1" s="1"/>
  <c r="R75" i="1"/>
  <c r="T75" i="1" s="1"/>
  <c r="R72" i="1"/>
  <c r="T72" i="1" s="1"/>
  <c r="R68" i="1"/>
  <c r="T68" i="1" s="1"/>
  <c r="R65" i="1"/>
  <c r="T65" i="1" s="1"/>
  <c r="R61" i="1"/>
  <c r="T61" i="1" s="1"/>
  <c r="R54" i="1"/>
  <c r="T54" i="1" s="1"/>
  <c r="R47" i="1"/>
  <c r="T47" i="1" s="1"/>
  <c r="R43" i="1"/>
  <c r="T43" i="1" s="1"/>
  <c r="R40" i="1"/>
  <c r="T40" i="1" s="1"/>
  <c r="R36" i="1"/>
  <c r="T36" i="1" s="1"/>
  <c r="R33" i="1"/>
  <c r="T33" i="1" s="1"/>
  <c r="R29" i="1"/>
  <c r="T29" i="1" s="1"/>
  <c r="R22" i="1"/>
  <c r="T22" i="1" s="1"/>
  <c r="R15" i="1"/>
  <c r="T15" i="1" s="1"/>
  <c r="R11" i="1"/>
  <c r="T11" i="1" s="1"/>
  <c r="R8" i="1"/>
  <c r="T8" i="1" s="1"/>
  <c r="R71" i="1"/>
  <c r="T71" i="1" s="1"/>
  <c r="R67" i="1"/>
  <c r="T67" i="1" s="1"/>
  <c r="R64" i="1"/>
  <c r="T64" i="1" s="1"/>
  <c r="R60" i="1"/>
  <c r="T60" i="1" s="1"/>
  <c r="R57" i="1"/>
  <c r="T57" i="1" s="1"/>
  <c r="R53" i="1"/>
  <c r="T53" i="1" s="1"/>
  <c r="R46" i="1"/>
  <c r="T46" i="1" s="1"/>
  <c r="R42" i="1"/>
  <c r="T42" i="1" s="1"/>
  <c r="R39" i="1"/>
  <c r="T39" i="1" s="1"/>
  <c r="R35" i="1"/>
  <c r="T35" i="1" s="1"/>
  <c r="R32" i="1"/>
  <c r="T32" i="1" s="1"/>
  <c r="R28" i="1"/>
  <c r="T28" i="1" s="1"/>
  <c r="R25" i="1"/>
  <c r="T25" i="1" s="1"/>
  <c r="R21" i="1"/>
  <c r="T21" i="1" s="1"/>
  <c r="R14" i="1"/>
  <c r="T14" i="1" s="1"/>
  <c r="R10" i="1"/>
  <c r="T10" i="1" s="1"/>
  <c r="R7" i="1"/>
  <c r="T7" i="1" s="1"/>
  <c r="V1210" i="1" a="1"/>
  <c r="V1210" i="1" s="1"/>
  <c r="X1209" i="1"/>
  <c r="V1209" i="1" a="1"/>
  <c r="V1209" i="1" s="1"/>
  <c r="W1210" i="1"/>
  <c r="X1208" i="1"/>
  <c r="V1208" i="1" a="1"/>
  <c r="V1208" i="1" s="1"/>
  <c r="W1209" i="1"/>
  <c r="R1210" i="1"/>
  <c r="T1210" i="1" s="1"/>
  <c r="W1208" i="1"/>
  <c r="V513" i="1" a="1"/>
  <c r="V513" i="1" s="1"/>
  <c r="U505" i="1" a="1"/>
  <c r="U505" i="1" s="1"/>
  <c r="V505" i="1" a="1"/>
  <c r="V505" i="1" s="1"/>
  <c r="U421" i="1" a="1"/>
  <c r="U421" i="1" s="1"/>
  <c r="V421" i="1" a="1"/>
  <c r="V421" i="1" s="1"/>
  <c r="V369" i="1" a="1"/>
  <c r="V369" i="1" s="1"/>
  <c r="U369" i="1" a="1"/>
  <c r="U369" i="1" s="1"/>
  <c r="V337" i="1" a="1"/>
  <c r="V337" i="1" s="1"/>
  <c r="U337" i="1" a="1"/>
  <c r="U337" i="1" s="1"/>
  <c r="U329" i="1" a="1"/>
  <c r="U329" i="1" s="1"/>
  <c r="V329" i="1" a="1"/>
  <c r="V329" i="1" s="1"/>
  <c r="V325" i="1" a="1"/>
  <c r="V325" i="1" s="1"/>
  <c r="U325" i="1" a="1"/>
  <c r="U325" i="1" s="1"/>
  <c r="V317" i="1" a="1"/>
  <c r="V317" i="1" s="1"/>
  <c r="U317" i="1" a="1"/>
  <c r="U317" i="1" s="1"/>
  <c r="V313" i="1" a="1"/>
  <c r="V313" i="1" s="1"/>
  <c r="U313" i="1" a="1"/>
  <c r="U313" i="1" s="1"/>
  <c r="V305" i="1" a="1"/>
  <c r="V305" i="1" s="1"/>
  <c r="U305" i="1" a="1"/>
  <c r="U305" i="1" s="1"/>
  <c r="U281" i="1" a="1"/>
  <c r="U281" i="1" s="1"/>
  <c r="V281" i="1" a="1"/>
  <c r="V281" i="1" s="1"/>
  <c r="U273" i="1" a="1"/>
  <c r="U273" i="1" s="1"/>
  <c r="V273" i="1" a="1"/>
  <c r="V273" i="1" s="1"/>
  <c r="V269" i="1" a="1"/>
  <c r="V269" i="1" s="1"/>
  <c r="U269" i="1" a="1"/>
  <c r="U269" i="1" s="1"/>
  <c r="V261" i="1" a="1"/>
  <c r="V261" i="1" s="1"/>
  <c r="U261" i="1" a="1"/>
  <c r="U261" i="1" s="1"/>
  <c r="V205" i="1" a="1"/>
  <c r="V205" i="1" s="1"/>
  <c r="U205" i="1" a="1"/>
  <c r="U205" i="1" s="1"/>
  <c r="V201" i="1" a="1"/>
  <c r="V201" i="1" s="1"/>
  <c r="U201" i="1" a="1"/>
  <c r="U201" i="1" s="1"/>
  <c r="V197" i="1" a="1"/>
  <c r="V197" i="1" s="1"/>
  <c r="U197" i="1" a="1"/>
  <c r="U197" i="1" s="1"/>
  <c r="V189" i="1" a="1"/>
  <c r="V189" i="1" s="1"/>
  <c r="U189" i="1" a="1"/>
  <c r="U189" i="1" s="1"/>
  <c r="V181" i="1" a="1"/>
  <c r="V181" i="1" s="1"/>
  <c r="U181" i="1" a="1"/>
  <c r="U181" i="1" s="1"/>
  <c r="V173" i="1" a="1"/>
  <c r="V173" i="1" s="1"/>
  <c r="U173" i="1" a="1"/>
  <c r="U173" i="1" s="1"/>
  <c r="U153" i="1" a="1"/>
  <c r="U153" i="1" s="1"/>
  <c r="V153" i="1" a="1"/>
  <c r="V153" i="1" s="1"/>
  <c r="U145" i="1" a="1"/>
  <c r="U145" i="1" s="1"/>
  <c r="V145" i="1" a="1"/>
  <c r="V145" i="1" s="1"/>
  <c r="V85" i="1" a="1"/>
  <c r="V85" i="1" s="1"/>
  <c r="U85" i="1" a="1"/>
  <c r="U85" i="1" s="1"/>
  <c r="V77" i="1" a="1"/>
  <c r="V77" i="1" s="1"/>
  <c r="U77" i="1" a="1"/>
  <c r="U77" i="1" s="1"/>
  <c r="V73" i="1" a="1"/>
  <c r="V73" i="1" s="1"/>
  <c r="U73" i="1" a="1"/>
  <c r="U73" i="1" s="1"/>
  <c r="V69" i="1" a="1"/>
  <c r="V69" i="1" s="1"/>
  <c r="U69" i="1" a="1"/>
  <c r="U69" i="1" s="1"/>
  <c r="V61" i="1" a="1"/>
  <c r="V61" i="1" s="1"/>
  <c r="U61" i="1" a="1"/>
  <c r="U61" i="1" s="1"/>
  <c r="V49" i="1" a="1"/>
  <c r="V49" i="1" s="1"/>
  <c r="U49" i="1" a="1"/>
  <c r="U49" i="1" s="1"/>
  <c r="U41" i="1" a="1"/>
  <c r="U41" i="1" s="1"/>
  <c r="V41" i="1" a="1"/>
  <c r="V41" i="1" s="1"/>
  <c r="V33" i="1" a="1"/>
  <c r="V33" i="1" s="1"/>
  <c r="U33" i="1" a="1"/>
  <c r="U33" i="1" s="1"/>
  <c r="V25" i="1" a="1"/>
  <c r="V25" i="1" s="1"/>
  <c r="U25" i="1" a="1"/>
  <c r="U25" i="1" s="1"/>
  <c r="U1210" i="1" a="1"/>
  <c r="U1210" i="1" s="1"/>
  <c r="U1146" i="1" a="1"/>
  <c r="U1146" i="1" s="1"/>
  <c r="U1122" i="1" a="1"/>
  <c r="U1122" i="1" s="1"/>
  <c r="U1058" i="1" a="1"/>
  <c r="U1058" i="1" s="1"/>
  <c r="U994" i="1" a="1"/>
  <c r="U994" i="1" s="1"/>
  <c r="U870" i="1" a="1"/>
  <c r="U870" i="1" s="1"/>
  <c r="U866" i="1" a="1"/>
  <c r="U866" i="1" s="1"/>
  <c r="U862" i="1" a="1"/>
  <c r="U862" i="1" s="1"/>
  <c r="U858" i="1" a="1"/>
  <c r="U858" i="1" s="1"/>
  <c r="U854" i="1" a="1"/>
  <c r="U854" i="1" s="1"/>
  <c r="U850" i="1" a="1"/>
  <c r="U850" i="1" s="1"/>
  <c r="U846" i="1" a="1"/>
  <c r="U846" i="1" s="1"/>
  <c r="U842" i="1" a="1"/>
  <c r="U842" i="1" s="1"/>
  <c r="U710" i="1" a="1"/>
  <c r="U710" i="1" s="1"/>
  <c r="U706" i="1" a="1"/>
  <c r="U706" i="1" s="1"/>
  <c r="U702" i="1" a="1"/>
  <c r="U702" i="1" s="1"/>
  <c r="U698" i="1" a="1"/>
  <c r="U698" i="1" s="1"/>
  <c r="U694" i="1" a="1"/>
  <c r="U694" i="1" s="1"/>
  <c r="U690" i="1" a="1"/>
  <c r="U690" i="1" s="1"/>
  <c r="U686" i="1" a="1"/>
  <c r="U686" i="1" s="1"/>
  <c r="U682" i="1" a="1"/>
  <c r="U682" i="1" s="1"/>
  <c r="U678" i="1" a="1"/>
  <c r="U678" i="1" s="1"/>
  <c r="U562" i="1" a="1"/>
  <c r="U562" i="1" s="1"/>
  <c r="U558" i="1" a="1"/>
  <c r="U558" i="1" s="1"/>
  <c r="U554" i="1" a="1"/>
  <c r="U554" i="1" s="1"/>
  <c r="U550" i="1" a="1"/>
  <c r="U550" i="1" s="1"/>
  <c r="U546" i="1" a="1"/>
  <c r="U546" i="1" s="1"/>
  <c r="U542" i="1" a="1"/>
  <c r="U542" i="1" s="1"/>
  <c r="U538" i="1" a="1"/>
  <c r="U538" i="1" s="1"/>
  <c r="U534" i="1" a="1"/>
  <c r="U534" i="1" s="1"/>
  <c r="U530" i="1" a="1"/>
  <c r="U530" i="1" s="1"/>
  <c r="U526" i="1" a="1"/>
  <c r="U526" i="1" s="1"/>
  <c r="U522" i="1" a="1"/>
  <c r="U522" i="1" s="1"/>
  <c r="U518" i="1" a="1"/>
  <c r="U518" i="1" s="1"/>
  <c r="U497" i="1" a="1"/>
  <c r="U497" i="1" s="1"/>
  <c r="U481" i="1" a="1"/>
  <c r="U481" i="1" s="1"/>
  <c r="U465" i="1" a="1"/>
  <c r="U465" i="1" s="1"/>
  <c r="U445" i="1" a="1"/>
  <c r="U445" i="1" s="1"/>
  <c r="U397" i="1" a="1"/>
  <c r="U397" i="1" s="1"/>
  <c r="U245" i="1" a="1"/>
  <c r="U245" i="1" s="1"/>
  <c r="U229" i="1" a="1"/>
  <c r="U229" i="1" s="1"/>
  <c r="U213" i="1" a="1"/>
  <c r="U213" i="1" s="1"/>
  <c r="U121" i="1" a="1"/>
  <c r="U121" i="1" s="1"/>
  <c r="U105" i="1" a="1"/>
  <c r="U105" i="1" s="1"/>
  <c r="U89" i="1" a="1"/>
  <c r="U89" i="1" s="1"/>
  <c r="U13" i="1" a="1"/>
  <c r="U13" i="1" s="1"/>
  <c r="V1150" i="1" a="1"/>
  <c r="V1150" i="1" s="1"/>
  <c r="V1022" i="1" a="1"/>
  <c r="V1022" i="1" s="1"/>
  <c r="V894" i="1" a="1"/>
  <c r="V894" i="1" s="1"/>
  <c r="V778" i="1" a="1"/>
  <c r="V778" i="1" s="1"/>
  <c r="V750" i="1" a="1"/>
  <c r="V750" i="1" s="1"/>
  <c r="V656" i="1" a="1"/>
  <c r="V656" i="1" s="1"/>
  <c r="V501" i="1" a="1"/>
  <c r="V501" i="1" s="1"/>
  <c r="V473" i="1" a="1"/>
  <c r="V473" i="1" s="1"/>
  <c r="V225" i="1" a="1"/>
  <c r="V225" i="1" s="1"/>
  <c r="V65" i="1" a="1"/>
  <c r="V65" i="1" s="1"/>
  <c r="U436" i="1" a="1"/>
  <c r="U436" i="1" s="1"/>
  <c r="V436" i="1" a="1"/>
  <c r="V436" i="1" s="1"/>
  <c r="V432" i="1" a="1"/>
  <c r="V432" i="1" s="1"/>
  <c r="U432" i="1" a="1"/>
  <c r="U432" i="1" s="1"/>
  <c r="V428" i="1" a="1"/>
  <c r="V428" i="1" s="1"/>
  <c r="U428" i="1" a="1"/>
  <c r="U428" i="1" s="1"/>
  <c r="V424" i="1" a="1"/>
  <c r="V424" i="1" s="1"/>
  <c r="U424" i="1" a="1"/>
  <c r="U424" i="1" s="1"/>
  <c r="U420" i="1" a="1"/>
  <c r="U420" i="1" s="1"/>
  <c r="V420" i="1" a="1"/>
  <c r="V420" i="1" s="1"/>
  <c r="V412" i="1" a="1"/>
  <c r="V412" i="1" s="1"/>
  <c r="U412" i="1" a="1"/>
  <c r="U412" i="1" s="1"/>
  <c r="V408" i="1" a="1"/>
  <c r="V408" i="1" s="1"/>
  <c r="U408" i="1" a="1"/>
  <c r="U408" i="1" s="1"/>
  <c r="V404" i="1" a="1"/>
  <c r="V404" i="1" s="1"/>
  <c r="U404" i="1" a="1"/>
  <c r="U404" i="1" s="1"/>
  <c r="V396" i="1" a="1"/>
  <c r="V396" i="1" s="1"/>
  <c r="U396" i="1" a="1"/>
  <c r="U396" i="1" s="1"/>
  <c r="V392" i="1" a="1"/>
  <c r="V392" i="1" s="1"/>
  <c r="U392" i="1" a="1"/>
  <c r="U392" i="1" s="1"/>
  <c r="V384" i="1" a="1"/>
  <c r="V384" i="1" s="1"/>
  <c r="U384" i="1" a="1"/>
  <c r="U384" i="1" s="1"/>
  <c r="V380" i="1" a="1"/>
  <c r="V380" i="1" s="1"/>
  <c r="U380" i="1" a="1"/>
  <c r="U380" i="1" s="1"/>
  <c r="V376" i="1" a="1"/>
  <c r="V376" i="1" s="1"/>
  <c r="U376" i="1" a="1"/>
  <c r="U376" i="1" s="1"/>
  <c r="U372" i="1" a="1"/>
  <c r="U372" i="1" s="1"/>
  <c r="V372" i="1" a="1"/>
  <c r="V372" i="1" s="1"/>
  <c r="V364" i="1" a="1"/>
  <c r="V364" i="1" s="1"/>
  <c r="U364" i="1" a="1"/>
  <c r="U364" i="1" s="1"/>
  <c r="V360" i="1" a="1"/>
  <c r="V360" i="1" s="1"/>
  <c r="U360" i="1" a="1"/>
  <c r="U360" i="1" s="1"/>
  <c r="V356" i="1" a="1"/>
  <c r="V356" i="1" s="1"/>
  <c r="U356" i="1" a="1"/>
  <c r="U356" i="1" s="1"/>
  <c r="V348" i="1" a="1"/>
  <c r="V348" i="1" s="1"/>
  <c r="U348" i="1" a="1"/>
  <c r="U348" i="1" s="1"/>
  <c r="V344" i="1" a="1"/>
  <c r="V344" i="1" s="1"/>
  <c r="U344" i="1" a="1"/>
  <c r="U344" i="1" s="1"/>
  <c r="V340" i="1" a="1"/>
  <c r="V340" i="1" s="1"/>
  <c r="U340" i="1" a="1"/>
  <c r="U340" i="1" s="1"/>
  <c r="U336" i="1" a="1"/>
  <c r="U336" i="1" s="1"/>
  <c r="V336" i="1" a="1"/>
  <c r="V336" i="1" s="1"/>
  <c r="V332" i="1" a="1"/>
  <c r="V332" i="1" s="1"/>
  <c r="U332" i="1" a="1"/>
  <c r="U332" i="1" s="1"/>
  <c r="V328" i="1" a="1"/>
  <c r="V328" i="1" s="1"/>
  <c r="U328" i="1" a="1"/>
  <c r="U328" i="1" s="1"/>
  <c r="U320" i="1" a="1"/>
  <c r="U320" i="1" s="1"/>
  <c r="V320" i="1" a="1"/>
  <c r="V320" i="1" s="1"/>
  <c r="V316" i="1" a="1"/>
  <c r="V316" i="1" s="1"/>
  <c r="U316" i="1" a="1"/>
  <c r="U316" i="1" s="1"/>
  <c r="V312" i="1" a="1"/>
  <c r="V312" i="1" s="1"/>
  <c r="U312" i="1" a="1"/>
  <c r="U312" i="1" s="1"/>
  <c r="V308" i="1" a="1"/>
  <c r="V308" i="1" s="1"/>
  <c r="U308" i="1" a="1"/>
  <c r="U308" i="1" s="1"/>
  <c r="V304" i="1" a="1"/>
  <c r="V304" i="1" s="1"/>
  <c r="U304" i="1" a="1"/>
  <c r="U304" i="1" s="1"/>
  <c r="U300" i="1" a="1"/>
  <c r="U300" i="1" s="1"/>
  <c r="V300" i="1" a="1"/>
  <c r="V300" i="1" s="1"/>
  <c r="V296" i="1" a="1"/>
  <c r="V296" i="1" s="1"/>
  <c r="U296" i="1" a="1"/>
  <c r="U296" i="1" s="1"/>
  <c r="U292" i="1" a="1"/>
  <c r="U292" i="1" s="1"/>
  <c r="V292" i="1" a="1"/>
  <c r="V292" i="1" s="1"/>
  <c r="V288" i="1" a="1"/>
  <c r="V288" i="1" s="1"/>
  <c r="U288" i="1" a="1"/>
  <c r="U288" i="1" s="1"/>
  <c r="V284" i="1" a="1"/>
  <c r="V284" i="1" s="1"/>
  <c r="U284" i="1" a="1"/>
  <c r="U284" i="1" s="1"/>
  <c r="V280" i="1" a="1"/>
  <c r="V280" i="1" s="1"/>
  <c r="U280" i="1" a="1"/>
  <c r="U280" i="1" s="1"/>
  <c r="V256" i="1" a="1"/>
  <c r="V256" i="1" s="1"/>
  <c r="U256" i="1" a="1"/>
  <c r="U256" i="1" s="1"/>
  <c r="V252" i="1" a="1"/>
  <c r="V252" i="1" s="1"/>
  <c r="U252" i="1" a="1"/>
  <c r="U252" i="1" s="1"/>
  <c r="V248" i="1" a="1"/>
  <c r="V248" i="1" s="1"/>
  <c r="U248" i="1" a="1"/>
  <c r="U248" i="1" s="1"/>
  <c r="V240" i="1" a="1"/>
  <c r="V240" i="1" s="1"/>
  <c r="U240" i="1" a="1"/>
  <c r="U240" i="1" s="1"/>
  <c r="V236" i="1" a="1"/>
  <c r="V236" i="1" s="1"/>
  <c r="U236" i="1" a="1"/>
  <c r="U236" i="1" s="1"/>
  <c r="V232" i="1" a="1"/>
  <c r="V232" i="1" s="1"/>
  <c r="U232" i="1" a="1"/>
  <c r="U232" i="1" s="1"/>
  <c r="V228" i="1" a="1"/>
  <c r="V228" i="1" s="1"/>
  <c r="U228" i="1" a="1"/>
  <c r="U228" i="1" s="1"/>
  <c r="V224" i="1" a="1"/>
  <c r="V224" i="1" s="1"/>
  <c r="U224" i="1" a="1"/>
  <c r="U224" i="1" s="1"/>
  <c r="V220" i="1" a="1"/>
  <c r="V220" i="1" s="1"/>
  <c r="U220" i="1" a="1"/>
  <c r="U220" i="1" s="1"/>
  <c r="V216" i="1" a="1"/>
  <c r="V216" i="1" s="1"/>
  <c r="U216" i="1" a="1"/>
  <c r="U216" i="1" s="1"/>
  <c r="V208" i="1" a="1"/>
  <c r="V208" i="1" s="1"/>
  <c r="U208" i="1" a="1"/>
  <c r="U208" i="1" s="1"/>
  <c r="U204" i="1" a="1"/>
  <c r="U204" i="1" s="1"/>
  <c r="V204" i="1" a="1"/>
  <c r="V204" i="1" s="1"/>
  <c r="V200" i="1" a="1"/>
  <c r="V200" i="1" s="1"/>
  <c r="U200" i="1" a="1"/>
  <c r="U200" i="1" s="1"/>
  <c r="V196" i="1" a="1"/>
  <c r="V196" i="1" s="1"/>
  <c r="U196" i="1" a="1"/>
  <c r="U196" i="1" s="1"/>
  <c r="V192" i="1" a="1"/>
  <c r="V192" i="1" s="1"/>
  <c r="U192" i="1" a="1"/>
  <c r="U192" i="1" s="1"/>
  <c r="V188" i="1" a="1"/>
  <c r="V188" i="1" s="1"/>
  <c r="U188" i="1" a="1"/>
  <c r="U188" i="1" s="1"/>
  <c r="V184" i="1" a="1"/>
  <c r="V184" i="1" s="1"/>
  <c r="U184" i="1" a="1"/>
  <c r="U184" i="1" s="1"/>
  <c r="V176" i="1" a="1"/>
  <c r="V176" i="1" s="1"/>
  <c r="U176" i="1" a="1"/>
  <c r="U176" i="1" s="1"/>
  <c r="U172" i="1" a="1"/>
  <c r="U172" i="1" s="1"/>
  <c r="V172" i="1" a="1"/>
  <c r="V172" i="1" s="1"/>
  <c r="U164" i="1" a="1"/>
  <c r="U164" i="1" s="1"/>
  <c r="V164" i="1" a="1"/>
  <c r="V164" i="1" s="1"/>
  <c r="V132" i="1" a="1"/>
  <c r="V132" i="1" s="1"/>
  <c r="U132" i="1" a="1"/>
  <c r="U132" i="1" s="1"/>
  <c r="V128" i="1" a="1"/>
  <c r="V128" i="1" s="1"/>
  <c r="U128" i="1" a="1"/>
  <c r="U128" i="1" s="1"/>
  <c r="V124" i="1" a="1"/>
  <c r="V124" i="1" s="1"/>
  <c r="U124" i="1" a="1"/>
  <c r="U124" i="1" s="1"/>
  <c r="V120" i="1" a="1"/>
  <c r="V120" i="1" s="1"/>
  <c r="U120" i="1" a="1"/>
  <c r="U120" i="1" s="1"/>
  <c r="V116" i="1" a="1"/>
  <c r="V116" i="1" s="1"/>
  <c r="U116" i="1" a="1"/>
  <c r="U116" i="1" s="1"/>
  <c r="V112" i="1" a="1"/>
  <c r="V112" i="1" s="1"/>
  <c r="U112" i="1" a="1"/>
  <c r="U112" i="1" s="1"/>
  <c r="V104" i="1" a="1"/>
  <c r="V104" i="1" s="1"/>
  <c r="U104" i="1" a="1"/>
  <c r="U104" i="1" s="1"/>
  <c r="V100" i="1" a="1"/>
  <c r="V100" i="1" s="1"/>
  <c r="U100" i="1" a="1"/>
  <c r="U100" i="1" s="1"/>
  <c r="V96" i="1" a="1"/>
  <c r="V96" i="1" s="1"/>
  <c r="U96" i="1" a="1"/>
  <c r="U96" i="1" s="1"/>
  <c r="V92" i="1" a="1"/>
  <c r="V92" i="1" s="1"/>
  <c r="U92" i="1" a="1"/>
  <c r="U92" i="1" s="1"/>
  <c r="V88" i="1" a="1"/>
  <c r="V88" i="1" s="1"/>
  <c r="U88" i="1" a="1"/>
  <c r="U88" i="1" s="1"/>
  <c r="U84" i="1" a="1"/>
  <c r="U84" i="1" s="1"/>
  <c r="V84" i="1" a="1"/>
  <c r="V84" i="1" s="1"/>
  <c r="V80" i="1" a="1"/>
  <c r="V80" i="1" s="1"/>
  <c r="U80" i="1" a="1"/>
  <c r="U80" i="1" s="1"/>
  <c r="V76" i="1" a="1"/>
  <c r="V76" i="1" s="1"/>
  <c r="U76" i="1" a="1"/>
  <c r="U76" i="1" s="1"/>
  <c r="U68" i="1" a="1"/>
  <c r="U68" i="1" s="1"/>
  <c r="V68" i="1" a="1"/>
  <c r="V68" i="1" s="1"/>
  <c r="V64" i="1" a="1"/>
  <c r="V64" i="1" s="1"/>
  <c r="U64" i="1" a="1"/>
  <c r="U64" i="1" s="1"/>
  <c r="V60" i="1" a="1"/>
  <c r="V60" i="1" s="1"/>
  <c r="U60" i="1" a="1"/>
  <c r="U60" i="1" s="1"/>
  <c r="V56" i="1" a="1"/>
  <c r="V56" i="1" s="1"/>
  <c r="U56" i="1" a="1"/>
  <c r="U56" i="1" s="1"/>
  <c r="V52" i="1" a="1"/>
  <c r="V52" i="1" s="1"/>
  <c r="U52" i="1" a="1"/>
  <c r="U52" i="1" s="1"/>
  <c r="V44" i="1" a="1"/>
  <c r="V44" i="1" s="1"/>
  <c r="U44" i="1" a="1"/>
  <c r="U44" i="1" s="1"/>
  <c r="V40" i="1" a="1"/>
  <c r="V40" i="1" s="1"/>
  <c r="U40" i="1" a="1"/>
  <c r="U40" i="1" s="1"/>
  <c r="V36" i="1" a="1"/>
  <c r="V36" i="1" s="1"/>
  <c r="U36" i="1" a="1"/>
  <c r="U36" i="1" s="1"/>
  <c r="V32" i="1" a="1"/>
  <c r="V32" i="1" s="1"/>
  <c r="U32" i="1" a="1"/>
  <c r="U32" i="1" s="1"/>
  <c r="V28" i="1" a="1"/>
  <c r="V28" i="1" s="1"/>
  <c r="U28" i="1" a="1"/>
  <c r="U28" i="1" s="1"/>
  <c r="V24" i="1" a="1"/>
  <c r="V24" i="1" s="1"/>
  <c r="U24" i="1" a="1"/>
  <c r="U24" i="1" s="1"/>
  <c r="V12" i="1" a="1"/>
  <c r="V12" i="1" s="1"/>
  <c r="U12" i="1" a="1"/>
  <c r="U12" i="1" s="1"/>
  <c r="V8" i="1" a="1"/>
  <c r="V8" i="1" s="1"/>
  <c r="U8" i="1" a="1"/>
  <c r="U8" i="1" s="1"/>
  <c r="V4" i="1" a="1"/>
  <c r="V4" i="1" s="1"/>
  <c r="U4" i="1" a="1"/>
  <c r="U4" i="1" s="1"/>
  <c r="U1206" i="1" a="1"/>
  <c r="U1206" i="1" s="1"/>
  <c r="U1202" i="1" a="1"/>
  <c r="U1202" i="1" s="1"/>
  <c r="U1198" i="1" a="1"/>
  <c r="U1198" i="1" s="1"/>
  <c r="U1195" i="1" a="1"/>
  <c r="U1195" i="1" s="1"/>
  <c r="U1192" i="1" a="1"/>
  <c r="U1192" i="1" s="1"/>
  <c r="U1188" i="1" a="1"/>
  <c r="U1188" i="1" s="1"/>
  <c r="U1184" i="1" a="1"/>
  <c r="U1184" i="1" s="1"/>
  <c r="U1181" i="1" a="1"/>
  <c r="U1181" i="1" s="1"/>
  <c r="U1174" i="1" a="1"/>
  <c r="U1174" i="1" s="1"/>
  <c r="U1170" i="1" a="1"/>
  <c r="U1170" i="1" s="1"/>
  <c r="U1166" i="1" a="1"/>
  <c r="U1166" i="1" s="1"/>
  <c r="U1163" i="1" a="1"/>
  <c r="U1163" i="1" s="1"/>
  <c r="U1160" i="1" a="1"/>
  <c r="U1160" i="1" s="1"/>
  <c r="U1156" i="1" a="1"/>
  <c r="U1156" i="1" s="1"/>
  <c r="U1152" i="1" a="1"/>
  <c r="U1152" i="1" s="1"/>
  <c r="U1149" i="1" a="1"/>
  <c r="U1149" i="1" s="1"/>
  <c r="U1142" i="1" a="1"/>
  <c r="U1142" i="1" s="1"/>
  <c r="U1139" i="1" a="1"/>
  <c r="U1139" i="1" s="1"/>
  <c r="U1135" i="1" a="1"/>
  <c r="U1135" i="1" s="1"/>
  <c r="U1132" i="1" a="1"/>
  <c r="U1132" i="1" s="1"/>
  <c r="U1128" i="1" a="1"/>
  <c r="U1128" i="1" s="1"/>
  <c r="U1125" i="1" a="1"/>
  <c r="U1125" i="1" s="1"/>
  <c r="U1121" i="1" a="1"/>
  <c r="U1121" i="1" s="1"/>
  <c r="U1114" i="1" a="1"/>
  <c r="U1114" i="1" s="1"/>
  <c r="U1110" i="1" a="1"/>
  <c r="U1110" i="1" s="1"/>
  <c r="U1107" i="1" a="1"/>
  <c r="U1107" i="1" s="1"/>
  <c r="U1103" i="1" a="1"/>
  <c r="U1103" i="1" s="1"/>
  <c r="U1100" i="1" a="1"/>
  <c r="U1100" i="1" s="1"/>
  <c r="U1096" i="1" a="1"/>
  <c r="U1096" i="1" s="1"/>
  <c r="U1089" i="1" a="1"/>
  <c r="U1089" i="1" s="1"/>
  <c r="U1082" i="1" a="1"/>
  <c r="U1082" i="1" s="1"/>
  <c r="U1078" i="1" a="1"/>
  <c r="U1078" i="1" s="1"/>
  <c r="U1075" i="1" a="1"/>
  <c r="U1075" i="1" s="1"/>
  <c r="U1071" i="1" a="1"/>
  <c r="U1071" i="1" s="1"/>
  <c r="U1068" i="1" a="1"/>
  <c r="U1068" i="1" s="1"/>
  <c r="U1064" i="1" a="1"/>
  <c r="U1064" i="1" s="1"/>
  <c r="U1061" i="1" a="1"/>
  <c r="U1061" i="1" s="1"/>
  <c r="U1057" i="1" a="1"/>
  <c r="U1057" i="1" s="1"/>
  <c r="U1050" i="1" a="1"/>
  <c r="U1050" i="1" s="1"/>
  <c r="U1046" i="1" a="1"/>
  <c r="U1046" i="1" s="1"/>
  <c r="U1043" i="1" a="1"/>
  <c r="U1043" i="1" s="1"/>
  <c r="U1039" i="1" a="1"/>
  <c r="U1039" i="1" s="1"/>
  <c r="U1036" i="1" a="1"/>
  <c r="U1036" i="1" s="1"/>
  <c r="U1032" i="1" a="1"/>
  <c r="U1032" i="1" s="1"/>
  <c r="U1029" i="1" a="1"/>
  <c r="U1029" i="1" s="1"/>
  <c r="U1025" i="1" a="1"/>
  <c r="U1025" i="1" s="1"/>
  <c r="U1018" i="1" a="1"/>
  <c r="U1018" i="1" s="1"/>
  <c r="U1014" i="1" a="1"/>
  <c r="U1014" i="1" s="1"/>
  <c r="U1011" i="1" a="1"/>
  <c r="U1011" i="1" s="1"/>
  <c r="U1007" i="1" a="1"/>
  <c r="U1007" i="1" s="1"/>
  <c r="U1004" i="1" a="1"/>
  <c r="U1004" i="1" s="1"/>
  <c r="U1000" i="1" a="1"/>
  <c r="U1000" i="1" s="1"/>
  <c r="U997" i="1" a="1"/>
  <c r="U997" i="1" s="1"/>
  <c r="U986" i="1" a="1"/>
  <c r="U986" i="1" s="1"/>
  <c r="U982" i="1" a="1"/>
  <c r="U982" i="1" s="1"/>
  <c r="U979" i="1" a="1"/>
  <c r="U979" i="1" s="1"/>
  <c r="U975" i="1" a="1"/>
  <c r="U975" i="1" s="1"/>
  <c r="U972" i="1" a="1"/>
  <c r="U972" i="1" s="1"/>
  <c r="U968" i="1" a="1"/>
  <c r="U968" i="1" s="1"/>
  <c r="U965" i="1" a="1"/>
  <c r="U965" i="1" s="1"/>
  <c r="U954" i="1" a="1"/>
  <c r="U954" i="1" s="1"/>
  <c r="U950" i="1" a="1"/>
  <c r="U950" i="1" s="1"/>
  <c r="U946" i="1" a="1"/>
  <c r="U946" i="1" s="1"/>
  <c r="U942" i="1" a="1"/>
  <c r="U942" i="1" s="1"/>
  <c r="U938" i="1" a="1"/>
  <c r="U938" i="1" s="1"/>
  <c r="U935" i="1" a="1"/>
  <c r="U935" i="1" s="1"/>
  <c r="U931" i="1" a="1"/>
  <c r="U931" i="1" s="1"/>
  <c r="U927" i="1" a="1"/>
  <c r="U927" i="1" s="1"/>
  <c r="U923" i="1" a="1"/>
  <c r="U923" i="1" s="1"/>
  <c r="U919" i="1" a="1"/>
  <c r="U919" i="1" s="1"/>
  <c r="U915" i="1" a="1"/>
  <c r="U915" i="1" s="1"/>
  <c r="U911" i="1" a="1"/>
  <c r="U911" i="1" s="1"/>
  <c r="U907" i="1" a="1"/>
  <c r="U907" i="1" s="1"/>
  <c r="U904" i="1" a="1"/>
  <c r="U904" i="1" s="1"/>
  <c r="U900" i="1" a="1"/>
  <c r="U900" i="1" s="1"/>
  <c r="U896" i="1" a="1"/>
  <c r="U896" i="1" s="1"/>
  <c r="U892" i="1" a="1"/>
  <c r="U892" i="1" s="1"/>
  <c r="U888" i="1" a="1"/>
  <c r="U888" i="1" s="1"/>
  <c r="U884" i="1" a="1"/>
  <c r="U884" i="1" s="1"/>
  <c r="U880" i="1" a="1"/>
  <c r="U880" i="1" s="1"/>
  <c r="U876" i="1" a="1"/>
  <c r="U876" i="1" s="1"/>
  <c r="U873" i="1" a="1"/>
  <c r="U873" i="1" s="1"/>
  <c r="U869" i="1" a="1"/>
  <c r="U869" i="1" s="1"/>
  <c r="U865" i="1" a="1"/>
  <c r="U865" i="1" s="1"/>
  <c r="U861" i="1" a="1"/>
  <c r="U861" i="1" s="1"/>
  <c r="U857" i="1" a="1"/>
  <c r="U857" i="1" s="1"/>
  <c r="U853" i="1" a="1"/>
  <c r="U853" i="1" s="1"/>
  <c r="U849" i="1" a="1"/>
  <c r="U849" i="1" s="1"/>
  <c r="U845" i="1" a="1"/>
  <c r="U845" i="1" s="1"/>
  <c r="U838" i="1" a="1"/>
  <c r="U838" i="1" s="1"/>
  <c r="U834" i="1" a="1"/>
  <c r="U834" i="1" s="1"/>
  <c r="U830" i="1" a="1"/>
  <c r="U830" i="1" s="1"/>
  <c r="U826" i="1" a="1"/>
  <c r="U826" i="1" s="1"/>
  <c r="U822" i="1" a="1"/>
  <c r="U822" i="1" s="1"/>
  <c r="U818" i="1" a="1"/>
  <c r="U818" i="1" s="1"/>
  <c r="U814" i="1" a="1"/>
  <c r="U814" i="1" s="1"/>
  <c r="U810" i="1" a="1"/>
  <c r="U810" i="1" s="1"/>
  <c r="U803" i="1" a="1"/>
  <c r="U803" i="1" s="1"/>
  <c r="U799" i="1" a="1"/>
  <c r="U799" i="1" s="1"/>
  <c r="U795" i="1" a="1"/>
  <c r="U795" i="1" s="1"/>
  <c r="U791" i="1" a="1"/>
  <c r="U791" i="1" s="1"/>
  <c r="U787" i="1" a="1"/>
  <c r="U787" i="1" s="1"/>
  <c r="U783" i="1" a="1"/>
  <c r="U783" i="1" s="1"/>
  <c r="U779" i="1" a="1"/>
  <c r="U779" i="1" s="1"/>
  <c r="U776" i="1" a="1"/>
  <c r="U776" i="1" s="1"/>
  <c r="U772" i="1" a="1"/>
  <c r="U772" i="1" s="1"/>
  <c r="U768" i="1" a="1"/>
  <c r="U768" i="1" s="1"/>
  <c r="U764" i="1" a="1"/>
  <c r="U764" i="1" s="1"/>
  <c r="U760" i="1" a="1"/>
  <c r="U760" i="1" s="1"/>
  <c r="U756" i="1" a="1"/>
  <c r="U756" i="1" s="1"/>
  <c r="U751" i="1" a="1"/>
  <c r="U751" i="1" s="1"/>
  <c r="U747" i="1" a="1"/>
  <c r="U747" i="1" s="1"/>
  <c r="U744" i="1" a="1"/>
  <c r="U744" i="1" s="1"/>
  <c r="U740" i="1" a="1"/>
  <c r="U740" i="1" s="1"/>
  <c r="U736" i="1" a="1"/>
  <c r="U736" i="1" s="1"/>
  <c r="U732" i="1" a="1"/>
  <c r="U732" i="1" s="1"/>
  <c r="U728" i="1" a="1"/>
  <c r="U728" i="1" s="1"/>
  <c r="U724" i="1" a="1"/>
  <c r="U724" i="1" s="1"/>
  <c r="U720" i="1" a="1"/>
  <c r="U720" i="1" s="1"/>
  <c r="U716" i="1" a="1"/>
  <c r="U716" i="1" s="1"/>
  <c r="U713" i="1" a="1"/>
  <c r="U713" i="1" s="1"/>
  <c r="U709" i="1" a="1"/>
  <c r="U709" i="1" s="1"/>
  <c r="U705" i="1" a="1"/>
  <c r="U705" i="1" s="1"/>
  <c r="U701" i="1" a="1"/>
  <c r="U701" i="1" s="1"/>
  <c r="U697" i="1" a="1"/>
  <c r="U697" i="1" s="1"/>
  <c r="U693" i="1" a="1"/>
  <c r="U693" i="1" s="1"/>
  <c r="U689" i="1" a="1"/>
  <c r="U689" i="1" s="1"/>
  <c r="U685" i="1" a="1"/>
  <c r="U685" i="1" s="1"/>
  <c r="U681" i="1" a="1"/>
  <c r="U681" i="1" s="1"/>
  <c r="U674" i="1" a="1"/>
  <c r="U674" i="1" s="1"/>
  <c r="U670" i="1" a="1"/>
  <c r="U670" i="1" s="1"/>
  <c r="U666" i="1" a="1"/>
  <c r="U666" i="1" s="1"/>
  <c r="U662" i="1" a="1"/>
  <c r="U662" i="1" s="1"/>
  <c r="U658" i="1" a="1"/>
  <c r="U658" i="1" s="1"/>
  <c r="U654" i="1" a="1"/>
  <c r="U654" i="1" s="1"/>
  <c r="U650" i="1" a="1"/>
  <c r="U650" i="1" s="1"/>
  <c r="U646" i="1" a="1"/>
  <c r="U646" i="1" s="1"/>
  <c r="U643" i="1" a="1"/>
  <c r="U643" i="1" s="1"/>
  <c r="U639" i="1" a="1"/>
  <c r="U639" i="1" s="1"/>
  <c r="U631" i="1" a="1"/>
  <c r="U631" i="1" s="1"/>
  <c r="U627" i="1" a="1"/>
  <c r="U627" i="1" s="1"/>
  <c r="U623" i="1" a="1"/>
  <c r="U623" i="1" s="1"/>
  <c r="U619" i="1" a="1"/>
  <c r="U619" i="1" s="1"/>
  <c r="U615" i="1" a="1"/>
  <c r="U615" i="1" s="1"/>
  <c r="U611" i="1" a="1"/>
  <c r="U611" i="1" s="1"/>
  <c r="U607" i="1" a="1"/>
  <c r="U607" i="1" s="1"/>
  <c r="U603" i="1" a="1"/>
  <c r="U603" i="1" s="1"/>
  <c r="U599" i="1" a="1"/>
  <c r="U599" i="1" s="1"/>
  <c r="U595" i="1" a="1"/>
  <c r="U595" i="1" s="1"/>
  <c r="U591" i="1" a="1"/>
  <c r="U591" i="1" s="1"/>
  <c r="U583" i="1" a="1"/>
  <c r="U583" i="1" s="1"/>
  <c r="U580" i="1" a="1"/>
  <c r="U580" i="1" s="1"/>
  <c r="U576" i="1" a="1"/>
  <c r="U576" i="1" s="1"/>
  <c r="U572" i="1" a="1"/>
  <c r="U572" i="1" s="1"/>
  <c r="U568" i="1" a="1"/>
  <c r="U568" i="1" s="1"/>
  <c r="U565" i="1" a="1"/>
  <c r="U565" i="1" s="1"/>
  <c r="U561" i="1" a="1"/>
  <c r="U561" i="1" s="1"/>
  <c r="U557" i="1" a="1"/>
  <c r="U557" i="1" s="1"/>
  <c r="U553" i="1" a="1"/>
  <c r="U553" i="1" s="1"/>
  <c r="U549" i="1" a="1"/>
  <c r="U549" i="1" s="1"/>
  <c r="U545" i="1" a="1"/>
  <c r="U545" i="1" s="1"/>
  <c r="U541" i="1" a="1"/>
  <c r="U541" i="1" s="1"/>
  <c r="U537" i="1" a="1"/>
  <c r="U537" i="1" s="1"/>
  <c r="U533" i="1" a="1"/>
  <c r="U533" i="1" s="1"/>
  <c r="U529" i="1" a="1"/>
  <c r="U529" i="1" s="1"/>
  <c r="U525" i="1" a="1"/>
  <c r="U525" i="1" s="1"/>
  <c r="U521" i="1" a="1"/>
  <c r="U521" i="1" s="1"/>
  <c r="U514" i="1" a="1"/>
  <c r="U514" i="1" s="1"/>
  <c r="U510" i="1" a="1"/>
  <c r="U510" i="1" s="1"/>
  <c r="U506" i="1" a="1"/>
  <c r="U506" i="1" s="1"/>
  <c r="U496" i="1" a="1"/>
  <c r="U496" i="1" s="1"/>
  <c r="U491" i="1" a="1"/>
  <c r="U491" i="1" s="1"/>
  <c r="U485" i="1" a="1"/>
  <c r="U485" i="1" s="1"/>
  <c r="U480" i="1" a="1"/>
  <c r="U480" i="1" s="1"/>
  <c r="U475" i="1" a="1"/>
  <c r="U475" i="1" s="1"/>
  <c r="U469" i="1" a="1"/>
  <c r="U469" i="1" s="1"/>
  <c r="U464" i="1" a="1"/>
  <c r="U464" i="1" s="1"/>
  <c r="U459" i="1" a="1"/>
  <c r="U459" i="1" s="1"/>
  <c r="U449" i="1" a="1"/>
  <c r="U449" i="1" s="1"/>
  <c r="U444" i="1" a="1"/>
  <c r="U444" i="1" s="1"/>
  <c r="U438" i="1" a="1"/>
  <c r="U438" i="1" s="1"/>
  <c r="U434" i="1" a="1"/>
  <c r="U434" i="1" s="1"/>
  <c r="U427" i="1" a="1"/>
  <c r="U427" i="1" s="1"/>
  <c r="U419" i="1" a="1"/>
  <c r="U419" i="1" s="1"/>
  <c r="U407" i="1" a="1"/>
  <c r="U407" i="1" s="1"/>
  <c r="U393" i="1" a="1"/>
  <c r="U393" i="1" s="1"/>
  <c r="U379" i="1" a="1"/>
  <c r="U379" i="1" s="1"/>
  <c r="U365" i="1" a="1"/>
  <c r="U365" i="1" s="1"/>
  <c r="U350" i="1" a="1"/>
  <c r="U350" i="1" s="1"/>
  <c r="U335" i="1" a="1"/>
  <c r="U335" i="1" s="1"/>
  <c r="U319" i="1" a="1"/>
  <c r="U319" i="1" s="1"/>
  <c r="U303" i="1" a="1"/>
  <c r="U303" i="1" s="1"/>
  <c r="U287" i="1" a="1"/>
  <c r="U287" i="1" s="1"/>
  <c r="U272" i="1" a="1"/>
  <c r="U272" i="1" s="1"/>
  <c r="U257" i="1" a="1"/>
  <c r="U257" i="1" s="1"/>
  <c r="U241" i="1" a="1"/>
  <c r="U241" i="1" s="1"/>
  <c r="U194" i="1" a="1"/>
  <c r="U194" i="1" s="1"/>
  <c r="U179" i="1" a="1"/>
  <c r="U179" i="1" s="1"/>
  <c r="U163" i="1" a="1"/>
  <c r="U163" i="1" s="1"/>
  <c r="U133" i="1" a="1"/>
  <c r="U133" i="1" s="1"/>
  <c r="U117" i="1" a="1"/>
  <c r="U117" i="1" s="1"/>
  <c r="U101" i="1" a="1"/>
  <c r="U101" i="1" s="1"/>
  <c r="U86" i="1" a="1"/>
  <c r="U86" i="1" s="1"/>
  <c r="U55" i="1" a="1"/>
  <c r="U55" i="1" s="1"/>
  <c r="U39" i="1" a="1"/>
  <c r="U39" i="1" s="1"/>
  <c r="U23" i="1" a="1"/>
  <c r="U23" i="1" s="1"/>
  <c r="U9" i="1" a="1"/>
  <c r="U9" i="1" s="1"/>
  <c r="V1204" i="1" a="1"/>
  <c r="V1204" i="1" s="1"/>
  <c r="V1147" i="1" a="1"/>
  <c r="V1147" i="1" s="1"/>
  <c r="V1118" i="1" a="1"/>
  <c r="V1118" i="1" s="1"/>
  <c r="V1090" i="1" a="1"/>
  <c r="V1090" i="1" s="1"/>
  <c r="V989" i="1" a="1"/>
  <c r="V989" i="1" s="1"/>
  <c r="V957" i="1" a="1"/>
  <c r="V957" i="1" s="1"/>
  <c r="V940" i="1" a="1"/>
  <c r="V940" i="1" s="1"/>
  <c r="V918" i="1" a="1"/>
  <c r="V918" i="1" s="1"/>
  <c r="V886" i="1" a="1"/>
  <c r="V886" i="1" s="1"/>
  <c r="V856" i="1" a="1"/>
  <c r="V856" i="1" s="1"/>
  <c r="V828" i="1" a="1"/>
  <c r="V828" i="1" s="1"/>
  <c r="V771" i="1" a="1"/>
  <c r="V771" i="1" s="1"/>
  <c r="V743" i="1" a="1"/>
  <c r="V743" i="1" s="1"/>
  <c r="V715" i="1" a="1"/>
  <c r="V715" i="1" s="1"/>
  <c r="V672" i="1" a="1"/>
  <c r="V672" i="1" s="1"/>
  <c r="V551" i="1" a="1"/>
  <c r="V551" i="1" s="1"/>
  <c r="V523" i="1" a="1"/>
  <c r="V523" i="1" s="1"/>
  <c r="V494" i="1" a="1"/>
  <c r="V494" i="1" s="1"/>
  <c r="V466" i="1" a="1"/>
  <c r="V466" i="1" s="1"/>
  <c r="V437" i="1" a="1"/>
  <c r="V437" i="1" s="1"/>
  <c r="V409" i="1" a="1"/>
  <c r="V409" i="1" s="1"/>
  <c r="V352" i="1" a="1"/>
  <c r="V352" i="1" s="1"/>
  <c r="V324" i="1" a="1"/>
  <c r="V324" i="1" s="1"/>
  <c r="V270" i="1" a="1"/>
  <c r="V270" i="1" s="1"/>
  <c r="V244" i="1" a="1"/>
  <c r="V244" i="1" s="1"/>
  <c r="V219" i="1" a="1"/>
  <c r="V219" i="1" s="1"/>
  <c r="V193" i="1" a="1"/>
  <c r="V193" i="1" s="1"/>
  <c r="V168" i="1" a="1"/>
  <c r="V168" i="1" s="1"/>
  <c r="V142" i="1" a="1"/>
  <c r="V142" i="1" s="1"/>
  <c r="V115" i="1" a="1"/>
  <c r="V115" i="1" s="1"/>
  <c r="V87" i="1" a="1"/>
  <c r="V87" i="1" s="1"/>
  <c r="V48" i="1" a="1"/>
  <c r="V48" i="1" s="1"/>
  <c r="U1178" i="1" a="1"/>
  <c r="U1178" i="1" s="1"/>
  <c r="U1086" i="1" a="1"/>
  <c r="U1086" i="1" s="1"/>
  <c r="U1054" i="1" a="1"/>
  <c r="U1054" i="1" s="1"/>
  <c r="U1026" i="1" a="1"/>
  <c r="U1026" i="1" s="1"/>
  <c r="U990" i="1" a="1"/>
  <c r="U990" i="1" s="1"/>
  <c r="U962" i="1" a="1"/>
  <c r="U962" i="1" s="1"/>
  <c r="V451" i="1" a="1"/>
  <c r="V451" i="1" s="1"/>
  <c r="U451" i="1" a="1"/>
  <c r="U451" i="1" s="1"/>
  <c r="V447" i="1" a="1"/>
  <c r="V447" i="1" s="1"/>
  <c r="U447" i="1" a="1"/>
  <c r="U447" i="1" s="1"/>
  <c r="U443" i="1" a="1"/>
  <c r="U443" i="1" s="1"/>
  <c r="V443" i="1" a="1"/>
  <c r="V443" i="1" s="1"/>
  <c r="V439" i="1" a="1"/>
  <c r="V439" i="1" s="1"/>
  <c r="U439" i="1" a="1"/>
  <c r="U439" i="1" s="1"/>
  <c r="V399" i="1" a="1"/>
  <c r="V399" i="1" s="1"/>
  <c r="U399" i="1" a="1"/>
  <c r="U399" i="1" s="1"/>
  <c r="V391" i="1" a="1"/>
  <c r="V391" i="1" s="1"/>
  <c r="U391" i="1" a="1"/>
  <c r="U391" i="1" s="1"/>
  <c r="V387" i="1" a="1"/>
  <c r="V387" i="1" s="1"/>
  <c r="U387" i="1" a="1"/>
  <c r="U387" i="1" s="1"/>
  <c r="V383" i="1" a="1"/>
  <c r="V383" i="1" s="1"/>
  <c r="U383" i="1" a="1"/>
  <c r="U383" i="1" s="1"/>
  <c r="V367" i="1" a="1"/>
  <c r="V367" i="1" s="1"/>
  <c r="U367" i="1" a="1"/>
  <c r="U367" i="1" s="1"/>
  <c r="V363" i="1" a="1"/>
  <c r="V363" i="1" s="1"/>
  <c r="U363" i="1" a="1"/>
  <c r="U363" i="1" s="1"/>
  <c r="V355" i="1" a="1"/>
  <c r="V355" i="1" s="1"/>
  <c r="U355" i="1" a="1"/>
  <c r="U355" i="1" s="1"/>
  <c r="V351" i="1" a="1"/>
  <c r="V351" i="1" s="1"/>
  <c r="U351" i="1" a="1"/>
  <c r="U351" i="1" s="1"/>
  <c r="V271" i="1" a="1"/>
  <c r="V271" i="1" s="1"/>
  <c r="U271" i="1" a="1"/>
  <c r="U271" i="1" s="1"/>
  <c r="V267" i="1" a="1"/>
  <c r="V267" i="1" s="1"/>
  <c r="U267" i="1" a="1"/>
  <c r="U267" i="1" s="1"/>
  <c r="V263" i="1" a="1"/>
  <c r="V263" i="1" s="1"/>
  <c r="U263" i="1" a="1"/>
  <c r="U263" i="1" s="1"/>
  <c r="V259" i="1" a="1"/>
  <c r="V259" i="1" s="1"/>
  <c r="U259" i="1" a="1"/>
  <c r="U259" i="1" s="1"/>
  <c r="V255" i="1" a="1"/>
  <c r="V255" i="1" s="1"/>
  <c r="U255" i="1" a="1"/>
  <c r="U255" i="1" s="1"/>
  <c r="V247" i="1" a="1"/>
  <c r="V247" i="1" s="1"/>
  <c r="U247" i="1" a="1"/>
  <c r="U247" i="1" s="1"/>
  <c r="U243" i="1" a="1"/>
  <c r="U243" i="1" s="1"/>
  <c r="V243" i="1" a="1"/>
  <c r="V243" i="1" s="1"/>
  <c r="V239" i="1" a="1"/>
  <c r="V239" i="1" s="1"/>
  <c r="U239" i="1" a="1"/>
  <c r="U239" i="1" s="1"/>
  <c r="V235" i="1" a="1"/>
  <c r="V235" i="1" s="1"/>
  <c r="U235" i="1" a="1"/>
  <c r="U235" i="1" s="1"/>
  <c r="V231" i="1" a="1"/>
  <c r="V231" i="1" s="1"/>
  <c r="U231" i="1" a="1"/>
  <c r="U231" i="1" s="1"/>
  <c r="V227" i="1" a="1"/>
  <c r="V227" i="1" s="1"/>
  <c r="U227" i="1" a="1"/>
  <c r="U227" i="1" s="1"/>
  <c r="V223" i="1" a="1"/>
  <c r="V223" i="1" s="1"/>
  <c r="U223" i="1" a="1"/>
  <c r="U223" i="1" s="1"/>
  <c r="V215" i="1" a="1"/>
  <c r="V215" i="1" s="1"/>
  <c r="U215" i="1" a="1"/>
  <c r="U215" i="1" s="1"/>
  <c r="U211" i="1" a="1"/>
  <c r="U211" i="1" s="1"/>
  <c r="V211" i="1" a="1"/>
  <c r="V211" i="1" s="1"/>
  <c r="V207" i="1" a="1"/>
  <c r="V207" i="1" s="1"/>
  <c r="U207" i="1" a="1"/>
  <c r="U207" i="1" s="1"/>
  <c r="U203" i="1" a="1"/>
  <c r="U203" i="1" s="1"/>
  <c r="V203" i="1" a="1"/>
  <c r="V203" i="1" s="1"/>
  <c r="V199" i="1" a="1"/>
  <c r="V199" i="1" s="1"/>
  <c r="U199" i="1" a="1"/>
  <c r="U199" i="1" s="1"/>
  <c r="V195" i="1" a="1"/>
  <c r="V195" i="1" s="1"/>
  <c r="U195" i="1" a="1"/>
  <c r="U195" i="1" s="1"/>
  <c r="V171" i="1" a="1"/>
  <c r="V171" i="1" s="1"/>
  <c r="U171" i="1" a="1"/>
  <c r="U171" i="1" s="1"/>
  <c r="V167" i="1" a="1"/>
  <c r="V167" i="1" s="1"/>
  <c r="U167" i="1" a="1"/>
  <c r="U167" i="1" s="1"/>
  <c r="V159" i="1" a="1"/>
  <c r="V159" i="1" s="1"/>
  <c r="U159" i="1" a="1"/>
  <c r="U159" i="1" s="1"/>
  <c r="V155" i="1" a="1"/>
  <c r="V155" i="1" s="1"/>
  <c r="U155" i="1" a="1"/>
  <c r="U155" i="1" s="1"/>
  <c r="V151" i="1" a="1"/>
  <c r="V151" i="1" s="1"/>
  <c r="U151" i="1" a="1"/>
  <c r="U151" i="1" s="1"/>
  <c r="V147" i="1" a="1"/>
  <c r="V147" i="1" s="1"/>
  <c r="U147" i="1" a="1"/>
  <c r="U147" i="1" s="1"/>
  <c r="V143" i="1" a="1"/>
  <c r="V143" i="1" s="1"/>
  <c r="U143" i="1" a="1"/>
  <c r="U143" i="1" s="1"/>
  <c r="V139" i="1" a="1"/>
  <c r="V139" i="1" s="1"/>
  <c r="U139" i="1" a="1"/>
  <c r="U139" i="1" s="1"/>
  <c r="V135" i="1" a="1"/>
  <c r="V135" i="1" s="1"/>
  <c r="U135" i="1" a="1"/>
  <c r="U135" i="1" s="1"/>
  <c r="V131" i="1" a="1"/>
  <c r="V131" i="1" s="1"/>
  <c r="U131" i="1" a="1"/>
  <c r="U131" i="1" s="1"/>
  <c r="V127" i="1" a="1"/>
  <c r="V127" i="1" s="1"/>
  <c r="U127" i="1" a="1"/>
  <c r="U127" i="1" s="1"/>
  <c r="V123" i="1" a="1"/>
  <c r="V123" i="1" s="1"/>
  <c r="U123" i="1" a="1"/>
  <c r="U123" i="1" s="1"/>
  <c r="V119" i="1" a="1"/>
  <c r="V119" i="1" s="1"/>
  <c r="U119" i="1" a="1"/>
  <c r="U119" i="1" s="1"/>
  <c r="V111" i="1" a="1"/>
  <c r="V111" i="1" s="1"/>
  <c r="U111" i="1" a="1"/>
  <c r="U111" i="1" s="1"/>
  <c r="V107" i="1" a="1"/>
  <c r="V107" i="1" s="1"/>
  <c r="U107" i="1" a="1"/>
  <c r="U107" i="1" s="1"/>
  <c r="V103" i="1" a="1"/>
  <c r="V103" i="1" s="1"/>
  <c r="U103" i="1" a="1"/>
  <c r="U103" i="1" s="1"/>
  <c r="U99" i="1" a="1"/>
  <c r="U99" i="1" s="1"/>
  <c r="V99" i="1" a="1"/>
  <c r="V99" i="1" s="1"/>
  <c r="V95" i="1" a="1"/>
  <c r="V95" i="1" s="1"/>
  <c r="U95" i="1" a="1"/>
  <c r="U95" i="1" s="1"/>
  <c r="V91" i="1" a="1"/>
  <c r="V91" i="1" s="1"/>
  <c r="U91" i="1" a="1"/>
  <c r="U91" i="1" s="1"/>
  <c r="V83" i="1" a="1"/>
  <c r="V83" i="1" s="1"/>
  <c r="U83" i="1" a="1"/>
  <c r="U83" i="1" s="1"/>
  <c r="U75" i="1" a="1"/>
  <c r="U75" i="1" s="1"/>
  <c r="V75" i="1" a="1"/>
  <c r="V75" i="1" s="1"/>
  <c r="V71" i="1" a="1"/>
  <c r="V71" i="1" s="1"/>
  <c r="U71" i="1" a="1"/>
  <c r="U71" i="1" s="1"/>
  <c r="V19" i="1" a="1"/>
  <c r="V19" i="1" s="1"/>
  <c r="U19" i="1" a="1"/>
  <c r="U19" i="1" s="1"/>
  <c r="V15" i="1" a="1"/>
  <c r="V15" i="1" s="1"/>
  <c r="U15" i="1" a="1"/>
  <c r="U15" i="1" s="1"/>
  <c r="V11" i="1" a="1"/>
  <c r="V11" i="1" s="1"/>
  <c r="U11" i="1" a="1"/>
  <c r="U11" i="1" s="1"/>
  <c r="V7" i="1" a="1"/>
  <c r="V7" i="1" s="1"/>
  <c r="U7" i="1" a="1"/>
  <c r="U7" i="1" s="1"/>
  <c r="V3" i="1" a="1"/>
  <c r="V3" i="1" s="1"/>
  <c r="U3" i="1" a="1"/>
  <c r="U3" i="1" s="1"/>
  <c r="U1209" i="1" a="1"/>
  <c r="U1209" i="1" s="1"/>
  <c r="U1205" i="1" a="1"/>
  <c r="U1205" i="1" s="1"/>
  <c r="U1201" i="1" a="1"/>
  <c r="U1201" i="1" s="1"/>
  <c r="U1194" i="1" a="1"/>
  <c r="U1194" i="1" s="1"/>
  <c r="U1191" i="1" a="1"/>
  <c r="U1191" i="1" s="1"/>
  <c r="U1187" i="1" a="1"/>
  <c r="U1187" i="1" s="1"/>
  <c r="U1183" i="1" a="1"/>
  <c r="U1183" i="1" s="1"/>
  <c r="U1180" i="1" a="1"/>
  <c r="U1180" i="1" s="1"/>
  <c r="U1177" i="1" a="1"/>
  <c r="U1177" i="1" s="1"/>
  <c r="U1173" i="1" a="1"/>
  <c r="U1173" i="1" s="1"/>
  <c r="U1169" i="1" a="1"/>
  <c r="U1169" i="1" s="1"/>
  <c r="U1162" i="1" a="1"/>
  <c r="U1162" i="1" s="1"/>
  <c r="U1159" i="1" a="1"/>
  <c r="U1159" i="1" s="1"/>
  <c r="U1155" i="1" a="1"/>
  <c r="U1155" i="1" s="1"/>
  <c r="U1151" i="1" a="1"/>
  <c r="U1151" i="1" s="1"/>
  <c r="U1148" i="1" a="1"/>
  <c r="U1148" i="1" s="1"/>
  <c r="U1145" i="1" a="1"/>
  <c r="U1145" i="1" s="1"/>
  <c r="U1138" i="1" a="1"/>
  <c r="U1138" i="1" s="1"/>
  <c r="U1134" i="1" a="1"/>
  <c r="U1134" i="1" s="1"/>
  <c r="U1131" i="1" a="1"/>
  <c r="U1131" i="1" s="1"/>
  <c r="U1127" i="1" a="1"/>
  <c r="U1127" i="1" s="1"/>
  <c r="U1124" i="1" a="1"/>
  <c r="U1124" i="1" s="1"/>
  <c r="U1120" i="1" a="1"/>
  <c r="U1120" i="1" s="1"/>
  <c r="U1117" i="1" a="1"/>
  <c r="U1117" i="1" s="1"/>
  <c r="U1113" i="1" a="1"/>
  <c r="U1113" i="1" s="1"/>
  <c r="U1106" i="1" a="1"/>
  <c r="U1106" i="1" s="1"/>
  <c r="U1102" i="1" a="1"/>
  <c r="U1102" i="1" s="1"/>
  <c r="U1099" i="1" a="1"/>
  <c r="U1099" i="1" s="1"/>
  <c r="U1095" i="1" a="1"/>
  <c r="U1095" i="1" s="1"/>
  <c r="U1092" i="1" a="1"/>
  <c r="U1092" i="1" s="1"/>
  <c r="U1088" i="1" a="1"/>
  <c r="U1088" i="1" s="1"/>
  <c r="U1085" i="1" a="1"/>
  <c r="U1085" i="1" s="1"/>
  <c r="U1081" i="1" a="1"/>
  <c r="U1081" i="1" s="1"/>
  <c r="U1074" i="1" a="1"/>
  <c r="U1074" i="1" s="1"/>
  <c r="U1070" i="1" a="1"/>
  <c r="U1070" i="1" s="1"/>
  <c r="U1067" i="1" a="1"/>
  <c r="U1067" i="1" s="1"/>
  <c r="U1063" i="1" a="1"/>
  <c r="U1063" i="1" s="1"/>
  <c r="U1060" i="1" a="1"/>
  <c r="U1060" i="1" s="1"/>
  <c r="U1056" i="1" a="1"/>
  <c r="U1056" i="1" s="1"/>
  <c r="U1053" i="1" a="1"/>
  <c r="U1053" i="1" s="1"/>
  <c r="U1049" i="1" a="1"/>
  <c r="U1049" i="1" s="1"/>
  <c r="U1042" i="1" a="1"/>
  <c r="U1042" i="1" s="1"/>
  <c r="U1038" i="1" a="1"/>
  <c r="U1038" i="1" s="1"/>
  <c r="U1035" i="1" a="1"/>
  <c r="U1035" i="1" s="1"/>
  <c r="U1031" i="1" a="1"/>
  <c r="U1031" i="1" s="1"/>
  <c r="U1028" i="1" a="1"/>
  <c r="U1028" i="1" s="1"/>
  <c r="U1024" i="1" a="1"/>
  <c r="U1024" i="1" s="1"/>
  <c r="U1021" i="1" a="1"/>
  <c r="U1021" i="1" s="1"/>
  <c r="U1017" i="1" a="1"/>
  <c r="U1017" i="1" s="1"/>
  <c r="U1010" i="1" a="1"/>
  <c r="U1010" i="1" s="1"/>
  <c r="U1006" i="1" a="1"/>
  <c r="U1006" i="1" s="1"/>
  <c r="U1003" i="1" a="1"/>
  <c r="U1003" i="1" s="1"/>
  <c r="U999" i="1" a="1"/>
  <c r="U999" i="1" s="1"/>
  <c r="U996" i="1" a="1"/>
  <c r="U996" i="1" s="1"/>
  <c r="U992" i="1" a="1"/>
  <c r="U992" i="1" s="1"/>
  <c r="U985" i="1" a="1"/>
  <c r="U985" i="1" s="1"/>
  <c r="U978" i="1" a="1"/>
  <c r="U978" i="1" s="1"/>
  <c r="U974" i="1" a="1"/>
  <c r="U974" i="1" s="1"/>
  <c r="U971" i="1" a="1"/>
  <c r="U971" i="1" s="1"/>
  <c r="U967" i="1" a="1"/>
  <c r="U967" i="1" s="1"/>
  <c r="U964" i="1" a="1"/>
  <c r="U964" i="1" s="1"/>
  <c r="U960" i="1" a="1"/>
  <c r="U960" i="1" s="1"/>
  <c r="U953" i="1" a="1"/>
  <c r="U953" i="1" s="1"/>
  <c r="U949" i="1" a="1"/>
  <c r="U949" i="1" s="1"/>
  <c r="U941" i="1" a="1"/>
  <c r="U941" i="1" s="1"/>
  <c r="U934" i="1" a="1"/>
  <c r="U934" i="1" s="1"/>
  <c r="U930" i="1" a="1"/>
  <c r="U930" i="1" s="1"/>
  <c r="U926" i="1" a="1"/>
  <c r="U926" i="1" s="1"/>
  <c r="U922" i="1" a="1"/>
  <c r="U922" i="1" s="1"/>
  <c r="U914" i="1" a="1"/>
  <c r="U914" i="1" s="1"/>
  <c r="U910" i="1" a="1"/>
  <c r="U910" i="1" s="1"/>
  <c r="U906" i="1" a="1"/>
  <c r="U906" i="1" s="1"/>
  <c r="U903" i="1" a="1"/>
  <c r="U903" i="1" s="1"/>
  <c r="U899" i="1" a="1"/>
  <c r="U899" i="1" s="1"/>
  <c r="U895" i="1" a="1"/>
  <c r="U895" i="1" s="1"/>
  <c r="U891" i="1" a="1"/>
  <c r="U891" i="1" s="1"/>
  <c r="U887" i="1" a="1"/>
  <c r="U887" i="1" s="1"/>
  <c r="U883" i="1" a="1"/>
  <c r="U883" i="1" s="1"/>
  <c r="U879" i="1" a="1"/>
  <c r="U879" i="1" s="1"/>
  <c r="U875" i="1" a="1"/>
  <c r="U875" i="1" s="1"/>
  <c r="U872" i="1" a="1"/>
  <c r="U872" i="1" s="1"/>
  <c r="U868" i="1" a="1"/>
  <c r="U868" i="1" s="1"/>
  <c r="U864" i="1" a="1"/>
  <c r="U864" i="1" s="1"/>
  <c r="U860" i="1" a="1"/>
  <c r="U860" i="1" s="1"/>
  <c r="U852" i="1" a="1"/>
  <c r="U852" i="1" s="1"/>
  <c r="U848" i="1" a="1"/>
  <c r="U848" i="1" s="1"/>
  <c r="U844" i="1" a="1"/>
  <c r="U844" i="1" s="1"/>
  <c r="U841" i="1" a="1"/>
  <c r="U841" i="1" s="1"/>
  <c r="U837" i="1" a="1"/>
  <c r="U837" i="1" s="1"/>
  <c r="U833" i="1" a="1"/>
  <c r="U833" i="1" s="1"/>
  <c r="U829" i="1" a="1"/>
  <c r="U829" i="1" s="1"/>
  <c r="U825" i="1" a="1"/>
  <c r="U825" i="1" s="1"/>
  <c r="U821" i="1" a="1"/>
  <c r="U821" i="1" s="1"/>
  <c r="U817" i="1" a="1"/>
  <c r="U817" i="1" s="1"/>
  <c r="U813" i="1" a="1"/>
  <c r="U813" i="1" s="1"/>
  <c r="U806" i="1" a="1"/>
  <c r="U806" i="1" s="1"/>
  <c r="U802" i="1" a="1"/>
  <c r="U802" i="1" s="1"/>
  <c r="U798" i="1" a="1"/>
  <c r="U798" i="1" s="1"/>
  <c r="U794" i="1" a="1"/>
  <c r="U794" i="1" s="1"/>
  <c r="U790" i="1" a="1"/>
  <c r="U790" i="1" s="1"/>
  <c r="U786" i="1" a="1"/>
  <c r="U786" i="1" s="1"/>
  <c r="U782" i="1" a="1"/>
  <c r="U782" i="1" s="1"/>
  <c r="U775" i="1" a="1"/>
  <c r="U775" i="1" s="1"/>
  <c r="U767" i="1" a="1"/>
  <c r="U767" i="1" s="1"/>
  <c r="U763" i="1" a="1"/>
  <c r="U763" i="1" s="1"/>
  <c r="U759" i="1" a="1"/>
  <c r="U759" i="1" s="1"/>
  <c r="U754" i="1" a="1"/>
  <c r="U754" i="1" s="1"/>
  <c r="U746" i="1" a="1"/>
  <c r="U746" i="1" s="1"/>
  <c r="U739" i="1" a="1"/>
  <c r="U739" i="1" s="1"/>
  <c r="U735" i="1" a="1"/>
  <c r="U735" i="1" s="1"/>
  <c r="U731" i="1" a="1"/>
  <c r="U731" i="1" s="1"/>
  <c r="U727" i="1" a="1"/>
  <c r="U727" i="1" s="1"/>
  <c r="U723" i="1" a="1"/>
  <c r="U723" i="1" s="1"/>
  <c r="U719" i="1" a="1"/>
  <c r="U719" i="1" s="1"/>
  <c r="U712" i="1" a="1"/>
  <c r="U712" i="1" s="1"/>
  <c r="U708" i="1" a="1"/>
  <c r="U708" i="1" s="1"/>
  <c r="U704" i="1" a="1"/>
  <c r="U704" i="1" s="1"/>
  <c r="U700" i="1" a="1"/>
  <c r="U700" i="1" s="1"/>
  <c r="U696" i="1" a="1"/>
  <c r="U696" i="1" s="1"/>
  <c r="U692" i="1" a="1"/>
  <c r="U692" i="1" s="1"/>
  <c r="U688" i="1" a="1"/>
  <c r="U688" i="1" s="1"/>
  <c r="U684" i="1" a="1"/>
  <c r="U684" i="1" s="1"/>
  <c r="U680" i="1" a="1"/>
  <c r="U680" i="1" s="1"/>
  <c r="U677" i="1" a="1"/>
  <c r="U677" i="1" s="1"/>
  <c r="U673" i="1" a="1"/>
  <c r="U673" i="1" s="1"/>
  <c r="U669" i="1" a="1"/>
  <c r="U669" i="1" s="1"/>
  <c r="U665" i="1" a="1"/>
  <c r="U665" i="1" s="1"/>
  <c r="U661" i="1" a="1"/>
  <c r="U661" i="1" s="1"/>
  <c r="U657" i="1" a="1"/>
  <c r="U657" i="1" s="1"/>
  <c r="U653" i="1" a="1"/>
  <c r="U653" i="1" s="1"/>
  <c r="U649" i="1" a="1"/>
  <c r="U649" i="1" s="1"/>
  <c r="U642" i="1" a="1"/>
  <c r="U642" i="1" s="1"/>
  <c r="U638" i="1" a="1"/>
  <c r="U638" i="1" s="1"/>
  <c r="U634" i="1" a="1"/>
  <c r="U634" i="1" s="1"/>
  <c r="U630" i="1" a="1"/>
  <c r="U630" i="1" s="1"/>
  <c r="U626" i="1" a="1"/>
  <c r="U626" i="1" s="1"/>
  <c r="U622" i="1" a="1"/>
  <c r="U622" i="1" s="1"/>
  <c r="U618" i="1" a="1"/>
  <c r="U618" i="1" s="1"/>
  <c r="U614" i="1" a="1"/>
  <c r="U614" i="1" s="1"/>
  <c r="U610" i="1" a="1"/>
  <c r="U610" i="1" s="1"/>
  <c r="U606" i="1" a="1"/>
  <c r="U606" i="1" s="1"/>
  <c r="U602" i="1" a="1"/>
  <c r="U602" i="1" s="1"/>
  <c r="U598" i="1" a="1"/>
  <c r="U598" i="1" s="1"/>
  <c r="U594" i="1" a="1"/>
  <c r="U594" i="1" s="1"/>
  <c r="U590" i="1" a="1"/>
  <c r="U590" i="1" s="1"/>
  <c r="U586" i="1" a="1"/>
  <c r="U586" i="1" s="1"/>
  <c r="U582" i="1" a="1"/>
  <c r="U582" i="1" s="1"/>
  <c r="U579" i="1" a="1"/>
  <c r="U579" i="1" s="1"/>
  <c r="U575" i="1" a="1"/>
  <c r="U575" i="1" s="1"/>
  <c r="U571" i="1" a="1"/>
  <c r="U571" i="1" s="1"/>
  <c r="U567" i="1" a="1"/>
  <c r="U567" i="1" s="1"/>
  <c r="U564" i="1" a="1"/>
  <c r="U564" i="1" s="1"/>
  <c r="U560" i="1" a="1"/>
  <c r="U560" i="1" s="1"/>
  <c r="U556" i="1" a="1"/>
  <c r="U556" i="1" s="1"/>
  <c r="U552" i="1" a="1"/>
  <c r="U552" i="1" s="1"/>
  <c r="U548" i="1" a="1"/>
  <c r="U548" i="1" s="1"/>
  <c r="U544" i="1" a="1"/>
  <c r="U544" i="1" s="1"/>
  <c r="U540" i="1" a="1"/>
  <c r="U540" i="1" s="1"/>
  <c r="U536" i="1" a="1"/>
  <c r="U536" i="1" s="1"/>
  <c r="U532" i="1" a="1"/>
  <c r="U532" i="1" s="1"/>
  <c r="U528" i="1" a="1"/>
  <c r="U528" i="1" s="1"/>
  <c r="U524" i="1" a="1"/>
  <c r="U524" i="1" s="1"/>
  <c r="U520" i="1" a="1"/>
  <c r="U520" i="1" s="1"/>
  <c r="U517" i="1" a="1"/>
  <c r="U517" i="1" s="1"/>
  <c r="U509" i="1" a="1"/>
  <c r="U509" i="1" s="1"/>
  <c r="U504" i="1" a="1"/>
  <c r="U504" i="1" s="1"/>
  <c r="U500" i="1" a="1"/>
  <c r="U500" i="1" s="1"/>
  <c r="U495" i="1" a="1"/>
  <c r="U495" i="1" s="1"/>
  <c r="U489" i="1" a="1"/>
  <c r="U489" i="1" s="1"/>
  <c r="U484" i="1" a="1"/>
  <c r="U484" i="1" s="1"/>
  <c r="U479" i="1" a="1"/>
  <c r="U479" i="1" s="1"/>
  <c r="U468" i="1" a="1"/>
  <c r="U468" i="1" s="1"/>
  <c r="U463" i="1" a="1"/>
  <c r="U463" i="1" s="1"/>
  <c r="U457" i="1" a="1"/>
  <c r="U457" i="1" s="1"/>
  <c r="U453" i="1" a="1"/>
  <c r="U453" i="1" s="1"/>
  <c r="U448" i="1" a="1"/>
  <c r="U448" i="1" s="1"/>
  <c r="U442" i="1" a="1"/>
  <c r="U442" i="1" s="1"/>
  <c r="U433" i="1" a="1"/>
  <c r="U433" i="1" s="1"/>
  <c r="U426" i="1" a="1"/>
  <c r="U426" i="1" s="1"/>
  <c r="U418" i="1" a="1"/>
  <c r="U418" i="1" s="1"/>
  <c r="U403" i="1" a="1"/>
  <c r="U403" i="1" s="1"/>
  <c r="U389" i="1" a="1"/>
  <c r="U389" i="1" s="1"/>
  <c r="U375" i="1" a="1"/>
  <c r="U375" i="1" s="1"/>
  <c r="U361" i="1" a="1"/>
  <c r="U361" i="1" s="1"/>
  <c r="U347" i="1" a="1"/>
  <c r="U347" i="1" s="1"/>
  <c r="U315" i="1" a="1"/>
  <c r="U315" i="1" s="1"/>
  <c r="U299" i="1" a="1"/>
  <c r="U299" i="1" s="1"/>
  <c r="U283" i="1" a="1"/>
  <c r="U283" i="1" s="1"/>
  <c r="U253" i="1" a="1"/>
  <c r="U253" i="1" s="1"/>
  <c r="U237" i="1" a="1"/>
  <c r="U237" i="1" s="1"/>
  <c r="U221" i="1" a="1"/>
  <c r="U221" i="1" s="1"/>
  <c r="U206" i="1" a="1"/>
  <c r="U206" i="1" s="1"/>
  <c r="U191" i="1" a="1"/>
  <c r="U191" i="1" s="1"/>
  <c r="U175" i="1" a="1"/>
  <c r="U175" i="1" s="1"/>
  <c r="U129" i="1" a="1"/>
  <c r="U129" i="1" s="1"/>
  <c r="U113" i="1" a="1"/>
  <c r="U113" i="1" s="1"/>
  <c r="U97" i="1" a="1"/>
  <c r="U97" i="1" s="1"/>
  <c r="U67" i="1" a="1"/>
  <c r="U67" i="1" s="1"/>
  <c r="U51" i="1" a="1"/>
  <c r="U51" i="1" s="1"/>
  <c r="U35" i="1" a="1"/>
  <c r="U35" i="1" s="1"/>
  <c r="U5" i="1" a="1"/>
  <c r="U5" i="1" s="1"/>
  <c r="V1200" i="1" a="1"/>
  <c r="V1200" i="1" s="1"/>
  <c r="V1186" i="1" a="1"/>
  <c r="V1186" i="1" s="1"/>
  <c r="V1172" i="1" a="1"/>
  <c r="V1172" i="1" s="1"/>
  <c r="V878" i="1" a="1"/>
  <c r="V878" i="1" s="1"/>
  <c r="V601" i="1" a="1"/>
  <c r="V601" i="1" s="1"/>
  <c r="V516" i="1" a="1"/>
  <c r="V516" i="1" s="1"/>
  <c r="V402" i="1" a="1"/>
  <c r="V402" i="1" s="1"/>
  <c r="V373" i="1" a="1"/>
  <c r="V373" i="1" s="1"/>
  <c r="V345" i="1" a="1"/>
  <c r="V345" i="1" s="1"/>
  <c r="V289" i="1" a="1"/>
  <c r="V289" i="1" s="1"/>
  <c r="V238" i="1" a="1"/>
  <c r="V238" i="1" s="1"/>
  <c r="V187" i="1" a="1"/>
  <c r="V187" i="1" s="1"/>
  <c r="V161" i="1" a="1"/>
  <c r="V161" i="1" s="1"/>
  <c r="V79" i="1" a="1"/>
  <c r="V79" i="1" s="1"/>
  <c r="V22" i="1" a="1"/>
  <c r="V22" i="1" s="1"/>
  <c r="V429" i="1" a="1"/>
  <c r="V429" i="1" s="1"/>
  <c r="U429" i="1" a="1"/>
  <c r="U429" i="1" s="1"/>
  <c r="V425" i="1" a="1"/>
  <c r="V425" i="1" s="1"/>
  <c r="U425" i="1" a="1"/>
  <c r="U425" i="1" s="1"/>
  <c r="V417" i="1" a="1"/>
  <c r="V417" i="1" s="1"/>
  <c r="U417" i="1" a="1"/>
  <c r="U417" i="1" s="1"/>
  <c r="V413" i="1" a="1"/>
  <c r="V413" i="1" s="1"/>
  <c r="U413" i="1" a="1"/>
  <c r="U413" i="1" s="1"/>
  <c r="V405" i="1" a="1"/>
  <c r="V405" i="1" s="1"/>
  <c r="U405" i="1" a="1"/>
  <c r="U405" i="1" s="1"/>
  <c r="V401" i="1" a="1"/>
  <c r="V401" i="1" s="1"/>
  <c r="U401" i="1" a="1"/>
  <c r="U401" i="1" s="1"/>
  <c r="V385" i="1" a="1"/>
  <c r="V385" i="1" s="1"/>
  <c r="U385" i="1" a="1"/>
  <c r="U385" i="1" s="1"/>
  <c r="V381" i="1" a="1"/>
  <c r="V381" i="1" s="1"/>
  <c r="U381" i="1" a="1"/>
  <c r="U381" i="1" s="1"/>
  <c r="V377" i="1" a="1"/>
  <c r="V377" i="1" s="1"/>
  <c r="U377" i="1" a="1"/>
  <c r="U377" i="1" s="1"/>
  <c r="V353" i="1" a="1"/>
  <c r="V353" i="1" s="1"/>
  <c r="U353" i="1" a="1"/>
  <c r="U353" i="1" s="1"/>
  <c r="V349" i="1" a="1"/>
  <c r="V349" i="1" s="1"/>
  <c r="U349" i="1" a="1"/>
  <c r="U349" i="1" s="1"/>
  <c r="V341" i="1" a="1"/>
  <c r="V341" i="1" s="1"/>
  <c r="U341" i="1" a="1"/>
  <c r="U341" i="1" s="1"/>
  <c r="V333" i="1" a="1"/>
  <c r="V333" i="1" s="1"/>
  <c r="U333" i="1" a="1"/>
  <c r="U333" i="1" s="1"/>
  <c r="V321" i="1" a="1"/>
  <c r="V321" i="1" s="1"/>
  <c r="U321" i="1" a="1"/>
  <c r="U321" i="1" s="1"/>
  <c r="V301" i="1" a="1"/>
  <c r="V301" i="1" s="1"/>
  <c r="U301" i="1" a="1"/>
  <c r="U301" i="1" s="1"/>
  <c r="V297" i="1" a="1"/>
  <c r="V297" i="1" s="1"/>
  <c r="U297" i="1" a="1"/>
  <c r="U297" i="1" s="1"/>
  <c r="V293" i="1" a="1"/>
  <c r="V293" i="1" s="1"/>
  <c r="U293" i="1" a="1"/>
  <c r="U293" i="1" s="1"/>
  <c r="V285" i="1" a="1"/>
  <c r="V285" i="1" s="1"/>
  <c r="U285" i="1" a="1"/>
  <c r="U285" i="1" s="1"/>
  <c r="V277" i="1" a="1"/>
  <c r="V277" i="1" s="1"/>
  <c r="U277" i="1" a="1"/>
  <c r="U277" i="1" s="1"/>
  <c r="V265" i="1" a="1"/>
  <c r="V265" i="1" s="1"/>
  <c r="U265" i="1" a="1"/>
  <c r="U265" i="1" s="1"/>
  <c r="V209" i="1" a="1"/>
  <c r="V209" i="1" s="1"/>
  <c r="U209" i="1" a="1"/>
  <c r="U209" i="1" s="1"/>
  <c r="U185" i="1" a="1"/>
  <c r="U185" i="1" s="1"/>
  <c r="V185" i="1" a="1"/>
  <c r="V185" i="1" s="1"/>
  <c r="V177" i="1" a="1"/>
  <c r="V177" i="1" s="1"/>
  <c r="U177" i="1" a="1"/>
  <c r="U177" i="1" s="1"/>
  <c r="V169" i="1" a="1"/>
  <c r="V169" i="1" s="1"/>
  <c r="U169" i="1" a="1"/>
  <c r="U169" i="1" s="1"/>
  <c r="V165" i="1" a="1"/>
  <c r="V165" i="1" s="1"/>
  <c r="U165" i="1" a="1"/>
  <c r="U165" i="1" s="1"/>
  <c r="V157" i="1" a="1"/>
  <c r="V157" i="1" s="1"/>
  <c r="U157" i="1" a="1"/>
  <c r="U157" i="1" s="1"/>
  <c r="V149" i="1" a="1"/>
  <c r="V149" i="1" s="1"/>
  <c r="U149" i="1" a="1"/>
  <c r="U149" i="1" s="1"/>
  <c r="V141" i="1" a="1"/>
  <c r="V141" i="1" s="1"/>
  <c r="U141" i="1" a="1"/>
  <c r="U141" i="1" s="1"/>
  <c r="V137" i="1" a="1"/>
  <c r="V137" i="1" s="1"/>
  <c r="U137" i="1" a="1"/>
  <c r="U137" i="1" s="1"/>
  <c r="V81" i="1" a="1"/>
  <c r="V81" i="1" s="1"/>
  <c r="U81" i="1" a="1"/>
  <c r="U81" i="1" s="1"/>
  <c r="V57" i="1" a="1"/>
  <c r="V57" i="1" s="1"/>
  <c r="U57" i="1" a="1"/>
  <c r="U57" i="1" s="1"/>
  <c r="V53" i="1" a="1"/>
  <c r="V53" i="1" s="1"/>
  <c r="U53" i="1" a="1"/>
  <c r="U53" i="1" s="1"/>
  <c r="V45" i="1" a="1"/>
  <c r="V45" i="1" s="1"/>
  <c r="U45" i="1" a="1"/>
  <c r="U45" i="1" s="1"/>
  <c r="V37" i="1" a="1"/>
  <c r="V37" i="1" s="1"/>
  <c r="U37" i="1" a="1"/>
  <c r="U37" i="1" s="1"/>
  <c r="V29" i="1" a="1"/>
  <c r="V29" i="1" s="1"/>
  <c r="U29" i="1" a="1"/>
  <c r="U29" i="1" s="1"/>
  <c r="V21" i="1" a="1"/>
  <c r="V21" i="1" s="1"/>
  <c r="U21" i="1" a="1"/>
  <c r="U21" i="1" s="1"/>
  <c r="V17" i="1" a="1"/>
  <c r="V17" i="1" s="1"/>
  <c r="U17" i="1" a="1"/>
  <c r="U17" i="1" s="1"/>
  <c r="U958" i="1" a="1"/>
  <c r="U958" i="1" s="1"/>
  <c r="U755" i="1"/>
  <c r="V755" i="1" a="1"/>
  <c r="V755" i="1" s="1"/>
  <c r="U498" i="1" a="1"/>
  <c r="U498" i="1" s="1"/>
  <c r="V498" i="1" a="1"/>
  <c r="V498" i="1" s="1"/>
  <c r="V490" i="1" a="1"/>
  <c r="V490" i="1" s="1"/>
  <c r="U490" i="1" a="1"/>
  <c r="U490" i="1" s="1"/>
  <c r="V486" i="1" a="1"/>
  <c r="V486" i="1" s="1"/>
  <c r="U486" i="1" a="1"/>
  <c r="U486" i="1" s="1"/>
  <c r="V482" i="1" a="1"/>
  <c r="V482" i="1" s="1"/>
  <c r="U482" i="1" a="1"/>
  <c r="U482" i="1" s="1"/>
  <c r="U478" i="1" a="1"/>
  <c r="U478" i="1" s="1"/>
  <c r="V478" i="1" a="1"/>
  <c r="V478" i="1" s="1"/>
  <c r="V474" i="1" a="1"/>
  <c r="V474" i="1" s="1"/>
  <c r="U474" i="1" a="1"/>
  <c r="U474" i="1" s="1"/>
  <c r="V470" i="1" a="1"/>
  <c r="V470" i="1" s="1"/>
  <c r="U470" i="1" a="1"/>
  <c r="U470" i="1" s="1"/>
  <c r="U462" i="1" a="1"/>
  <c r="U462" i="1" s="1"/>
  <c r="V462" i="1" a="1"/>
  <c r="V462" i="1" s="1"/>
  <c r="V458" i="1" a="1"/>
  <c r="V458" i="1" s="1"/>
  <c r="U458" i="1" a="1"/>
  <c r="U458" i="1" s="1"/>
  <c r="V454" i="1" a="1"/>
  <c r="V454" i="1" s="1"/>
  <c r="U454" i="1" a="1"/>
  <c r="U454" i="1" s="1"/>
  <c r="V414" i="1" a="1"/>
  <c r="V414" i="1" s="1"/>
  <c r="U414" i="1" a="1"/>
  <c r="U414" i="1" s="1"/>
  <c r="V410" i="1" a="1"/>
  <c r="V410" i="1" s="1"/>
  <c r="U410" i="1" a="1"/>
  <c r="U410" i="1" s="1"/>
  <c r="V406" i="1" a="1"/>
  <c r="V406" i="1" s="1"/>
  <c r="U406" i="1" a="1"/>
  <c r="U406" i="1" s="1"/>
  <c r="V398" i="1" a="1"/>
  <c r="V398" i="1" s="1"/>
  <c r="U398" i="1" a="1"/>
  <c r="U398" i="1" s="1"/>
  <c r="V394" i="1" a="1"/>
  <c r="V394" i="1" s="1"/>
  <c r="U394" i="1" a="1"/>
  <c r="U394" i="1" s="1"/>
  <c r="V390" i="1" a="1"/>
  <c r="V390" i="1" s="1"/>
  <c r="U390" i="1" a="1"/>
  <c r="U390" i="1" s="1"/>
  <c r="U386" i="1" a="1"/>
  <c r="U386" i="1" s="1"/>
  <c r="V386" i="1" a="1"/>
  <c r="V386" i="1" s="1"/>
  <c r="V378" i="1" a="1"/>
  <c r="V378" i="1" s="1"/>
  <c r="U378" i="1" a="1"/>
  <c r="U378" i="1" s="1"/>
  <c r="V374" i="1" a="1"/>
  <c r="V374" i="1" s="1"/>
  <c r="U374" i="1" a="1"/>
  <c r="U374" i="1" s="1"/>
  <c r="V370" i="1" a="1"/>
  <c r="V370" i="1" s="1"/>
  <c r="U370" i="1" a="1"/>
  <c r="U370" i="1" s="1"/>
  <c r="V362" i="1" a="1"/>
  <c r="V362" i="1" s="1"/>
  <c r="U362" i="1" a="1"/>
  <c r="U362" i="1" s="1"/>
  <c r="V358" i="1" a="1"/>
  <c r="V358" i="1" s="1"/>
  <c r="U358" i="1" a="1"/>
  <c r="U358" i="1" s="1"/>
  <c r="V354" i="1" a="1"/>
  <c r="V354" i="1" s="1"/>
  <c r="U354" i="1" a="1"/>
  <c r="U354" i="1" s="1"/>
  <c r="V346" i="1" a="1"/>
  <c r="V346" i="1" s="1"/>
  <c r="U346" i="1" a="1"/>
  <c r="U346" i="1" s="1"/>
  <c r="V342" i="1" a="1"/>
  <c r="V342" i="1" s="1"/>
  <c r="U342" i="1" a="1"/>
  <c r="U342" i="1" s="1"/>
  <c r="V334" i="1" a="1"/>
  <c r="V334" i="1" s="1"/>
  <c r="U334" i="1" a="1"/>
  <c r="U334" i="1" s="1"/>
  <c r="V330" i="1" a="1"/>
  <c r="V330" i="1" s="1"/>
  <c r="U330" i="1" a="1"/>
  <c r="U330" i="1" s="1"/>
  <c r="V326" i="1" a="1"/>
  <c r="V326" i="1" s="1"/>
  <c r="U326" i="1" a="1"/>
  <c r="U326" i="1" s="1"/>
  <c r="V322" i="1" a="1"/>
  <c r="V322" i="1" s="1"/>
  <c r="U322" i="1" a="1"/>
  <c r="U322" i="1" s="1"/>
  <c r="V318" i="1" a="1"/>
  <c r="V318" i="1" s="1"/>
  <c r="U318" i="1" a="1"/>
  <c r="U318" i="1" s="1"/>
  <c r="V314" i="1" a="1"/>
  <c r="V314" i="1" s="1"/>
  <c r="U314" i="1" a="1"/>
  <c r="U314" i="1" s="1"/>
  <c r="V310" i="1" a="1"/>
  <c r="V310" i="1" s="1"/>
  <c r="U310" i="1" a="1"/>
  <c r="U310" i="1" s="1"/>
  <c r="V306" i="1" a="1"/>
  <c r="V306" i="1" s="1"/>
  <c r="U306" i="1" a="1"/>
  <c r="U306" i="1" s="1"/>
  <c r="V298" i="1" a="1"/>
  <c r="V298" i="1" s="1"/>
  <c r="U298" i="1" a="1"/>
  <c r="U298" i="1" s="1"/>
  <c r="V294" i="1" a="1"/>
  <c r="V294" i="1" s="1"/>
  <c r="U294" i="1" a="1"/>
  <c r="U294" i="1" s="1"/>
  <c r="V290" i="1" a="1"/>
  <c r="V290" i="1" s="1"/>
  <c r="U290" i="1" a="1"/>
  <c r="U290" i="1" s="1"/>
  <c r="V286" i="1" a="1"/>
  <c r="V286" i="1" s="1"/>
  <c r="U286" i="1" a="1"/>
  <c r="U286" i="1" s="1"/>
  <c r="V282" i="1" a="1"/>
  <c r="V282" i="1" s="1"/>
  <c r="U282" i="1" a="1"/>
  <c r="U282" i="1" s="1"/>
  <c r="V278" i="1" a="1"/>
  <c r="V278" i="1" s="1"/>
  <c r="U278" i="1" a="1"/>
  <c r="U278" i="1" s="1"/>
  <c r="V274" i="1" a="1"/>
  <c r="V274" i="1" s="1"/>
  <c r="U274" i="1" a="1"/>
  <c r="U274" i="1" s="1"/>
  <c r="V266" i="1" a="1"/>
  <c r="V266" i="1" s="1"/>
  <c r="U266" i="1" a="1"/>
  <c r="U266" i="1" s="1"/>
  <c r="U262" i="1" a="1"/>
  <c r="U262" i="1" s="1"/>
  <c r="V262" i="1" a="1"/>
  <c r="V262" i="1" s="1"/>
  <c r="V258" i="1" a="1"/>
  <c r="V258" i="1" s="1"/>
  <c r="U258" i="1" a="1"/>
  <c r="U258" i="1" s="1"/>
  <c r="U254" i="1" a="1"/>
  <c r="U254" i="1" s="1"/>
  <c r="V254" i="1" a="1"/>
  <c r="V254" i="1" s="1"/>
  <c r="V250" i="1" a="1"/>
  <c r="V250" i="1" s="1"/>
  <c r="U250" i="1" a="1"/>
  <c r="U250" i="1" s="1"/>
  <c r="V246" i="1" a="1"/>
  <c r="V246" i="1" s="1"/>
  <c r="U246" i="1" a="1"/>
  <c r="U246" i="1" s="1"/>
  <c r="V242" i="1" a="1"/>
  <c r="V242" i="1" s="1"/>
  <c r="U242" i="1" a="1"/>
  <c r="U242" i="1" s="1"/>
  <c r="V234" i="1" a="1"/>
  <c r="V234" i="1" s="1"/>
  <c r="U234" i="1" a="1"/>
  <c r="U234" i="1" s="1"/>
  <c r="U230" i="1" a="1"/>
  <c r="U230" i="1" s="1"/>
  <c r="V230" i="1" a="1"/>
  <c r="V230" i="1" s="1"/>
  <c r="V226" i="1" a="1"/>
  <c r="V226" i="1" s="1"/>
  <c r="U226" i="1" a="1"/>
  <c r="U226" i="1" s="1"/>
  <c r="U222" i="1" a="1"/>
  <c r="U222" i="1" s="1"/>
  <c r="V222" i="1" a="1"/>
  <c r="V222" i="1" s="1"/>
  <c r="V218" i="1" a="1"/>
  <c r="V218" i="1" s="1"/>
  <c r="U218" i="1" a="1"/>
  <c r="U218" i="1" s="1"/>
  <c r="V214" i="1" a="1"/>
  <c r="V214" i="1" s="1"/>
  <c r="U214" i="1" a="1"/>
  <c r="U214" i="1" s="1"/>
  <c r="V210" i="1" a="1"/>
  <c r="V210" i="1" s="1"/>
  <c r="U210" i="1" a="1"/>
  <c r="U210" i="1" s="1"/>
  <c r="V190" i="1" a="1"/>
  <c r="V190" i="1" s="1"/>
  <c r="U190" i="1" a="1"/>
  <c r="U190" i="1" s="1"/>
  <c r="V186" i="1" a="1"/>
  <c r="V186" i="1" s="1"/>
  <c r="U186" i="1" a="1"/>
  <c r="U186" i="1" s="1"/>
  <c r="V182" i="1" a="1"/>
  <c r="V182" i="1" s="1"/>
  <c r="U182" i="1" a="1"/>
  <c r="U182" i="1" s="1"/>
  <c r="V178" i="1" a="1"/>
  <c r="V178" i="1" s="1"/>
  <c r="U178" i="1" a="1"/>
  <c r="U178" i="1" s="1"/>
  <c r="V166" i="1" a="1"/>
  <c r="V166" i="1" s="1"/>
  <c r="U166" i="1" a="1"/>
  <c r="U166" i="1" s="1"/>
  <c r="V162" i="1" a="1"/>
  <c r="V162" i="1" s="1"/>
  <c r="U162" i="1" a="1"/>
  <c r="U162" i="1" s="1"/>
  <c r="V158" i="1" a="1"/>
  <c r="V158" i="1" s="1"/>
  <c r="U158" i="1" a="1"/>
  <c r="U158" i="1" s="1"/>
  <c r="V154" i="1" a="1"/>
  <c r="V154" i="1" s="1"/>
  <c r="U154" i="1" a="1"/>
  <c r="U154" i="1" s="1"/>
  <c r="V150" i="1" a="1"/>
  <c r="V150" i="1" s="1"/>
  <c r="U150" i="1" a="1"/>
  <c r="U150" i="1" s="1"/>
  <c r="V146" i="1" a="1"/>
  <c r="V146" i="1" s="1"/>
  <c r="U146" i="1" a="1"/>
  <c r="U146" i="1" s="1"/>
  <c r="V138" i="1" a="1"/>
  <c r="V138" i="1" s="1"/>
  <c r="U138" i="1" a="1"/>
  <c r="U138" i="1" s="1"/>
  <c r="U134" i="1" a="1"/>
  <c r="U134" i="1" s="1"/>
  <c r="V134" i="1" a="1"/>
  <c r="V134" i="1" s="1"/>
  <c r="V130" i="1" a="1"/>
  <c r="V130" i="1" s="1"/>
  <c r="U130" i="1" a="1"/>
  <c r="U130" i="1" s="1"/>
  <c r="U126" i="1" a="1"/>
  <c r="U126" i="1" s="1"/>
  <c r="V126" i="1" a="1"/>
  <c r="V126" i="1" s="1"/>
  <c r="V122" i="1" a="1"/>
  <c r="V122" i="1" s="1"/>
  <c r="U122" i="1" a="1"/>
  <c r="U122" i="1" s="1"/>
  <c r="V118" i="1" a="1"/>
  <c r="V118" i="1" s="1"/>
  <c r="U118" i="1" a="1"/>
  <c r="U118" i="1" s="1"/>
  <c r="U114" i="1" a="1"/>
  <c r="U114" i="1" s="1"/>
  <c r="V114" i="1" a="1"/>
  <c r="V114" i="1" s="1"/>
  <c r="V110" i="1" a="1"/>
  <c r="V110" i="1" s="1"/>
  <c r="U110" i="1" a="1"/>
  <c r="U110" i="1" s="1"/>
  <c r="V106" i="1" a="1"/>
  <c r="V106" i="1" s="1"/>
  <c r="U106" i="1" a="1"/>
  <c r="U106" i="1" s="1"/>
  <c r="V102" i="1" a="1"/>
  <c r="V102" i="1" s="1"/>
  <c r="U102" i="1" a="1"/>
  <c r="U102" i="1" s="1"/>
  <c r="U98" i="1" a="1"/>
  <c r="U98" i="1" s="1"/>
  <c r="V98" i="1" a="1"/>
  <c r="V98" i="1" s="1"/>
  <c r="V90" i="1" a="1"/>
  <c r="V90" i="1" s="1"/>
  <c r="U90" i="1" a="1"/>
  <c r="U90" i="1" s="1"/>
  <c r="V70" i="1" a="1"/>
  <c r="V70" i="1" s="1"/>
  <c r="U70" i="1" a="1"/>
  <c r="U70" i="1" s="1"/>
  <c r="V66" i="1" a="1"/>
  <c r="V66" i="1" s="1"/>
  <c r="U66" i="1" a="1"/>
  <c r="U66" i="1" s="1"/>
  <c r="V62" i="1" a="1"/>
  <c r="V62" i="1" s="1"/>
  <c r="U62" i="1" a="1"/>
  <c r="U62" i="1" s="1"/>
  <c r="V58" i="1" a="1"/>
  <c r="V58" i="1" s="1"/>
  <c r="U58" i="1" a="1"/>
  <c r="U58" i="1" s="1"/>
  <c r="V54" i="1" a="1"/>
  <c r="V54" i="1" s="1"/>
  <c r="U54" i="1" a="1"/>
  <c r="U54" i="1" s="1"/>
  <c r="V50" i="1" a="1"/>
  <c r="V50" i="1" s="1"/>
  <c r="U50" i="1" a="1"/>
  <c r="U50" i="1" s="1"/>
  <c r="V46" i="1" a="1"/>
  <c r="V46" i="1" s="1"/>
  <c r="U46" i="1" a="1"/>
  <c r="U46" i="1" s="1"/>
  <c r="V42" i="1" a="1"/>
  <c r="V42" i="1" s="1"/>
  <c r="U42" i="1" a="1"/>
  <c r="U42" i="1" s="1"/>
  <c r="V38" i="1" a="1"/>
  <c r="V38" i="1" s="1"/>
  <c r="U38" i="1" a="1"/>
  <c r="U38" i="1" s="1"/>
  <c r="V34" i="1" a="1"/>
  <c r="V34" i="1" s="1"/>
  <c r="U34" i="1" a="1"/>
  <c r="U34" i="1" s="1"/>
  <c r="V30" i="1" a="1"/>
  <c r="V30" i="1" s="1"/>
  <c r="U30" i="1" a="1"/>
  <c r="U30" i="1" s="1"/>
  <c r="V26" i="1" a="1"/>
  <c r="V26" i="1" s="1"/>
  <c r="U26" i="1" a="1"/>
  <c r="U26" i="1" s="1"/>
  <c r="V18" i="1" a="1"/>
  <c r="V18" i="1" s="1"/>
  <c r="U18" i="1" a="1"/>
  <c r="U18" i="1" s="1"/>
  <c r="V14" i="1" a="1"/>
  <c r="V14" i="1" s="1"/>
  <c r="U14" i="1" a="1"/>
  <c r="U14" i="1" s="1"/>
  <c r="V10" i="1" a="1"/>
  <c r="V10" i="1" s="1"/>
  <c r="U10" i="1" a="1"/>
  <c r="U10" i="1" s="1"/>
  <c r="V6" i="1" a="1"/>
  <c r="V6" i="1" s="1"/>
  <c r="U6" i="1" a="1"/>
  <c r="U6" i="1" s="1"/>
  <c r="U1208" i="1" a="1"/>
  <c r="U1208" i="1" s="1"/>
  <c r="U1197" i="1" a="1"/>
  <c r="U1197" i="1" s="1"/>
  <c r="U1190" i="1" a="1"/>
  <c r="U1190" i="1" s="1"/>
  <c r="U1182" i="1" a="1"/>
  <c r="U1182" i="1" s="1"/>
  <c r="U1176" i="1" a="1"/>
  <c r="U1176" i="1" s="1"/>
  <c r="U1168" i="1" a="1"/>
  <c r="U1168" i="1" s="1"/>
  <c r="U1165" i="1" a="1"/>
  <c r="U1165" i="1" s="1"/>
  <c r="U1158" i="1" a="1"/>
  <c r="U1158" i="1" s="1"/>
  <c r="U1154" i="1" a="1"/>
  <c r="U1154" i="1" s="1"/>
  <c r="U1144" i="1" a="1"/>
  <c r="U1144" i="1" s="1"/>
  <c r="U1141" i="1" a="1"/>
  <c r="U1141" i="1" s="1"/>
  <c r="U1137" i="1" a="1"/>
  <c r="U1137" i="1" s="1"/>
  <c r="U1130" i="1" a="1"/>
  <c r="U1130" i="1" s="1"/>
  <c r="U1126" i="1" a="1"/>
  <c r="U1126" i="1" s="1"/>
  <c r="U1123" i="1" a="1"/>
  <c r="U1123" i="1" s="1"/>
  <c r="U1119" i="1" a="1"/>
  <c r="U1119" i="1" s="1"/>
  <c r="U1116" i="1" a="1"/>
  <c r="U1116" i="1" s="1"/>
  <c r="U1112" i="1" a="1"/>
  <c r="U1112" i="1" s="1"/>
  <c r="U1109" i="1" a="1"/>
  <c r="U1109" i="1" s="1"/>
  <c r="U1105" i="1" a="1"/>
  <c r="U1105" i="1" s="1"/>
  <c r="U1098" i="1" a="1"/>
  <c r="U1098" i="1" s="1"/>
  <c r="U1094" i="1" a="1"/>
  <c r="U1094" i="1" s="1"/>
  <c r="U1091" i="1" a="1"/>
  <c r="U1091" i="1" s="1"/>
  <c r="U1087" i="1" a="1"/>
  <c r="U1087" i="1" s="1"/>
  <c r="U1084" i="1" a="1"/>
  <c r="U1084" i="1" s="1"/>
  <c r="U1080" i="1" a="1"/>
  <c r="U1080" i="1" s="1"/>
  <c r="U1077" i="1" a="1"/>
  <c r="U1077" i="1" s="1"/>
  <c r="U1073" i="1" a="1"/>
  <c r="U1073" i="1" s="1"/>
  <c r="U1066" i="1" a="1"/>
  <c r="U1066" i="1" s="1"/>
  <c r="U1062" i="1" a="1"/>
  <c r="U1062" i="1" s="1"/>
  <c r="U1059" i="1" a="1"/>
  <c r="U1059" i="1" s="1"/>
  <c r="U1055" i="1" a="1"/>
  <c r="U1055" i="1" s="1"/>
  <c r="U1052" i="1" a="1"/>
  <c r="U1052" i="1" s="1"/>
  <c r="U1048" i="1" a="1"/>
  <c r="U1048" i="1" s="1"/>
  <c r="U1045" i="1" a="1"/>
  <c r="U1045" i="1" s="1"/>
  <c r="U1041" i="1" a="1"/>
  <c r="U1041" i="1" s="1"/>
  <c r="U1034" i="1" a="1"/>
  <c r="U1034" i="1" s="1"/>
  <c r="U1030" i="1" a="1"/>
  <c r="U1030" i="1" s="1"/>
  <c r="U1027" i="1" a="1"/>
  <c r="U1027" i="1" s="1"/>
  <c r="U1023" i="1" a="1"/>
  <c r="U1023" i="1" s="1"/>
  <c r="U1020" i="1" a="1"/>
  <c r="U1020" i="1" s="1"/>
  <c r="U1016" i="1" a="1"/>
  <c r="U1016" i="1" s="1"/>
  <c r="U1013" i="1" a="1"/>
  <c r="U1013" i="1" s="1"/>
  <c r="U1009" i="1" a="1"/>
  <c r="U1009" i="1" s="1"/>
  <c r="U1002" i="1" a="1"/>
  <c r="U1002" i="1" s="1"/>
  <c r="U998" i="1" a="1"/>
  <c r="U998" i="1" s="1"/>
  <c r="U995" i="1" a="1"/>
  <c r="U995" i="1" s="1"/>
  <c r="U991" i="1" a="1"/>
  <c r="U991" i="1" s="1"/>
  <c r="U988" i="1" a="1"/>
  <c r="U988" i="1" s="1"/>
  <c r="U984" i="1" a="1"/>
  <c r="U984" i="1" s="1"/>
  <c r="U981" i="1" a="1"/>
  <c r="U981" i="1" s="1"/>
  <c r="U970" i="1" a="1"/>
  <c r="U970" i="1" s="1"/>
  <c r="U966" i="1" a="1"/>
  <c r="U966" i="1" s="1"/>
  <c r="U963" i="1" a="1"/>
  <c r="U963" i="1" s="1"/>
  <c r="U959" i="1" a="1"/>
  <c r="U959" i="1" s="1"/>
  <c r="U956" i="1" a="1"/>
  <c r="U956" i="1" s="1"/>
  <c r="U952" i="1" a="1"/>
  <c r="U952" i="1" s="1"/>
  <c r="U948" i="1" a="1"/>
  <c r="U948" i="1" s="1"/>
  <c r="U944" i="1" a="1"/>
  <c r="U944" i="1" s="1"/>
  <c r="U937" i="1" a="1"/>
  <c r="U937" i="1" s="1"/>
  <c r="U933" i="1" a="1"/>
  <c r="U933" i="1" s="1"/>
  <c r="U929" i="1" a="1"/>
  <c r="U929" i="1" s="1"/>
  <c r="U925" i="1" a="1"/>
  <c r="U925" i="1" s="1"/>
  <c r="U921" i="1" a="1"/>
  <c r="U921" i="1" s="1"/>
  <c r="U917" i="1" a="1"/>
  <c r="U917" i="1" s="1"/>
  <c r="U913" i="1" a="1"/>
  <c r="U913" i="1" s="1"/>
  <c r="U909" i="1" a="1"/>
  <c r="U909" i="1" s="1"/>
  <c r="U902" i="1" a="1"/>
  <c r="U902" i="1" s="1"/>
  <c r="U898" i="1" a="1"/>
  <c r="U898" i="1" s="1"/>
  <c r="U890" i="1" a="1"/>
  <c r="U890" i="1" s="1"/>
  <c r="U882" i="1" a="1"/>
  <c r="U882" i="1" s="1"/>
  <c r="U874" i="1" a="1"/>
  <c r="U874" i="1" s="1"/>
  <c r="U871" i="1" a="1"/>
  <c r="U871" i="1" s="1"/>
  <c r="U867" i="1" a="1"/>
  <c r="U867" i="1" s="1"/>
  <c r="U863" i="1" a="1"/>
  <c r="U863" i="1" s="1"/>
  <c r="U859" i="1" a="1"/>
  <c r="U859" i="1" s="1"/>
  <c r="U855" i="1" a="1"/>
  <c r="U855" i="1" s="1"/>
  <c r="U851" i="1" a="1"/>
  <c r="U851" i="1" s="1"/>
  <c r="U847" i="1" a="1"/>
  <c r="U847" i="1" s="1"/>
  <c r="U843" i="1" a="1"/>
  <c r="U843" i="1" s="1"/>
  <c r="U840" i="1" a="1"/>
  <c r="U840" i="1" s="1"/>
  <c r="U836" i="1" a="1"/>
  <c r="U836" i="1" s="1"/>
  <c r="U832" i="1" a="1"/>
  <c r="U832" i="1" s="1"/>
  <c r="U824" i="1" a="1"/>
  <c r="U824" i="1" s="1"/>
  <c r="U820" i="1" a="1"/>
  <c r="U820" i="1" s="1"/>
  <c r="U816" i="1" a="1"/>
  <c r="U816" i="1" s="1"/>
  <c r="U812" i="1" a="1"/>
  <c r="U812" i="1" s="1"/>
  <c r="U809" i="1" a="1"/>
  <c r="U809" i="1" s="1"/>
  <c r="U805" i="1" a="1"/>
  <c r="U805" i="1" s="1"/>
  <c r="U801" i="1" a="1"/>
  <c r="U801" i="1" s="1"/>
  <c r="U797" i="1" a="1"/>
  <c r="U797" i="1" s="1"/>
  <c r="U793" i="1" a="1"/>
  <c r="U793" i="1" s="1"/>
  <c r="U789" i="1" a="1"/>
  <c r="U789" i="1" s="1"/>
  <c r="U785" i="1" a="1"/>
  <c r="U785" i="1" s="1"/>
  <c r="U781" i="1" a="1"/>
  <c r="U781" i="1" s="1"/>
  <c r="U774" i="1" a="1"/>
  <c r="U774" i="1" s="1"/>
  <c r="U770" i="1" a="1"/>
  <c r="U770" i="1" s="1"/>
  <c r="U766" i="1" a="1"/>
  <c r="U766" i="1" s="1"/>
  <c r="U762" i="1" a="1"/>
  <c r="U762" i="1" s="1"/>
  <c r="U758" i="1" a="1"/>
  <c r="U758" i="1" s="1"/>
  <c r="U753" i="1" a="1"/>
  <c r="U753" i="1" s="1"/>
  <c r="U749" i="1" a="1"/>
  <c r="U749" i="1" s="1"/>
  <c r="U742" i="1" a="1"/>
  <c r="U742" i="1" s="1"/>
  <c r="U738" i="1" a="1"/>
  <c r="U738" i="1" s="1"/>
  <c r="U734" i="1" a="1"/>
  <c r="U734" i="1" s="1"/>
  <c r="U730" i="1" a="1"/>
  <c r="U730" i="1" s="1"/>
  <c r="U726" i="1" a="1"/>
  <c r="U726" i="1" s="1"/>
  <c r="U722" i="1" a="1"/>
  <c r="U722" i="1" s="1"/>
  <c r="U718" i="1" a="1"/>
  <c r="U718" i="1" s="1"/>
  <c r="U714" i="1" a="1"/>
  <c r="U714" i="1" s="1"/>
  <c r="U711" i="1" a="1"/>
  <c r="U711" i="1" s="1"/>
  <c r="U707" i="1" a="1"/>
  <c r="U707" i="1" s="1"/>
  <c r="U703" i="1" a="1"/>
  <c r="U703" i="1" s="1"/>
  <c r="U695" i="1" a="1"/>
  <c r="U695" i="1" s="1"/>
  <c r="U687" i="1" a="1"/>
  <c r="U687" i="1" s="1"/>
  <c r="U683" i="1" a="1"/>
  <c r="U683" i="1" s="1"/>
  <c r="U679" i="1" a="1"/>
  <c r="U679" i="1" s="1"/>
  <c r="U676" i="1" a="1"/>
  <c r="U676" i="1" s="1"/>
  <c r="U668" i="1" a="1"/>
  <c r="U668" i="1" s="1"/>
  <c r="U664" i="1" a="1"/>
  <c r="U664" i="1" s="1"/>
  <c r="U660" i="1" a="1"/>
  <c r="U660" i="1" s="1"/>
  <c r="U652" i="1" a="1"/>
  <c r="U652" i="1" s="1"/>
  <c r="U648" i="1" a="1"/>
  <c r="U648" i="1" s="1"/>
  <c r="U645" i="1" a="1"/>
  <c r="U645" i="1" s="1"/>
  <c r="U641" i="1" a="1"/>
  <c r="U641" i="1" s="1"/>
  <c r="U637" i="1" a="1"/>
  <c r="U637" i="1" s="1"/>
  <c r="U633" i="1" a="1"/>
  <c r="U633" i="1" s="1"/>
  <c r="U629" i="1" a="1"/>
  <c r="U629" i="1" s="1"/>
  <c r="U625" i="1" a="1"/>
  <c r="U625" i="1" s="1"/>
  <c r="U621" i="1" a="1"/>
  <c r="U621" i="1" s="1"/>
  <c r="U617" i="1" a="1"/>
  <c r="U617" i="1" s="1"/>
  <c r="U613" i="1" a="1"/>
  <c r="U613" i="1" s="1"/>
  <c r="U609" i="1" a="1"/>
  <c r="U609" i="1" s="1"/>
  <c r="U605" i="1" a="1"/>
  <c r="U605" i="1" s="1"/>
  <c r="U597" i="1" a="1"/>
  <c r="U597" i="1" s="1"/>
  <c r="U593" i="1" a="1"/>
  <c r="U593" i="1" s="1"/>
  <c r="U589" i="1" a="1"/>
  <c r="U589" i="1" s="1"/>
  <c r="U585" i="1" a="1"/>
  <c r="U585" i="1" s="1"/>
  <c r="U578" i="1" a="1"/>
  <c r="U578" i="1" s="1"/>
  <c r="U574" i="1" a="1"/>
  <c r="U574" i="1" s="1"/>
  <c r="U570" i="1" a="1"/>
  <c r="U570" i="1" s="1"/>
  <c r="U566" i="1" a="1"/>
  <c r="U566" i="1" s="1"/>
  <c r="U563" i="1" a="1"/>
  <c r="U563" i="1" s="1"/>
  <c r="U559" i="1" a="1"/>
  <c r="U559" i="1" s="1"/>
  <c r="U555" i="1" a="1"/>
  <c r="U555" i="1" s="1"/>
  <c r="U547" i="1" a="1"/>
  <c r="U547" i="1" s="1"/>
  <c r="U543" i="1" a="1"/>
  <c r="U543" i="1" s="1"/>
  <c r="U539" i="1" a="1"/>
  <c r="U539" i="1" s="1"/>
  <c r="U535" i="1" a="1"/>
  <c r="U535" i="1" s="1"/>
  <c r="U531" i="1" a="1"/>
  <c r="U531" i="1" s="1"/>
  <c r="U527" i="1" a="1"/>
  <c r="U527" i="1" s="1"/>
  <c r="U519" i="1" a="1"/>
  <c r="U519" i="1" s="1"/>
  <c r="U512" i="1" a="1"/>
  <c r="U512" i="1" s="1"/>
  <c r="U508" i="1" a="1"/>
  <c r="U508" i="1" s="1"/>
  <c r="U503" i="1" a="1"/>
  <c r="U503" i="1" s="1"/>
  <c r="U499" i="1" a="1"/>
  <c r="U499" i="1" s="1"/>
  <c r="U493" i="1" a="1"/>
  <c r="U493" i="1" s="1"/>
  <c r="U488" i="1" a="1"/>
  <c r="U488" i="1" s="1"/>
  <c r="U483" i="1" a="1"/>
  <c r="U483" i="1" s="1"/>
  <c r="U477" i="1" a="1"/>
  <c r="U477" i="1" s="1"/>
  <c r="U472" i="1" a="1"/>
  <c r="U472" i="1" s="1"/>
  <c r="U467" i="1" a="1"/>
  <c r="U467" i="1" s="1"/>
  <c r="U461" i="1" a="1"/>
  <c r="U461" i="1" s="1"/>
  <c r="U456" i="1" a="1"/>
  <c r="U456" i="1" s="1"/>
  <c r="U452" i="1" a="1"/>
  <c r="U452" i="1" s="1"/>
  <c r="U446" i="1" a="1"/>
  <c r="U446" i="1" s="1"/>
  <c r="U441" i="1" a="1"/>
  <c r="U441" i="1" s="1"/>
  <c r="U431" i="1" a="1"/>
  <c r="U431" i="1" s="1"/>
  <c r="U423" i="1" a="1"/>
  <c r="U423" i="1" s="1"/>
  <c r="U415" i="1" a="1"/>
  <c r="U415" i="1" s="1"/>
  <c r="U400" i="1" a="1"/>
  <c r="U400" i="1" s="1"/>
  <c r="U371" i="1" a="1"/>
  <c r="U371" i="1" s="1"/>
  <c r="U357" i="1" a="1"/>
  <c r="U357" i="1" s="1"/>
  <c r="U343" i="1" a="1"/>
  <c r="U343" i="1" s="1"/>
  <c r="U327" i="1" a="1"/>
  <c r="U327" i="1" s="1"/>
  <c r="U311" i="1" a="1"/>
  <c r="U311" i="1" s="1"/>
  <c r="U295" i="1" a="1"/>
  <c r="U295" i="1" s="1"/>
  <c r="U279" i="1" a="1"/>
  <c r="U279" i="1" s="1"/>
  <c r="U264" i="1" a="1"/>
  <c r="U264" i="1" s="1"/>
  <c r="U249" i="1" a="1"/>
  <c r="U249" i="1" s="1"/>
  <c r="U233" i="1" a="1"/>
  <c r="U233" i="1" s="1"/>
  <c r="U217" i="1" a="1"/>
  <c r="U217" i="1" s="1"/>
  <c r="U202" i="1" a="1"/>
  <c r="U202" i="1" s="1"/>
  <c r="U170" i="1" a="1"/>
  <c r="U170" i="1" s="1"/>
  <c r="U156" i="1" a="1"/>
  <c r="U156" i="1" s="1"/>
  <c r="U140" i="1" a="1"/>
  <c r="U140" i="1" s="1"/>
  <c r="U125" i="1" a="1"/>
  <c r="U125" i="1" s="1"/>
  <c r="U109" i="1" a="1"/>
  <c r="U109" i="1" s="1"/>
  <c r="U93" i="1" a="1"/>
  <c r="U93" i="1" s="1"/>
  <c r="U78" i="1" a="1"/>
  <c r="U78" i="1" s="1"/>
  <c r="U63" i="1" a="1"/>
  <c r="U63" i="1" s="1"/>
  <c r="U47" i="1" a="1"/>
  <c r="U47" i="1" s="1"/>
  <c r="U31" i="1" a="1"/>
  <c r="U31" i="1" s="1"/>
  <c r="U16" i="1" a="1"/>
  <c r="U16" i="1" s="1"/>
  <c r="U2" i="1" a="1"/>
  <c r="U2" i="1" s="1"/>
  <c r="V2" i="1" a="1"/>
  <c r="V2" i="1" s="1"/>
  <c r="V395" i="1" a="1"/>
  <c r="V395" i="1" s="1"/>
  <c r="V366" i="1" a="1"/>
  <c r="V366" i="1" s="1"/>
  <c r="V338" i="1" a="1"/>
  <c r="V338" i="1" s="1"/>
  <c r="V309" i="1" a="1"/>
  <c r="V309" i="1" s="1"/>
  <c r="V180" i="1" a="1"/>
  <c r="V180" i="1" s="1"/>
  <c r="V72" i="1" a="1"/>
  <c r="V72" i="1" s="1"/>
  <c r="Y21" i="1"/>
  <c r="Z21" i="1"/>
  <c r="Z33" i="1"/>
  <c r="Z29" i="1"/>
  <c r="Y25" i="1"/>
  <c r="Y27" i="1"/>
  <c r="Y29" i="1"/>
  <c r="Y31" i="1"/>
  <c r="Z20" i="1"/>
  <c r="X868" i="1" l="1"/>
  <c r="V868" i="1" a="1"/>
  <c r="V868" i="1" s="1"/>
  <c r="W868" i="1"/>
  <c r="X514" i="1"/>
  <c r="W514" i="1"/>
  <c r="V514" i="1" a="1"/>
  <c r="V514" i="1" s="1"/>
  <c r="W513" i="1"/>
  <c r="U513" i="1" a="1"/>
  <c r="U513" i="1" s="1"/>
  <c r="X513" i="1"/>
  <c r="Y33" i="1"/>
  <c r="Y35" i="1"/>
  <c r="Z35" i="1"/>
  <c r="Z25" i="1"/>
  <c r="K5" i="1" s="1" a="1"/>
  <c r="K5" i="1" s="1"/>
  <c r="L5" i="1" s="1"/>
  <c r="Z31" i="1"/>
  <c r="Z27" i="1"/>
  <c r="K943" i="1" l="1" a="1"/>
  <c r="K943" i="1" s="1"/>
  <c r="L943" i="1" s="1" a="1"/>
  <c r="L943" i="1" s="1"/>
  <c r="K910" i="1" a="1"/>
  <c r="K910" i="1" s="1"/>
  <c r="L910" i="1" s="1" a="1"/>
  <c r="L910" i="1" s="1"/>
  <c r="K1019" i="1" a="1"/>
  <c r="K1019" i="1" s="1"/>
  <c r="L1019" i="1" s="1" a="1"/>
  <c r="L1019" i="1" s="1"/>
  <c r="K1179" i="1" a="1"/>
  <c r="K1179" i="1" s="1"/>
  <c r="L1179" i="1" s="1" a="1"/>
  <c r="L1179" i="1" s="1"/>
  <c r="K381" i="1" a="1"/>
  <c r="K381" i="1" s="1"/>
  <c r="L381" i="1" s="1"/>
  <c r="K755" i="1" a="1"/>
  <c r="K755" i="1" s="1"/>
  <c r="L755" i="1" s="1" a="1"/>
  <c r="L755" i="1" s="1"/>
  <c r="K1159" i="1" a="1"/>
  <c r="K1159" i="1" s="1"/>
  <c r="L1159" i="1" s="1" a="1"/>
  <c r="L1159" i="1" s="1"/>
  <c r="K967" i="1" a="1"/>
  <c r="K967" i="1" s="1"/>
  <c r="L967" i="1" s="1" a="1"/>
  <c r="L967" i="1" s="1"/>
  <c r="K751" i="1" a="1"/>
  <c r="K751" i="1" s="1"/>
  <c r="L751" i="1" s="1" a="1"/>
  <c r="L751" i="1" s="1"/>
  <c r="K491" i="1" a="1"/>
  <c r="K491" i="1" s="1"/>
  <c r="L491" i="1" s="1"/>
  <c r="K188" i="1" a="1"/>
  <c r="K188" i="1" s="1"/>
  <c r="L188" i="1" s="1"/>
  <c r="K1123" i="1" a="1"/>
  <c r="K1123" i="1" s="1"/>
  <c r="L1123" i="1" s="1" a="1"/>
  <c r="L1123" i="1" s="1"/>
  <c r="K931" i="1" a="1"/>
  <c r="K931" i="1" s="1"/>
  <c r="L931" i="1" s="1" a="1"/>
  <c r="L931" i="1" s="1"/>
  <c r="K819" i="1" a="1"/>
  <c r="K819" i="1" s="1"/>
  <c r="L819" i="1" s="1" a="1"/>
  <c r="L819" i="1" s="1"/>
  <c r="K634" i="1" a="1"/>
  <c r="K634" i="1" s="1"/>
  <c r="L634" i="1" s="1"/>
  <c r="K445" i="1" a="1"/>
  <c r="K445" i="1" s="1"/>
  <c r="L445" i="1" s="1"/>
  <c r="K131" i="1" a="1"/>
  <c r="K131" i="1" s="1"/>
  <c r="L131" i="1" s="1"/>
  <c r="K1055" i="1" a="1"/>
  <c r="K1055" i="1" s="1"/>
  <c r="L1055" i="1" s="1" a="1"/>
  <c r="L1055" i="1" s="1"/>
  <c r="K856" i="1" a="1"/>
  <c r="K856" i="1" s="1"/>
  <c r="L856" i="1" s="1" a="1"/>
  <c r="L856" i="1" s="1"/>
  <c r="K645" i="1" a="1"/>
  <c r="K645" i="1" s="1"/>
  <c r="L645" i="1" s="1"/>
  <c r="K455" i="1" a="1"/>
  <c r="K455" i="1" s="1"/>
  <c r="L455" i="1" s="1"/>
  <c r="K1210" i="1" a="1"/>
  <c r="K1210" i="1" s="1"/>
  <c r="L1210" i="1" s="1" a="1"/>
  <c r="L1210" i="1" s="1"/>
  <c r="K1146" i="1" a="1"/>
  <c r="K1146" i="1" s="1"/>
  <c r="L1146" i="1" s="1" a="1"/>
  <c r="L1146" i="1" s="1"/>
  <c r="K1098" i="1" a="1"/>
  <c r="K1098" i="1" s="1"/>
  <c r="L1098" i="1" s="1" a="1"/>
  <c r="L1098" i="1" s="1"/>
  <c r="K1050" i="1" a="1"/>
  <c r="K1050" i="1" s="1"/>
  <c r="L1050" i="1" s="1" a="1"/>
  <c r="L1050" i="1" s="1"/>
  <c r="K1002" i="1" a="1"/>
  <c r="K1002" i="1" s="1"/>
  <c r="L1002" i="1" s="1" a="1"/>
  <c r="L1002" i="1" s="1"/>
  <c r="K954" i="1" a="1"/>
  <c r="K954" i="1" s="1"/>
  <c r="L954" i="1" s="1" a="1"/>
  <c r="L954" i="1" s="1"/>
  <c r="K905" i="1" a="1"/>
  <c r="K905" i="1" s="1"/>
  <c r="L905" i="1" s="1" a="1"/>
  <c r="L905" i="1" s="1"/>
  <c r="K859" i="1" a="1"/>
  <c r="K859" i="1" s="1"/>
  <c r="L859" i="1" s="1" a="1"/>
  <c r="L859" i="1" s="1"/>
  <c r="K829" i="1" a="1"/>
  <c r="K829" i="1" s="1"/>
  <c r="L829" i="1" s="1" a="1"/>
  <c r="L829" i="1" s="1"/>
  <c r="K779" i="1" a="1"/>
  <c r="K779" i="1" s="1"/>
  <c r="L779" i="1" s="1" a="1"/>
  <c r="L779" i="1" s="1"/>
  <c r="K715" i="1" a="1"/>
  <c r="K715" i="1" s="1"/>
  <c r="L715" i="1" s="1" a="1"/>
  <c r="L715" i="1" s="1"/>
  <c r="K669" i="1" a="1"/>
  <c r="K669" i="1" s="1"/>
  <c r="L669" i="1" s="1"/>
  <c r="K621" i="1" a="1"/>
  <c r="K621" i="1" s="1"/>
  <c r="L621" i="1" s="1"/>
  <c r="K572" i="1" a="1"/>
  <c r="K572" i="1" s="1"/>
  <c r="L572" i="1" s="1"/>
  <c r="K522" i="1" a="1"/>
  <c r="K522" i="1" s="1"/>
  <c r="L522" i="1" s="1"/>
  <c r="K476" i="1" a="1"/>
  <c r="K476" i="1" s="1"/>
  <c r="L476" i="1" s="1"/>
  <c r="K458" i="1" a="1"/>
  <c r="K458" i="1" s="1"/>
  <c r="L458" i="1" s="1"/>
  <c r="K444" i="1" a="1"/>
  <c r="K444" i="1" s="1"/>
  <c r="L444" i="1" s="1"/>
  <c r="K426" i="1" a="1"/>
  <c r="K426" i="1" s="1"/>
  <c r="L426" i="1" s="1"/>
  <c r="K412" i="1" a="1"/>
  <c r="K412" i="1" s="1"/>
  <c r="L412" i="1" s="1"/>
  <c r="K394" i="1" a="1"/>
  <c r="K394" i="1" s="1"/>
  <c r="L394" i="1" s="1"/>
  <c r="K333" i="1" a="1"/>
  <c r="K333" i="1" s="1"/>
  <c r="L333" i="1" s="1"/>
  <c r="K298" i="1" a="1"/>
  <c r="K298" i="1" s="1"/>
  <c r="L298" i="1" s="1"/>
  <c r="K262" i="1" a="1"/>
  <c r="K262" i="1" s="1"/>
  <c r="L262" i="1" s="1"/>
  <c r="K227" i="1" a="1"/>
  <c r="K227" i="1" s="1"/>
  <c r="L227" i="1" s="1"/>
  <c r="K201" i="1" a="1"/>
  <c r="K201" i="1" s="1"/>
  <c r="L201" i="1" s="1"/>
  <c r="K174" i="1" a="1"/>
  <c r="K174" i="1" s="1"/>
  <c r="L174" i="1" s="1"/>
  <c r="K142" i="1" a="1"/>
  <c r="K142" i="1" s="1"/>
  <c r="L142" i="1" s="1"/>
  <c r="K106" i="1" a="1"/>
  <c r="K106" i="1" s="1"/>
  <c r="L106" i="1" s="1"/>
  <c r="K40" i="1" a="1"/>
  <c r="K40" i="1" s="1"/>
  <c r="L40" i="1" s="1"/>
  <c r="K1205" i="1" a="1"/>
  <c r="K1205" i="1" s="1"/>
  <c r="L1205" i="1" s="1" a="1"/>
  <c r="L1205" i="1" s="1"/>
  <c r="K1189" i="1" a="1"/>
  <c r="K1189" i="1" s="1"/>
  <c r="L1189" i="1" s="1" a="1"/>
  <c r="L1189" i="1" s="1"/>
  <c r="K1173" i="1" a="1"/>
  <c r="K1173" i="1" s="1"/>
  <c r="L1173" i="1" s="1" a="1"/>
  <c r="L1173" i="1" s="1"/>
  <c r="K1157" i="1" a="1"/>
  <c r="K1157" i="1" s="1"/>
  <c r="L1157" i="1" s="1" a="1"/>
  <c r="L1157" i="1" s="1"/>
  <c r="K1141" i="1" a="1"/>
  <c r="K1141" i="1" s="1"/>
  <c r="L1141" i="1" s="1" a="1"/>
  <c r="L1141" i="1" s="1"/>
  <c r="K1125" i="1" a="1"/>
  <c r="K1125" i="1" s="1"/>
  <c r="L1125" i="1" s="1" a="1"/>
  <c r="L1125" i="1" s="1"/>
  <c r="K1109" i="1" a="1"/>
  <c r="K1109" i="1" s="1"/>
  <c r="L1109" i="1" s="1" a="1"/>
  <c r="L1109" i="1" s="1"/>
  <c r="K1093" i="1" a="1"/>
  <c r="K1093" i="1" s="1"/>
  <c r="L1093" i="1" s="1" a="1"/>
  <c r="L1093" i="1" s="1"/>
  <c r="K1077" i="1" a="1"/>
  <c r="K1077" i="1" s="1"/>
  <c r="L1077" i="1" s="1" a="1"/>
  <c r="L1077" i="1" s="1"/>
  <c r="K1061" i="1" a="1"/>
  <c r="K1061" i="1" s="1"/>
  <c r="L1061" i="1" s="1" a="1"/>
  <c r="L1061" i="1" s="1"/>
  <c r="K1045" i="1" a="1"/>
  <c r="K1045" i="1" s="1"/>
  <c r="L1045" i="1" s="1" a="1"/>
  <c r="L1045" i="1" s="1"/>
  <c r="K1029" i="1" a="1"/>
  <c r="K1029" i="1" s="1"/>
  <c r="L1029" i="1" s="1" a="1"/>
  <c r="L1029" i="1" s="1"/>
  <c r="K1013" i="1" a="1"/>
  <c r="K1013" i="1" s="1"/>
  <c r="L1013" i="1" s="1" a="1"/>
  <c r="L1013" i="1" s="1"/>
  <c r="K997" i="1" a="1"/>
  <c r="K997" i="1" s="1"/>
  <c r="L997" i="1" s="1" a="1"/>
  <c r="L997" i="1" s="1"/>
  <c r="K981" i="1" a="1"/>
  <c r="K981" i="1" s="1"/>
  <c r="L981" i="1" s="1" a="1"/>
  <c r="L981" i="1" s="1"/>
  <c r="K965" i="1" a="1"/>
  <c r="K965" i="1" s="1"/>
  <c r="L965" i="1" s="1" a="1"/>
  <c r="L965" i="1" s="1"/>
  <c r="K949" i="1" a="1"/>
  <c r="K949" i="1" s="1"/>
  <c r="L949" i="1" s="1" a="1"/>
  <c r="L949" i="1" s="1"/>
  <c r="K933" i="1" a="1"/>
  <c r="K933" i="1" s="1"/>
  <c r="L933" i="1" s="1" a="1"/>
  <c r="L933" i="1" s="1"/>
  <c r="K919" i="1" a="1"/>
  <c r="K919" i="1" s="1"/>
  <c r="L919" i="1" s="1" a="1"/>
  <c r="L919" i="1" s="1"/>
  <c r="K901" i="1" a="1"/>
  <c r="K901" i="1" s="1"/>
  <c r="L901" i="1" s="1" a="1"/>
  <c r="L901" i="1" s="1"/>
  <c r="K887" i="1" a="1"/>
  <c r="K887" i="1" s="1"/>
  <c r="L887" i="1" s="1" a="1"/>
  <c r="L887" i="1" s="1"/>
  <c r="K869" i="1" a="1"/>
  <c r="K869" i="1" s="1"/>
  <c r="L869" i="1" s="1" a="1"/>
  <c r="L869" i="1" s="1"/>
  <c r="K854" i="1" a="1"/>
  <c r="K854" i="1" s="1"/>
  <c r="L854" i="1" s="1" a="1"/>
  <c r="L854" i="1" s="1"/>
  <c r="K842" i="1" a="1"/>
  <c r="K842" i="1" s="1"/>
  <c r="L842" i="1" s="1" a="1"/>
  <c r="L842" i="1" s="1"/>
  <c r="K828" i="1" a="1"/>
  <c r="K828" i="1" s="1"/>
  <c r="L828" i="1" s="1" a="1"/>
  <c r="L828" i="1" s="1"/>
  <c r="K810" i="1" a="1"/>
  <c r="K810" i="1" s="1"/>
  <c r="L810" i="1" s="1" a="1"/>
  <c r="L810" i="1" s="1"/>
  <c r="K796" i="1" a="1"/>
  <c r="K796" i="1" s="1"/>
  <c r="L796" i="1" s="1" a="1"/>
  <c r="L796" i="1" s="1"/>
  <c r="K778" i="1" a="1"/>
  <c r="K778" i="1" s="1"/>
  <c r="L778" i="1" s="1" a="1"/>
  <c r="L778" i="1" s="1"/>
  <c r="K764" i="1" a="1"/>
  <c r="K764" i="1" s="1"/>
  <c r="L764" i="1" s="1" a="1"/>
  <c r="L764" i="1" s="1"/>
  <c r="K746" i="1" a="1"/>
  <c r="K746" i="1" s="1"/>
  <c r="L746" i="1" s="1" a="1"/>
  <c r="L746" i="1" s="1"/>
  <c r="K732" i="1" a="1"/>
  <c r="K732" i="1" s="1"/>
  <c r="L732" i="1" s="1" a="1"/>
  <c r="L732" i="1" s="1"/>
  <c r="K714" i="1" a="1"/>
  <c r="K714" i="1" s="1"/>
  <c r="L714" i="1" s="1" a="1"/>
  <c r="L714" i="1" s="1"/>
  <c r="K700" i="1" a="1"/>
  <c r="K700" i="1" s="1"/>
  <c r="L700" i="1" s="1" a="1"/>
  <c r="L700" i="1" s="1"/>
  <c r="K682" i="1" a="1"/>
  <c r="K682" i="1" s="1"/>
  <c r="L682" i="1" s="1"/>
  <c r="K668" i="1" a="1"/>
  <c r="K668" i="1" s="1"/>
  <c r="L668" i="1" s="1"/>
  <c r="K650" i="1" a="1"/>
  <c r="K650" i="1" s="1"/>
  <c r="L650" i="1" s="1"/>
  <c r="K636" i="1" a="1"/>
  <c r="K636" i="1" s="1"/>
  <c r="L636" i="1" s="1"/>
  <c r="K620" i="1" a="1"/>
  <c r="K620" i="1" s="1"/>
  <c r="L620" i="1" s="1"/>
  <c r="K604" i="1" a="1"/>
  <c r="K604" i="1" s="1"/>
  <c r="L604" i="1" s="1"/>
  <c r="K589" i="1" a="1"/>
  <c r="K589" i="1" s="1"/>
  <c r="L589" i="1" s="1"/>
  <c r="K571" i="1" a="1"/>
  <c r="K571" i="1" s="1"/>
  <c r="L571" i="1" s="1"/>
  <c r="K557" i="1" a="1"/>
  <c r="K557" i="1" s="1"/>
  <c r="L557" i="1" s="1"/>
  <c r="K539" i="1" a="1"/>
  <c r="K539" i="1" s="1"/>
  <c r="L539" i="1" s="1"/>
  <c r="K525" i="1" a="1"/>
  <c r="K525" i="1" s="1"/>
  <c r="L525" i="1" s="1"/>
  <c r="K507" i="1" a="1"/>
  <c r="K507" i="1" s="1"/>
  <c r="L507" i="1" s="1"/>
  <c r="K493" i="1" a="1"/>
  <c r="K493" i="1" s="1"/>
  <c r="L493" i="1" s="1"/>
  <c r="K475" i="1" a="1"/>
  <c r="K475" i="1" s="1"/>
  <c r="L475" i="1" s="1"/>
  <c r="K461" i="1" a="1"/>
  <c r="K461" i="1" s="1"/>
  <c r="L461" i="1" s="1"/>
  <c r="K443" i="1" a="1"/>
  <c r="K443" i="1" s="1"/>
  <c r="L443" i="1" s="1"/>
  <c r="K429" i="1" a="1"/>
  <c r="K429" i="1" s="1"/>
  <c r="L429" i="1" s="1"/>
  <c r="K411" i="1" a="1"/>
  <c r="K411" i="1" s="1"/>
  <c r="L411" i="1" s="1"/>
  <c r="K397" i="1" a="1"/>
  <c r="K397" i="1" s="1"/>
  <c r="L397" i="1" s="1"/>
  <c r="K379" i="1" a="1"/>
  <c r="K379" i="1" s="1"/>
  <c r="L379" i="1" s="1"/>
  <c r="K351" i="1" a="1"/>
  <c r="K351" i="1" s="1"/>
  <c r="L351" i="1" s="1"/>
  <c r="K323" i="1" a="1"/>
  <c r="K323" i="1" s="1"/>
  <c r="L323" i="1" s="1"/>
  <c r="K288" i="1" a="1"/>
  <c r="K288" i="1" s="1"/>
  <c r="L288" i="1" s="1"/>
  <c r="K253" i="1" a="1"/>
  <c r="K253" i="1" s="1"/>
  <c r="L253" i="1" s="1"/>
  <c r="K225" i="1" a="1"/>
  <c r="K225" i="1" s="1"/>
  <c r="L225" i="1" s="1"/>
  <c r="K192" i="1" a="1"/>
  <c r="K192" i="1" s="1"/>
  <c r="L192" i="1" s="1"/>
  <c r="K165" i="1" a="1"/>
  <c r="K165" i="1" s="1"/>
  <c r="L165" i="1" s="1"/>
  <c r="K134" i="1" a="1"/>
  <c r="K134" i="1" s="1"/>
  <c r="L134" i="1" s="1"/>
  <c r="K109" i="1" a="1"/>
  <c r="K109" i="1" s="1"/>
  <c r="L109" i="1" s="1"/>
  <c r="K72" i="1" a="1"/>
  <c r="K72" i="1" s="1"/>
  <c r="L72" i="1" s="1"/>
  <c r="K1208" i="1" a="1"/>
  <c r="K1208" i="1" s="1"/>
  <c r="L1208" i="1" s="1" a="1"/>
  <c r="L1208" i="1" s="1"/>
  <c r="K1192" i="1" a="1"/>
  <c r="K1192" i="1" s="1"/>
  <c r="L1192" i="1" s="1" a="1"/>
  <c r="L1192" i="1" s="1"/>
  <c r="K1176" i="1" a="1"/>
  <c r="K1176" i="1" s="1"/>
  <c r="L1176" i="1" s="1" a="1"/>
  <c r="L1176" i="1" s="1"/>
  <c r="K1160" i="1" a="1"/>
  <c r="K1160" i="1" s="1"/>
  <c r="L1160" i="1" s="1" a="1"/>
  <c r="L1160" i="1" s="1"/>
  <c r="K1144" i="1" a="1"/>
  <c r="K1144" i="1" s="1"/>
  <c r="L1144" i="1" s="1" a="1"/>
  <c r="L1144" i="1" s="1"/>
  <c r="K1128" i="1" a="1"/>
  <c r="K1128" i="1" s="1"/>
  <c r="L1128" i="1" s="1" a="1"/>
  <c r="L1128" i="1" s="1"/>
  <c r="K1112" i="1" a="1"/>
  <c r="K1112" i="1" s="1"/>
  <c r="L1112" i="1" s="1" a="1"/>
  <c r="L1112" i="1" s="1"/>
  <c r="K1096" i="1" a="1"/>
  <c r="K1096" i="1" s="1"/>
  <c r="L1096" i="1" s="1" a="1"/>
  <c r="L1096" i="1" s="1"/>
  <c r="K1080" i="1" a="1"/>
  <c r="K1080" i="1" s="1"/>
  <c r="L1080" i="1" s="1" a="1"/>
  <c r="L1080" i="1" s="1"/>
  <c r="K1064" i="1" a="1"/>
  <c r="K1064" i="1" s="1"/>
  <c r="L1064" i="1" s="1" a="1"/>
  <c r="L1064" i="1" s="1"/>
  <c r="K1048" i="1" a="1"/>
  <c r="K1048" i="1" s="1"/>
  <c r="L1048" i="1" s="1" a="1"/>
  <c r="L1048" i="1" s="1"/>
  <c r="K1032" i="1" a="1"/>
  <c r="K1032" i="1" s="1"/>
  <c r="L1032" i="1" s="1" a="1"/>
  <c r="L1032" i="1" s="1"/>
  <c r="K1016" i="1" a="1"/>
  <c r="K1016" i="1" s="1"/>
  <c r="L1016" i="1" s="1" a="1"/>
  <c r="L1016" i="1" s="1"/>
  <c r="K1000" i="1" a="1"/>
  <c r="K1000" i="1" s="1"/>
  <c r="L1000" i="1" s="1" a="1"/>
  <c r="L1000" i="1" s="1"/>
  <c r="K984" i="1" a="1"/>
  <c r="K984" i="1" s="1"/>
  <c r="L984" i="1" s="1" a="1"/>
  <c r="L984" i="1" s="1"/>
  <c r="K968" i="1" a="1"/>
  <c r="K968" i="1" s="1"/>
  <c r="L968" i="1" s="1" a="1"/>
  <c r="L968" i="1" s="1"/>
  <c r="K952" i="1" a="1"/>
  <c r="K952" i="1" s="1"/>
  <c r="L952" i="1" s="1" a="1"/>
  <c r="L952" i="1" s="1"/>
  <c r="K936" i="1" a="1"/>
  <c r="K936" i="1" s="1"/>
  <c r="L936" i="1" s="1" a="1"/>
  <c r="L936" i="1" s="1"/>
  <c r="K921" i="1" a="1"/>
  <c r="K921" i="1" s="1"/>
  <c r="L921" i="1" s="1" a="1"/>
  <c r="L921" i="1" s="1"/>
  <c r="K907" i="1" a="1"/>
  <c r="K907" i="1" s="1"/>
  <c r="L907" i="1" s="1" a="1"/>
  <c r="L907" i="1" s="1"/>
  <c r="K889" i="1" a="1"/>
  <c r="K889" i="1" s="1"/>
  <c r="L889" i="1" s="1" a="1"/>
  <c r="L889" i="1" s="1"/>
  <c r="K875" i="1" a="1"/>
  <c r="K875" i="1" s="1"/>
  <c r="L875" i="1" s="1" a="1"/>
  <c r="L875" i="1" s="1"/>
  <c r="K857" i="1" a="1"/>
  <c r="K857" i="1" s="1"/>
  <c r="L857" i="1" s="1" a="1"/>
  <c r="L857" i="1" s="1"/>
  <c r="K841" i="1" a="1"/>
  <c r="K841" i="1" s="1"/>
  <c r="L841" i="1" s="1" a="1"/>
  <c r="L841" i="1" s="1"/>
  <c r="K823" i="1" a="1"/>
  <c r="K823" i="1" s="1"/>
  <c r="L823" i="1" s="1" a="1"/>
  <c r="L823" i="1" s="1"/>
  <c r="K809" i="1" a="1"/>
  <c r="K809" i="1" s="1"/>
  <c r="L809" i="1" s="1" a="1"/>
  <c r="L809" i="1" s="1"/>
  <c r="K791" i="1" a="1"/>
  <c r="K791" i="1" s="1"/>
  <c r="L791" i="1" s="1" a="1"/>
  <c r="L791" i="1" s="1"/>
  <c r="K777" i="1" a="1"/>
  <c r="K777" i="1" s="1"/>
  <c r="L777" i="1" s="1" a="1"/>
  <c r="L777" i="1" s="1"/>
  <c r="K759" i="1" a="1"/>
  <c r="K759" i="1" s="1"/>
  <c r="L759" i="1" s="1" a="1"/>
  <c r="L759" i="1" s="1"/>
  <c r="K745" i="1" a="1"/>
  <c r="K745" i="1" s="1"/>
  <c r="L745" i="1" s="1" a="1"/>
  <c r="L745" i="1" s="1"/>
  <c r="K727" i="1" a="1"/>
  <c r="K727" i="1" s="1"/>
  <c r="L727" i="1" s="1" a="1"/>
  <c r="L727" i="1" s="1"/>
  <c r="K713" i="1" a="1"/>
  <c r="K713" i="1" s="1"/>
  <c r="L713" i="1" s="1" a="1"/>
  <c r="L713" i="1" s="1"/>
  <c r="K695" i="1" a="1"/>
  <c r="K695" i="1" s="1"/>
  <c r="L695" i="1" s="1" a="1"/>
  <c r="L695" i="1" s="1"/>
  <c r="K681" i="1" a="1"/>
  <c r="K681" i="1" s="1"/>
  <c r="L681" i="1" s="1"/>
  <c r="K663" i="1" a="1"/>
  <c r="K663" i="1" s="1"/>
  <c r="L663" i="1" s="1"/>
  <c r="K649" i="1" a="1"/>
  <c r="K649" i="1" s="1"/>
  <c r="L649" i="1" s="1"/>
  <c r="K632" i="1" a="1"/>
  <c r="K632" i="1" s="1"/>
  <c r="L632" i="1" s="1"/>
  <c r="K614" i="1" a="1"/>
  <c r="K614" i="1" s="1"/>
  <c r="L614" i="1" s="1"/>
  <c r="K598" i="1" a="1"/>
  <c r="K598" i="1" s="1"/>
  <c r="L598" i="1" s="1"/>
  <c r="K584" i="1" a="1"/>
  <c r="K584" i="1" s="1"/>
  <c r="L584" i="1" s="1"/>
  <c r="K566" i="1" a="1"/>
  <c r="K566" i="1" s="1"/>
  <c r="L566" i="1" s="1"/>
  <c r="K552" i="1" a="1"/>
  <c r="K552" i="1" s="1"/>
  <c r="L552" i="1" s="1"/>
  <c r="K534" i="1" a="1"/>
  <c r="K534" i="1" s="1"/>
  <c r="L534" i="1" s="1"/>
  <c r="K520" i="1" a="1"/>
  <c r="K520" i="1" s="1"/>
  <c r="L520" i="1" s="1"/>
  <c r="K502" i="1" a="1"/>
  <c r="K502" i="1" s="1"/>
  <c r="L502" i="1" s="1"/>
  <c r="K488" i="1" a="1"/>
  <c r="K488" i="1" s="1"/>
  <c r="L488" i="1" s="1"/>
  <c r="K470" i="1" a="1"/>
  <c r="K470" i="1" s="1"/>
  <c r="L470" i="1" s="1"/>
  <c r="K456" i="1" a="1"/>
  <c r="K456" i="1" s="1"/>
  <c r="L456" i="1" s="1"/>
  <c r="K438" i="1" a="1"/>
  <c r="K438" i="1" s="1"/>
  <c r="L438" i="1" s="1"/>
  <c r="K424" i="1" a="1"/>
  <c r="K424" i="1" s="1"/>
  <c r="L424" i="1" s="1"/>
  <c r="K406" i="1" a="1"/>
  <c r="K406" i="1" s="1"/>
  <c r="L406" i="1" s="1"/>
  <c r="K392" i="1" a="1"/>
  <c r="K392" i="1" s="1"/>
  <c r="L392" i="1" s="1"/>
  <c r="K374" i="1" a="1"/>
  <c r="K374" i="1" s="1"/>
  <c r="L374" i="1" s="1"/>
  <c r="K343" i="1" a="1"/>
  <c r="K343" i="1" s="1"/>
  <c r="L343" i="1" s="1"/>
  <c r="K315" i="1" a="1"/>
  <c r="K315" i="1" s="1"/>
  <c r="L315" i="1" s="1"/>
  <c r="K287" i="1" a="1"/>
  <c r="K287" i="1" s="1"/>
  <c r="L287" i="1" s="1"/>
  <c r="K252" i="1" a="1"/>
  <c r="K252" i="1" s="1"/>
  <c r="L252" i="1" s="1"/>
  <c r="K218" i="1" a="1"/>
  <c r="K218" i="1" s="1"/>
  <c r="L218" i="1" s="1"/>
  <c r="K184" i="1" a="1"/>
  <c r="K184" i="1" s="1"/>
  <c r="L184" i="1" s="1"/>
  <c r="K145" i="1" a="1"/>
  <c r="K145" i="1" s="1"/>
  <c r="L145" i="1" s="1"/>
  <c r="K121" i="1" a="1"/>
  <c r="K121" i="1" s="1"/>
  <c r="L121" i="1" s="1"/>
  <c r="K83" i="1" a="1"/>
  <c r="K83" i="1" s="1"/>
  <c r="L83" i="1" s="1"/>
  <c r="K21" i="1" a="1"/>
  <c r="K21" i="1" s="1"/>
  <c r="L21" i="1" s="1"/>
  <c r="K364" i="1" a="1"/>
  <c r="K364" i="1" s="1"/>
  <c r="L364" i="1" s="1"/>
  <c r="K346" i="1" a="1"/>
  <c r="K346" i="1" s="1"/>
  <c r="L346" i="1" s="1"/>
  <c r="K332" i="1" a="1"/>
  <c r="K332" i="1" s="1"/>
  <c r="L332" i="1" s="1"/>
  <c r="K314" i="1" a="1"/>
  <c r="K314" i="1" s="1"/>
  <c r="L314" i="1" s="1"/>
  <c r="K300" i="1" a="1"/>
  <c r="K300" i="1" s="1"/>
  <c r="L300" i="1" s="1"/>
  <c r="K286" i="1" a="1"/>
  <c r="K286" i="1" s="1"/>
  <c r="L286" i="1" s="1"/>
  <c r="K268" i="1" a="1"/>
  <c r="K268" i="1" s="1"/>
  <c r="L268" i="1" s="1"/>
  <c r="K255" i="1" a="1"/>
  <c r="K255" i="1" s="1"/>
  <c r="L255" i="1" s="1"/>
  <c r="K241" i="1" a="1"/>
  <c r="K241" i="1" s="1"/>
  <c r="L241" i="1" s="1"/>
  <c r="K224" i="1" a="1"/>
  <c r="K224" i="1" s="1"/>
  <c r="L224" i="1" s="1"/>
  <c r="K210" i="1" a="1"/>
  <c r="K210" i="1" s="1"/>
  <c r="L210" i="1" s="1"/>
  <c r="K196" i="1" a="1"/>
  <c r="K196" i="1" s="1"/>
  <c r="L196" i="1" s="1"/>
  <c r="K179" i="1" a="1"/>
  <c r="K179" i="1" s="1"/>
  <c r="L179" i="1" s="1"/>
  <c r="K160" i="1" a="1"/>
  <c r="K160" i="1" s="1"/>
  <c r="L160" i="1" s="1"/>
  <c r="K144" i="1" a="1"/>
  <c r="K144" i="1" s="1"/>
  <c r="L144" i="1" s="1"/>
  <c r="K124" i="1" a="1"/>
  <c r="K124" i="1" s="1"/>
  <c r="L124" i="1" s="1"/>
  <c r="K108" i="1" a="1"/>
  <c r="K108" i="1" s="1"/>
  <c r="L108" i="1" s="1"/>
  <c r="K95" i="1" a="1"/>
  <c r="K95" i="1" s="1"/>
  <c r="L95" i="1" s="1"/>
  <c r="K75" i="1" a="1"/>
  <c r="K75" i="1" s="1"/>
  <c r="L75" i="1" s="1"/>
  <c r="K51" i="1" a="1"/>
  <c r="K51" i="1" s="1"/>
  <c r="L51" i="1" s="1"/>
  <c r="K13" i="1" a="1"/>
  <c r="K13" i="1" s="1"/>
  <c r="L13" i="1" s="1"/>
  <c r="K359" i="1" a="1"/>
  <c r="K359" i="1" s="1"/>
  <c r="L359" i="1" s="1"/>
  <c r="K345" i="1" a="1"/>
  <c r="K345" i="1" s="1"/>
  <c r="L345" i="1" s="1"/>
  <c r="K327" i="1" a="1"/>
  <c r="K327" i="1" s="1"/>
  <c r="L327" i="1" s="1"/>
  <c r="K313" i="1" a="1"/>
  <c r="K313" i="1" s="1"/>
  <c r="L313" i="1" s="1"/>
  <c r="K296" i="1" a="1"/>
  <c r="K296" i="1" s="1"/>
  <c r="L296" i="1" s="1"/>
  <c r="K282" i="1" a="1"/>
  <c r="K282" i="1" s="1"/>
  <c r="L282" i="1" s="1"/>
  <c r="K264" i="1" a="1"/>
  <c r="K264" i="1" s="1"/>
  <c r="L264" i="1" s="1"/>
  <c r="K247" i="1" a="1"/>
  <c r="K247" i="1" s="1"/>
  <c r="L247" i="1" s="1"/>
  <c r="K233" i="1" a="1"/>
  <c r="K233" i="1" s="1"/>
  <c r="L233" i="1" s="1"/>
  <c r="K219" i="1" a="1"/>
  <c r="K219" i="1" s="1"/>
  <c r="L219" i="1" s="1"/>
  <c r="K206" i="1" a="1"/>
  <c r="K206" i="1" s="1"/>
  <c r="L206" i="1" s="1"/>
  <c r="K186" i="1" a="1"/>
  <c r="K186" i="1" s="1"/>
  <c r="L186" i="1" s="1"/>
  <c r="K169" i="1" a="1"/>
  <c r="K169" i="1" s="1"/>
  <c r="L169" i="1" s="1"/>
  <c r="K153" i="1" a="1"/>
  <c r="K153" i="1" s="1"/>
  <c r="L153" i="1" s="1"/>
  <c r="K138" i="1" a="1"/>
  <c r="K138" i="1" s="1"/>
  <c r="L138" i="1" s="1"/>
  <c r="K123" i="1" a="1"/>
  <c r="K123" i="1" s="1"/>
  <c r="L123" i="1" s="1"/>
  <c r="K107" i="1" a="1"/>
  <c r="K107" i="1" s="1"/>
  <c r="L107" i="1" s="1"/>
  <c r="K92" i="1" a="1"/>
  <c r="K92" i="1" s="1"/>
  <c r="L92" i="1" s="1"/>
  <c r="K74" i="1" a="1"/>
  <c r="K74" i="1" s="1"/>
  <c r="L74" i="1" s="1"/>
  <c r="K49" i="1" a="1"/>
  <c r="K49" i="1" s="1"/>
  <c r="L49" i="1" s="1"/>
  <c r="K18" i="1" a="1"/>
  <c r="K18" i="1" s="1"/>
  <c r="L18" i="1" s="1"/>
  <c r="K80" i="1" a="1"/>
  <c r="K80" i="1" s="1"/>
  <c r="L80" i="1" s="1"/>
  <c r="K60" i="1" a="1"/>
  <c r="K60" i="1" s="1"/>
  <c r="L60" i="1" s="1"/>
  <c r="K44" i="1" a="1"/>
  <c r="K44" i="1" s="1"/>
  <c r="L44" i="1" s="1"/>
  <c r="K31" i="1" a="1"/>
  <c r="K31" i="1" s="1"/>
  <c r="L31" i="1" s="1"/>
  <c r="K15" i="1" a="1"/>
  <c r="K15" i="1" s="1"/>
  <c r="L15" i="1" s="1"/>
  <c r="K76" i="1" a="1"/>
  <c r="K76" i="1" s="1"/>
  <c r="L76" i="1" s="1"/>
  <c r="K64" i="1" a="1"/>
  <c r="K64" i="1" s="1"/>
  <c r="L64" i="1" s="1"/>
  <c r="K48" i="1" a="1"/>
  <c r="K48" i="1" s="1"/>
  <c r="L48" i="1" s="1"/>
  <c r="K30" i="1" a="1"/>
  <c r="K30" i="1" s="1"/>
  <c r="L30" i="1" s="1"/>
  <c r="K14" i="1" a="1"/>
  <c r="K14" i="1" s="1"/>
  <c r="L14" i="1" s="1"/>
  <c r="K523" i="1" a="1"/>
  <c r="K523" i="1" s="1"/>
  <c r="L523" i="1" s="1"/>
  <c r="K684" i="1" a="1"/>
  <c r="K684" i="1" s="1"/>
  <c r="L684" i="1" s="1"/>
  <c r="K628" i="1" a="1"/>
  <c r="K628" i="1" s="1"/>
  <c r="L628" i="1" s="1"/>
  <c r="K1187" i="1" a="1"/>
  <c r="K1187" i="1" s="1"/>
  <c r="L1187" i="1" s="1" a="1"/>
  <c r="L1187" i="1" s="1"/>
  <c r="K955" i="1" a="1"/>
  <c r="K955" i="1" s="1"/>
  <c r="L955" i="1" s="1" a="1"/>
  <c r="L955" i="1" s="1"/>
  <c r="K616" i="1" a="1"/>
  <c r="K616" i="1" s="1"/>
  <c r="L616" i="1" s="1"/>
  <c r="K305" i="1" a="1"/>
  <c r="K305" i="1" s="1"/>
  <c r="L305" i="1" s="1"/>
  <c r="K1131" i="1" a="1"/>
  <c r="K1131" i="1" s="1"/>
  <c r="L1131" i="1" s="1" a="1"/>
  <c r="L1131" i="1" s="1"/>
  <c r="K881" i="1" a="1"/>
  <c r="K881" i="1" s="1"/>
  <c r="L881" i="1" s="1" a="1"/>
  <c r="L881" i="1" s="1"/>
  <c r="K655" i="1" a="1"/>
  <c r="K655" i="1" s="1"/>
  <c r="L655" i="1" s="1"/>
  <c r="K277" i="1" a="1"/>
  <c r="K277" i="1" s="1"/>
  <c r="L277" i="1" s="1"/>
  <c r="K1171" i="1" a="1"/>
  <c r="K1171" i="1" s="1"/>
  <c r="L1171" i="1" s="1" a="1"/>
  <c r="L1171" i="1" s="1"/>
  <c r="K924" i="1" a="1"/>
  <c r="K924" i="1" s="1"/>
  <c r="L924" i="1" s="1" a="1"/>
  <c r="L924" i="1" s="1"/>
  <c r="K698" i="1" a="1"/>
  <c r="K698" i="1" s="1"/>
  <c r="L698" i="1" s="1" a="1"/>
  <c r="L698" i="1" s="1"/>
  <c r="K480" i="1" a="1"/>
  <c r="K480" i="1" s="1"/>
  <c r="L480" i="1" s="1"/>
  <c r="K1207" i="1" a="1"/>
  <c r="K1207" i="1" s="1"/>
  <c r="L1207" i="1" s="1" a="1"/>
  <c r="L1207" i="1" s="1"/>
  <c r="K1143" i="1" a="1"/>
  <c r="K1143" i="1" s="1"/>
  <c r="L1143" i="1" s="1" a="1"/>
  <c r="L1143" i="1" s="1"/>
  <c r="K1079" i="1" a="1"/>
  <c r="K1079" i="1" s="1"/>
  <c r="L1079" i="1" s="1" a="1"/>
  <c r="L1079" i="1" s="1"/>
  <c r="K1015" i="1" a="1"/>
  <c r="K1015" i="1" s="1"/>
  <c r="L1015" i="1" s="1" a="1"/>
  <c r="L1015" i="1" s="1"/>
  <c r="K951" i="1" a="1"/>
  <c r="K951" i="1" s="1"/>
  <c r="L951" i="1" s="1" a="1"/>
  <c r="L951" i="1" s="1"/>
  <c r="K892" i="1" a="1"/>
  <c r="K892" i="1" s="1"/>
  <c r="L892" i="1" s="1" a="1"/>
  <c r="L892" i="1" s="1"/>
  <c r="K808" i="1" a="1"/>
  <c r="K808" i="1" s="1"/>
  <c r="L808" i="1" s="1" a="1"/>
  <c r="L808" i="1" s="1"/>
  <c r="K737" i="1" a="1"/>
  <c r="K737" i="1" s="1"/>
  <c r="L737" i="1" s="1" a="1"/>
  <c r="L737" i="1" s="1"/>
  <c r="K680" i="1" a="1"/>
  <c r="K680" i="1" s="1"/>
  <c r="L680" i="1" s="1"/>
  <c r="K603" i="1" a="1"/>
  <c r="K603" i="1" s="1"/>
  <c r="L603" i="1" s="1"/>
  <c r="K548" i="1" a="1"/>
  <c r="K548" i="1" s="1"/>
  <c r="L548" i="1" s="1"/>
  <c r="K477" i="1" a="1"/>
  <c r="K477" i="1" s="1"/>
  <c r="L477" i="1" s="1"/>
  <c r="K420" i="1" a="1"/>
  <c r="K420" i="1" s="1"/>
  <c r="L420" i="1" s="1"/>
  <c r="K326" i="1" a="1"/>
  <c r="K326" i="1" s="1"/>
  <c r="L326" i="1" s="1"/>
  <c r="K162" i="1" a="1"/>
  <c r="K162" i="1" s="1"/>
  <c r="L162" i="1" s="1"/>
  <c r="K42" i="1" a="1"/>
  <c r="K42" i="1" s="1"/>
  <c r="L42" i="1" s="1"/>
  <c r="K1107" i="1" a="1"/>
  <c r="K1107" i="1" s="1"/>
  <c r="L1107" i="1" s="1" a="1"/>
  <c r="L1107" i="1" s="1"/>
  <c r="K1043" i="1" a="1"/>
  <c r="K1043" i="1" s="1"/>
  <c r="L1043" i="1" s="1" a="1"/>
  <c r="L1043" i="1" s="1"/>
  <c r="K979" i="1" a="1"/>
  <c r="K979" i="1" s="1"/>
  <c r="L979" i="1" s="1" a="1"/>
  <c r="L979" i="1" s="1"/>
  <c r="K917" i="1" a="1"/>
  <c r="K917" i="1" s="1"/>
  <c r="L917" i="1" s="1" a="1"/>
  <c r="L917" i="1" s="1"/>
  <c r="K860" i="1" a="1"/>
  <c r="K860" i="1" s="1"/>
  <c r="L860" i="1" s="1" a="1"/>
  <c r="L860" i="1" s="1"/>
  <c r="K805" i="1" a="1"/>
  <c r="K805" i="1" s="1"/>
  <c r="L805" i="1" s="1" a="1"/>
  <c r="L805" i="1" s="1"/>
  <c r="K748" i="1" a="1"/>
  <c r="K748" i="1" s="1"/>
  <c r="L748" i="1" s="1" a="1"/>
  <c r="L748" i="1" s="1"/>
  <c r="K677" i="1" a="1"/>
  <c r="K677" i="1" s="1"/>
  <c r="L677" i="1" s="1"/>
  <c r="K611" i="1" a="1"/>
  <c r="K611" i="1" s="1"/>
  <c r="L611" i="1" s="1"/>
  <c r="K558" i="1" a="1"/>
  <c r="K558" i="1" s="1"/>
  <c r="L558" i="1" s="1"/>
  <c r="K487" i="1" a="1"/>
  <c r="K487" i="1" s="1"/>
  <c r="L487" i="1" s="1"/>
  <c r="K430" i="1" a="1"/>
  <c r="K430" i="1" s="1"/>
  <c r="L430" i="1" s="1"/>
  <c r="K348" i="1" a="1"/>
  <c r="K348" i="1" s="1"/>
  <c r="L348" i="1" s="1"/>
  <c r="K235" i="1" a="1"/>
  <c r="K235" i="1" s="1"/>
  <c r="L235" i="1" s="1"/>
  <c r="K78" i="1" a="1"/>
  <c r="K78" i="1" s="1"/>
  <c r="L78" i="1" s="1"/>
  <c r="K1167" i="1" a="1"/>
  <c r="K1167" i="1" s="1"/>
  <c r="L1167" i="1" s="1" a="1"/>
  <c r="L1167" i="1" s="1"/>
  <c r="K1103" i="1" a="1"/>
  <c r="K1103" i="1" s="1"/>
  <c r="L1103" i="1" s="1" a="1"/>
  <c r="L1103" i="1" s="1"/>
  <c r="K1039" i="1" a="1"/>
  <c r="K1039" i="1" s="1"/>
  <c r="L1039" i="1" s="1" a="1"/>
  <c r="L1039" i="1" s="1"/>
  <c r="K975" i="1" a="1"/>
  <c r="K975" i="1" s="1"/>
  <c r="L975" i="1" s="1" a="1"/>
  <c r="L975" i="1" s="1"/>
  <c r="K899" i="1" a="1"/>
  <c r="K899" i="1" s="1"/>
  <c r="L899" i="1" s="1" a="1"/>
  <c r="L899" i="1" s="1"/>
  <c r="K815" i="1" a="1"/>
  <c r="K815" i="1" s="1"/>
  <c r="L815" i="1" s="1" a="1"/>
  <c r="L815" i="1" s="1"/>
  <c r="K758" i="1" a="1"/>
  <c r="K758" i="1" s="1"/>
  <c r="L758" i="1" s="1" a="1"/>
  <c r="L758" i="1" s="1"/>
  <c r="K687" i="1" a="1"/>
  <c r="K687" i="1" s="1"/>
  <c r="L687" i="1" s="1"/>
  <c r="K631" i="1" a="1"/>
  <c r="K631" i="1" s="1"/>
  <c r="L631" i="1" s="1"/>
  <c r="K569" i="1" a="1"/>
  <c r="K569" i="1" s="1"/>
  <c r="L569" i="1" s="1"/>
  <c r="K512" i="1" a="1"/>
  <c r="K512" i="1" s="1"/>
  <c r="L512" i="1" s="1"/>
  <c r="K441" i="1" a="1"/>
  <c r="K441" i="1" s="1"/>
  <c r="L441" i="1" s="1"/>
  <c r="K384" i="1" a="1"/>
  <c r="K384" i="1" s="1"/>
  <c r="L384" i="1" s="1"/>
  <c r="K284" i="1" a="1"/>
  <c r="K284" i="1" s="1"/>
  <c r="L284" i="1" s="1"/>
  <c r="K149" i="1" a="1"/>
  <c r="K149" i="1" s="1"/>
  <c r="L149" i="1" s="1"/>
  <c r="K1206" i="1" a="1"/>
  <c r="K1206" i="1" s="1"/>
  <c r="L1206" i="1" s="1" a="1"/>
  <c r="L1206" i="1" s="1"/>
  <c r="K1190" i="1" a="1"/>
  <c r="K1190" i="1" s="1"/>
  <c r="L1190" i="1" s="1" a="1"/>
  <c r="L1190" i="1" s="1"/>
  <c r="K1174" i="1" a="1"/>
  <c r="K1174" i="1" s="1"/>
  <c r="L1174" i="1" s="1" a="1"/>
  <c r="L1174" i="1" s="1"/>
  <c r="K1158" i="1" a="1"/>
  <c r="K1158" i="1" s="1"/>
  <c r="L1158" i="1" s="1" a="1"/>
  <c r="L1158" i="1" s="1"/>
  <c r="K1142" i="1" a="1"/>
  <c r="K1142" i="1" s="1"/>
  <c r="L1142" i="1" s="1" a="1"/>
  <c r="L1142" i="1" s="1"/>
  <c r="K1126" i="1" a="1"/>
  <c r="K1126" i="1" s="1"/>
  <c r="L1126" i="1" s="1" a="1"/>
  <c r="L1126" i="1" s="1"/>
  <c r="K1110" i="1" a="1"/>
  <c r="K1110" i="1" s="1"/>
  <c r="L1110" i="1" s="1" a="1"/>
  <c r="L1110" i="1" s="1"/>
  <c r="K1094" i="1" a="1"/>
  <c r="K1094" i="1" s="1"/>
  <c r="L1094" i="1" s="1" a="1"/>
  <c r="L1094" i="1" s="1"/>
  <c r="K1078" i="1" a="1"/>
  <c r="K1078" i="1" s="1"/>
  <c r="L1078" i="1" s="1" a="1"/>
  <c r="L1078" i="1" s="1"/>
  <c r="K1062" i="1" a="1"/>
  <c r="K1062" i="1" s="1"/>
  <c r="L1062" i="1" s="1" a="1"/>
  <c r="L1062" i="1" s="1"/>
  <c r="K1046" i="1" a="1"/>
  <c r="K1046" i="1" s="1"/>
  <c r="L1046" i="1" s="1" a="1"/>
  <c r="L1046" i="1" s="1"/>
  <c r="K1030" i="1" a="1"/>
  <c r="K1030" i="1" s="1"/>
  <c r="L1030" i="1" s="1" a="1"/>
  <c r="L1030" i="1" s="1"/>
  <c r="K1014" i="1" a="1"/>
  <c r="K1014" i="1" s="1"/>
  <c r="L1014" i="1" s="1" a="1"/>
  <c r="L1014" i="1" s="1"/>
  <c r="K998" i="1" a="1"/>
  <c r="K998" i="1" s="1"/>
  <c r="L998" i="1" s="1" a="1"/>
  <c r="L998" i="1" s="1"/>
  <c r="K982" i="1" a="1"/>
  <c r="K982" i="1" s="1"/>
  <c r="L982" i="1" s="1" a="1"/>
  <c r="L982" i="1" s="1"/>
  <c r="K966" i="1" a="1"/>
  <c r="K966" i="1" s="1"/>
  <c r="L966" i="1" s="1" a="1"/>
  <c r="L966" i="1" s="1"/>
  <c r="K950" i="1" a="1"/>
  <c r="K950" i="1" s="1"/>
  <c r="L950" i="1" s="1" a="1"/>
  <c r="L950" i="1" s="1"/>
  <c r="K934" i="1" a="1"/>
  <c r="K934" i="1" s="1"/>
  <c r="L934" i="1" s="1" a="1"/>
  <c r="L934" i="1" s="1"/>
  <c r="K916" i="1" a="1"/>
  <c r="K916" i="1" s="1"/>
  <c r="L916" i="1" s="1" a="1"/>
  <c r="L916" i="1" s="1"/>
  <c r="K902" i="1" a="1"/>
  <c r="K902" i="1" s="1"/>
  <c r="L902" i="1" s="1" a="1"/>
  <c r="L902" i="1" s="1"/>
  <c r="K884" i="1" a="1"/>
  <c r="K884" i="1" s="1"/>
  <c r="L884" i="1" s="1" a="1"/>
  <c r="L884" i="1" s="1"/>
  <c r="K870" i="1" a="1"/>
  <c r="K870" i="1" s="1"/>
  <c r="L870" i="1" s="1" a="1"/>
  <c r="L870" i="1" s="1"/>
  <c r="K855" i="1" a="1"/>
  <c r="K855" i="1" s="1"/>
  <c r="L855" i="1" s="1" a="1"/>
  <c r="L855" i="1" s="1"/>
  <c r="K839" i="1" a="1"/>
  <c r="K839" i="1" s="1"/>
  <c r="L839" i="1" s="1" a="1"/>
  <c r="L839" i="1" s="1"/>
  <c r="K825" i="1" a="1"/>
  <c r="K825" i="1" s="1"/>
  <c r="L825" i="1" s="1" a="1"/>
  <c r="L825" i="1" s="1"/>
  <c r="K807" i="1" a="1"/>
  <c r="K807" i="1" s="1"/>
  <c r="L807" i="1" s="1" a="1"/>
  <c r="L807" i="1" s="1"/>
  <c r="K793" i="1" a="1"/>
  <c r="K793" i="1" s="1"/>
  <c r="L793" i="1" s="1" a="1"/>
  <c r="L793" i="1" s="1"/>
  <c r="K775" i="1" a="1"/>
  <c r="K775" i="1" s="1"/>
  <c r="L775" i="1" s="1" a="1"/>
  <c r="L775" i="1" s="1"/>
  <c r="K761" i="1" a="1"/>
  <c r="K761" i="1" s="1"/>
  <c r="L761" i="1" s="1" a="1"/>
  <c r="L761" i="1" s="1"/>
  <c r="K743" i="1" a="1"/>
  <c r="K743" i="1" s="1"/>
  <c r="L743" i="1" s="1" a="1"/>
  <c r="L743" i="1" s="1"/>
  <c r="K729" i="1" a="1"/>
  <c r="K729" i="1" s="1"/>
  <c r="L729" i="1" s="1" a="1"/>
  <c r="L729" i="1" s="1"/>
  <c r="K711" i="1" a="1"/>
  <c r="K711" i="1" s="1"/>
  <c r="L711" i="1" s="1" a="1"/>
  <c r="L711" i="1" s="1"/>
  <c r="K697" i="1" a="1"/>
  <c r="K697" i="1" s="1"/>
  <c r="L697" i="1" s="1" a="1"/>
  <c r="L697" i="1" s="1"/>
  <c r="K679" i="1" a="1"/>
  <c r="K679" i="1" s="1"/>
  <c r="L679" i="1" s="1"/>
  <c r="K665" i="1" a="1"/>
  <c r="K665" i="1" s="1"/>
  <c r="L665" i="1" s="1"/>
  <c r="K647" i="1" a="1"/>
  <c r="K647" i="1" s="1"/>
  <c r="L647" i="1" s="1"/>
  <c r="K630" i="1" a="1"/>
  <c r="K630" i="1" s="1"/>
  <c r="L630" i="1" s="1"/>
  <c r="K618" i="1" a="1"/>
  <c r="K618" i="1" s="1"/>
  <c r="L618" i="1" s="1"/>
  <c r="K602" i="1" a="1"/>
  <c r="K602" i="1" s="1"/>
  <c r="L602" i="1" s="1"/>
  <c r="K582" i="1" a="1"/>
  <c r="K582" i="1" s="1"/>
  <c r="L582" i="1" s="1"/>
  <c r="K568" i="1" a="1"/>
  <c r="K568" i="1" s="1"/>
  <c r="L568" i="1" s="1"/>
  <c r="K550" i="1" a="1"/>
  <c r="K550" i="1" s="1"/>
  <c r="L550" i="1" s="1"/>
  <c r="K536" i="1" a="1"/>
  <c r="K536" i="1" s="1"/>
  <c r="L536" i="1" s="1"/>
  <c r="K518" i="1" a="1"/>
  <c r="K518" i="1" s="1"/>
  <c r="L518" i="1" s="1"/>
  <c r="K504" i="1" a="1"/>
  <c r="K504" i="1" s="1"/>
  <c r="L504" i="1" s="1"/>
  <c r="K486" i="1" a="1"/>
  <c r="K486" i="1" s="1"/>
  <c r="L486" i="1" s="1"/>
  <c r="K472" i="1" a="1"/>
  <c r="K472" i="1" s="1"/>
  <c r="L472" i="1" s="1"/>
  <c r="K454" i="1" a="1"/>
  <c r="K454" i="1" s="1"/>
  <c r="L454" i="1" s="1"/>
  <c r="K440" i="1" a="1"/>
  <c r="K440" i="1" s="1"/>
  <c r="L440" i="1" s="1"/>
  <c r="K422" i="1" a="1"/>
  <c r="K422" i="1" s="1"/>
  <c r="L422" i="1" s="1"/>
  <c r="K408" i="1" a="1"/>
  <c r="K408" i="1" s="1"/>
  <c r="L408" i="1" s="1"/>
  <c r="K390" i="1" a="1"/>
  <c r="K390" i="1" s="1"/>
  <c r="L390" i="1" s="1"/>
  <c r="K376" i="1" a="1"/>
  <c r="K376" i="1" s="1"/>
  <c r="L376" i="1" s="1"/>
  <c r="K354" i="1" a="1"/>
  <c r="K354" i="1" s="1"/>
  <c r="L354" i="1" s="1"/>
  <c r="K318" i="1" a="1"/>
  <c r="K318" i="1" s="1"/>
  <c r="L318" i="1" s="1"/>
  <c r="K283" i="1" a="1"/>
  <c r="K283" i="1" s="1"/>
  <c r="L283" i="1" s="1"/>
  <c r="K256" i="1" a="1"/>
  <c r="K256" i="1" s="1"/>
  <c r="L256" i="1" s="1"/>
  <c r="K221" i="1" a="1"/>
  <c r="K221" i="1" s="1"/>
  <c r="L221" i="1" s="1"/>
  <c r="K194" i="1" a="1"/>
  <c r="K194" i="1" s="1"/>
  <c r="L194" i="1" s="1"/>
  <c r="K167" i="1" a="1"/>
  <c r="K167" i="1" s="1"/>
  <c r="L167" i="1" s="1"/>
  <c r="K136" i="1" a="1"/>
  <c r="K136" i="1" s="1"/>
  <c r="L136" i="1" s="1"/>
  <c r="K100" i="1" a="1"/>
  <c r="K100" i="1" s="1"/>
  <c r="L100" i="1" s="1"/>
  <c r="K28" i="1" a="1"/>
  <c r="K28" i="1" s="1"/>
  <c r="L28" i="1" s="1"/>
  <c r="K1201" i="1" a="1"/>
  <c r="K1201" i="1" s="1"/>
  <c r="L1201" i="1" s="1" a="1"/>
  <c r="L1201" i="1" s="1"/>
  <c r="K1185" i="1" a="1"/>
  <c r="K1185" i="1" s="1"/>
  <c r="L1185" i="1" s="1" a="1"/>
  <c r="L1185" i="1" s="1"/>
  <c r="K1169" i="1" a="1"/>
  <c r="K1169" i="1" s="1"/>
  <c r="L1169" i="1" s="1" a="1"/>
  <c r="L1169" i="1" s="1"/>
  <c r="K1153" i="1" a="1"/>
  <c r="K1153" i="1" s="1"/>
  <c r="L1153" i="1" s="1" a="1"/>
  <c r="L1153" i="1" s="1"/>
  <c r="K1137" i="1" a="1"/>
  <c r="K1137" i="1" s="1"/>
  <c r="L1137" i="1" s="1" a="1"/>
  <c r="L1137" i="1" s="1"/>
  <c r="K1121" i="1" a="1"/>
  <c r="K1121" i="1" s="1"/>
  <c r="L1121" i="1" s="1" a="1"/>
  <c r="L1121" i="1" s="1"/>
  <c r="K1105" i="1" a="1"/>
  <c r="K1105" i="1" s="1"/>
  <c r="L1105" i="1" s="1" a="1"/>
  <c r="L1105" i="1" s="1"/>
  <c r="K1089" i="1" a="1"/>
  <c r="K1089" i="1" s="1"/>
  <c r="L1089" i="1" s="1" a="1"/>
  <c r="L1089" i="1" s="1"/>
  <c r="K1073" i="1" a="1"/>
  <c r="K1073" i="1" s="1"/>
  <c r="L1073" i="1" s="1" a="1"/>
  <c r="L1073" i="1" s="1"/>
  <c r="K1057" i="1" a="1"/>
  <c r="K1057" i="1" s="1"/>
  <c r="L1057" i="1" s="1" a="1"/>
  <c r="L1057" i="1" s="1"/>
  <c r="K1041" i="1" a="1"/>
  <c r="K1041" i="1" s="1"/>
  <c r="L1041" i="1" s="1" a="1"/>
  <c r="L1041" i="1" s="1"/>
  <c r="K1025" i="1" a="1"/>
  <c r="K1025" i="1" s="1"/>
  <c r="L1025" i="1" s="1" a="1"/>
  <c r="L1025" i="1" s="1"/>
  <c r="K1009" i="1" a="1"/>
  <c r="K1009" i="1" s="1"/>
  <c r="L1009" i="1" s="1" a="1"/>
  <c r="L1009" i="1" s="1"/>
  <c r="K993" i="1" a="1"/>
  <c r="K993" i="1" s="1"/>
  <c r="L993" i="1" s="1" a="1"/>
  <c r="L993" i="1" s="1"/>
  <c r="K977" i="1" a="1"/>
  <c r="K977" i="1" s="1"/>
  <c r="L977" i="1" s="1" a="1"/>
  <c r="L977" i="1" s="1"/>
  <c r="K961" i="1" a="1"/>
  <c r="K961" i="1" s="1"/>
  <c r="L961" i="1" s="1" a="1"/>
  <c r="L961" i="1" s="1"/>
  <c r="K945" i="1" a="1"/>
  <c r="K945" i="1" s="1"/>
  <c r="L945" i="1" s="1" a="1"/>
  <c r="L945" i="1" s="1"/>
  <c r="K929" i="1" a="1"/>
  <c r="K929" i="1" s="1"/>
  <c r="L929" i="1" s="1" a="1"/>
  <c r="L929" i="1" s="1"/>
  <c r="K915" i="1" a="1"/>
  <c r="K915" i="1" s="1"/>
  <c r="L915" i="1" s="1" a="1"/>
  <c r="L915" i="1" s="1"/>
  <c r="K897" i="1" a="1"/>
  <c r="K897" i="1" s="1"/>
  <c r="L897" i="1" s="1" a="1"/>
  <c r="L897" i="1" s="1"/>
  <c r="K883" i="1" a="1"/>
  <c r="K883" i="1" s="1"/>
  <c r="L883" i="1" s="1" a="1"/>
  <c r="L883" i="1" s="1"/>
  <c r="K865" i="1" a="1"/>
  <c r="K865" i="1" s="1"/>
  <c r="L865" i="1" s="1" a="1"/>
  <c r="L865" i="1" s="1"/>
  <c r="K851" i="1" a="1"/>
  <c r="K851" i="1" s="1"/>
  <c r="L851" i="1" s="1" a="1"/>
  <c r="L851" i="1" s="1"/>
  <c r="K838" i="1" a="1"/>
  <c r="K838" i="1" s="1"/>
  <c r="L838" i="1" s="1" a="1"/>
  <c r="L838" i="1" s="1"/>
  <c r="K824" i="1" a="1"/>
  <c r="K824" i="1" s="1"/>
  <c r="L824" i="1" s="1" a="1"/>
  <c r="L824" i="1" s="1"/>
  <c r="K806" i="1" a="1"/>
  <c r="K806" i="1" s="1"/>
  <c r="L806" i="1" s="1" a="1"/>
  <c r="L806" i="1" s="1"/>
  <c r="K792" i="1" a="1"/>
  <c r="K792" i="1" s="1"/>
  <c r="L792" i="1" s="1" a="1"/>
  <c r="L792" i="1" s="1"/>
  <c r="K774" i="1" a="1"/>
  <c r="K774" i="1" s="1"/>
  <c r="L774" i="1" s="1" a="1"/>
  <c r="L774" i="1" s="1"/>
  <c r="K760" i="1" a="1"/>
  <c r="K760" i="1" s="1"/>
  <c r="L760" i="1" s="1" a="1"/>
  <c r="L760" i="1" s="1"/>
  <c r="K742" i="1" a="1"/>
  <c r="K742" i="1" s="1"/>
  <c r="L742" i="1" s="1" a="1"/>
  <c r="L742" i="1" s="1"/>
  <c r="K728" i="1" a="1"/>
  <c r="K728" i="1" s="1"/>
  <c r="L728" i="1" s="1" a="1"/>
  <c r="L728" i="1" s="1"/>
  <c r="K710" i="1" a="1"/>
  <c r="K710" i="1" s="1"/>
  <c r="L710" i="1" s="1" a="1"/>
  <c r="L710" i="1" s="1"/>
  <c r="K696" i="1" a="1"/>
  <c r="K696" i="1" s="1"/>
  <c r="L696" i="1" s="1" a="1"/>
  <c r="L696" i="1" s="1"/>
  <c r="K678" i="1" a="1"/>
  <c r="K678" i="1" s="1"/>
  <c r="L678" i="1" s="1"/>
  <c r="K664" i="1" a="1"/>
  <c r="K664" i="1" s="1"/>
  <c r="L664" i="1" s="1"/>
  <c r="K646" i="1" a="1"/>
  <c r="K646" i="1" s="1"/>
  <c r="L646" i="1" s="1"/>
  <c r="K633" i="1" a="1"/>
  <c r="K633" i="1" s="1"/>
  <c r="L633" i="1" s="1"/>
  <c r="K615" i="1" a="1"/>
  <c r="K615" i="1" s="1"/>
  <c r="L615" i="1" s="1"/>
  <c r="K599" i="1" a="1"/>
  <c r="K599" i="1" s="1"/>
  <c r="L599" i="1" s="1"/>
  <c r="K585" i="1" a="1"/>
  <c r="K585" i="1" s="1"/>
  <c r="L585" i="1" s="1"/>
  <c r="K567" i="1" a="1"/>
  <c r="K567" i="1" s="1"/>
  <c r="L567" i="1" s="1"/>
  <c r="K553" i="1" a="1"/>
  <c r="K553" i="1" s="1"/>
  <c r="L553" i="1" s="1"/>
  <c r="K535" i="1" a="1"/>
  <c r="K535" i="1" s="1"/>
  <c r="L535" i="1" s="1"/>
  <c r="K521" i="1" a="1"/>
  <c r="K521" i="1" s="1"/>
  <c r="L521" i="1" s="1"/>
  <c r="K503" i="1" a="1"/>
  <c r="K503" i="1" s="1"/>
  <c r="L503" i="1" s="1"/>
  <c r="K489" i="1" a="1"/>
  <c r="K489" i="1" s="1"/>
  <c r="L489" i="1" s="1"/>
  <c r="K471" i="1" a="1"/>
  <c r="K471" i="1" s="1"/>
  <c r="L471" i="1" s="1"/>
  <c r="K457" i="1" a="1"/>
  <c r="K457" i="1" s="1"/>
  <c r="L457" i="1" s="1"/>
  <c r="K439" i="1" a="1"/>
  <c r="K439" i="1" s="1"/>
  <c r="L439" i="1" s="1"/>
  <c r="K425" i="1" a="1"/>
  <c r="K425" i="1" s="1"/>
  <c r="L425" i="1" s="1"/>
  <c r="K407" i="1" a="1"/>
  <c r="K407" i="1" s="1"/>
  <c r="L407" i="1" s="1"/>
  <c r="K393" i="1" a="1"/>
  <c r="K393" i="1" s="1"/>
  <c r="L393" i="1" s="1"/>
  <c r="K375" i="1" a="1"/>
  <c r="K375" i="1" s="1"/>
  <c r="L375" i="1" s="1"/>
  <c r="K344" i="1" a="1"/>
  <c r="K344" i="1" s="1"/>
  <c r="L344" i="1" s="1"/>
  <c r="K316" i="1" a="1"/>
  <c r="K316" i="1" s="1"/>
  <c r="L316" i="1" s="1"/>
  <c r="K281" i="1" a="1"/>
  <c r="K281" i="1" s="1"/>
  <c r="L281" i="1" s="1"/>
  <c r="K246" i="1" a="1"/>
  <c r="K246" i="1" s="1"/>
  <c r="L246" i="1" s="1"/>
  <c r="K211" i="1" a="1"/>
  <c r="K211" i="1" s="1"/>
  <c r="L211" i="1" s="1"/>
  <c r="K185" i="1" a="1"/>
  <c r="K185" i="1" s="1"/>
  <c r="L185" i="1" s="1"/>
  <c r="K152" i="1" a="1"/>
  <c r="K152" i="1" s="1"/>
  <c r="L152" i="1" s="1"/>
  <c r="K128" i="1" a="1"/>
  <c r="K128" i="1" s="1"/>
  <c r="L128" i="1" s="1"/>
  <c r="K103" i="1" a="1"/>
  <c r="K103" i="1" s="1"/>
  <c r="L103" i="1" s="1"/>
  <c r="K47" i="1" a="1"/>
  <c r="K47" i="1" s="1"/>
  <c r="L47" i="1" s="1"/>
  <c r="K1204" i="1" a="1"/>
  <c r="K1204" i="1" s="1"/>
  <c r="L1204" i="1" s="1" a="1"/>
  <c r="L1204" i="1" s="1"/>
  <c r="K1188" i="1" a="1"/>
  <c r="K1188" i="1" s="1"/>
  <c r="L1188" i="1" s="1" a="1"/>
  <c r="L1188" i="1" s="1"/>
  <c r="K1172" i="1" a="1"/>
  <c r="K1172" i="1" s="1"/>
  <c r="L1172" i="1" s="1" a="1"/>
  <c r="L1172" i="1" s="1"/>
  <c r="K1156" i="1" a="1"/>
  <c r="K1156" i="1" s="1"/>
  <c r="L1156" i="1" s="1" a="1"/>
  <c r="L1156" i="1" s="1"/>
  <c r="K1140" i="1" a="1"/>
  <c r="K1140" i="1" s="1"/>
  <c r="L1140" i="1" s="1" a="1"/>
  <c r="L1140" i="1" s="1"/>
  <c r="K1124" i="1" a="1"/>
  <c r="K1124" i="1" s="1"/>
  <c r="L1124" i="1" s="1" a="1"/>
  <c r="L1124" i="1" s="1"/>
  <c r="K1108" i="1" a="1"/>
  <c r="K1108" i="1" s="1"/>
  <c r="L1108" i="1" s="1" a="1"/>
  <c r="L1108" i="1" s="1"/>
  <c r="K1092" i="1" a="1"/>
  <c r="K1092" i="1" s="1"/>
  <c r="L1092" i="1" s="1" a="1"/>
  <c r="L1092" i="1" s="1"/>
  <c r="K1076" i="1" a="1"/>
  <c r="K1076" i="1" s="1"/>
  <c r="L1076" i="1" s="1" a="1"/>
  <c r="L1076" i="1" s="1"/>
  <c r="K1060" i="1" a="1"/>
  <c r="K1060" i="1" s="1"/>
  <c r="L1060" i="1" s="1" a="1"/>
  <c r="L1060" i="1" s="1"/>
  <c r="K1044" i="1" a="1"/>
  <c r="K1044" i="1" s="1"/>
  <c r="L1044" i="1" s="1" a="1"/>
  <c r="L1044" i="1" s="1"/>
  <c r="K1028" i="1" a="1"/>
  <c r="K1028" i="1" s="1"/>
  <c r="L1028" i="1" s="1" a="1"/>
  <c r="L1028" i="1" s="1"/>
  <c r="K1012" i="1" a="1"/>
  <c r="K1012" i="1" s="1"/>
  <c r="L1012" i="1" s="1" a="1"/>
  <c r="L1012" i="1" s="1"/>
  <c r="K996" i="1" a="1"/>
  <c r="K996" i="1" s="1"/>
  <c r="L996" i="1" s="1" a="1"/>
  <c r="L996" i="1" s="1"/>
  <c r="K980" i="1" a="1"/>
  <c r="K980" i="1" s="1"/>
  <c r="L980" i="1" s="1" a="1"/>
  <c r="L980" i="1" s="1"/>
  <c r="K964" i="1" a="1"/>
  <c r="K964" i="1" s="1"/>
  <c r="L964" i="1" s="1" a="1"/>
  <c r="L964" i="1" s="1"/>
  <c r="K948" i="1" a="1"/>
  <c r="K948" i="1" s="1"/>
  <c r="L948" i="1" s="1" a="1"/>
  <c r="L948" i="1" s="1"/>
  <c r="K932" i="1" a="1"/>
  <c r="K932" i="1" s="1"/>
  <c r="L932" i="1" s="1" a="1"/>
  <c r="L932" i="1" s="1"/>
  <c r="K918" i="1" a="1"/>
  <c r="K918" i="1" s="1"/>
  <c r="L918" i="1" s="1" a="1"/>
  <c r="L918" i="1" s="1"/>
  <c r="K900" i="1" a="1"/>
  <c r="K900" i="1" s="1"/>
  <c r="L900" i="1" s="1" a="1"/>
  <c r="L900" i="1" s="1"/>
  <c r="K886" i="1" a="1"/>
  <c r="K886" i="1" s="1"/>
  <c r="L886" i="1" s="1" a="1"/>
  <c r="L886" i="1" s="1"/>
  <c r="K868" i="1" a="1"/>
  <c r="K868" i="1" s="1"/>
  <c r="L868" i="1" s="1" a="1"/>
  <c r="L868" i="1" s="1"/>
  <c r="K850" i="1" a="1"/>
  <c r="K850" i="1" s="1"/>
  <c r="L850" i="1" s="1" a="1"/>
  <c r="L850" i="1" s="1"/>
  <c r="K834" i="1" a="1"/>
  <c r="K834" i="1" s="1"/>
  <c r="L834" i="1" s="1" a="1"/>
  <c r="L834" i="1" s="1"/>
  <c r="K820" i="1" a="1"/>
  <c r="K820" i="1" s="1"/>
  <c r="L820" i="1" s="1" a="1"/>
  <c r="L820" i="1" s="1"/>
  <c r="K802" i="1" a="1"/>
  <c r="K802" i="1" s="1"/>
  <c r="L802" i="1" s="1" a="1"/>
  <c r="L802" i="1" s="1"/>
  <c r="K788" i="1" a="1"/>
  <c r="K788" i="1" s="1"/>
  <c r="L788" i="1" s="1" a="1"/>
  <c r="L788" i="1" s="1"/>
  <c r="K770" i="1" a="1"/>
  <c r="K770" i="1" s="1"/>
  <c r="L770" i="1" s="1" a="1"/>
  <c r="L770" i="1" s="1"/>
  <c r="K756" i="1" a="1"/>
  <c r="K756" i="1" s="1"/>
  <c r="L756" i="1" s="1" a="1"/>
  <c r="L756" i="1" s="1"/>
  <c r="K738" i="1" a="1"/>
  <c r="K738" i="1" s="1"/>
  <c r="L738" i="1" s="1" a="1"/>
  <c r="L738" i="1" s="1"/>
  <c r="K724" i="1" a="1"/>
  <c r="K724" i="1" s="1"/>
  <c r="L724" i="1" s="1" a="1"/>
  <c r="L724" i="1" s="1"/>
  <c r="K706" i="1" a="1"/>
  <c r="K706" i="1" s="1"/>
  <c r="L706" i="1" s="1" a="1"/>
  <c r="L706" i="1" s="1"/>
  <c r="K692" i="1" a="1"/>
  <c r="K692" i="1" s="1"/>
  <c r="L692" i="1" s="1" a="1"/>
  <c r="L692" i="1" s="1"/>
  <c r="K674" i="1" a="1"/>
  <c r="K674" i="1" s="1"/>
  <c r="L674" i="1" s="1"/>
  <c r="K660" i="1" a="1"/>
  <c r="K660" i="1" s="1"/>
  <c r="L660" i="1" s="1"/>
  <c r="K642" i="1" a="1"/>
  <c r="K642" i="1" s="1"/>
  <c r="L642" i="1" s="1"/>
  <c r="K629" i="1" a="1"/>
  <c r="K629" i="1" s="1"/>
  <c r="L629" i="1" s="1"/>
  <c r="K609" i="1" a="1"/>
  <c r="K609" i="1" s="1"/>
  <c r="L609" i="1" s="1"/>
  <c r="K595" i="1" a="1"/>
  <c r="K595" i="1" s="1"/>
  <c r="L595" i="1" s="1"/>
  <c r="K581" i="1" a="1"/>
  <c r="K581" i="1" s="1"/>
  <c r="L581" i="1" s="1"/>
  <c r="K563" i="1" a="1"/>
  <c r="K563" i="1" s="1"/>
  <c r="L563" i="1" s="1"/>
  <c r="K549" i="1" a="1"/>
  <c r="K549" i="1" s="1"/>
  <c r="L549" i="1" s="1"/>
  <c r="K531" i="1" a="1"/>
  <c r="K531" i="1" s="1"/>
  <c r="L531" i="1" s="1"/>
  <c r="K517" i="1" a="1"/>
  <c r="K517" i="1" s="1"/>
  <c r="L517" i="1" s="1"/>
  <c r="K499" i="1" a="1"/>
  <c r="K499" i="1" s="1"/>
  <c r="L499" i="1" s="1"/>
  <c r="K485" i="1" a="1"/>
  <c r="K485" i="1" s="1"/>
  <c r="L485" i="1" s="1"/>
  <c r="K467" i="1" a="1"/>
  <c r="K467" i="1" s="1"/>
  <c r="L467" i="1" s="1"/>
  <c r="K453" i="1" a="1"/>
  <c r="K453" i="1" s="1"/>
  <c r="L453" i="1" s="1"/>
  <c r="K435" i="1" a="1"/>
  <c r="K435" i="1" s="1"/>
  <c r="L435" i="1" s="1"/>
  <c r="K421" i="1" a="1"/>
  <c r="K421" i="1" s="1"/>
  <c r="L421" i="1" s="1"/>
  <c r="K403" i="1" a="1"/>
  <c r="K403" i="1" s="1"/>
  <c r="L403" i="1" s="1"/>
  <c r="K389" i="1" a="1"/>
  <c r="K389" i="1" s="1"/>
  <c r="L389" i="1" s="1"/>
  <c r="K370" i="1" a="1"/>
  <c r="K370" i="1" s="1"/>
  <c r="L370" i="1" s="1"/>
  <c r="K336" i="1" a="1"/>
  <c r="K336" i="1" s="1"/>
  <c r="L336" i="1" s="1"/>
  <c r="K308" i="1" a="1"/>
  <c r="K308" i="1" s="1"/>
  <c r="L308" i="1" s="1"/>
  <c r="K280" i="1" a="1"/>
  <c r="K280" i="1" s="1"/>
  <c r="L280" i="1" s="1"/>
  <c r="K245" i="1" a="1"/>
  <c r="K245" i="1" s="1"/>
  <c r="L245" i="1" s="1"/>
  <c r="K204" i="1" a="1"/>
  <c r="K204" i="1" s="1"/>
  <c r="L204" i="1" s="1"/>
  <c r="K177" i="1" a="1"/>
  <c r="K177" i="1" s="1"/>
  <c r="L177" i="1" s="1"/>
  <c r="K139" i="1" a="1"/>
  <c r="K139" i="1" s="1"/>
  <c r="L139" i="1" s="1"/>
  <c r="K115" i="1" a="1"/>
  <c r="K115" i="1" s="1"/>
  <c r="L115" i="1" s="1"/>
  <c r="K59" i="1" a="1"/>
  <c r="K59" i="1" s="1"/>
  <c r="L59" i="1" s="1"/>
  <c r="K9" i="1" a="1"/>
  <c r="K9" i="1" s="1"/>
  <c r="L9" i="1" s="1"/>
  <c r="K360" i="1" a="1"/>
  <c r="K360" i="1" s="1"/>
  <c r="L360" i="1" s="1"/>
  <c r="K342" i="1" a="1"/>
  <c r="K342" i="1" s="1"/>
  <c r="L342" i="1" s="1"/>
  <c r="K328" i="1" a="1"/>
  <c r="K328" i="1" s="1"/>
  <c r="L328" i="1" s="1"/>
  <c r="K310" i="1" a="1"/>
  <c r="K310" i="1" s="1"/>
  <c r="L310" i="1" s="1"/>
  <c r="K297" i="1" a="1"/>
  <c r="K297" i="1" s="1"/>
  <c r="L297" i="1" s="1"/>
  <c r="K279" i="1" a="1"/>
  <c r="K279" i="1" s="1"/>
  <c r="L279" i="1" s="1"/>
  <c r="K265" i="1" a="1"/>
  <c r="K265" i="1" s="1"/>
  <c r="L265" i="1" s="1"/>
  <c r="K251" i="1" a="1"/>
  <c r="K251" i="1" s="1"/>
  <c r="L251" i="1" s="1"/>
  <c r="K237" i="1" a="1"/>
  <c r="K237" i="1" s="1"/>
  <c r="L237" i="1" s="1"/>
  <c r="K220" i="1" a="1"/>
  <c r="K220" i="1" s="1"/>
  <c r="L220" i="1" s="1"/>
  <c r="K207" i="1" a="1"/>
  <c r="K207" i="1" s="1"/>
  <c r="L207" i="1" s="1"/>
  <c r="K193" i="1" a="1"/>
  <c r="K193" i="1" s="1"/>
  <c r="L193" i="1" s="1"/>
  <c r="K173" i="1" a="1"/>
  <c r="K173" i="1" s="1"/>
  <c r="L173" i="1" s="1"/>
  <c r="K157" i="1" a="1"/>
  <c r="K157" i="1" s="1"/>
  <c r="L157" i="1" s="1"/>
  <c r="K141" i="1" a="1"/>
  <c r="K141" i="1" s="1"/>
  <c r="L141" i="1" s="1"/>
  <c r="K120" i="1" a="1"/>
  <c r="K120" i="1" s="1"/>
  <c r="L120" i="1" s="1"/>
  <c r="K105" i="1" a="1"/>
  <c r="K105" i="1" s="1"/>
  <c r="L105" i="1" s="1"/>
  <c r="K89" i="1" a="1"/>
  <c r="K89" i="1" s="1"/>
  <c r="L89" i="1" s="1"/>
  <c r="K69" i="1" a="1"/>
  <c r="K69" i="1" s="1"/>
  <c r="L69" i="1" s="1"/>
  <c r="K32" i="1" a="1"/>
  <c r="K32" i="1" s="1"/>
  <c r="L32" i="1" s="1"/>
  <c r="K7" i="1" a="1"/>
  <c r="K7" i="1" s="1"/>
  <c r="L7" i="1" s="1"/>
  <c r="K356" i="1" a="1"/>
  <c r="K356" i="1" s="1"/>
  <c r="L356" i="1" s="1"/>
  <c r="K338" i="1" a="1"/>
  <c r="K338" i="1" s="1"/>
  <c r="L338" i="1" s="1"/>
  <c r="K324" i="1" a="1"/>
  <c r="K324" i="1" s="1"/>
  <c r="L324" i="1" s="1"/>
  <c r="K306" i="1" a="1"/>
  <c r="K306" i="1" s="1"/>
  <c r="L306" i="1" s="1"/>
  <c r="K292" i="1" a="1"/>
  <c r="K292" i="1" s="1"/>
  <c r="L292" i="1" s="1"/>
  <c r="K278" i="1" a="1"/>
  <c r="K278" i="1" s="1"/>
  <c r="L278" i="1" s="1"/>
  <c r="K260" i="1" a="1"/>
  <c r="K260" i="1" s="1"/>
  <c r="L260" i="1" s="1"/>
  <c r="K243" i="1" a="1"/>
  <c r="K243" i="1" s="1"/>
  <c r="L243" i="1" s="1"/>
  <c r="K229" i="1" a="1"/>
  <c r="K229" i="1" s="1"/>
  <c r="L229" i="1" s="1"/>
  <c r="K216" i="1" a="1"/>
  <c r="K216" i="1" s="1"/>
  <c r="L216" i="1" s="1"/>
  <c r="K199" i="1" a="1"/>
  <c r="K199" i="1" s="1"/>
  <c r="L199" i="1" s="1"/>
  <c r="K182" i="1" a="1"/>
  <c r="K182" i="1" s="1"/>
  <c r="L182" i="1" s="1"/>
  <c r="K166" i="1" a="1"/>
  <c r="K166" i="1" s="1"/>
  <c r="L166" i="1" s="1"/>
  <c r="K150" i="1" a="1"/>
  <c r="K150" i="1" s="1"/>
  <c r="L150" i="1" s="1"/>
  <c r="K132" i="1" a="1"/>
  <c r="K132" i="1" s="1"/>
  <c r="L132" i="1" s="1"/>
  <c r="K119" i="1" a="1"/>
  <c r="K119" i="1" s="1"/>
  <c r="L119" i="1" s="1"/>
  <c r="K104" i="1" a="1"/>
  <c r="K104" i="1" s="1"/>
  <c r="L104" i="1" s="1"/>
  <c r="K88" i="1" a="1"/>
  <c r="K88" i="1" s="1"/>
  <c r="L88" i="1" s="1"/>
  <c r="K68" i="1" a="1"/>
  <c r="K68" i="1" s="1"/>
  <c r="L68" i="1" s="1"/>
  <c r="K43" i="1" a="1"/>
  <c r="K43" i="1" s="1"/>
  <c r="L43" i="1" s="1"/>
  <c r="K12" i="1" a="1"/>
  <c r="K12" i="1" s="1"/>
  <c r="L12" i="1" s="1"/>
  <c r="K77" i="1" a="1"/>
  <c r="K77" i="1" s="1"/>
  <c r="L77" i="1" s="1"/>
  <c r="K56" i="1" a="1"/>
  <c r="K56" i="1" s="1"/>
  <c r="L56" i="1" s="1"/>
  <c r="K41" i="1" a="1"/>
  <c r="K41" i="1" s="1"/>
  <c r="L41" i="1" s="1"/>
  <c r="K25" i="1" a="1"/>
  <c r="K25" i="1" s="1"/>
  <c r="L25" i="1" s="1"/>
  <c r="K10" i="1" a="1"/>
  <c r="K10" i="1" s="1"/>
  <c r="L10" i="1" s="1"/>
  <c r="K73" i="1" a="1"/>
  <c r="K73" i="1" s="1"/>
  <c r="L73" i="1" s="1"/>
  <c r="K61" i="1" a="1"/>
  <c r="K61" i="1" s="1"/>
  <c r="L61" i="1" s="1"/>
  <c r="K45" i="1" a="1"/>
  <c r="K45" i="1" s="1"/>
  <c r="L45" i="1" s="1"/>
  <c r="K27" i="1" a="1"/>
  <c r="K27" i="1" s="1"/>
  <c r="L27" i="1" s="1"/>
  <c r="K11" i="1" a="1"/>
  <c r="K11" i="1" s="1"/>
  <c r="L11" i="1" s="1"/>
  <c r="K741" i="1" a="1"/>
  <c r="K741" i="1" s="1"/>
  <c r="L741" i="1" s="1" a="1"/>
  <c r="L741" i="1" s="1"/>
  <c r="K853" i="1" a="1"/>
  <c r="K853" i="1" s="1"/>
  <c r="L853" i="1" s="1" a="1"/>
  <c r="L853" i="1" s="1"/>
  <c r="K726" i="1" a="1"/>
  <c r="K726" i="1" s="1"/>
  <c r="L726" i="1" s="1" a="1"/>
  <c r="L726" i="1" s="1"/>
  <c r="K939" i="1" a="1"/>
  <c r="K939" i="1" s="1"/>
  <c r="L939" i="1" s="1" a="1"/>
  <c r="L939" i="1" s="1"/>
  <c r="K1203" i="1" a="1"/>
  <c r="K1203" i="1" s="1"/>
  <c r="L1203" i="1" s="1" a="1"/>
  <c r="L1203" i="1" s="1"/>
  <c r="K250" i="1" a="1"/>
  <c r="K250" i="1" s="1"/>
  <c r="L250" i="1" s="1"/>
  <c r="K1095" i="1" a="1"/>
  <c r="K1095" i="1" s="1"/>
  <c r="L1095" i="1" s="1" a="1"/>
  <c r="L1095" i="1" s="1"/>
  <c r="K906" i="1" a="1"/>
  <c r="K906" i="1" s="1"/>
  <c r="L906" i="1" s="1" a="1"/>
  <c r="L906" i="1" s="1"/>
  <c r="K694" i="1" a="1"/>
  <c r="K694" i="1" s="1"/>
  <c r="L694" i="1" s="1" a="1"/>
  <c r="L694" i="1" s="1"/>
  <c r="K562" i="1" a="1"/>
  <c r="K562" i="1" s="1"/>
  <c r="L562" i="1" s="1"/>
  <c r="K355" i="1" a="1"/>
  <c r="K355" i="1" s="1"/>
  <c r="L355" i="1" s="1"/>
  <c r="K1059" i="1" a="1"/>
  <c r="K1059" i="1" s="1"/>
  <c r="L1059" i="1" s="1" a="1"/>
  <c r="L1059" i="1" s="1"/>
  <c r="K874" i="1" a="1"/>
  <c r="K874" i="1" s="1"/>
  <c r="L874" i="1" s="1" a="1"/>
  <c r="L874" i="1" s="1"/>
  <c r="K762" i="1" a="1"/>
  <c r="K762" i="1" s="1"/>
  <c r="L762" i="1" s="1" a="1"/>
  <c r="L762" i="1" s="1"/>
  <c r="K573" i="1" a="1"/>
  <c r="K573" i="1" s="1"/>
  <c r="L573" i="1" s="1"/>
  <c r="K388" i="1" a="1"/>
  <c r="K388" i="1" s="1"/>
  <c r="L388" i="1" s="1"/>
  <c r="K1183" i="1" a="1"/>
  <c r="K1183" i="1" s="1"/>
  <c r="L1183" i="1" s="1" a="1"/>
  <c r="L1183" i="1" s="1"/>
  <c r="K991" i="1" a="1"/>
  <c r="K991" i="1" s="1"/>
  <c r="L991" i="1" s="1" a="1"/>
  <c r="L991" i="1" s="1"/>
  <c r="K773" i="1" a="1"/>
  <c r="K773" i="1" s="1"/>
  <c r="L773" i="1" s="1" a="1"/>
  <c r="L773" i="1" s="1"/>
  <c r="K583" i="1" a="1"/>
  <c r="K583" i="1" s="1"/>
  <c r="L583" i="1" s="1"/>
  <c r="K398" i="1" a="1"/>
  <c r="K398" i="1" s="1"/>
  <c r="L398" i="1" s="1"/>
  <c r="K175" i="1" a="1"/>
  <c r="K175" i="1" s="1"/>
  <c r="L175" i="1" s="1"/>
  <c r="K1178" i="1" a="1"/>
  <c r="K1178" i="1" s="1"/>
  <c r="L1178" i="1" s="1" a="1"/>
  <c r="L1178" i="1" s="1"/>
  <c r="K1130" i="1" a="1"/>
  <c r="K1130" i="1" s="1"/>
  <c r="L1130" i="1" s="1" a="1"/>
  <c r="L1130" i="1" s="1"/>
  <c r="K1082" i="1" a="1"/>
  <c r="K1082" i="1" s="1"/>
  <c r="L1082" i="1" s="1" a="1"/>
  <c r="L1082" i="1" s="1"/>
  <c r="K1034" i="1" a="1"/>
  <c r="K1034" i="1" s="1"/>
  <c r="L1034" i="1" s="1" a="1"/>
  <c r="L1034" i="1" s="1"/>
  <c r="K986" i="1" a="1"/>
  <c r="K986" i="1" s="1"/>
  <c r="L986" i="1" s="1" a="1"/>
  <c r="L986" i="1" s="1"/>
  <c r="K938" i="1" a="1"/>
  <c r="K938" i="1" s="1"/>
  <c r="L938" i="1" s="1" a="1"/>
  <c r="L938" i="1" s="1"/>
  <c r="K891" i="1" a="1"/>
  <c r="K891" i="1" s="1"/>
  <c r="L891" i="1" s="1" a="1"/>
  <c r="L891" i="1" s="1"/>
  <c r="K843" i="1" a="1"/>
  <c r="K843" i="1" s="1"/>
  <c r="L843" i="1" s="1" a="1"/>
  <c r="L843" i="1" s="1"/>
  <c r="K797" i="1" a="1"/>
  <c r="K797" i="1" s="1"/>
  <c r="L797" i="1" s="1" a="1"/>
  <c r="L797" i="1" s="1"/>
  <c r="K747" i="1" a="1"/>
  <c r="K747" i="1" s="1"/>
  <c r="L747" i="1" s="1" a="1"/>
  <c r="L747" i="1" s="1"/>
  <c r="K701" i="1" a="1"/>
  <c r="K701" i="1" s="1"/>
  <c r="L701" i="1" s="1" a="1"/>
  <c r="L701" i="1" s="1"/>
  <c r="K651" i="1" a="1"/>
  <c r="K651" i="1" s="1"/>
  <c r="L651" i="1" s="1"/>
  <c r="K605" i="1" a="1"/>
  <c r="K605" i="1" s="1"/>
  <c r="L605" i="1" s="1"/>
  <c r="K554" i="1" a="1"/>
  <c r="K554" i="1" s="1"/>
  <c r="L554" i="1" s="1"/>
  <c r="K490" i="1" a="1"/>
  <c r="K490" i="1" s="1"/>
  <c r="L490" i="1" s="1"/>
  <c r="K361" i="1" a="1"/>
  <c r="K361" i="1" s="1"/>
  <c r="L361" i="1" s="1"/>
  <c r="K222" i="1" a="1"/>
  <c r="K222" i="1" s="1"/>
  <c r="L222" i="1" s="1"/>
  <c r="K409" i="1" a="1"/>
  <c r="K409" i="1" s="1"/>
  <c r="L409" i="1" s="1"/>
  <c r="K840" i="1" a="1"/>
  <c r="K840" i="1" s="1"/>
  <c r="L840" i="1" s="1" a="1"/>
  <c r="L840" i="1" s="1"/>
  <c r="K94" i="1" a="1"/>
  <c r="K94" i="1" s="1"/>
  <c r="L94" i="1" s="1"/>
  <c r="K826" i="1" a="1"/>
  <c r="K826" i="1" s="1"/>
  <c r="L826" i="1" s="1" a="1"/>
  <c r="L826" i="1" s="1"/>
  <c r="K551" i="1" a="1"/>
  <c r="K551" i="1" s="1"/>
  <c r="L551" i="1" s="1"/>
  <c r="K1115" i="1" a="1"/>
  <c r="K1115" i="1" s="1"/>
  <c r="L1115" i="1" s="1" a="1"/>
  <c r="L1115" i="1" s="1"/>
  <c r="K641" i="1" a="1"/>
  <c r="K641" i="1" s="1"/>
  <c r="L641" i="1" s="1"/>
  <c r="K1191" i="1" a="1"/>
  <c r="K1191" i="1" s="1"/>
  <c r="L1191" i="1" s="1" a="1"/>
  <c r="L1191" i="1" s="1"/>
  <c r="K1063" i="1" a="1"/>
  <c r="K1063" i="1" s="1"/>
  <c r="L1063" i="1" s="1" a="1"/>
  <c r="L1063" i="1" s="1"/>
  <c r="K935" i="1" a="1"/>
  <c r="K935" i="1" s="1"/>
  <c r="L935" i="1" s="1" a="1"/>
  <c r="L935" i="1" s="1"/>
  <c r="K794" i="1" a="1"/>
  <c r="K794" i="1" s="1"/>
  <c r="L794" i="1" s="1" a="1"/>
  <c r="L794" i="1" s="1"/>
  <c r="K666" i="1" a="1"/>
  <c r="K666" i="1" s="1"/>
  <c r="L666" i="1" s="1"/>
  <c r="K519" i="1" a="1"/>
  <c r="K519" i="1" s="1"/>
  <c r="L519" i="1" s="1"/>
  <c r="K391" i="1" a="1"/>
  <c r="K391" i="1" s="1"/>
  <c r="L391" i="1" s="1"/>
  <c r="K137" i="1" a="1"/>
  <c r="K137" i="1" s="1"/>
  <c r="L137" i="1" s="1"/>
  <c r="K1091" i="1" a="1"/>
  <c r="K1091" i="1" s="1"/>
  <c r="L1091" i="1" s="1" a="1"/>
  <c r="L1091" i="1" s="1"/>
  <c r="K963" i="1" a="1"/>
  <c r="K963" i="1" s="1"/>
  <c r="L963" i="1" s="1" a="1"/>
  <c r="L963" i="1" s="1"/>
  <c r="K846" i="1" a="1"/>
  <c r="K846" i="1" s="1"/>
  <c r="L846" i="1" s="1" a="1"/>
  <c r="L846" i="1" s="1"/>
  <c r="K719" i="1" a="1"/>
  <c r="K719" i="1" s="1"/>
  <c r="L719" i="1" s="1" a="1"/>
  <c r="L719" i="1" s="1"/>
  <c r="K600" i="1" a="1"/>
  <c r="K600" i="1" s="1"/>
  <c r="L600" i="1" s="1"/>
  <c r="K473" i="1" a="1"/>
  <c r="K473" i="1" s="1"/>
  <c r="L473" i="1" s="1"/>
  <c r="K181" i="1" a="1"/>
  <c r="K181" i="1" s="1"/>
  <c r="L181" i="1" s="1"/>
  <c r="K1151" i="1" a="1"/>
  <c r="K1151" i="1" s="1"/>
  <c r="L1151" i="1" s="1" a="1"/>
  <c r="L1151" i="1" s="1"/>
  <c r="K1023" i="1" a="1"/>
  <c r="K1023" i="1" s="1"/>
  <c r="L1023" i="1" s="1" a="1"/>
  <c r="L1023" i="1" s="1"/>
  <c r="K885" i="1" a="1"/>
  <c r="K885" i="1" s="1"/>
  <c r="L885" i="1" s="1" a="1"/>
  <c r="L885" i="1" s="1"/>
  <c r="K744" i="1" a="1"/>
  <c r="K744" i="1" s="1"/>
  <c r="L744" i="1" s="1" a="1"/>
  <c r="L744" i="1" s="1"/>
  <c r="K619" i="1" a="1"/>
  <c r="K619" i="1" s="1"/>
  <c r="L619" i="1" s="1"/>
  <c r="K498" i="1" a="1"/>
  <c r="K498" i="1" s="1"/>
  <c r="L498" i="1" s="1"/>
  <c r="K369" i="1" a="1"/>
  <c r="K369" i="1" s="1"/>
  <c r="L369" i="1" s="1"/>
  <c r="K125" i="1" a="1"/>
  <c r="K125" i="1" s="1"/>
  <c r="L125" i="1" s="1"/>
  <c r="K1186" i="1" a="1"/>
  <c r="K1186" i="1" s="1"/>
  <c r="L1186" i="1" s="1" a="1"/>
  <c r="L1186" i="1" s="1"/>
  <c r="K1154" i="1" a="1"/>
  <c r="K1154" i="1" s="1"/>
  <c r="L1154" i="1" s="1" a="1"/>
  <c r="L1154" i="1" s="1"/>
  <c r="K1122" i="1" a="1"/>
  <c r="K1122" i="1" s="1"/>
  <c r="L1122" i="1" s="1" a="1"/>
  <c r="L1122" i="1" s="1"/>
  <c r="K1090" i="1" a="1"/>
  <c r="K1090" i="1" s="1"/>
  <c r="L1090" i="1" s="1" a="1"/>
  <c r="L1090" i="1" s="1"/>
  <c r="K1058" i="1" a="1"/>
  <c r="K1058" i="1" s="1"/>
  <c r="L1058" i="1" s="1" a="1"/>
  <c r="L1058" i="1" s="1"/>
  <c r="K1026" i="1" a="1"/>
  <c r="K1026" i="1" s="1"/>
  <c r="L1026" i="1" s="1" a="1"/>
  <c r="L1026" i="1" s="1"/>
  <c r="K978" i="1" a="1"/>
  <c r="K978" i="1" s="1"/>
  <c r="L978" i="1" s="1" a="1"/>
  <c r="L978" i="1" s="1"/>
  <c r="K946" i="1" a="1"/>
  <c r="K946" i="1" s="1"/>
  <c r="L946" i="1" s="1" a="1"/>
  <c r="L946" i="1" s="1"/>
  <c r="K912" i="1" a="1"/>
  <c r="K912" i="1" s="1"/>
  <c r="L912" i="1" s="1" a="1"/>
  <c r="L912" i="1" s="1"/>
  <c r="K880" i="1" a="1"/>
  <c r="K880" i="1" s="1"/>
  <c r="L880" i="1" s="1" a="1"/>
  <c r="L880" i="1" s="1"/>
  <c r="K852" i="1" a="1"/>
  <c r="K852" i="1" s="1"/>
  <c r="L852" i="1" s="1" a="1"/>
  <c r="L852" i="1" s="1"/>
  <c r="K818" i="1" a="1"/>
  <c r="K818" i="1" s="1"/>
  <c r="L818" i="1" s="1" a="1"/>
  <c r="L818" i="1" s="1"/>
  <c r="K786" i="1" a="1"/>
  <c r="K786" i="1" s="1"/>
  <c r="L786" i="1" s="1" a="1"/>
  <c r="L786" i="1" s="1"/>
  <c r="K754" i="1" a="1"/>
  <c r="K754" i="1" s="1"/>
  <c r="L754" i="1" s="1" a="1"/>
  <c r="L754" i="1" s="1"/>
  <c r="K722" i="1" a="1"/>
  <c r="K722" i="1" s="1"/>
  <c r="L722" i="1" s="1" a="1"/>
  <c r="L722" i="1" s="1"/>
  <c r="K690" i="1" a="1"/>
  <c r="K690" i="1" s="1"/>
  <c r="L690" i="1" s="1"/>
  <c r="K658" i="1" a="1"/>
  <c r="K658" i="1" s="1"/>
  <c r="L658" i="1" s="1"/>
  <c r="K627" i="1" a="1"/>
  <c r="K627" i="1" s="1"/>
  <c r="L627" i="1" s="1"/>
  <c r="K597" i="1" a="1"/>
  <c r="K597" i="1" s="1"/>
  <c r="L597" i="1" s="1"/>
  <c r="K547" i="1" a="1"/>
  <c r="K547" i="1" s="1"/>
  <c r="L547" i="1" s="1"/>
  <c r="K501" i="1" a="1"/>
  <c r="K501" i="1" s="1"/>
  <c r="L501" i="1" s="1"/>
  <c r="K469" i="1" a="1"/>
  <c r="K469" i="1" s="1"/>
  <c r="L469" i="1" s="1"/>
  <c r="K437" i="1" a="1"/>
  <c r="K437" i="1" s="1"/>
  <c r="L437" i="1" s="1"/>
  <c r="K405" i="1" a="1"/>
  <c r="K405" i="1" s="1"/>
  <c r="L405" i="1" s="1"/>
  <c r="K387" i="1" a="1"/>
  <c r="K387" i="1" s="1"/>
  <c r="L387" i="1" s="1"/>
  <c r="K347" i="1" a="1"/>
  <c r="K347" i="1" s="1"/>
  <c r="L347" i="1" s="1"/>
  <c r="K276" i="1" a="1"/>
  <c r="K276" i="1" s="1"/>
  <c r="L276" i="1" s="1"/>
  <c r="K214" i="1" a="1"/>
  <c r="K214" i="1" s="1"/>
  <c r="L214" i="1" s="1"/>
  <c r="K161" i="1" a="1"/>
  <c r="K161" i="1" s="1"/>
  <c r="L161" i="1" s="1"/>
  <c r="K93" i="1" a="1"/>
  <c r="K93" i="1" s="1"/>
  <c r="L93" i="1" s="1"/>
  <c r="K1197" i="1" a="1"/>
  <c r="K1197" i="1" s="1"/>
  <c r="L1197" i="1" s="1" a="1"/>
  <c r="L1197" i="1" s="1"/>
  <c r="K1165" i="1" a="1"/>
  <c r="K1165" i="1" s="1"/>
  <c r="L1165" i="1" s="1" a="1"/>
  <c r="L1165" i="1" s="1"/>
  <c r="K1133" i="1" a="1"/>
  <c r="K1133" i="1" s="1"/>
  <c r="L1133" i="1" s="1" a="1"/>
  <c r="L1133" i="1" s="1"/>
  <c r="K1101" i="1" a="1"/>
  <c r="K1101" i="1" s="1"/>
  <c r="L1101" i="1" s="1" a="1"/>
  <c r="L1101" i="1" s="1"/>
  <c r="K1069" i="1" a="1"/>
  <c r="K1069" i="1" s="1"/>
  <c r="L1069" i="1" s="1" a="1"/>
  <c r="L1069" i="1" s="1"/>
  <c r="K1037" i="1" a="1"/>
  <c r="K1037" i="1" s="1"/>
  <c r="L1037" i="1" s="1" a="1"/>
  <c r="L1037" i="1" s="1"/>
  <c r="K1005" i="1" a="1"/>
  <c r="K1005" i="1" s="1"/>
  <c r="L1005" i="1" s="1" a="1"/>
  <c r="L1005" i="1" s="1"/>
  <c r="K973" i="1" a="1"/>
  <c r="K973" i="1" s="1"/>
  <c r="L973" i="1" s="1" a="1"/>
  <c r="L973" i="1" s="1"/>
  <c r="K941" i="1" a="1"/>
  <c r="K941" i="1" s="1"/>
  <c r="L941" i="1" s="1" a="1"/>
  <c r="L941" i="1" s="1"/>
  <c r="K908" i="1" a="1"/>
  <c r="K908" i="1" s="1"/>
  <c r="L908" i="1" s="1" a="1"/>
  <c r="L908" i="1" s="1"/>
  <c r="K876" i="1" a="1"/>
  <c r="K876" i="1" s="1"/>
  <c r="L876" i="1" s="1" a="1"/>
  <c r="L876" i="1" s="1"/>
  <c r="K848" i="1" a="1"/>
  <c r="K848" i="1" s="1"/>
  <c r="L848" i="1" s="1" a="1"/>
  <c r="L848" i="1" s="1"/>
  <c r="K821" i="1" a="1"/>
  <c r="K821" i="1" s="1"/>
  <c r="L821" i="1" s="1" a="1"/>
  <c r="L821" i="1" s="1"/>
  <c r="K771" i="1" a="1"/>
  <c r="K771" i="1" s="1"/>
  <c r="L771" i="1" s="1" a="1"/>
  <c r="L771" i="1" s="1"/>
  <c r="K757" i="1" a="1"/>
  <c r="K757" i="1" s="1"/>
  <c r="L757" i="1" s="1" a="1"/>
  <c r="L757" i="1" s="1"/>
  <c r="K725" i="1" a="1"/>
  <c r="K725" i="1" s="1"/>
  <c r="L725" i="1" s="1" a="1"/>
  <c r="L725" i="1" s="1"/>
  <c r="K693" i="1" a="1"/>
  <c r="K693" i="1" s="1"/>
  <c r="L693" i="1" s="1" a="1"/>
  <c r="L693" i="1" s="1"/>
  <c r="K661" i="1" a="1"/>
  <c r="K661" i="1" s="1"/>
  <c r="L661" i="1" s="1"/>
  <c r="K626" i="1" a="1"/>
  <c r="K626" i="1" s="1"/>
  <c r="L626" i="1" s="1"/>
  <c r="K596" i="1" a="1"/>
  <c r="K596" i="1" s="1"/>
  <c r="L596" i="1" s="1"/>
  <c r="K564" i="1" a="1"/>
  <c r="K564" i="1" s="1"/>
  <c r="L564" i="1" s="1"/>
  <c r="K532" i="1" a="1"/>
  <c r="K532" i="1" s="1"/>
  <c r="L532" i="1" s="1"/>
  <c r="K500" i="1" a="1"/>
  <c r="K500" i="1" s="1"/>
  <c r="L500" i="1" s="1"/>
  <c r="K468" i="1" a="1"/>
  <c r="K468" i="1" s="1"/>
  <c r="L468" i="1" s="1"/>
  <c r="K418" i="1" a="1"/>
  <c r="K418" i="1" s="1"/>
  <c r="L418" i="1" s="1"/>
  <c r="K386" i="1" a="1"/>
  <c r="K386" i="1" s="1"/>
  <c r="L386" i="1" s="1"/>
  <c r="K337" i="1" a="1"/>
  <c r="K337" i="1" s="1"/>
  <c r="L337" i="1" s="1"/>
  <c r="K274" i="1" a="1"/>
  <c r="K274" i="1" s="1"/>
  <c r="L274" i="1" s="1"/>
  <c r="K205" i="1" a="1"/>
  <c r="K205" i="1" s="1"/>
  <c r="L205" i="1" s="1"/>
  <c r="K146" i="1" a="1"/>
  <c r="K146" i="1" s="1"/>
  <c r="L146" i="1" s="1"/>
  <c r="K97" i="1" a="1"/>
  <c r="K97" i="1" s="1"/>
  <c r="L97" i="1" s="1"/>
  <c r="K1200" i="1" a="1"/>
  <c r="K1200" i="1" s="1"/>
  <c r="L1200" i="1" s="1" a="1"/>
  <c r="L1200" i="1" s="1"/>
  <c r="K1152" i="1" a="1"/>
  <c r="K1152" i="1" s="1"/>
  <c r="L1152" i="1" s="1" a="1"/>
  <c r="L1152" i="1" s="1"/>
  <c r="K1120" i="1" a="1"/>
  <c r="K1120" i="1" s="1"/>
  <c r="L1120" i="1" s="1" a="1"/>
  <c r="L1120" i="1" s="1"/>
  <c r="K1088" i="1" a="1"/>
  <c r="K1088" i="1" s="1"/>
  <c r="L1088" i="1" s="1" a="1"/>
  <c r="L1088" i="1" s="1"/>
  <c r="K1056" i="1" a="1"/>
  <c r="K1056" i="1" s="1"/>
  <c r="L1056" i="1" s="1" a="1"/>
  <c r="L1056" i="1" s="1"/>
  <c r="K1024" i="1" a="1"/>
  <c r="K1024" i="1" s="1"/>
  <c r="L1024" i="1" s="1" a="1"/>
  <c r="L1024" i="1" s="1"/>
  <c r="K992" i="1" a="1"/>
  <c r="K992" i="1" s="1"/>
  <c r="L992" i="1" s="1" a="1"/>
  <c r="L992" i="1" s="1"/>
  <c r="K960" i="1" a="1"/>
  <c r="K960" i="1" s="1"/>
  <c r="L960" i="1" s="1" a="1"/>
  <c r="L960" i="1" s="1"/>
  <c r="K928" i="1" a="1"/>
  <c r="K928" i="1" s="1"/>
  <c r="L928" i="1" s="1" a="1"/>
  <c r="L928" i="1" s="1"/>
  <c r="K896" i="1" a="1"/>
  <c r="K896" i="1" s="1"/>
  <c r="L896" i="1" s="1" a="1"/>
  <c r="L896" i="1" s="1"/>
  <c r="K864" i="1" a="1"/>
  <c r="K864" i="1" s="1"/>
  <c r="L864" i="1" s="1" a="1"/>
  <c r="L864" i="1" s="1"/>
  <c r="K830" i="1" a="1"/>
  <c r="K830" i="1" s="1"/>
  <c r="L830" i="1" s="1" a="1"/>
  <c r="L830" i="1" s="1"/>
  <c r="K798" i="1" a="1"/>
  <c r="K798" i="1" s="1"/>
  <c r="L798" i="1" s="1" a="1"/>
  <c r="L798" i="1" s="1"/>
  <c r="K766" i="1" a="1"/>
  <c r="K766" i="1" s="1"/>
  <c r="L766" i="1" s="1" a="1"/>
  <c r="L766" i="1" s="1"/>
  <c r="K734" i="1" a="1"/>
  <c r="K734" i="1" s="1"/>
  <c r="L734" i="1" s="1" a="1"/>
  <c r="L734" i="1" s="1"/>
  <c r="K702" i="1" a="1"/>
  <c r="K702" i="1" s="1"/>
  <c r="L702" i="1" s="1" a="1"/>
  <c r="L702" i="1" s="1"/>
  <c r="K670" i="1" a="1"/>
  <c r="K670" i="1" s="1"/>
  <c r="L670" i="1" s="1"/>
  <c r="K638" i="1" a="1"/>
  <c r="K638" i="1" s="1"/>
  <c r="L638" i="1" s="1"/>
  <c r="K606" i="1" a="1"/>
  <c r="K606" i="1" s="1"/>
  <c r="L606" i="1" s="1"/>
  <c r="K559" i="1" a="1"/>
  <c r="K559" i="1" s="1"/>
  <c r="L559" i="1" s="1"/>
  <c r="K527" i="1" a="1"/>
  <c r="K527" i="1" s="1"/>
  <c r="L527" i="1" s="1"/>
  <c r="K495" i="1" a="1"/>
  <c r="K495" i="1" s="1"/>
  <c r="L495" i="1" s="1"/>
  <c r="K481" i="1" a="1"/>
  <c r="K481" i="1" s="1"/>
  <c r="L481" i="1" s="1"/>
  <c r="K449" i="1" a="1"/>
  <c r="K449" i="1" s="1"/>
  <c r="L449" i="1" s="1"/>
  <c r="K417" i="1" a="1"/>
  <c r="K417" i="1" s="1"/>
  <c r="L417" i="1" s="1"/>
  <c r="K385" i="1" a="1"/>
  <c r="K385" i="1" s="1"/>
  <c r="L385" i="1" s="1"/>
  <c r="K301" i="1" a="1"/>
  <c r="K301" i="1" s="1"/>
  <c r="L301" i="1" s="1"/>
  <c r="K238" i="1" a="1"/>
  <c r="K238" i="1" s="1"/>
  <c r="L238" i="1" s="1"/>
  <c r="K158" i="1" a="1"/>
  <c r="K158" i="1" s="1"/>
  <c r="L158" i="1" s="1"/>
  <c r="K96" i="1" a="1"/>
  <c r="K96" i="1" s="1"/>
  <c r="L96" i="1" s="1"/>
  <c r="K371" i="1" a="1"/>
  <c r="K371" i="1" s="1"/>
  <c r="L371" i="1" s="1"/>
  <c r="K325" i="1" a="1"/>
  <c r="K325" i="1" s="1"/>
  <c r="L325" i="1" s="1"/>
  <c r="K293" i="1" a="1"/>
  <c r="K293" i="1" s="1"/>
  <c r="L293" i="1" s="1"/>
  <c r="K261" i="1" a="1"/>
  <c r="K261" i="1" s="1"/>
  <c r="L261" i="1" s="1"/>
  <c r="K234" i="1" a="1"/>
  <c r="K234" i="1" s="1"/>
  <c r="L234" i="1" s="1"/>
  <c r="K203" i="1" a="1"/>
  <c r="K203" i="1" s="1"/>
  <c r="L203" i="1" s="1"/>
  <c r="K170" i="1" a="1"/>
  <c r="K170" i="1" s="1"/>
  <c r="L170" i="1" s="1"/>
  <c r="K135" i="1" a="1"/>
  <c r="K135" i="1" s="1"/>
  <c r="L135" i="1" s="1"/>
  <c r="K102" i="1" a="1"/>
  <c r="K102" i="1" s="1"/>
  <c r="L102" i="1" s="1"/>
  <c r="K63" i="1" a="1"/>
  <c r="K63" i="1" s="1"/>
  <c r="L63" i="1" s="1"/>
  <c r="K366" i="1" a="1"/>
  <c r="K366" i="1" s="1"/>
  <c r="L366" i="1" s="1"/>
  <c r="K334" i="1" a="1"/>
  <c r="K334" i="1" s="1"/>
  <c r="L334" i="1" s="1"/>
  <c r="K302" i="1" a="1"/>
  <c r="K302" i="1" s="1"/>
  <c r="L302" i="1" s="1"/>
  <c r="K271" i="1" a="1"/>
  <c r="K271" i="1" s="1"/>
  <c r="L271" i="1" s="1"/>
  <c r="K240" i="1" a="1"/>
  <c r="K240" i="1" s="1"/>
  <c r="L240" i="1" s="1"/>
  <c r="K212" i="1" a="1"/>
  <c r="K212" i="1" s="1"/>
  <c r="L212" i="1" s="1"/>
  <c r="K176" i="1" a="1"/>
  <c r="K176" i="1" s="1"/>
  <c r="L176" i="1" s="1"/>
  <c r="K147" i="1" a="1"/>
  <c r="K147" i="1" s="1"/>
  <c r="L147" i="1" s="1"/>
  <c r="K113" i="1" a="1"/>
  <c r="K113" i="1" s="1"/>
  <c r="L113" i="1" s="1"/>
  <c r="K85" i="1" a="1"/>
  <c r="K85" i="1" s="1"/>
  <c r="L85" i="1" s="1"/>
  <c r="K37" i="1" a="1"/>
  <c r="K37" i="1" s="1"/>
  <c r="L37" i="1" s="1"/>
  <c r="K71" i="1" a="1"/>
  <c r="K71" i="1" s="1"/>
  <c r="L71" i="1" s="1"/>
  <c r="K38" i="1" a="1"/>
  <c r="K38" i="1" s="1"/>
  <c r="L38" i="1" s="1"/>
  <c r="K22" i="1" a="1"/>
  <c r="K22" i="1" s="1"/>
  <c r="L22" i="1" s="1"/>
  <c r="K70" i="1" a="1"/>
  <c r="K70" i="1" s="1"/>
  <c r="L70" i="1" s="1"/>
  <c r="K58" i="1" a="1"/>
  <c r="K58" i="1" s="1"/>
  <c r="L58" i="1" s="1"/>
  <c r="K39" i="1" a="1"/>
  <c r="K39" i="1" s="1"/>
  <c r="L39" i="1" s="1"/>
  <c r="K23" i="1" a="1"/>
  <c r="K23" i="1" s="1"/>
  <c r="L23" i="1" s="1"/>
  <c r="K8" i="1" a="1"/>
  <c r="K8" i="1" s="1"/>
  <c r="L8" i="1" s="1"/>
  <c r="K580" i="1" a="1"/>
  <c r="K580" i="1" s="1"/>
  <c r="L580" i="1" s="1"/>
  <c r="K395" i="1" a="1"/>
  <c r="K395" i="1" s="1"/>
  <c r="L395" i="1" s="1"/>
  <c r="K712" i="1" a="1"/>
  <c r="K712" i="1" s="1"/>
  <c r="L712" i="1" s="1" a="1"/>
  <c r="L712" i="1" s="1"/>
  <c r="K987" i="1" a="1"/>
  <c r="K987" i="1" s="1"/>
  <c r="L987" i="1" s="1" a="1"/>
  <c r="L987" i="1" s="1"/>
  <c r="K537" i="1" a="1"/>
  <c r="K537" i="1" s="1"/>
  <c r="L537" i="1" s="1"/>
  <c r="K1031" i="1" a="1"/>
  <c r="K1031" i="1" s="1"/>
  <c r="L1031" i="1" s="1" a="1"/>
  <c r="L1031" i="1" s="1"/>
  <c r="K822" i="1" a="1"/>
  <c r="K822" i="1" s="1"/>
  <c r="L822" i="1" s="1" a="1"/>
  <c r="L822" i="1" s="1"/>
  <c r="K625" i="1" a="1"/>
  <c r="K625" i="1" s="1"/>
  <c r="L625" i="1" s="1"/>
  <c r="K434" i="1" a="1"/>
  <c r="K434" i="1" s="1"/>
  <c r="L434" i="1" s="1"/>
  <c r="K87" i="1" a="1"/>
  <c r="K87" i="1" s="1"/>
  <c r="L87" i="1" s="1"/>
  <c r="K995" i="1" a="1"/>
  <c r="K995" i="1" s="1"/>
  <c r="L995" i="1" s="1" a="1"/>
  <c r="L995" i="1" s="1"/>
  <c r="K516" i="1" a="1"/>
  <c r="K516" i="1" s="1"/>
  <c r="L516" i="1" s="1"/>
  <c r="K263" i="1" a="1"/>
  <c r="K263" i="1" s="1"/>
  <c r="L263" i="1" s="1"/>
  <c r="K1119" i="1" a="1"/>
  <c r="K1119" i="1" s="1"/>
  <c r="L1119" i="1" s="1" a="1"/>
  <c r="L1119" i="1" s="1"/>
  <c r="K913" i="1" a="1"/>
  <c r="K913" i="1" s="1"/>
  <c r="L913" i="1" s="1" a="1"/>
  <c r="L913" i="1" s="1"/>
  <c r="K716" i="1" a="1"/>
  <c r="K716" i="1" s="1"/>
  <c r="L716" i="1" s="1" a="1"/>
  <c r="L716" i="1" s="1"/>
  <c r="K526" i="1" a="1"/>
  <c r="K526" i="1" s="1"/>
  <c r="L526" i="1" s="1"/>
  <c r="K312" i="1" a="1"/>
  <c r="K312" i="1" s="1"/>
  <c r="L312" i="1" s="1"/>
  <c r="K1194" i="1" a="1"/>
  <c r="K1194" i="1" s="1"/>
  <c r="L1194" i="1" s="1" a="1"/>
  <c r="L1194" i="1" s="1"/>
  <c r="K1162" i="1" a="1"/>
  <c r="K1162" i="1" s="1"/>
  <c r="L1162" i="1" s="1" a="1"/>
  <c r="L1162" i="1" s="1"/>
  <c r="K1114" i="1" a="1"/>
  <c r="K1114" i="1" s="1"/>
  <c r="L1114" i="1" s="1" a="1"/>
  <c r="L1114" i="1" s="1"/>
  <c r="K1066" i="1" a="1"/>
  <c r="K1066" i="1" s="1"/>
  <c r="L1066" i="1" s="1" a="1"/>
  <c r="L1066" i="1" s="1"/>
  <c r="K1018" i="1" a="1"/>
  <c r="K1018" i="1" s="1"/>
  <c r="L1018" i="1" s="1" a="1"/>
  <c r="L1018" i="1" s="1"/>
  <c r="K970" i="1" a="1"/>
  <c r="K970" i="1" s="1"/>
  <c r="L970" i="1" s="1" a="1"/>
  <c r="L970" i="1" s="1"/>
  <c r="K923" i="1" a="1"/>
  <c r="K923" i="1" s="1"/>
  <c r="L923" i="1" s="1" a="1"/>
  <c r="L923" i="1" s="1"/>
  <c r="K873" i="1" a="1"/>
  <c r="K873" i="1" s="1"/>
  <c r="L873" i="1" s="1" a="1"/>
  <c r="L873" i="1" s="1"/>
  <c r="K811" i="1" a="1"/>
  <c r="K811" i="1" s="1"/>
  <c r="L811" i="1" s="1" a="1"/>
  <c r="L811" i="1" s="1"/>
  <c r="K765" i="1" a="1"/>
  <c r="K765" i="1" s="1"/>
  <c r="L765" i="1" s="1" a="1"/>
  <c r="L765" i="1" s="1"/>
  <c r="K733" i="1" a="1"/>
  <c r="K733" i="1" s="1"/>
  <c r="L733" i="1" s="1" a="1"/>
  <c r="L733" i="1" s="1"/>
  <c r="K683" i="1" a="1"/>
  <c r="K683" i="1" s="1"/>
  <c r="L683" i="1" s="1"/>
  <c r="K637" i="1" a="1"/>
  <c r="K637" i="1" s="1"/>
  <c r="L637" i="1" s="1"/>
  <c r="K586" i="1" a="1"/>
  <c r="K586" i="1" s="1"/>
  <c r="L586" i="1" s="1"/>
  <c r="K540" i="1" a="1"/>
  <c r="K540" i="1" s="1"/>
  <c r="L540" i="1" s="1"/>
  <c r="K508" i="1" a="1"/>
  <c r="K508" i="1" s="1"/>
  <c r="L508" i="1" s="1"/>
  <c r="K380" i="1" a="1"/>
  <c r="K380" i="1" s="1"/>
  <c r="L380" i="1" s="1"/>
  <c r="K1195" i="1" a="1"/>
  <c r="K1195" i="1" s="1"/>
  <c r="L1195" i="1" s="1" a="1"/>
  <c r="L1195" i="1" s="1"/>
  <c r="K466" i="1" a="1"/>
  <c r="K466" i="1" s="1"/>
  <c r="L466" i="1" s="1"/>
  <c r="K1147" i="1" a="1"/>
  <c r="K1147" i="1" s="1"/>
  <c r="L1147" i="1" s="1" a="1"/>
  <c r="L1147" i="1" s="1"/>
  <c r="K509" i="1" a="1"/>
  <c r="K509" i="1" s="1"/>
  <c r="L509" i="1" s="1"/>
  <c r="K1067" i="1" a="1"/>
  <c r="K1067" i="1" s="1"/>
  <c r="L1067" i="1" s="1" a="1"/>
  <c r="L1067" i="1" s="1"/>
  <c r="K168" i="1" a="1"/>
  <c r="K168" i="1" s="1"/>
  <c r="L168" i="1" s="1"/>
  <c r="K867" i="1" a="1"/>
  <c r="K867" i="1" s="1"/>
  <c r="L867" i="1" s="1" a="1"/>
  <c r="L867" i="1" s="1"/>
  <c r="K423" i="1" a="1"/>
  <c r="K423" i="1" s="1"/>
  <c r="L423" i="1" s="1"/>
  <c r="K1127" i="1" a="1"/>
  <c r="K1127" i="1" s="1"/>
  <c r="L1127" i="1" s="1" a="1"/>
  <c r="L1127" i="1" s="1"/>
  <c r="K999" i="1" a="1"/>
  <c r="K999" i="1" s="1"/>
  <c r="L999" i="1" s="1" a="1"/>
  <c r="L999" i="1" s="1"/>
  <c r="K878" i="1" a="1"/>
  <c r="K878" i="1" s="1"/>
  <c r="L878" i="1" s="1" a="1"/>
  <c r="L878" i="1" s="1"/>
  <c r="K723" i="1" a="1"/>
  <c r="K723" i="1" s="1"/>
  <c r="L723" i="1" s="1" a="1"/>
  <c r="L723" i="1" s="1"/>
  <c r="K590" i="1" a="1"/>
  <c r="K590" i="1" s="1"/>
  <c r="L590" i="1" s="1"/>
  <c r="K462" i="1" a="1"/>
  <c r="K462" i="1" s="1"/>
  <c r="L462" i="1" s="1"/>
  <c r="K270" i="1" a="1"/>
  <c r="K270" i="1" s="1"/>
  <c r="L270" i="1" s="1"/>
  <c r="K1155" i="1" a="1"/>
  <c r="K1155" i="1" s="1"/>
  <c r="L1155" i="1" s="1" a="1"/>
  <c r="L1155" i="1" s="1"/>
  <c r="K1027" i="1" a="1"/>
  <c r="K1027" i="1" s="1"/>
  <c r="L1027" i="1" s="1" a="1"/>
  <c r="L1027" i="1" s="1"/>
  <c r="K903" i="1" a="1"/>
  <c r="K903" i="1" s="1"/>
  <c r="L903" i="1" s="1" a="1"/>
  <c r="L903" i="1" s="1"/>
  <c r="K790" i="1" a="1"/>
  <c r="K790" i="1" s="1"/>
  <c r="L790" i="1" s="1" a="1"/>
  <c r="L790" i="1" s="1"/>
  <c r="K662" i="1" a="1"/>
  <c r="K662" i="1" s="1"/>
  <c r="L662" i="1" s="1"/>
  <c r="K544" i="1" a="1"/>
  <c r="K544" i="1" s="1"/>
  <c r="L544" i="1" s="1"/>
  <c r="K416" i="1" a="1"/>
  <c r="K416" i="1" s="1"/>
  <c r="L416" i="1" s="1"/>
  <c r="K319" i="1" a="1"/>
  <c r="K319" i="1" s="1"/>
  <c r="L319" i="1" s="1"/>
  <c r="K29" i="1" a="1"/>
  <c r="K29" i="1" s="1"/>
  <c r="L29" i="1" s="1"/>
  <c r="K1087" i="1" a="1"/>
  <c r="K1087" i="1" s="1"/>
  <c r="L1087" i="1" s="1" a="1"/>
  <c r="L1087" i="1" s="1"/>
  <c r="K959" i="1" a="1"/>
  <c r="K959" i="1" s="1"/>
  <c r="L959" i="1" s="1" a="1"/>
  <c r="L959" i="1" s="1"/>
  <c r="K801" i="1" a="1"/>
  <c r="K801" i="1" s="1"/>
  <c r="L801" i="1" s="1" a="1"/>
  <c r="L801" i="1" s="1"/>
  <c r="K673" i="1" a="1"/>
  <c r="K673" i="1" s="1"/>
  <c r="L673" i="1" s="1"/>
  <c r="K555" i="1" a="1"/>
  <c r="K555" i="1" s="1"/>
  <c r="L555" i="1" s="1"/>
  <c r="K427" i="1" a="1"/>
  <c r="K427" i="1" s="1"/>
  <c r="L427" i="1" s="1"/>
  <c r="K228" i="1" a="1"/>
  <c r="K228" i="1" s="1"/>
  <c r="L228" i="1" s="1"/>
  <c r="K1202" i="1" a="1"/>
  <c r="K1202" i="1" s="1"/>
  <c r="L1202" i="1" s="1" a="1"/>
  <c r="L1202" i="1" s="1"/>
  <c r="K1170" i="1" a="1"/>
  <c r="K1170" i="1" s="1"/>
  <c r="L1170" i="1" s="1" a="1"/>
  <c r="L1170" i="1" s="1"/>
  <c r="K1138" i="1" a="1"/>
  <c r="K1138" i="1" s="1"/>
  <c r="L1138" i="1" s="1" a="1"/>
  <c r="L1138" i="1" s="1"/>
  <c r="K1106" i="1" a="1"/>
  <c r="K1106" i="1" s="1"/>
  <c r="L1106" i="1" s="1" a="1"/>
  <c r="L1106" i="1" s="1"/>
  <c r="K1074" i="1" a="1"/>
  <c r="K1074" i="1" s="1"/>
  <c r="L1074" i="1" s="1" a="1"/>
  <c r="L1074" i="1" s="1"/>
  <c r="K1042" i="1" a="1"/>
  <c r="K1042" i="1" s="1"/>
  <c r="L1042" i="1" s="1" a="1"/>
  <c r="L1042" i="1" s="1"/>
  <c r="K1010" i="1" a="1"/>
  <c r="K1010" i="1" s="1"/>
  <c r="L1010" i="1" s="1" a="1"/>
  <c r="L1010" i="1" s="1"/>
  <c r="K994" i="1" a="1"/>
  <c r="K994" i="1" s="1"/>
  <c r="L994" i="1" s="1" a="1"/>
  <c r="L994" i="1" s="1"/>
  <c r="K962" i="1" a="1"/>
  <c r="K962" i="1" s="1"/>
  <c r="L962" i="1" s="1" a="1"/>
  <c r="L962" i="1" s="1"/>
  <c r="K930" i="1" a="1"/>
  <c r="K930" i="1" s="1"/>
  <c r="L930" i="1" s="1" a="1"/>
  <c r="L930" i="1" s="1"/>
  <c r="K898" i="1" a="1"/>
  <c r="K898" i="1" s="1"/>
  <c r="L898" i="1" s="1" a="1"/>
  <c r="L898" i="1" s="1"/>
  <c r="K866" i="1" a="1"/>
  <c r="K866" i="1" s="1"/>
  <c r="L866" i="1" s="1" a="1"/>
  <c r="L866" i="1" s="1"/>
  <c r="K836" i="1" a="1"/>
  <c r="K836" i="1" s="1"/>
  <c r="L836" i="1" s="1" a="1"/>
  <c r="L836" i="1" s="1"/>
  <c r="K804" i="1" a="1"/>
  <c r="K804" i="1" s="1"/>
  <c r="L804" i="1" s="1" a="1"/>
  <c r="L804" i="1" s="1"/>
  <c r="K772" i="1" a="1"/>
  <c r="K772" i="1" s="1"/>
  <c r="L772" i="1" s="1" a="1"/>
  <c r="L772" i="1" s="1"/>
  <c r="K740" i="1" a="1"/>
  <c r="K740" i="1" s="1"/>
  <c r="L740" i="1" s="1" a="1"/>
  <c r="L740" i="1" s="1"/>
  <c r="K708" i="1" a="1"/>
  <c r="K708" i="1" s="1"/>
  <c r="L708" i="1" s="1" a="1"/>
  <c r="L708" i="1" s="1"/>
  <c r="K676" i="1" a="1"/>
  <c r="K676" i="1" s="1"/>
  <c r="L676" i="1" s="1"/>
  <c r="K644" i="1" a="1"/>
  <c r="K644" i="1" s="1"/>
  <c r="L644" i="1" s="1"/>
  <c r="K613" i="1" a="1"/>
  <c r="K613" i="1" s="1"/>
  <c r="L613" i="1" s="1"/>
  <c r="K579" i="1" a="1"/>
  <c r="K579" i="1" s="1"/>
  <c r="L579" i="1" s="1"/>
  <c r="K565" i="1" a="1"/>
  <c r="K565" i="1" s="1"/>
  <c r="L565" i="1" s="1"/>
  <c r="K533" i="1" a="1"/>
  <c r="K533" i="1" s="1"/>
  <c r="L533" i="1" s="1"/>
  <c r="K515" i="1" a="1"/>
  <c r="K515" i="1" s="1"/>
  <c r="L515" i="1" s="1"/>
  <c r="K483" i="1" a="1"/>
  <c r="K483" i="1" s="1"/>
  <c r="L483" i="1" s="1"/>
  <c r="K451" i="1" a="1"/>
  <c r="K451" i="1" s="1"/>
  <c r="L451" i="1" s="1"/>
  <c r="K419" i="1" a="1"/>
  <c r="K419" i="1" s="1"/>
  <c r="L419" i="1" s="1"/>
  <c r="K373" i="1" a="1"/>
  <c r="K373" i="1" s="1"/>
  <c r="L373" i="1" s="1"/>
  <c r="K311" i="1" a="1"/>
  <c r="K311" i="1" s="1"/>
  <c r="L311" i="1" s="1"/>
  <c r="K249" i="1" a="1"/>
  <c r="K249" i="1" s="1"/>
  <c r="L249" i="1" s="1"/>
  <c r="K187" i="1" a="1"/>
  <c r="K187" i="1" s="1"/>
  <c r="L187" i="1" s="1"/>
  <c r="K118" i="1" a="1"/>
  <c r="K118" i="1" s="1"/>
  <c r="L118" i="1" s="1"/>
  <c r="K3" i="1" a="1"/>
  <c r="K3" i="1" s="1"/>
  <c r="L3" i="1" s="1"/>
  <c r="K1181" i="1" a="1"/>
  <c r="K1181" i="1" s="1"/>
  <c r="L1181" i="1" s="1" a="1"/>
  <c r="L1181" i="1" s="1"/>
  <c r="K1149" i="1" a="1"/>
  <c r="K1149" i="1" s="1"/>
  <c r="L1149" i="1" s="1" a="1"/>
  <c r="L1149" i="1" s="1"/>
  <c r="K1117" i="1" a="1"/>
  <c r="K1117" i="1" s="1"/>
  <c r="L1117" i="1" s="1" a="1"/>
  <c r="L1117" i="1" s="1"/>
  <c r="K1085" i="1" a="1"/>
  <c r="K1085" i="1" s="1"/>
  <c r="L1085" i="1" s="1" a="1"/>
  <c r="L1085" i="1" s="1"/>
  <c r="K1053" i="1" a="1"/>
  <c r="K1053" i="1" s="1"/>
  <c r="L1053" i="1" s="1" a="1"/>
  <c r="L1053" i="1" s="1"/>
  <c r="K1021" i="1" a="1"/>
  <c r="K1021" i="1" s="1"/>
  <c r="L1021" i="1" s="1" a="1"/>
  <c r="L1021" i="1" s="1"/>
  <c r="K989" i="1" a="1"/>
  <c r="K989" i="1" s="1"/>
  <c r="L989" i="1" s="1" a="1"/>
  <c r="L989" i="1" s="1"/>
  <c r="K957" i="1" a="1"/>
  <c r="K957" i="1" s="1"/>
  <c r="L957" i="1" s="1" a="1"/>
  <c r="L957" i="1" s="1"/>
  <c r="K926" i="1" a="1"/>
  <c r="K926" i="1" s="1"/>
  <c r="L926" i="1" s="1" a="1"/>
  <c r="L926" i="1" s="1"/>
  <c r="K894" i="1" a="1"/>
  <c r="K894" i="1" s="1"/>
  <c r="L894" i="1" s="1" a="1"/>
  <c r="L894" i="1" s="1"/>
  <c r="K862" i="1" a="1"/>
  <c r="K862" i="1" s="1"/>
  <c r="L862" i="1" s="1" a="1"/>
  <c r="L862" i="1" s="1"/>
  <c r="K835" i="1" a="1"/>
  <c r="K835" i="1" s="1"/>
  <c r="L835" i="1" s="1" a="1"/>
  <c r="L835" i="1" s="1"/>
  <c r="K803" i="1" a="1"/>
  <c r="K803" i="1" s="1"/>
  <c r="L803" i="1" s="1" a="1"/>
  <c r="L803" i="1" s="1"/>
  <c r="K789" i="1" a="1"/>
  <c r="K789" i="1" s="1"/>
  <c r="L789" i="1" s="1" a="1"/>
  <c r="L789" i="1" s="1"/>
  <c r="K739" i="1" a="1"/>
  <c r="K739" i="1" s="1"/>
  <c r="L739" i="1" s="1" a="1"/>
  <c r="L739" i="1" s="1"/>
  <c r="K707" i="1" a="1"/>
  <c r="K707" i="1" s="1"/>
  <c r="L707" i="1" s="1" a="1"/>
  <c r="L707" i="1" s="1"/>
  <c r="K675" i="1" a="1"/>
  <c r="K675" i="1" s="1"/>
  <c r="L675" i="1" s="1"/>
  <c r="K643" i="1" a="1"/>
  <c r="K643" i="1" s="1"/>
  <c r="L643" i="1" s="1"/>
  <c r="K612" i="1" a="1"/>
  <c r="K612" i="1" s="1"/>
  <c r="L612" i="1" s="1"/>
  <c r="K578" i="1" a="1"/>
  <c r="K578" i="1" s="1"/>
  <c r="L578" i="1" s="1"/>
  <c r="K546" i="1" a="1"/>
  <c r="K546" i="1" s="1"/>
  <c r="L546" i="1" s="1"/>
  <c r="K514" i="1" a="1"/>
  <c r="K514" i="1" s="1"/>
  <c r="L514" i="1" s="1"/>
  <c r="K482" i="1" a="1"/>
  <c r="K482" i="1" s="1"/>
  <c r="L482" i="1" s="1"/>
  <c r="K450" i="1" a="1"/>
  <c r="K450" i="1" s="1"/>
  <c r="L450" i="1" s="1"/>
  <c r="K436" i="1" a="1"/>
  <c r="K436" i="1" s="1"/>
  <c r="L436" i="1" s="1"/>
  <c r="K404" i="1" a="1"/>
  <c r="K404" i="1" s="1"/>
  <c r="L404" i="1" s="1"/>
  <c r="K372" i="1" a="1"/>
  <c r="K372" i="1" s="1"/>
  <c r="L372" i="1" s="1"/>
  <c r="K309" i="1" a="1"/>
  <c r="K309" i="1" s="1"/>
  <c r="L309" i="1" s="1"/>
  <c r="K239" i="1" a="1"/>
  <c r="K239" i="1" s="1"/>
  <c r="L239" i="1" s="1"/>
  <c r="K178" i="1" a="1"/>
  <c r="K178" i="1" s="1"/>
  <c r="L178" i="1" s="1"/>
  <c r="K122" i="1" a="1"/>
  <c r="K122" i="1" s="1"/>
  <c r="L122" i="1" s="1"/>
  <c r="K36" i="1" a="1"/>
  <c r="K36" i="1" s="1"/>
  <c r="L36" i="1" s="1"/>
  <c r="K1184" i="1" a="1"/>
  <c r="K1184" i="1" s="1"/>
  <c r="L1184" i="1" s="1" a="1"/>
  <c r="L1184" i="1" s="1"/>
  <c r="K1168" i="1" a="1"/>
  <c r="K1168" i="1" s="1"/>
  <c r="L1168" i="1" s="1" a="1"/>
  <c r="L1168" i="1" s="1"/>
  <c r="K1136" i="1" a="1"/>
  <c r="K1136" i="1" s="1"/>
  <c r="L1136" i="1" s="1" a="1"/>
  <c r="L1136" i="1" s="1"/>
  <c r="K1104" i="1" a="1"/>
  <c r="K1104" i="1" s="1"/>
  <c r="L1104" i="1" s="1" a="1"/>
  <c r="L1104" i="1" s="1"/>
  <c r="K1072" i="1" a="1"/>
  <c r="K1072" i="1" s="1"/>
  <c r="L1072" i="1" s="1" a="1"/>
  <c r="L1072" i="1" s="1"/>
  <c r="K1040" i="1" a="1"/>
  <c r="K1040" i="1" s="1"/>
  <c r="L1040" i="1" s="1" a="1"/>
  <c r="L1040" i="1" s="1"/>
  <c r="K1008" i="1" a="1"/>
  <c r="K1008" i="1" s="1"/>
  <c r="L1008" i="1" s="1" a="1"/>
  <c r="L1008" i="1" s="1"/>
  <c r="K976" i="1" a="1"/>
  <c r="K976" i="1" s="1"/>
  <c r="L976" i="1" s="1" a="1"/>
  <c r="L976" i="1" s="1"/>
  <c r="K944" i="1" a="1"/>
  <c r="K944" i="1" s="1"/>
  <c r="L944" i="1" s="1" a="1"/>
  <c r="L944" i="1" s="1"/>
  <c r="K914" i="1" a="1"/>
  <c r="K914" i="1" s="1"/>
  <c r="L914" i="1" s="1" a="1"/>
  <c r="L914" i="1" s="1"/>
  <c r="K882" i="1" a="1"/>
  <c r="K882" i="1" s="1"/>
  <c r="L882" i="1" s="1" a="1"/>
  <c r="L882" i="1" s="1"/>
  <c r="K847" i="1" a="1"/>
  <c r="K847" i="1" s="1"/>
  <c r="L847" i="1" s="1" a="1"/>
  <c r="L847" i="1" s="1"/>
  <c r="K816" i="1" a="1"/>
  <c r="K816" i="1" s="1"/>
  <c r="L816" i="1" s="1" a="1"/>
  <c r="L816" i="1" s="1"/>
  <c r="K784" i="1" a="1"/>
  <c r="K784" i="1" s="1"/>
  <c r="L784" i="1" s="1" a="1"/>
  <c r="L784" i="1" s="1"/>
  <c r="K752" i="1" a="1"/>
  <c r="K752" i="1" s="1"/>
  <c r="L752" i="1" s="1" a="1"/>
  <c r="L752" i="1" s="1"/>
  <c r="K720" i="1" a="1"/>
  <c r="K720" i="1" s="1"/>
  <c r="L720" i="1" s="1" a="1"/>
  <c r="L720" i="1" s="1"/>
  <c r="K688" i="1" a="1"/>
  <c r="K688" i="1" s="1"/>
  <c r="L688" i="1" s="1"/>
  <c r="K656" i="1" a="1"/>
  <c r="K656" i="1" s="1"/>
  <c r="L656" i="1" s="1"/>
  <c r="K622" i="1" a="1"/>
  <c r="K622" i="1" s="1"/>
  <c r="L622" i="1" s="1"/>
  <c r="K591" i="1" a="1"/>
  <c r="K591" i="1" s="1"/>
  <c r="L591" i="1" s="1"/>
  <c r="K577" i="1" a="1"/>
  <c r="K577" i="1" s="1"/>
  <c r="L577" i="1" s="1"/>
  <c r="K545" i="1" a="1"/>
  <c r="K545" i="1" s="1"/>
  <c r="L545" i="1" s="1"/>
  <c r="K513" i="1" a="1"/>
  <c r="K513" i="1" s="1"/>
  <c r="L513" i="1" s="1"/>
  <c r="K463" i="1" a="1"/>
  <c r="K463" i="1" s="1"/>
  <c r="L463" i="1" s="1"/>
  <c r="K431" i="1" a="1"/>
  <c r="K431" i="1" s="1"/>
  <c r="L431" i="1" s="1"/>
  <c r="K399" i="1" a="1"/>
  <c r="K399" i="1" s="1"/>
  <c r="L399" i="1" s="1"/>
  <c r="K365" i="1" a="1"/>
  <c r="K365" i="1" s="1"/>
  <c r="L365" i="1" s="1"/>
  <c r="K329" i="1" a="1"/>
  <c r="K329" i="1" s="1"/>
  <c r="L329" i="1" s="1"/>
  <c r="K273" i="1" a="1"/>
  <c r="K273" i="1" s="1"/>
  <c r="L273" i="1" s="1"/>
  <c r="K197" i="1" a="1"/>
  <c r="K197" i="1" s="1"/>
  <c r="L197" i="1" s="1"/>
  <c r="K133" i="1" a="1"/>
  <c r="K133" i="1" s="1"/>
  <c r="L133" i="1" s="1"/>
  <c r="K46" i="1" a="1"/>
  <c r="K46" i="1" s="1"/>
  <c r="L46" i="1" s="1"/>
  <c r="K357" i="1" a="1"/>
  <c r="K357" i="1" s="1"/>
  <c r="L357" i="1" s="1"/>
  <c r="K339" i="1" a="1"/>
  <c r="K339" i="1" s="1"/>
  <c r="L339" i="1" s="1"/>
  <c r="K307" i="1" a="1"/>
  <c r="K307" i="1" s="1"/>
  <c r="L307" i="1" s="1"/>
  <c r="K275" i="1" a="1"/>
  <c r="K275" i="1" s="1"/>
  <c r="L275" i="1" s="1"/>
  <c r="K248" i="1" a="1"/>
  <c r="K248" i="1" s="1"/>
  <c r="L248" i="1" s="1"/>
  <c r="K217" i="1" a="1"/>
  <c r="K217" i="1" s="1"/>
  <c r="L217" i="1" s="1"/>
  <c r="K190" i="1" a="1"/>
  <c r="K190" i="1" s="1"/>
  <c r="L190" i="1" s="1"/>
  <c r="K154" i="1" a="1"/>
  <c r="K154" i="1" s="1"/>
  <c r="L154" i="1" s="1"/>
  <c r="K117" i="1" a="1"/>
  <c r="K117" i="1" s="1"/>
  <c r="L117" i="1" s="1"/>
  <c r="K86" i="1" a="1"/>
  <c r="K86" i="1" s="1"/>
  <c r="L86" i="1" s="1"/>
  <c r="K26" i="1" a="1"/>
  <c r="K26" i="1" s="1"/>
  <c r="L26" i="1" s="1"/>
  <c r="K352" i="1" a="1"/>
  <c r="K352" i="1" s="1"/>
  <c r="L352" i="1" s="1"/>
  <c r="K320" i="1" a="1"/>
  <c r="K320" i="1" s="1"/>
  <c r="L320" i="1" s="1"/>
  <c r="K289" i="1" a="1"/>
  <c r="K289" i="1" s="1"/>
  <c r="L289" i="1" s="1"/>
  <c r="K257" i="1" a="1"/>
  <c r="K257" i="1" s="1"/>
  <c r="L257" i="1" s="1"/>
  <c r="K226" i="1" a="1"/>
  <c r="K226" i="1" s="1"/>
  <c r="L226" i="1" s="1"/>
  <c r="K195" i="1" a="1"/>
  <c r="K195" i="1" s="1"/>
  <c r="L195" i="1" s="1"/>
  <c r="K163" i="1" a="1"/>
  <c r="K163" i="1" s="1"/>
  <c r="L163" i="1" s="1"/>
  <c r="K129" i="1" a="1"/>
  <c r="K129" i="1" s="1"/>
  <c r="L129" i="1" s="1"/>
  <c r="K101" i="1" a="1"/>
  <c r="K101" i="1" s="1"/>
  <c r="L101" i="1" s="1"/>
  <c r="K62" i="1" a="1"/>
  <c r="K62" i="1" s="1"/>
  <c r="L62" i="1" s="1"/>
  <c r="K6" i="1" a="1"/>
  <c r="K6" i="1" s="1"/>
  <c r="L6" i="1" s="1"/>
  <c r="K53" i="1" a="1"/>
  <c r="K53" i="1" s="1"/>
  <c r="L53" i="1" s="1"/>
  <c r="K4" i="1" a="1"/>
  <c r="K4" i="1" s="1"/>
  <c r="L4" i="1" s="1"/>
  <c r="K971" i="1" a="1"/>
  <c r="K971" i="1" s="1"/>
  <c r="L971" i="1" s="1" a="1"/>
  <c r="L971" i="1" s="1"/>
  <c r="K1163" i="1" a="1"/>
  <c r="K1163" i="1" s="1"/>
  <c r="L1163" i="1" s="1" a="1"/>
  <c r="L1163" i="1" s="1"/>
  <c r="K1099" i="1" a="1"/>
  <c r="K1099" i="1" s="1"/>
  <c r="L1099" i="1" s="1" a="1"/>
  <c r="L1099" i="1" s="1"/>
  <c r="K1035" i="1" a="1"/>
  <c r="K1035" i="1" s="1"/>
  <c r="L1035" i="1" s="1" a="1"/>
  <c r="L1035" i="1" s="1"/>
  <c r="K1083" i="1" a="1"/>
  <c r="K1083" i="1" s="1"/>
  <c r="L1083" i="1" s="1" a="1"/>
  <c r="L1083" i="1" s="1"/>
  <c r="K783" i="1" a="1"/>
  <c r="K783" i="1" s="1"/>
  <c r="L783" i="1" s="1" a="1"/>
  <c r="L783" i="1" s="1"/>
  <c r="K452" i="1" a="1"/>
  <c r="K452" i="1" s="1"/>
  <c r="L452" i="1" s="1"/>
  <c r="K2" i="1" a="1"/>
  <c r="K2" i="1" s="1"/>
  <c r="L2" i="1" s="1"/>
  <c r="K1003" i="1" a="1"/>
  <c r="K1003" i="1" s="1"/>
  <c r="L1003" i="1" s="1" a="1"/>
  <c r="L1003" i="1" s="1"/>
  <c r="K769" i="1" a="1"/>
  <c r="K769" i="1" s="1"/>
  <c r="L769" i="1" s="1" a="1"/>
  <c r="L769" i="1" s="1"/>
  <c r="K494" i="1" a="1"/>
  <c r="K494" i="1" s="1"/>
  <c r="L494" i="1" s="1"/>
  <c r="K54" i="1" a="1"/>
  <c r="K54" i="1" s="1"/>
  <c r="L54" i="1" s="1"/>
  <c r="K1051" i="1" a="1"/>
  <c r="K1051" i="1" s="1"/>
  <c r="L1051" i="1" s="1" a="1"/>
  <c r="L1051" i="1" s="1"/>
  <c r="K812" i="1" a="1"/>
  <c r="K812" i="1" s="1"/>
  <c r="L812" i="1" s="1" a="1"/>
  <c r="L812" i="1" s="1"/>
  <c r="K594" i="1" a="1"/>
  <c r="K594" i="1" s="1"/>
  <c r="L594" i="1" s="1"/>
  <c r="K362" i="1" a="1"/>
  <c r="K362" i="1" s="1"/>
  <c r="L362" i="1" s="1"/>
  <c r="K1175" i="1" a="1"/>
  <c r="K1175" i="1" s="1"/>
  <c r="L1175" i="1" s="1" a="1"/>
  <c r="L1175" i="1" s="1"/>
  <c r="K1111" i="1" a="1"/>
  <c r="K1111" i="1" s="1"/>
  <c r="L1111" i="1" s="1" a="1"/>
  <c r="L1111" i="1" s="1"/>
  <c r="K1047" i="1" a="1"/>
  <c r="K1047" i="1" s="1"/>
  <c r="L1047" i="1" s="1" a="1"/>
  <c r="L1047" i="1" s="1"/>
  <c r="K983" i="1" a="1"/>
  <c r="K983" i="1" s="1"/>
  <c r="L983" i="1" s="1" a="1"/>
  <c r="L983" i="1" s="1"/>
  <c r="K920" i="1" a="1"/>
  <c r="K920" i="1" s="1"/>
  <c r="L920" i="1" s="1" a="1"/>
  <c r="L920" i="1" s="1"/>
  <c r="K837" i="1" a="1"/>
  <c r="K837" i="1" s="1"/>
  <c r="L837" i="1" s="1" a="1"/>
  <c r="L837" i="1" s="1"/>
  <c r="K780" i="1" a="1"/>
  <c r="K780" i="1" s="1"/>
  <c r="L780" i="1" s="1" a="1"/>
  <c r="L780" i="1" s="1"/>
  <c r="K709" i="1" a="1"/>
  <c r="K709" i="1" s="1"/>
  <c r="L709" i="1" s="1" a="1"/>
  <c r="L709" i="1" s="1"/>
  <c r="K652" i="1" a="1"/>
  <c r="K652" i="1" s="1"/>
  <c r="L652" i="1" s="1"/>
  <c r="K576" i="1" a="1"/>
  <c r="K576" i="1" s="1"/>
  <c r="L576" i="1" s="1"/>
  <c r="K505" i="1" a="1"/>
  <c r="K505" i="1" s="1"/>
  <c r="L505" i="1" s="1"/>
  <c r="K448" i="1" a="1"/>
  <c r="K448" i="1" s="1"/>
  <c r="L448" i="1" s="1"/>
  <c r="K377" i="1" a="1"/>
  <c r="K377" i="1" s="1"/>
  <c r="L377" i="1" s="1"/>
  <c r="K215" i="1" a="1"/>
  <c r="K215" i="1" s="1"/>
  <c r="L215" i="1" s="1"/>
  <c r="K112" i="1" a="1"/>
  <c r="K112" i="1" s="1"/>
  <c r="L112" i="1" s="1"/>
  <c r="K1139" i="1" a="1"/>
  <c r="K1139" i="1" s="1"/>
  <c r="L1139" i="1" s="1" a="1"/>
  <c r="L1139" i="1" s="1"/>
  <c r="K1075" i="1" a="1"/>
  <c r="K1075" i="1" s="1"/>
  <c r="L1075" i="1" s="1" a="1"/>
  <c r="L1075" i="1" s="1"/>
  <c r="K1011" i="1" a="1"/>
  <c r="K1011" i="1" s="1"/>
  <c r="L1011" i="1" s="1" a="1"/>
  <c r="L1011" i="1" s="1"/>
  <c r="K947" i="1" a="1"/>
  <c r="K947" i="1" s="1"/>
  <c r="L947" i="1" s="1" a="1"/>
  <c r="L947" i="1" s="1"/>
  <c r="K888" i="1" a="1"/>
  <c r="K888" i="1" s="1"/>
  <c r="L888" i="1" s="1" a="1"/>
  <c r="L888" i="1" s="1"/>
  <c r="K833" i="1" a="1"/>
  <c r="K833" i="1" s="1"/>
  <c r="L833" i="1" s="1" a="1"/>
  <c r="L833" i="1" s="1"/>
  <c r="K776" i="1" a="1"/>
  <c r="K776" i="1" s="1"/>
  <c r="L776" i="1" s="1" a="1"/>
  <c r="L776" i="1" s="1"/>
  <c r="K705" i="1" a="1"/>
  <c r="K705" i="1" s="1"/>
  <c r="L705" i="1" s="1" a="1"/>
  <c r="L705" i="1" s="1"/>
  <c r="K648" i="1" a="1"/>
  <c r="K648" i="1" s="1"/>
  <c r="L648" i="1" s="1"/>
  <c r="K587" i="1" a="1"/>
  <c r="K587" i="1" s="1"/>
  <c r="L587" i="1" s="1"/>
  <c r="K530" i="1" a="1"/>
  <c r="K530" i="1" s="1"/>
  <c r="L530" i="1" s="1"/>
  <c r="K459" i="1" a="1"/>
  <c r="K459" i="1" s="1"/>
  <c r="L459" i="1" s="1"/>
  <c r="K402" i="1" a="1"/>
  <c r="K402" i="1" s="1"/>
  <c r="L402" i="1" s="1"/>
  <c r="K291" i="1" a="1"/>
  <c r="K291" i="1" s="1"/>
  <c r="L291" i="1" s="1"/>
  <c r="K156" i="1" a="1"/>
  <c r="K156" i="1" s="1"/>
  <c r="L156" i="1" s="1"/>
  <c r="K1199" i="1" a="1"/>
  <c r="K1199" i="1" s="1"/>
  <c r="L1199" i="1" s="1" a="1"/>
  <c r="L1199" i="1" s="1"/>
  <c r="K1135" i="1" a="1"/>
  <c r="K1135" i="1" s="1"/>
  <c r="L1135" i="1" s="1" a="1"/>
  <c r="L1135" i="1" s="1"/>
  <c r="K1071" i="1" a="1"/>
  <c r="K1071" i="1" s="1"/>
  <c r="L1071" i="1" s="1" a="1"/>
  <c r="L1071" i="1" s="1"/>
  <c r="K1007" i="1" a="1"/>
  <c r="K1007" i="1" s="1"/>
  <c r="L1007" i="1" s="1" a="1"/>
  <c r="L1007" i="1" s="1"/>
  <c r="K871" i="1" a="1"/>
  <c r="K871" i="1" s="1"/>
  <c r="L871" i="1" s="1" a="1"/>
  <c r="L871" i="1" s="1"/>
  <c r="K787" i="1" a="1"/>
  <c r="K787" i="1" s="1"/>
  <c r="L787" i="1" s="1" a="1"/>
  <c r="L787" i="1" s="1"/>
  <c r="K730" i="1" a="1"/>
  <c r="K730" i="1" s="1"/>
  <c r="L730" i="1" s="1" a="1"/>
  <c r="L730" i="1" s="1"/>
  <c r="K659" i="1" a="1"/>
  <c r="K659" i="1" s="1"/>
  <c r="L659" i="1" s="1"/>
  <c r="K608" i="1" a="1"/>
  <c r="K608" i="1" s="1"/>
  <c r="L608" i="1" s="1"/>
  <c r="K541" i="1" a="1"/>
  <c r="K541" i="1" s="1"/>
  <c r="L541" i="1" s="1"/>
  <c r="K484" i="1" a="1"/>
  <c r="K484" i="1" s="1"/>
  <c r="L484" i="1" s="1"/>
  <c r="K413" i="1" a="1"/>
  <c r="K413" i="1" s="1"/>
  <c r="L413" i="1" s="1"/>
  <c r="K341" i="1" a="1"/>
  <c r="K341" i="1" s="1"/>
  <c r="L341" i="1" s="1"/>
  <c r="K202" i="1" a="1"/>
  <c r="K202" i="1" s="1"/>
  <c r="L202" i="1" s="1"/>
  <c r="K16" i="1" a="1"/>
  <c r="K16" i="1" s="1"/>
  <c r="L16" i="1" s="1"/>
  <c r="K1198" i="1" a="1"/>
  <c r="K1198" i="1" s="1"/>
  <c r="L1198" i="1" s="1" a="1"/>
  <c r="L1198" i="1" s="1"/>
  <c r="K1182" i="1" a="1"/>
  <c r="K1182" i="1" s="1"/>
  <c r="L1182" i="1" s="1" a="1"/>
  <c r="L1182" i="1" s="1"/>
  <c r="K1166" i="1" a="1"/>
  <c r="K1166" i="1" s="1"/>
  <c r="L1166" i="1" s="1" a="1"/>
  <c r="L1166" i="1" s="1"/>
  <c r="K1150" i="1" a="1"/>
  <c r="K1150" i="1" s="1"/>
  <c r="L1150" i="1" s="1" a="1"/>
  <c r="L1150" i="1" s="1"/>
  <c r="K1134" i="1" a="1"/>
  <c r="K1134" i="1" s="1"/>
  <c r="L1134" i="1" s="1" a="1"/>
  <c r="L1134" i="1" s="1"/>
  <c r="K1118" i="1" a="1"/>
  <c r="K1118" i="1" s="1"/>
  <c r="L1118" i="1" s="1" a="1"/>
  <c r="L1118" i="1" s="1"/>
  <c r="K1102" i="1" a="1"/>
  <c r="K1102" i="1" s="1"/>
  <c r="L1102" i="1" s="1" a="1"/>
  <c r="L1102" i="1" s="1"/>
  <c r="K1086" i="1" a="1"/>
  <c r="K1086" i="1" s="1"/>
  <c r="L1086" i="1" s="1" a="1"/>
  <c r="L1086" i="1" s="1"/>
  <c r="K1070" i="1" a="1"/>
  <c r="K1070" i="1" s="1"/>
  <c r="L1070" i="1" s="1" a="1"/>
  <c r="L1070" i="1" s="1"/>
  <c r="K1054" i="1" a="1"/>
  <c r="K1054" i="1" s="1"/>
  <c r="L1054" i="1" s="1" a="1"/>
  <c r="L1054" i="1" s="1"/>
  <c r="K1038" i="1" a="1"/>
  <c r="K1038" i="1" s="1"/>
  <c r="L1038" i="1" s="1" a="1"/>
  <c r="L1038" i="1" s="1"/>
  <c r="K1022" i="1" a="1"/>
  <c r="K1022" i="1" s="1"/>
  <c r="L1022" i="1" s="1" a="1"/>
  <c r="L1022" i="1" s="1"/>
  <c r="K1006" i="1" a="1"/>
  <c r="K1006" i="1" s="1"/>
  <c r="L1006" i="1" s="1" a="1"/>
  <c r="L1006" i="1" s="1"/>
  <c r="K990" i="1" a="1"/>
  <c r="K990" i="1" s="1"/>
  <c r="L990" i="1" s="1" a="1"/>
  <c r="L990" i="1" s="1"/>
  <c r="K974" i="1" a="1"/>
  <c r="K974" i="1" s="1"/>
  <c r="L974" i="1" s="1" a="1"/>
  <c r="L974" i="1" s="1"/>
  <c r="K958" i="1" a="1"/>
  <c r="K958" i="1" s="1"/>
  <c r="L958" i="1" s="1" a="1"/>
  <c r="L958" i="1" s="1"/>
  <c r="K942" i="1" a="1"/>
  <c r="K942" i="1" s="1"/>
  <c r="L942" i="1" s="1" a="1"/>
  <c r="L942" i="1" s="1"/>
  <c r="K927" i="1" a="1"/>
  <c r="K927" i="1" s="1"/>
  <c r="L927" i="1" s="1" a="1"/>
  <c r="L927" i="1" s="1"/>
  <c r="K909" i="1" a="1"/>
  <c r="K909" i="1" s="1"/>
  <c r="L909" i="1" s="1" a="1"/>
  <c r="L909" i="1" s="1"/>
  <c r="K895" i="1" a="1"/>
  <c r="K895" i="1" s="1"/>
  <c r="L895" i="1" s="1" a="1"/>
  <c r="L895" i="1" s="1"/>
  <c r="K877" i="1" a="1"/>
  <c r="K877" i="1" s="1"/>
  <c r="L877" i="1" s="1" a="1"/>
  <c r="L877" i="1" s="1"/>
  <c r="K863" i="1" a="1"/>
  <c r="K863" i="1" s="1"/>
  <c r="L863" i="1" s="1" a="1"/>
  <c r="L863" i="1" s="1"/>
  <c r="K849" i="1" a="1"/>
  <c r="K849" i="1" s="1"/>
  <c r="L849" i="1" s="1" a="1"/>
  <c r="L849" i="1" s="1"/>
  <c r="K832" i="1" a="1"/>
  <c r="K832" i="1" s="1"/>
  <c r="L832" i="1" s="1" a="1"/>
  <c r="L832" i="1" s="1"/>
  <c r="K814" i="1" a="1"/>
  <c r="K814" i="1" s="1"/>
  <c r="L814" i="1" s="1" a="1"/>
  <c r="L814" i="1" s="1"/>
  <c r="K800" i="1" a="1"/>
  <c r="K800" i="1" s="1"/>
  <c r="L800" i="1" s="1" a="1"/>
  <c r="L800" i="1" s="1"/>
  <c r="K782" i="1" a="1"/>
  <c r="K782" i="1" s="1"/>
  <c r="L782" i="1" s="1" a="1"/>
  <c r="L782" i="1" s="1"/>
  <c r="K768" i="1" a="1"/>
  <c r="K768" i="1" s="1"/>
  <c r="L768" i="1" s="1" a="1"/>
  <c r="L768" i="1" s="1"/>
  <c r="K750" i="1" a="1"/>
  <c r="K750" i="1" s="1"/>
  <c r="L750" i="1" s="1" a="1"/>
  <c r="L750" i="1" s="1"/>
  <c r="K736" i="1" a="1"/>
  <c r="K736" i="1" s="1"/>
  <c r="L736" i="1" s="1" a="1"/>
  <c r="L736" i="1" s="1"/>
  <c r="K718" i="1" a="1"/>
  <c r="K718" i="1" s="1"/>
  <c r="L718" i="1" s="1" a="1"/>
  <c r="L718" i="1" s="1"/>
  <c r="K704" i="1" a="1"/>
  <c r="K704" i="1" s="1"/>
  <c r="L704" i="1" s="1" a="1"/>
  <c r="L704" i="1" s="1"/>
  <c r="K686" i="1" a="1"/>
  <c r="K686" i="1" s="1"/>
  <c r="L686" i="1" s="1"/>
  <c r="K672" i="1" a="1"/>
  <c r="K672" i="1" s="1"/>
  <c r="L672" i="1" s="1"/>
  <c r="K654" i="1" a="1"/>
  <c r="K654" i="1" s="1"/>
  <c r="L654" i="1" s="1"/>
  <c r="K640" i="1" a="1"/>
  <c r="K640" i="1" s="1"/>
  <c r="L640" i="1" s="1"/>
  <c r="K624" i="1" a="1"/>
  <c r="K624" i="1" s="1"/>
  <c r="L624" i="1" s="1"/>
  <c r="K610" i="1" a="1"/>
  <c r="K610" i="1" s="1"/>
  <c r="L610" i="1" s="1"/>
  <c r="K593" i="1" a="1"/>
  <c r="K593" i="1" s="1"/>
  <c r="L593" i="1" s="1"/>
  <c r="K575" i="1" a="1"/>
  <c r="K575" i="1" s="1"/>
  <c r="L575" i="1" s="1"/>
  <c r="K561" i="1" a="1"/>
  <c r="K561" i="1" s="1"/>
  <c r="L561" i="1" s="1"/>
  <c r="K543" i="1" a="1"/>
  <c r="K543" i="1" s="1"/>
  <c r="L543" i="1" s="1"/>
  <c r="K529" i="1" a="1"/>
  <c r="K529" i="1" s="1"/>
  <c r="L529" i="1" s="1"/>
  <c r="K511" i="1" a="1"/>
  <c r="K511" i="1" s="1"/>
  <c r="L511" i="1" s="1"/>
  <c r="K497" i="1" a="1"/>
  <c r="K497" i="1" s="1"/>
  <c r="L497" i="1" s="1"/>
  <c r="K479" i="1" a="1"/>
  <c r="K479" i="1" s="1"/>
  <c r="L479" i="1" s="1"/>
  <c r="K465" i="1" a="1"/>
  <c r="K465" i="1" s="1"/>
  <c r="L465" i="1" s="1"/>
  <c r="K447" i="1" a="1"/>
  <c r="K447" i="1" s="1"/>
  <c r="L447" i="1" s="1"/>
  <c r="K433" i="1" a="1"/>
  <c r="K433" i="1" s="1"/>
  <c r="L433" i="1" s="1"/>
  <c r="K415" i="1" a="1"/>
  <c r="K415" i="1" s="1"/>
  <c r="L415" i="1" s="1"/>
  <c r="K401" i="1" a="1"/>
  <c r="K401" i="1" s="1"/>
  <c r="L401" i="1" s="1"/>
  <c r="K383" i="1" a="1"/>
  <c r="K383" i="1" s="1"/>
  <c r="L383" i="1" s="1"/>
  <c r="K368" i="1" a="1"/>
  <c r="K368" i="1" s="1"/>
  <c r="L368" i="1" s="1"/>
  <c r="K340" i="1" a="1"/>
  <c r="K340" i="1" s="1"/>
  <c r="L340" i="1" s="1"/>
  <c r="K304" i="1" a="1"/>
  <c r="K304" i="1" s="1"/>
  <c r="L304" i="1" s="1"/>
  <c r="K269" i="1" a="1"/>
  <c r="K269" i="1" s="1"/>
  <c r="L269" i="1" s="1"/>
  <c r="K242" i="1" a="1"/>
  <c r="K242" i="1" s="1"/>
  <c r="L242" i="1" s="1"/>
  <c r="K208" i="1" a="1"/>
  <c r="K208" i="1" s="1"/>
  <c r="L208" i="1" s="1"/>
  <c r="K180" i="1" a="1"/>
  <c r="K180" i="1" s="1"/>
  <c r="L180" i="1" s="1"/>
  <c r="K155" i="1" a="1"/>
  <c r="K155" i="1" s="1"/>
  <c r="L155" i="1" s="1"/>
  <c r="K111" i="1" a="1"/>
  <c r="K111" i="1" s="1"/>
  <c r="L111" i="1" s="1"/>
  <c r="K65" i="1" a="1"/>
  <c r="K65" i="1" s="1"/>
  <c r="L65" i="1" s="1"/>
  <c r="K1209" i="1" a="1"/>
  <c r="K1209" i="1" s="1"/>
  <c r="L1209" i="1" s="1" a="1"/>
  <c r="L1209" i="1" s="1"/>
  <c r="K1193" i="1" a="1"/>
  <c r="K1193" i="1" s="1"/>
  <c r="L1193" i="1" s="1" a="1"/>
  <c r="L1193" i="1" s="1"/>
  <c r="K1177" i="1" a="1"/>
  <c r="K1177" i="1" s="1"/>
  <c r="L1177" i="1" s="1" a="1"/>
  <c r="L1177" i="1" s="1"/>
  <c r="K1161" i="1" a="1"/>
  <c r="K1161" i="1" s="1"/>
  <c r="L1161" i="1" s="1" a="1"/>
  <c r="L1161" i="1" s="1"/>
  <c r="K1145" i="1" a="1"/>
  <c r="K1145" i="1" s="1"/>
  <c r="L1145" i="1" s="1" a="1"/>
  <c r="L1145" i="1" s="1"/>
  <c r="K1129" i="1" a="1"/>
  <c r="K1129" i="1" s="1"/>
  <c r="L1129" i="1" s="1" a="1"/>
  <c r="L1129" i="1" s="1"/>
  <c r="K1113" i="1" a="1"/>
  <c r="K1113" i="1" s="1"/>
  <c r="L1113" i="1" s="1" a="1"/>
  <c r="L1113" i="1" s="1"/>
  <c r="K1097" i="1" a="1"/>
  <c r="K1097" i="1" s="1"/>
  <c r="L1097" i="1" s="1" a="1"/>
  <c r="L1097" i="1" s="1"/>
  <c r="K1081" i="1" a="1"/>
  <c r="K1081" i="1" s="1"/>
  <c r="L1081" i="1" s="1" a="1"/>
  <c r="L1081" i="1" s="1"/>
  <c r="K1065" i="1" a="1"/>
  <c r="K1065" i="1" s="1"/>
  <c r="L1065" i="1" s="1" a="1"/>
  <c r="L1065" i="1" s="1"/>
  <c r="K1049" i="1" a="1"/>
  <c r="K1049" i="1" s="1"/>
  <c r="L1049" i="1" s="1" a="1"/>
  <c r="L1049" i="1" s="1"/>
  <c r="K1033" i="1" a="1"/>
  <c r="K1033" i="1" s="1"/>
  <c r="L1033" i="1" s="1" a="1"/>
  <c r="L1033" i="1" s="1"/>
  <c r="K1017" i="1" a="1"/>
  <c r="K1017" i="1" s="1"/>
  <c r="L1017" i="1" s="1" a="1"/>
  <c r="L1017" i="1" s="1"/>
  <c r="K1001" i="1" a="1"/>
  <c r="K1001" i="1" s="1"/>
  <c r="L1001" i="1" s="1" a="1"/>
  <c r="L1001" i="1" s="1"/>
  <c r="K985" i="1" a="1"/>
  <c r="K985" i="1" s="1"/>
  <c r="L985" i="1" s="1" a="1"/>
  <c r="L985" i="1" s="1"/>
  <c r="K969" i="1" a="1"/>
  <c r="K969" i="1" s="1"/>
  <c r="L969" i="1" s="1" a="1"/>
  <c r="L969" i="1" s="1"/>
  <c r="K953" i="1" a="1"/>
  <c r="K953" i="1" s="1"/>
  <c r="L953" i="1" s="1" a="1"/>
  <c r="L953" i="1" s="1"/>
  <c r="K937" i="1" a="1"/>
  <c r="K937" i="1" s="1"/>
  <c r="L937" i="1" s="1" a="1"/>
  <c r="L937" i="1" s="1"/>
  <c r="K922" i="1" a="1"/>
  <c r="K922" i="1" s="1"/>
  <c r="L922" i="1" s="1" a="1"/>
  <c r="L922" i="1" s="1"/>
  <c r="K904" i="1" a="1"/>
  <c r="K904" i="1" s="1"/>
  <c r="L904" i="1" s="1" a="1"/>
  <c r="L904" i="1" s="1"/>
  <c r="K890" i="1" a="1"/>
  <c r="K890" i="1" s="1"/>
  <c r="L890" i="1" s="1" a="1"/>
  <c r="L890" i="1" s="1"/>
  <c r="K872" i="1" a="1"/>
  <c r="K872" i="1" s="1"/>
  <c r="L872" i="1" s="1" a="1"/>
  <c r="L872" i="1" s="1"/>
  <c r="K858" i="1" a="1"/>
  <c r="K858" i="1" s="1"/>
  <c r="L858" i="1" s="1" a="1"/>
  <c r="L858" i="1" s="1"/>
  <c r="K845" i="1" a="1"/>
  <c r="K845" i="1" s="1"/>
  <c r="L845" i="1" s="1" a="1"/>
  <c r="L845" i="1" s="1"/>
  <c r="K831" i="1" a="1"/>
  <c r="K831" i="1" s="1"/>
  <c r="L831" i="1" s="1" a="1"/>
  <c r="L831" i="1" s="1"/>
  <c r="K817" i="1" a="1"/>
  <c r="K817" i="1" s="1"/>
  <c r="L817" i="1" s="1" a="1"/>
  <c r="L817" i="1" s="1"/>
  <c r="K799" i="1" a="1"/>
  <c r="K799" i="1" s="1"/>
  <c r="L799" i="1" s="1" a="1"/>
  <c r="L799" i="1" s="1"/>
  <c r="K785" i="1" a="1"/>
  <c r="K785" i="1" s="1"/>
  <c r="L785" i="1" s="1" a="1"/>
  <c r="L785" i="1" s="1"/>
  <c r="K767" i="1" a="1"/>
  <c r="K767" i="1" s="1"/>
  <c r="L767" i="1" s="1" a="1"/>
  <c r="L767" i="1" s="1"/>
  <c r="K753" i="1" a="1"/>
  <c r="K753" i="1" s="1"/>
  <c r="L753" i="1" s="1" a="1"/>
  <c r="L753" i="1" s="1"/>
  <c r="K735" i="1" a="1"/>
  <c r="K735" i="1" s="1"/>
  <c r="L735" i="1" s="1" a="1"/>
  <c r="L735" i="1" s="1"/>
  <c r="K721" i="1" a="1"/>
  <c r="K721" i="1" s="1"/>
  <c r="L721" i="1" s="1" a="1"/>
  <c r="L721" i="1" s="1"/>
  <c r="K703" i="1" a="1"/>
  <c r="K703" i="1" s="1"/>
  <c r="L703" i="1" s="1" a="1"/>
  <c r="L703" i="1" s="1"/>
  <c r="K689" i="1" a="1"/>
  <c r="K689" i="1" s="1"/>
  <c r="L689" i="1" s="1"/>
  <c r="K671" i="1" a="1"/>
  <c r="K671" i="1" s="1"/>
  <c r="L671" i="1" s="1"/>
  <c r="K657" i="1" a="1"/>
  <c r="K657" i="1" s="1"/>
  <c r="L657" i="1" s="1"/>
  <c r="K639" i="1" a="1"/>
  <c r="K639" i="1" s="1"/>
  <c r="L639" i="1" s="1"/>
  <c r="K623" i="1" a="1"/>
  <c r="K623" i="1" s="1"/>
  <c r="L623" i="1" s="1"/>
  <c r="K607" i="1" a="1"/>
  <c r="K607" i="1" s="1"/>
  <c r="L607" i="1" s="1"/>
  <c r="K592" i="1" a="1"/>
  <c r="K592" i="1" s="1"/>
  <c r="L592" i="1" s="1"/>
  <c r="K574" i="1" a="1"/>
  <c r="K574" i="1" s="1"/>
  <c r="L574" i="1" s="1"/>
  <c r="K560" i="1" a="1"/>
  <c r="K560" i="1" s="1"/>
  <c r="L560" i="1" s="1"/>
  <c r="K542" i="1" a="1"/>
  <c r="K542" i="1" s="1"/>
  <c r="L542" i="1" s="1"/>
  <c r="K528" i="1" a="1"/>
  <c r="K528" i="1" s="1"/>
  <c r="L528" i="1" s="1"/>
  <c r="K510" i="1" a="1"/>
  <c r="K510" i="1" s="1"/>
  <c r="L510" i="1" s="1"/>
  <c r="K496" i="1" a="1"/>
  <c r="K496" i="1" s="1"/>
  <c r="L496" i="1" s="1"/>
  <c r="K478" i="1" a="1"/>
  <c r="K478" i="1" s="1"/>
  <c r="L478" i="1" s="1"/>
  <c r="K464" i="1" a="1"/>
  <c r="K464" i="1" s="1"/>
  <c r="L464" i="1" s="1"/>
  <c r="K446" i="1" a="1"/>
  <c r="K446" i="1" s="1"/>
  <c r="L446" i="1" s="1"/>
  <c r="K432" i="1" a="1"/>
  <c r="K432" i="1" s="1"/>
  <c r="L432" i="1" s="1"/>
  <c r="K414" i="1" a="1"/>
  <c r="K414" i="1" s="1"/>
  <c r="L414" i="1" s="1"/>
  <c r="K400" i="1" a="1"/>
  <c r="K400" i="1" s="1"/>
  <c r="L400" i="1" s="1"/>
  <c r="K382" i="1" a="1"/>
  <c r="K382" i="1" s="1"/>
  <c r="L382" i="1" s="1"/>
  <c r="K358" i="1" a="1"/>
  <c r="K358" i="1" s="1"/>
  <c r="L358" i="1" s="1"/>
  <c r="K330" i="1" a="1"/>
  <c r="K330" i="1" s="1"/>
  <c r="L330" i="1" s="1"/>
  <c r="K295" i="1" a="1"/>
  <c r="K295" i="1" s="1"/>
  <c r="L295" i="1" s="1"/>
  <c r="K259" i="1" a="1"/>
  <c r="K259" i="1" s="1"/>
  <c r="L259" i="1" s="1"/>
  <c r="K232" i="1" a="1"/>
  <c r="K232" i="1" s="1"/>
  <c r="L232" i="1" s="1"/>
  <c r="K198" i="1" a="1"/>
  <c r="K198" i="1" s="1"/>
  <c r="L198" i="1" s="1"/>
  <c r="K171" i="1" a="1"/>
  <c r="K171" i="1" s="1"/>
  <c r="L171" i="1" s="1"/>
  <c r="K140" i="1" a="1"/>
  <c r="K140" i="1" s="1"/>
  <c r="L140" i="1" s="1"/>
  <c r="K116" i="1" a="1"/>
  <c r="K116" i="1" s="1"/>
  <c r="L116" i="1" s="1"/>
  <c r="K91" i="1" a="1"/>
  <c r="K91" i="1" s="1"/>
  <c r="L91" i="1" s="1"/>
  <c r="Y37" i="1" a="1"/>
  <c r="Y37" i="1" s="1"/>
  <c r="K1196" i="1" a="1"/>
  <c r="K1196" i="1" s="1"/>
  <c r="L1196" i="1" s="1" a="1"/>
  <c r="L1196" i="1" s="1"/>
  <c r="K1180" i="1" a="1"/>
  <c r="K1180" i="1" s="1"/>
  <c r="L1180" i="1" s="1" a="1"/>
  <c r="L1180" i="1" s="1"/>
  <c r="K1164" i="1" a="1"/>
  <c r="K1164" i="1" s="1"/>
  <c r="L1164" i="1" s="1" a="1"/>
  <c r="L1164" i="1" s="1"/>
  <c r="K1148" i="1" a="1"/>
  <c r="K1148" i="1" s="1"/>
  <c r="L1148" i="1" s="1" a="1"/>
  <c r="L1148" i="1" s="1"/>
  <c r="K1132" i="1" a="1"/>
  <c r="K1132" i="1" s="1"/>
  <c r="L1132" i="1" s="1" a="1"/>
  <c r="L1132" i="1" s="1"/>
  <c r="K1116" i="1" a="1"/>
  <c r="K1116" i="1" s="1"/>
  <c r="L1116" i="1" s="1" a="1"/>
  <c r="L1116" i="1" s="1"/>
  <c r="K1100" i="1" a="1"/>
  <c r="K1100" i="1" s="1"/>
  <c r="L1100" i="1" s="1" a="1"/>
  <c r="L1100" i="1" s="1"/>
  <c r="K1084" i="1" a="1"/>
  <c r="K1084" i="1" s="1"/>
  <c r="L1084" i="1" s="1" a="1"/>
  <c r="L1084" i="1" s="1"/>
  <c r="K1068" i="1" a="1"/>
  <c r="K1068" i="1" s="1"/>
  <c r="L1068" i="1" s="1" a="1"/>
  <c r="L1068" i="1" s="1"/>
  <c r="K1052" i="1" a="1"/>
  <c r="K1052" i="1" s="1"/>
  <c r="L1052" i="1" s="1" a="1"/>
  <c r="L1052" i="1" s="1"/>
  <c r="K1036" i="1" a="1"/>
  <c r="K1036" i="1" s="1"/>
  <c r="L1036" i="1" s="1" a="1"/>
  <c r="L1036" i="1" s="1"/>
  <c r="K1020" i="1" a="1"/>
  <c r="K1020" i="1" s="1"/>
  <c r="L1020" i="1" s="1" a="1"/>
  <c r="L1020" i="1" s="1"/>
  <c r="K1004" i="1" a="1"/>
  <c r="K1004" i="1" s="1"/>
  <c r="L1004" i="1" s="1" a="1"/>
  <c r="L1004" i="1" s="1"/>
  <c r="K988" i="1" a="1"/>
  <c r="K988" i="1" s="1"/>
  <c r="L988" i="1" s="1" a="1"/>
  <c r="L988" i="1" s="1"/>
  <c r="K972" i="1" a="1"/>
  <c r="K972" i="1" s="1"/>
  <c r="L972" i="1" s="1" a="1"/>
  <c r="L972" i="1" s="1"/>
  <c r="K956" i="1" a="1"/>
  <c r="K956" i="1" s="1"/>
  <c r="L956" i="1" s="1" a="1"/>
  <c r="L956" i="1" s="1"/>
  <c r="K940" i="1" a="1"/>
  <c r="K940" i="1" s="1"/>
  <c r="L940" i="1" s="1" a="1"/>
  <c r="L940" i="1" s="1"/>
  <c r="K925" i="1" a="1"/>
  <c r="K925" i="1" s="1"/>
  <c r="L925" i="1" s="1" a="1"/>
  <c r="L925" i="1" s="1"/>
  <c r="K911" i="1" a="1"/>
  <c r="K911" i="1" s="1"/>
  <c r="L911" i="1" s="1" a="1"/>
  <c r="L911" i="1" s="1"/>
  <c r="K893" i="1" a="1"/>
  <c r="K893" i="1" s="1"/>
  <c r="L893" i="1" s="1" a="1"/>
  <c r="L893" i="1" s="1"/>
  <c r="K879" i="1" a="1"/>
  <c r="K879" i="1" s="1"/>
  <c r="L879" i="1" s="1" a="1"/>
  <c r="L879" i="1" s="1"/>
  <c r="K861" i="1" a="1"/>
  <c r="K861" i="1" s="1"/>
  <c r="L861" i="1" s="1" a="1"/>
  <c r="L861" i="1" s="1"/>
  <c r="K844" i="1" a="1"/>
  <c r="K844" i="1" s="1"/>
  <c r="L844" i="1" s="1" a="1"/>
  <c r="L844" i="1" s="1"/>
  <c r="K827" i="1" a="1"/>
  <c r="K827" i="1" s="1"/>
  <c r="L827" i="1" s="1" a="1"/>
  <c r="L827" i="1" s="1"/>
  <c r="K813" i="1" a="1"/>
  <c r="K813" i="1" s="1"/>
  <c r="L813" i="1" s="1" a="1"/>
  <c r="L813" i="1" s="1"/>
  <c r="K795" i="1" a="1"/>
  <c r="K795" i="1" s="1"/>
  <c r="L795" i="1" s="1" a="1"/>
  <c r="L795" i="1" s="1"/>
  <c r="K781" i="1" a="1"/>
  <c r="K781" i="1" s="1"/>
  <c r="L781" i="1" s="1" a="1"/>
  <c r="L781" i="1" s="1"/>
  <c r="K763" i="1" a="1"/>
  <c r="K763" i="1" s="1"/>
  <c r="L763" i="1" s="1" a="1"/>
  <c r="L763" i="1" s="1"/>
  <c r="K749" i="1" a="1"/>
  <c r="K749" i="1" s="1"/>
  <c r="L749" i="1" s="1" a="1"/>
  <c r="L749" i="1" s="1"/>
  <c r="K731" i="1" a="1"/>
  <c r="K731" i="1" s="1"/>
  <c r="L731" i="1" s="1" a="1"/>
  <c r="L731" i="1" s="1"/>
  <c r="K717" i="1" a="1"/>
  <c r="K717" i="1" s="1"/>
  <c r="L717" i="1" s="1" a="1"/>
  <c r="L717" i="1" s="1"/>
  <c r="K699" i="1" a="1"/>
  <c r="K699" i="1" s="1"/>
  <c r="L699" i="1" s="1" a="1"/>
  <c r="L699" i="1" s="1"/>
  <c r="K685" i="1" a="1"/>
  <c r="K685" i="1" s="1"/>
  <c r="L685" i="1" s="1"/>
  <c r="K667" i="1" a="1"/>
  <c r="K667" i="1" s="1"/>
  <c r="L667" i="1" s="1"/>
  <c r="K653" i="1" a="1"/>
  <c r="K653" i="1" s="1"/>
  <c r="L653" i="1" s="1"/>
  <c r="K635" i="1" a="1"/>
  <c r="K635" i="1" s="1"/>
  <c r="L635" i="1" s="1"/>
  <c r="K617" i="1" a="1"/>
  <c r="K617" i="1" s="1"/>
  <c r="L617" i="1" s="1"/>
  <c r="K601" i="1" a="1"/>
  <c r="K601" i="1" s="1"/>
  <c r="L601" i="1" s="1"/>
  <c r="K588" i="1" a="1"/>
  <c r="K588" i="1" s="1"/>
  <c r="L588" i="1" s="1"/>
  <c r="K570" i="1" a="1"/>
  <c r="K570" i="1" s="1"/>
  <c r="L570" i="1" s="1"/>
  <c r="K556" i="1" a="1"/>
  <c r="K556" i="1" s="1"/>
  <c r="L556" i="1" s="1"/>
  <c r="K538" i="1" a="1"/>
  <c r="K538" i="1" s="1"/>
  <c r="L538" i="1" s="1"/>
  <c r="K524" i="1" a="1"/>
  <c r="K524" i="1" s="1"/>
  <c r="L524" i="1" s="1"/>
  <c r="K506" i="1" a="1"/>
  <c r="K506" i="1" s="1"/>
  <c r="L506" i="1" s="1"/>
  <c r="K492" i="1" a="1"/>
  <c r="K492" i="1" s="1"/>
  <c r="L492" i="1" s="1"/>
  <c r="K474" i="1" a="1"/>
  <c r="K474" i="1" s="1"/>
  <c r="L474" i="1" s="1"/>
  <c r="K460" i="1" a="1"/>
  <c r="K460" i="1" s="1"/>
  <c r="L460" i="1" s="1"/>
  <c r="K442" i="1" a="1"/>
  <c r="K442" i="1" s="1"/>
  <c r="L442" i="1" s="1"/>
  <c r="K428" i="1" a="1"/>
  <c r="K428" i="1" s="1"/>
  <c r="L428" i="1" s="1"/>
  <c r="K410" i="1" a="1"/>
  <c r="K410" i="1" s="1"/>
  <c r="L410" i="1" s="1"/>
  <c r="K396" i="1" a="1"/>
  <c r="K396" i="1" s="1"/>
  <c r="L396" i="1" s="1"/>
  <c r="K378" i="1" a="1"/>
  <c r="K378" i="1" s="1"/>
  <c r="L378" i="1" s="1"/>
  <c r="K350" i="1" a="1"/>
  <c r="K350" i="1" s="1"/>
  <c r="L350" i="1" s="1"/>
  <c r="K322" i="1" a="1"/>
  <c r="K322" i="1" s="1"/>
  <c r="L322" i="1" s="1"/>
  <c r="K294" i="1" a="1"/>
  <c r="K294" i="1" s="1"/>
  <c r="L294" i="1" s="1"/>
  <c r="K266" i="1" a="1"/>
  <c r="K266" i="1" s="1"/>
  <c r="L266" i="1" s="1"/>
  <c r="K231" i="1" a="1"/>
  <c r="K231" i="1" s="1"/>
  <c r="L231" i="1" s="1"/>
  <c r="K191" i="1" a="1"/>
  <c r="K191" i="1" s="1"/>
  <c r="L191" i="1" s="1"/>
  <c r="K151" i="1" a="1"/>
  <c r="K151" i="1" s="1"/>
  <c r="L151" i="1" s="1"/>
  <c r="K127" i="1" a="1"/>
  <c r="K127" i="1" s="1"/>
  <c r="L127" i="1" s="1"/>
  <c r="K90" i="1" a="1"/>
  <c r="K90" i="1" s="1"/>
  <c r="L90" i="1" s="1"/>
  <c r="K34" i="1" a="1"/>
  <c r="K34" i="1" s="1"/>
  <c r="L34" i="1" s="1"/>
  <c r="K367" i="1" a="1"/>
  <c r="K367" i="1" s="1"/>
  <c r="L367" i="1" s="1"/>
  <c r="K353" i="1" a="1"/>
  <c r="K353" i="1" s="1"/>
  <c r="L353" i="1" s="1"/>
  <c r="K335" i="1" a="1"/>
  <c r="K335" i="1" s="1"/>
  <c r="L335" i="1" s="1"/>
  <c r="K321" i="1" a="1"/>
  <c r="K321" i="1" s="1"/>
  <c r="L321" i="1" s="1"/>
  <c r="K303" i="1" a="1"/>
  <c r="K303" i="1" s="1"/>
  <c r="L303" i="1" s="1"/>
  <c r="K290" i="1" a="1"/>
  <c r="K290" i="1" s="1"/>
  <c r="L290" i="1" s="1"/>
  <c r="K272" i="1" a="1"/>
  <c r="K272" i="1" s="1"/>
  <c r="L272" i="1" s="1"/>
  <c r="K258" i="1" a="1"/>
  <c r="K258" i="1" s="1"/>
  <c r="L258" i="1" s="1"/>
  <c r="K244" i="1" a="1"/>
  <c r="K244" i="1" s="1"/>
  <c r="L244" i="1" s="1"/>
  <c r="K230" i="1" a="1"/>
  <c r="K230" i="1" s="1"/>
  <c r="L230" i="1" s="1"/>
  <c r="K213" i="1" a="1"/>
  <c r="K213" i="1" s="1"/>
  <c r="L213" i="1" s="1"/>
  <c r="K200" i="1" a="1"/>
  <c r="K200" i="1" s="1"/>
  <c r="L200" i="1" s="1"/>
  <c r="K183" i="1" a="1"/>
  <c r="K183" i="1" s="1"/>
  <c r="L183" i="1" s="1"/>
  <c r="K164" i="1" a="1"/>
  <c r="K164" i="1" s="1"/>
  <c r="L164" i="1" s="1"/>
  <c r="K148" i="1" a="1"/>
  <c r="K148" i="1" s="1"/>
  <c r="L148" i="1" s="1"/>
  <c r="K130" i="1" a="1"/>
  <c r="K130" i="1" s="1"/>
  <c r="L130" i="1" s="1"/>
  <c r="K114" i="1" a="1"/>
  <c r="K114" i="1" s="1"/>
  <c r="L114" i="1" s="1"/>
  <c r="K99" i="1" a="1"/>
  <c r="K99" i="1" s="1"/>
  <c r="L99" i="1" s="1"/>
  <c r="K81" i="1" a="1"/>
  <c r="K81" i="1" s="1"/>
  <c r="L81" i="1" s="1"/>
  <c r="K57" i="1" a="1"/>
  <c r="K57" i="1" s="1"/>
  <c r="L57" i="1" s="1"/>
  <c r="K20" i="1" a="1"/>
  <c r="K20" i="1" s="1"/>
  <c r="L20" i="1" s="1"/>
  <c r="K363" i="1" a="1"/>
  <c r="K363" i="1" s="1"/>
  <c r="L363" i="1" s="1"/>
  <c r="K349" i="1" a="1"/>
  <c r="K349" i="1" s="1"/>
  <c r="L349" i="1" s="1"/>
  <c r="K331" i="1" a="1"/>
  <c r="K331" i="1" s="1"/>
  <c r="L331" i="1" s="1"/>
  <c r="K317" i="1" a="1"/>
  <c r="K317" i="1" s="1"/>
  <c r="L317" i="1" s="1"/>
  <c r="K299" i="1" a="1"/>
  <c r="K299" i="1" s="1"/>
  <c r="L299" i="1" s="1"/>
  <c r="K285" i="1" a="1"/>
  <c r="K285" i="1" s="1"/>
  <c r="L285" i="1" s="1"/>
  <c r="K267" i="1" a="1"/>
  <c r="K267" i="1" s="1"/>
  <c r="L267" i="1" s="1"/>
  <c r="K254" i="1" a="1"/>
  <c r="K254" i="1" s="1"/>
  <c r="L254" i="1" s="1"/>
  <c r="K236" i="1" a="1"/>
  <c r="K236" i="1" s="1"/>
  <c r="L236" i="1" s="1"/>
  <c r="K223" i="1" a="1"/>
  <c r="K223" i="1" s="1"/>
  <c r="L223" i="1" s="1"/>
  <c r="K209" i="1" a="1"/>
  <c r="K209" i="1" s="1"/>
  <c r="L209" i="1" s="1"/>
  <c r="K189" i="1" a="1"/>
  <c r="K189" i="1" s="1"/>
  <c r="L189" i="1" s="1"/>
  <c r="K172" i="1" a="1"/>
  <c r="K172" i="1" s="1"/>
  <c r="L172" i="1" s="1"/>
  <c r="K159" i="1" a="1"/>
  <c r="K159" i="1" s="1"/>
  <c r="L159" i="1" s="1"/>
  <c r="K143" i="1" a="1"/>
  <c r="K143" i="1" s="1"/>
  <c r="L143" i="1" s="1"/>
  <c r="K126" i="1" a="1"/>
  <c r="K126" i="1" s="1"/>
  <c r="L126" i="1" s="1"/>
  <c r="K110" i="1" a="1"/>
  <c r="K110" i="1" s="1"/>
  <c r="L110" i="1" s="1"/>
  <c r="K98" i="1" a="1"/>
  <c r="K98" i="1" s="1"/>
  <c r="L98" i="1" s="1"/>
  <c r="K79" i="1" a="1"/>
  <c r="K79" i="1" s="1"/>
  <c r="L79" i="1" s="1"/>
  <c r="K55" i="1" a="1"/>
  <c r="K55" i="1" s="1"/>
  <c r="L55" i="1" s="1"/>
  <c r="K24" i="1" a="1"/>
  <c r="K24" i="1" s="1"/>
  <c r="L24" i="1" s="1"/>
  <c r="K84" i="1" a="1"/>
  <c r="K84" i="1" s="1"/>
  <c r="L84" i="1" s="1"/>
  <c r="K66" i="1" a="1"/>
  <c r="K66" i="1" s="1"/>
  <c r="L66" i="1" s="1"/>
  <c r="K50" i="1" a="1"/>
  <c r="K50" i="1" s="1"/>
  <c r="L50" i="1" s="1"/>
  <c r="K35" i="1" a="1"/>
  <c r="K35" i="1" s="1"/>
  <c r="L35" i="1" s="1"/>
  <c r="K19" i="1" a="1"/>
  <c r="K19" i="1" s="1"/>
  <c r="L19" i="1" s="1"/>
  <c r="K82" i="1" a="1"/>
  <c r="K82" i="1" s="1"/>
  <c r="L82" i="1" s="1"/>
  <c r="K67" i="1" a="1"/>
  <c r="K67" i="1" s="1"/>
  <c r="L67" i="1" s="1"/>
  <c r="K52" i="1" a="1"/>
  <c r="K52" i="1" s="1"/>
  <c r="L52" i="1" s="1"/>
  <c r="K33" i="1" a="1"/>
  <c r="K33" i="1" s="1"/>
  <c r="L33" i="1" s="1"/>
  <c r="K17" i="1" a="1"/>
  <c r="K17" i="1" s="1"/>
  <c r="L1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TH-USD" description="Connection to the 'ETH-USD' query in the workbook." type="5" refreshedVersion="6" background="1" saveData="1">
    <dbPr connection="Provider=Microsoft.Mashup.OleDb.1;Data Source=$Workbook$;Location=ETH-USD;Extended Properties=&quot;&quot;" command="SELECT * FROM [ETH-US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<sst xmlns="http://schemas.openxmlformats.org/spreadsheetml/2006/main" count="9285" uniqueCount="3250">
  <si>
    <t>Txn Hash</t>
  </si>
  <si>
    <t>UnixTimestamp</t>
  </si>
  <si>
    <t>Date Time (UTC)</t>
  </si>
  <si>
    <t>Action</t>
  </si>
  <si>
    <t>Amount (Out)</t>
  </si>
  <si>
    <t>Token (Out)</t>
  </si>
  <si>
    <t>Amount (In)</t>
  </si>
  <si>
    <t>Token (In)</t>
  </si>
  <si>
    <t>Swapped Rate</t>
  </si>
  <si>
    <t>Swapped Pair</t>
  </si>
  <si>
    <t>DEX</t>
  </si>
  <si>
    <t>0x61eb1eb68d56c466f7a3424d12c13881e61133eab0ce5d77e41804f58c1e026c</t>
  </si>
  <si>
    <t>Buy</t>
  </si>
  <si>
    <t xml:space="preserve"> ETH</t>
  </si>
  <si>
    <t xml:space="preserve"> REALTOKEN-16200-FULLERTON-AVE-DETROIT-MI</t>
  </si>
  <si>
    <t>ETH per REALTOKEN-16200-FULLERTON-AVE-DETROIT-MI</t>
  </si>
  <si>
    <t>Uniswap</t>
  </si>
  <si>
    <t>0x52cae275fe841ad1752cfe5fc7056d2f593c3f170f45dd85d716021ed2c2926b</t>
  </si>
  <si>
    <t>Swap</t>
  </si>
  <si>
    <t xml:space="preserve"> UNI-V1</t>
  </si>
  <si>
    <t>REALTOKEN-16200-FULLERTON-AVE-DETROIT-MI per UNI-V1</t>
  </si>
  <si>
    <t>0xe7316b4f820cf6b40cfd18a00535e4f817743130e9dbde2e4013f08805f462d6</t>
  </si>
  <si>
    <t>0xf8d71d43544b94c309e27689b9f51a15ae87fd7d9c1195ded1768db969014e8e</t>
  </si>
  <si>
    <t>0x2d731c0516597ef65659d9520ddb29309744cea0f72bb68efbc4c5a8c6121038</t>
  </si>
  <si>
    <t>0x49f80ebcced69923401a0c07cf0e50e04f830e4106c2bd37e25d4591afb6a388</t>
  </si>
  <si>
    <t>0x82571f2c2a59cb452788cf6057e7c12d183feb76ec3685983b570b5e9a333f37</t>
  </si>
  <si>
    <t>0xe92d9090ac629eab94f4e8aa693a43183dfe9df3220703d2ed2977d44cbde394</t>
  </si>
  <si>
    <t>0x0731487a36647b4bc8bf12c03e337bf8a9c41a5f21c97f1177e432701bc01897</t>
  </si>
  <si>
    <t>0x6e0cd65232860baf5ad239923277d58a3435a14847bf583d44f65522426e2eab</t>
  </si>
  <si>
    <t>0xe274b45ceb2df8f43cc31004d1ffd1d80fb3e2242fff5724d6afcbdde2c24653</t>
  </si>
  <si>
    <t>0x3b021be8b30935a67977deea7738d15fb3bf7bf192ca3b00f064448467b953d5</t>
  </si>
  <si>
    <t>0x38e8293e1ba81094b7c88a957ddd507b522bbe56d5a13864553313799c31120b</t>
  </si>
  <si>
    <t>0x9d24917d135a05c04da885affd0698cb5161897072a0fb4b453804d63e6bcc79</t>
  </si>
  <si>
    <t>0x64c93d8c4ea2e4f7337fd69d09a2f1c815a496fb361fd421c8fa54e65843a0c3</t>
  </si>
  <si>
    <t>0x815c40d3e432386767c482ace737b3c64611e0cc5ac6abd75b2a1af2d36ab970</t>
  </si>
  <si>
    <t>0xecff30506d55e20d7818bef25cc84e23bc6dc6b2dd6869eafff5ac603219e09e</t>
  </si>
  <si>
    <t>0x6547585fc74957ddb21330662c4bcfcf97d27929ed08b7d69688e23e5c88d16f</t>
  </si>
  <si>
    <t>0xee53e9d4e40d958abba467a4da6e7cc96613ec65b402fd596d7f14cc65d00701</t>
  </si>
  <si>
    <t>0x2580d2bafab8f93a00ba613837d37037d660ef3abb63fe9602b2ad4ae09a5de2</t>
  </si>
  <si>
    <t>0xd2853115484f35ae18a994e9811930842922a2938b8781375a2431e3f8d2c08e</t>
  </si>
  <si>
    <t>0xb5196fce1ceaa429f1b54069111fb4857c16f22df8527273b6b97efc2de04fc9</t>
  </si>
  <si>
    <t>0xf84ef5eb330756cdf3ae9565a851d4b726e457595428ad68c587cf1f650d6494</t>
  </si>
  <si>
    <t>0x5db8cfebdf74dd5e0d7f7e3ceb5c6bb020669c509ca4b4546e5cbc01c250562a</t>
  </si>
  <si>
    <t>0xf6a5fa4e871d5425b47361f89f779a427a06e213f63fdf5c275a5e1a57b04485</t>
  </si>
  <si>
    <t>0x2a8f8f22dcb9d1c7bc65e6f2abec9e62e9f8f0a7bf234d5bffb92e3040dd99e0</t>
  </si>
  <si>
    <t>0x8939c17c22bee09f95eff2b05e00fd9955f530f83a547d019a195b978c97a31d</t>
  </si>
  <si>
    <t>0xb9e34dbd5cb8897a4b53482cf66ea03aa1ab74770fc840058c106c933c8f5839</t>
  </si>
  <si>
    <t>0x082f19194a17185deb69a8db8784e20c05a206aa2274f7447a1b6a6a139d56d4</t>
  </si>
  <si>
    <t>0xaca599af77be9f8f5f483cbde9d21ba35f69b26887e9997431d719b9022c5de8</t>
  </si>
  <si>
    <t>0x4e1fb6db914a79f835a73d896660c6e66d1464f47153e71ddccfce5bdefa82ec</t>
  </si>
  <si>
    <t>0xb00c66ef037fa1acfed191a46132e91bf22cc7f88b18f3445719eaaf80f4f92e</t>
  </si>
  <si>
    <t>0xf933d6e26c89b28f26a1b7a3c79e7a19bf813b111298b7ffd5b40653f08b68b3</t>
  </si>
  <si>
    <t>0xdcfb1cc4d62e5cacee911b2fdc3ceb7e9010df7ad69c6fd916141f53870fb804</t>
  </si>
  <si>
    <t>0xfd6c2aaaeb191bc5bd3fc022c3dd0e3dbe2aaf3260db1e7c2db60ba98b39ef8b</t>
  </si>
  <si>
    <t>0x7fd256f506aa2eaa51c08ffb904ab94401a04a77e746a73fe022d1583501b40f</t>
  </si>
  <si>
    <t>0x97d7c4ab337a5a6b684af334d8216773bf26cce4cf91dc7d140fe6f9f41bba1d</t>
  </si>
  <si>
    <t>0x47ac6b397472639a9890c0cc941b6472cd6ca2b9cd259b1083f5949cfde29718</t>
  </si>
  <si>
    <t>0x9316148da21dbf2a6e203dcda5575fbc4233620750a8d322e11dbf9b3d018ae7</t>
  </si>
  <si>
    <t>0x91e0fb86f2750593c610cb113bc7e36a537e40f36705a637319da53b4ec3d4ce</t>
  </si>
  <si>
    <t>0xa3e43f6595166a65fe84e5a27ca5f66e767761ebda1e71a836abc2333546d451</t>
  </si>
  <si>
    <t>0xa7ff29bd507bd7bf323bba10467e624fbc27f184f4cb1b11570398ea9777302f</t>
  </si>
  <si>
    <t>0x35ce1d3b8876366b3f72591c4de9cf32e43e94822ba48ef9007ae763f46b534f</t>
  </si>
  <si>
    <t>0xc2b3400963044643c6e6015a0fbf54bf1d2be0d5d284e553bc7b004ebab49e73</t>
  </si>
  <si>
    <t>0xe0a421bd4f6a898e62e4e61fcfc90302c76b35213f9f8bc234f49f6c7e414f32</t>
  </si>
  <si>
    <t>0x23b325f8b82bff26e6cbfa11808240a90760b753b6d5770903f231da13f387f1</t>
  </si>
  <si>
    <t>0x0c6cbbaf9cf5e3f0487954e4ba90340c0cc0b250a6073d6dc497b4347bdc6607</t>
  </si>
  <si>
    <t>0x7190758f94b76e711aa722f38aafc57cc8629ae5f293c99c8c2a4bf1ddb8902a</t>
  </si>
  <si>
    <t>0xc347eaf55d2fe5118a17846fecfc35f3994691d445402040994bd8f97df23e7c</t>
  </si>
  <si>
    <t>0x168072021171d29341a2f604269a1b4b0569b469cef8fdcc3a383cd816bb6026</t>
  </si>
  <si>
    <t>0xbc1edcbf8f1e7c0f6444be0b88d7a8bf35f905ecd967fd30d2293870535cc4dd</t>
  </si>
  <si>
    <t>0xa4c04e833bf10d43a17f9ce1eb76a935fe2bdd03115459b43b0689c32341c7af</t>
  </si>
  <si>
    <t>0xf631cda2c6bb2b5b6a42ed7422dd5d4f026d7106700164bfbfc25857923663b8</t>
  </si>
  <si>
    <t>0x306b89c06cca32adcd449a8cd83f8ea9e6b66f7eb2fb55727edbff08e5ebeb4b</t>
  </si>
  <si>
    <t>0x54b25667daa8414004bc97aae6a90609280ca585f53088585ba322e4d6e2cc28</t>
  </si>
  <si>
    <t>0xca1940ad90c972a97fcca22a2c64359ea192ce8695cab1adf68dabcc44ce42c0</t>
  </si>
  <si>
    <t>0x8f0322e54dd7798e5d2f6bcb6ab3dd19cd86b1a5f3723d63274d2c1d868c706b</t>
  </si>
  <si>
    <t>0xae8e46159f448c82d24dda35e605f3f128c88f6a918f8eec4efc81bb73db8515</t>
  </si>
  <si>
    <t>0x467af93a14be20ea2789b18a53a83bf4a7178ffbe13a1953654c723dc5bb0ae6</t>
  </si>
  <si>
    <t>0x074ce9706b25d7241a2ae016dda61e4adfac624db61b1f630e5fd337ccc46c84</t>
  </si>
  <si>
    <t>0x2c631fd87b6edc9335ea8eb251bbcfa13dc2d586e8b69ed9acc62434481f47a7</t>
  </si>
  <si>
    <t>0x4a3d85369bfc3d90964b219896069b908f5a10c752c89368585781ece9b487dd</t>
  </si>
  <si>
    <t>0x9d96c55545ccd188d0df897109c507e12e921c1a9da606891885e0652d3f8745</t>
  </si>
  <si>
    <t>0xe9e1dc5b8806a2b4f2d2c38a7ec38392b7f2dd8ce45c10b64b66d7bf144aa1b9</t>
  </si>
  <si>
    <t>0x6deb0b4ed0cb0992168864316edef96bda38e19f91d3a734505f1e3c4031598f</t>
  </si>
  <si>
    <t>0x4a788afa6bb4fe5df9e694087a4866395857dd8e17429523377820ce20d9465b</t>
  </si>
  <si>
    <t>0xff4402a9925c26d7095581d55b47b15b2a7f67f1d5f49673218557c4ca321237</t>
  </si>
  <si>
    <t>0x942ebb7df62e216b7e5d3959a160f1ef9a17646866fef01abdf9e2a330d7308e</t>
  </si>
  <si>
    <t>0x141e449919a2f17651040b65797d8866aaea58b38a9fd8060e158968981a5f36</t>
  </si>
  <si>
    <t>0x1a6132b567e9339fc8ac2c9a51128ef0488b54a51607d6b46cac1dba9f290ec5</t>
  </si>
  <si>
    <t>UNI-V1 per REALTOKEN-16200-FULLERTON-AVE-DETROIT-MI</t>
  </si>
  <si>
    <t>0xa4e74c04550b73aad35ccaaa155cabcd009c1c8b589e7401c7742a4f6268226a</t>
  </si>
  <si>
    <t>0x4046a15396eb6c467ec3bdb5b8d70b3cfaba519755404c6f7d7dba72d03d6071</t>
  </si>
  <si>
    <t>0x61c0e7836fb4d155d9256f2425273d53ae9c92ec3f5ac8247a0b1bab379abfe0</t>
  </si>
  <si>
    <t>0x67133b3b4f6629ad1073bc4e839df0ff5bf8a08250dff655c49706bd83bd64f7</t>
  </si>
  <si>
    <t>0x11a8564745e85ea1395c48685cb39719b11f8997d8c50dee0b77baac550d48a6</t>
  </si>
  <si>
    <t>0x37ae441b0f5b20137d8e1433ea5f8eddd6441fc103d2cfb22ff1845ec2f4b3c0</t>
  </si>
  <si>
    <t>0xcdec66d99b5829cde4ff14bdab6a2eaccbeda147dc266e58c24c919947c7ac7c</t>
  </si>
  <si>
    <t>0x75e6fb1dde287c21da23a679566d5f622d573f0239fa0c7bc7d0be8e6cc01f33</t>
  </si>
  <si>
    <t>0x7606689e5f5c10378038ddb73116089c2bb5d6774df10133ce7eca66d589ab96</t>
  </si>
  <si>
    <t>0xeafb57d2b43ce8ff942e6eadbe669d7fc8e0abd9d22283d2885bd5d2988c87be</t>
  </si>
  <si>
    <t>0x0776d77d68b25ebb97e3f0f6352b2fe3617e175e7c319e0a621a3d994d53b76e</t>
  </si>
  <si>
    <t>0x0621d1dd22970f38f28eb8cd56dc63b3d04086c0eb63b56274b078acc8591e54</t>
  </si>
  <si>
    <t>0x9c2dc782c096a7c0a1bbc939a1dd699170d3428aada5178bcc4874c716d7be73</t>
  </si>
  <si>
    <t>0x7dc7df85aee269c333712e272a560cfdb4f58007218ede2adde6ed06108c9f93</t>
  </si>
  <si>
    <t>0x777469baba49912d645fdd77348d4e8a62efb5d1709e74b82c42a7940b5f9123</t>
  </si>
  <si>
    <t>Sell</t>
  </si>
  <si>
    <t>0xc60b1c0afda2a9f98d3fcfb6e94a5d3d9d132e44ddd963362bbd4c5599888f14</t>
  </si>
  <si>
    <t>0xdc5ebef7db50849ecbd228f3212876bf3431fdd4bf5365895b3f34ab56825f3c</t>
  </si>
  <si>
    <t>0x57506b9a80f4b4a15397e2eac60ef5a12a47ceaf3881a00e297a6dfc7aff7dfa</t>
  </si>
  <si>
    <t>0xf842a41c303fc746ef1c50544803984a8425f1e3f5f44e49b92e3268b5e69d56</t>
  </si>
  <si>
    <t>0x9aad6efd3ab16901ac0764afb67b4f443e0f5dd637fc65ac5378a55b11932a2e</t>
  </si>
  <si>
    <t>0xcfc74e9e0daa218c0af8c8df56e2172a9e987a177a123b846796df54f39f4903</t>
  </si>
  <si>
    <t>0x9f52eebe2403e8be8ac9de5d2bd19415650d0a4c9aaecfbab9ac0051a3b58840</t>
  </si>
  <si>
    <t>0x91bf43ee876d7b1aa922d5f77ad4a26765716295fbcc74afa9c73eee3daa172b</t>
  </si>
  <si>
    <t>0x0ef6608c22d848eee6d640ac4a23eebb37c7a840a640b8e76680862cbbadba01</t>
  </si>
  <si>
    <t>0xe9b3d65acef231f89f2c5d809851a5dfbd9deaab7cace97b77c6707e4676ea1f</t>
  </si>
  <si>
    <t>0x3fec16315718bced65f083610d4e6bbdcfc524902f7e4b5ca29953873de08858</t>
  </si>
  <si>
    <t>0x8d03672dca8c30b7ab7e760dc49a2265800c1f55125aedb91731fe53b6e105cc</t>
  </si>
  <si>
    <t>0x6771fba27dd6e98f19d59352a49614bd44747ceb97a34cdd6868e1a394f2109e</t>
  </si>
  <si>
    <t>0xe6ba79b7857583241aba0b0c5eb7c489d5e5d1983cfdb295b8ee66ece8aef49e</t>
  </si>
  <si>
    <t>0x823667cb0ee036aff1b40d588c4cf30e3d7de40e6943979cb51680b26a9befc9</t>
  </si>
  <si>
    <t>0xc2ff8b5c3b98f507f0f6e5457a06e813016b7628f751afa14ee4d11230f67af0</t>
  </si>
  <si>
    <t>0x3c8e4dc809f5b8bd0f43305154b57d407b0dd072ac1fddc645d80961f734166b</t>
  </si>
  <si>
    <t>0x3fedeb1525ffaa709b31f85245218f6c589e89744159173b1e0a89a660c149ce</t>
  </si>
  <si>
    <t>0x8c70e5e12b2b419dc6dd69cb5b06a04c6681c123027b99bf313aee62342d570f</t>
  </si>
  <si>
    <t>0x5db45f642763ecdd79267feb6fc92c514b7dca184a8195518210802d68703773</t>
  </si>
  <si>
    <t>0x1d7b1447bfaafb8c500f06d058a686c3b0c9c78b0cdbd2e32391cb7dd1e82908</t>
  </si>
  <si>
    <t>0x612259a3db152cbaa19954efaa61637136793d91aa66d5d2f11d6bbeb682f92b</t>
  </si>
  <si>
    <t>0x0aa98749ab33812d7c7828aa069c46964cd55058a71cf4c0158277ac579aa5dd</t>
  </si>
  <si>
    <t>0xa1ed7c9cc17cfc1a335599f737b02d8965c93c6150924fbc4aa6086c11cee581</t>
  </si>
  <si>
    <t>0x1eee5628a7523b5a395a93f34df3173c2f5b092bf84874395c1470b08297c5ab</t>
  </si>
  <si>
    <t>0x9c853a3948d9312cb156f70ccdf7393805b18c51cac884134add5a6b339dac31</t>
  </si>
  <si>
    <t>0x51916b3d576fd44b5a7f1370adb125feaa699f7091e931d2a2eacf676bf475af</t>
  </si>
  <si>
    <t>0x57bf6dd24fdb2d7fbb2a2e8645935949eac00c0719c68e9489641cfd1e49711a</t>
  </si>
  <si>
    <t>0x3f0057d6df766c98486b6603083e13a6b86b6e77cd534c6a7f11eb07568d12ba</t>
  </si>
  <si>
    <t>0x5da6987ead8b87664d92a88f6fd1a72ad754a14078208c389b82f60161b5d688</t>
  </si>
  <si>
    <t>0x4f6357d6c568a44e0b4f81cfc1718e3d3030b73bc59cd0d650c76c25f5d2ece9</t>
  </si>
  <si>
    <t>0xb419a1cd4435d2071a02491fbdc5f7b4e02b64e2a549792b5ca4361f6fe20f7b</t>
  </si>
  <si>
    <t>0x03add097bea4f7cdce0a763cbc6cc3c889763fe0c3fe978c794b01c33701885f</t>
  </si>
  <si>
    <t>0x60f385bf066ace489ddf113fa234a3f922d2fb41f4350b8e898dea77eae58d8c</t>
  </si>
  <si>
    <t>0xd55cb38d841d73d7407137a98178289cea98432f55f09b453ed0318fd483db19</t>
  </si>
  <si>
    <t>0xc9f8d9c4c717dc17e753eef97f9dcc695408a53edea0b5519739dda8e90b1e0f</t>
  </si>
  <si>
    <t>0x7d37ccae921346beb8e0dc0225f021d507f85844709b9605cf19ec1e0d41230b</t>
  </si>
  <si>
    <t>0xf54568dc35b8632371d921e3e1279e01999a9bec04ab84fadddcab804b1a480b</t>
  </si>
  <si>
    <t>0x45cdfd6b43247b014a58e65525a4e586fa1c6f50053e31f106f3b3144f0d2f73</t>
  </si>
  <si>
    <t>0xd2ef14cc27b9b3fe6320efbb7c7ba549103817a8023636524b0a49aadc73415c</t>
  </si>
  <si>
    <t>0xed4657beff056a34c91263f09d2a3689e1cbecf41cdb3701bf4372a07926db8d</t>
  </si>
  <si>
    <t>0x2673cfe26a0a9f879d3ed3d2f2d161bcc8cd37a2000d002a04f66f5523ee344e</t>
  </si>
  <si>
    <t>0xedeb159d3d0a1d7044d4a5201da9b5201f3c3333e6e28512ee1e168a887ee6ec</t>
  </si>
  <si>
    <t>0x3258d5a1647c6646a0e26a834b86eb13a45f1208e248e9d11cccdae2747ab3d8</t>
  </si>
  <si>
    <t>0xffcde66933c902d93fe8f998e82200827f32454332f68c817e3d92344bc6370f</t>
  </si>
  <si>
    <t>0x938318ebfb9850c42010349f1cae943edda9da21964ccad0c0992c5a3b7df06f</t>
  </si>
  <si>
    <t>0xd6a89b11b8cd813ed2bb31fa2dffe5e4906505e33ff4df78efca6d6fcec62362</t>
  </si>
  <si>
    <t>0xe33476147dc30f528e2b8a31873f067595e4fd4a3750301fcb68ba2ca5dad6a9</t>
  </si>
  <si>
    <t>0xd9f1838200125ecb3949fa9b4be3c8365eacf899b7f4b7e41e2237ced0a615a8</t>
  </si>
  <si>
    <t>0x9bb7e5619c2a06297b00b6d1018b71bb3cd9c7f18819343c0a14f15608cbf5d5</t>
  </si>
  <si>
    <t>0x4b4bc461bcd1e215bbeb9c41ce3dc267b52b8aef45469d727353e4549784dfba</t>
  </si>
  <si>
    <t>0xac6644037ecdcd4bbde8cef28a35075b969c68c0e69e0de661dd9b98b1ec4a15</t>
  </si>
  <si>
    <t>0xb2277596a2828cd42a479c10341c7e5132226a85c4b2beaa4b359f31452491b4</t>
  </si>
  <si>
    <t>0x1b96926b9df7afcf33194dcad2842452690441b76feb5f800d9585bdab6bb7b3</t>
  </si>
  <si>
    <t>0x388cf8081b3741c7effa842901de1021724b08271e40b6f52dad416bcd5aad60</t>
  </si>
  <si>
    <t>0xc4e67be9c29059cc7ab38b409e10ea5edd60d8bfd68fb27553d062f08a5c69b4</t>
  </si>
  <si>
    <t>0xaf21add098b855bfe912b91ee3cff0377eaf922750ddb3f246637a22dce785a2</t>
  </si>
  <si>
    <t>0xb9bb09235b311e1ba0c3fd769ab388497558b5fb3edc82386a7e060e3afb075a</t>
  </si>
  <si>
    <t>0x9b04d1809259db317027d00cc67a8e18bcca9b26a8183fe365d7489a5d63bf4a</t>
  </si>
  <si>
    <t>0xd38d5d986be1dcd3eb87762a5d4f4bd97b7ce1edafc7308f4ab560c46df69e46</t>
  </si>
  <si>
    <t>0xfd4dc21706619bc83575ea228e8bee3365517055e4ddef8e9311c30c44e0dc52</t>
  </si>
  <si>
    <t>0x87defb39776914c35d1fc5b1c7cbcd640ea4acd5a1dc8e2efbd29b774aadabcc</t>
  </si>
  <si>
    <t>0x6b37f57129cd397a483f01284d04d7cd9cc225f6421ca4a0060fbc2094f68e26</t>
  </si>
  <si>
    <t>0xb0e9f71100b8a23dcdab95bc7d8763b42054d2d251a95068dd030416d4cea3b4</t>
  </si>
  <si>
    <t>0xa3045f27407b3161d6b75a51c1a56da84863778ad06b3d8afb2ebe4224117aad</t>
  </si>
  <si>
    <t>0xeaa6ea417d0e34cdb452755d6ddf45ba4d69df3649f420107836676622188e87</t>
  </si>
  <si>
    <t>0x9ae29c22f15ed473e2736ddaa2b6b5fc92af8f0306e8e7231c4baf0e3ccbe960</t>
  </si>
  <si>
    <t>0xb6ee0a8b39f93eb68ced1a9a1a32e22a864df051e5d7d2e9c03f2d7be607c937</t>
  </si>
  <si>
    <t>0x6ec8eda2096e292ea1e0ff112587deeb1a8c5653568d4c4d18658b0ec94f75a2</t>
  </si>
  <si>
    <t>0xad6dbae75f549e96150835359d8d50d85baa6cb14e46b7ddbf604a9c3119b1c3</t>
  </si>
  <si>
    <t>0xc5b2aacff36ff410f6d18b6f5c0e0ec94754c266fb68957faec2b79cb42ddbf2</t>
  </si>
  <si>
    <t>0xaef4eb6c707e8641613816e085cb881df48bfaa3338e33cd88a46374237228ec</t>
  </si>
  <si>
    <t>0x2c024107f2d113e050034456bcb05b5dc551ef67fd723e5bbb84cbf3f7993799</t>
  </si>
  <si>
    <t>0xb03478e5f64f993fe3552b4062ac3e8fa552a776e074d4d1dc333f787778a080</t>
  </si>
  <si>
    <t>0x86857633774498404ef396b0a17c2c094540fb3e56d23013af93b64725d2dd86</t>
  </si>
  <si>
    <t>0xf30984de5eea74918afdb30692ca3632e8856b2d13a12cf2e03752e2a5ca603b</t>
  </si>
  <si>
    <t>0xbd15b47b686bb6a4699e7ad345615693b46d7d6c5c65d7aec76cc5220d2ada71</t>
  </si>
  <si>
    <t>0xa0b79bfd8df213f0c485ce36c43b5ee69f09c888bee78f86ea9d8809df628183</t>
  </si>
  <si>
    <t>0xc4b76fd427c65167a46e9f828cb581054ae75e53051f47e91890f254f7580cc1</t>
  </si>
  <si>
    <t>0xf595dd1ea00c3d7b529326752b7b2a4b353d4157e8a735c51d44f3e37f15f66d</t>
  </si>
  <si>
    <t>0x3f5472eff59e57bb47ec12d99c8fd99dc73903fbc589e2eb2c1a1e16858f16e0</t>
  </si>
  <si>
    <t>0xdfcf985bbc464ae96d3e29ff97fce0af0b17973aa7d261287b09fd70a4049fb8</t>
  </si>
  <si>
    <t>0x65f10aa51d5ea1107fbdad14c0f46fc7678e9300fa16ba79ace81c480e803852</t>
  </si>
  <si>
    <t>0xef1f5c208cf86784e6ff64e93e883e8580843f797232e320ab2bfcb53127f4e6</t>
  </si>
  <si>
    <t>0x18c3490f3b19d5af81fdf4017df34c30a31e8331c3f4360a34d9e7299bfb873e</t>
  </si>
  <si>
    <t>0x4e2c70081dac0b6f9309117a65406d7b3b099fc887bcf07fc4a881ea1de07f4f</t>
  </si>
  <si>
    <t>0x162edae35bdf5808d6162bbfd9ab1492f547523c262b724faa6585bd27adc81b</t>
  </si>
  <si>
    <t>0x25f3d50dc8fc7890b4cee9df6861d7550557477b447c886a5e72d3dd880ad7bb</t>
  </si>
  <si>
    <t>0x87c8176b425e7a385698809390fc64579b6ba375395ef64f8548c3d6d8d7b74a</t>
  </si>
  <si>
    <t>0xa19ca8afa4981cfc460a97fd60f434d9d49172c435a76f3e32199bc1a36e42ed</t>
  </si>
  <si>
    <t>0x58192c387d628e22ae5132952160050cfd47ad5497f6c9bb67991b9accbf4bfe</t>
  </si>
  <si>
    <t>0x444a7c19be9b719d575d7d271670728bcea651f0d7b08df293759e4941aa3493</t>
  </si>
  <si>
    <t>0x78113a584e2ae865db2947fad37817b6edc49fae11e1c62f42c30f98bbe0f315</t>
  </si>
  <si>
    <t>0xe3d27874df3919ad98cf58c5499ec4cfad138f34855cf8e2682570622a37ef37</t>
  </si>
  <si>
    <t>0xc068954d44dababf90d0a3c27d33c5c0b47cc7f9e0de74b34f26bc07e0848a19</t>
  </si>
  <si>
    <t>0x69a3a3c982c37a16623b19ac4fae10e10d14966da34e8143ee26ed36082ea6a3</t>
  </si>
  <si>
    <t>0x787cf3a6e9be69f0263546c462dbdbef73ad7807c53662551734390b99fa67aa</t>
  </si>
  <si>
    <t>0xaecf70311f02600d8567cc9b2760e8d5819a07751650f062d8af43eda9968052</t>
  </si>
  <si>
    <t>0x18f5f68f3d903adb369e202a06eb2233257c0b77a9d499460392551d1441e73c</t>
  </si>
  <si>
    <t>0xbed130ecb6adbfaf8ee87ae556ed6a3ed0979979fde77d22318bd8d98a57a821</t>
  </si>
  <si>
    <t>0x6e5b47770957636a8dbdbeefca40ba0bfe9ad51ab82e5bc635ebe803a914af8e</t>
  </si>
  <si>
    <t>0x4682c40af79af115d6700d139808418bf8436c5c917e4fe4e754a9e2eb54a38e</t>
  </si>
  <si>
    <t>0xdc3efea571e60d1bd81dbd7688bf0af9612ff6d7ba2112fa364acc168feb49d3</t>
  </si>
  <si>
    <t>0x8ae09bdcdf8454e9ee3ecad7488f597c76a84708bf426b1a21d5c6b2e37e0412</t>
  </si>
  <si>
    <t>0x198bffa731f1bc7604291f21bd646f8bf0b5641e51b711214ac89403d923d7a4</t>
  </si>
  <si>
    <t>0x837c80c8be8dbaf0bb108eac14bc4cd7b36990824ba8b01da1c0bf6b3a13e38b</t>
  </si>
  <si>
    <t>0x8d1a6ff63b3b68783b3675e5fd5efbd7c09a07eac99c07f56ec0d5e8c957e639</t>
  </si>
  <si>
    <t>0x54b05929aef6918f0e44a42d1a79f60b50467a22b24dbbb19ca753121f3761c3</t>
  </si>
  <si>
    <t>0x5f309ef8f9cf7408329edc8da14ee0bdd347fa4827d56c920db1baf5aec5da11</t>
  </si>
  <si>
    <t>0xf117541aa857f6a3e372791be9f91fed9c242a200f2fe3757b4e153607d9c90d</t>
  </si>
  <si>
    <t>0x24efc1c876ded2b26346cdacb3fb5bcaeb6e80344941d6edf94249db1c578ea3</t>
  </si>
  <si>
    <t>0xad8ca957382e2c9c60b239f9220db8176eb0024ac4693d3059ad0118175125e5</t>
  </si>
  <si>
    <t>0xf84b5ccc2543e64fddcc7a42edaf9232e4fa0e75ed31927b15a22c401593bbca</t>
  </si>
  <si>
    <t>0x4d87322550f1c1424d76bf8636707852f882186c6b457b2c54116a690d26acad</t>
  </si>
  <si>
    <t>0xb3f5b6b7c1f70d1aae81c10b93d79afe7ff9ad733fbe31096094e84d39a100fb</t>
  </si>
  <si>
    <t>0xa0689365332f7d7281e29c6154ebca3a18ba0cf63fc459604c711b26d190e32d</t>
  </si>
  <si>
    <t>0x1dff179a2b2e953473c468d43ef1418864a67335c303a3c50d8fba4e124d9572</t>
  </si>
  <si>
    <t>0xec20254b3703702768d05e7da13081e4311c11bf996cc1f77dcc419ce3f4813b</t>
  </si>
  <si>
    <t>0x8d064a218d3b3dcc64c6fdcd24e594857d726f0579c1606927a800144e3d2e60</t>
  </si>
  <si>
    <t>0x39d087234e45319842f96d3b38451d3edce7bf03005ccb4c2c486da69324d85a</t>
  </si>
  <si>
    <t>0x45c46a5d1f47e155b649a2c5948ed4100021d273849e75afb2bcc8c051ba8000</t>
  </si>
  <si>
    <t>0xd9561fe67155791bffd3d146a2acf20fae94dfe985804884a10207827ba86c35</t>
  </si>
  <si>
    <t>0xbed0e15a033a513e7468efb25c230a075986cb37f4fc172c84806e231f4a2b69</t>
  </si>
  <si>
    <t>0x70f1855c555442421d09f8d1b055f5a2e8d3ca81d8ac28e76e609f7c7b05cbd5</t>
  </si>
  <si>
    <t>0xe77e61d940ee552583c316dcfa15ef89c813cc3d591e7c05870aee994f1f9457</t>
  </si>
  <si>
    <t>0x1a4070741b360bbbe688dca149a063f62dcc820ffb40c21f921e0d4b954136e3</t>
  </si>
  <si>
    <t>0x6d5f269d31fc9c892a51c2b9bf0a21a244e2e18e19236ba25606f86d599b4f41</t>
  </si>
  <si>
    <t>0xd0da3ecd920d4c7457e771c393d91510f01b552566c1aaef2b34293314b0b818</t>
  </si>
  <si>
    <t>0x7561d46465d8423d6f77a629a424472052ffa729b22c207a3210039cb24b55af</t>
  </si>
  <si>
    <t>0xb97898b1ce7d0dce10f95204b5ce2169d5365638373f4fc803e634cd0e323ad4</t>
  </si>
  <si>
    <t>0x5a46ec77e53c13cf17ae3b8b0af005d6feec8c59c13ee0d674d3df4670a53aa2</t>
  </si>
  <si>
    <t>0x4b86a4813538a0de272157f91e38a6389c1246f166419936058cb05905e2bddb</t>
  </si>
  <si>
    <t>0x8bd9dfaf815f3b1c838a6327d21e375bdb5ef94c9690e473a2e91677c1dd57e7</t>
  </si>
  <si>
    <t>0xd63eaadaa77367b5f95165a875b6c95425e63f9501745cbd944960cf2f7209a0</t>
  </si>
  <si>
    <t>0x42b9dac429185da76472a3cf3c511e580c9a62580d0474767954dc4e7119faf9</t>
  </si>
  <si>
    <t>0xc82b7450edbd581510daa795dea6a8a5ca6992cd60f9e5fe8f83d01b99ffc2a8</t>
  </si>
  <si>
    <t>0x24d49c5a64c8d8d234f060ed169c11b271c300872341f64397e9004febb1f4f6</t>
  </si>
  <si>
    <t>0x284ec0ce196d6d211e281ae60a44955a246802db23b9e53315fde710de3ee1fe</t>
  </si>
  <si>
    <t>0xd213169b3cb802aca9e0cfad4039bb5662d7ea13e8761859876a422d36964b5f</t>
  </si>
  <si>
    <t>0x35253baad3920b468151c9d061932e4a3d09b36c8c36c7590518894e96c72d91</t>
  </si>
  <si>
    <t>0xca1b24c505f0ce021c5f1fa4869486043579706169f6d98a1054d510584c35e6</t>
  </si>
  <si>
    <t>0xe74460b4231282afad7abcd49d92125e8957e62b5f2133d49a4436f593471019</t>
  </si>
  <si>
    <t>0xcba5bac236e65451f44d1af137318221a350810dc6b4adac327dda55761c1142</t>
  </si>
  <si>
    <t>0xcd1b1ed4b22492b5c17f4c007ea082ac62d39469df34e9e961a519afc2b6d2f1</t>
  </si>
  <si>
    <t>0xead14e6e51a6c3172ddd756faf0fd181e4358b0de1f9735d47ef67ca190e7c46</t>
  </si>
  <si>
    <t>0x2af85dacefa189a39912f167aa9fa2eb5d44ff9ce7f724396f6780155d5b9f89</t>
  </si>
  <si>
    <t>0x61f0629ffc7feb9c0ffb5a0eaaa9749706e075dc27847a4c468ce81d1f7b8180</t>
  </si>
  <si>
    <t>0x46e7fb28fd0334d09347aea6f0477926eb8b8555a5d33ff2848f76123e320a90</t>
  </si>
  <si>
    <t>0x12054150f27ae5ee941523fc27807a1c0eb5997f256ecd838ce1b2ad5a07d3b7</t>
  </si>
  <si>
    <t>0xc844ac452b34540b4ef61fdc15d50cc60f5673adcca9ddc90c4088299a9fdfe6</t>
  </si>
  <si>
    <t>0xa6c0c5c016d0d1da0053f01484c3d465ead0e0d5bd4f32772de72e7b8654eb1a</t>
  </si>
  <si>
    <t>0xb62b5c61763edeb2e9a5f161d870a7221d8d4edc223c19bb05609453f9815249</t>
  </si>
  <si>
    <t>0x8d139308e41e069af2babc54c77bf9be436ba766168d898798a74ddb03d3d8e0</t>
  </si>
  <si>
    <t>0x3dc05aa9ee1adff2f994e05c1c086d3dcabae92405a4f3a58b79b155a10ebb43</t>
  </si>
  <si>
    <t>0x73c908136db27f8f255bf8d55e0eeedbdd03c911943e7d879b94a24d0e3b3f49</t>
  </si>
  <si>
    <t>0xf8271a85f39cf62d3bff21a325d5ef71d69627c1d2f16080b0735f658b6fbf67</t>
  </si>
  <si>
    <t>0x7f1ba67b230521671a7814cb09cfda3323d0432998d4bea6c44de6ff0e120ab4</t>
  </si>
  <si>
    <t>0x62a57dcbfcceab907cf702ab219065ace40aeffba5433e40e6a44ae8238439c0</t>
  </si>
  <si>
    <t>0x0293d20c563fb8f7ecb17f337044c78cf5e244e231a38c8295f5d2902ff14acc</t>
  </si>
  <si>
    <t>0x0cf170dcd90bc85bc6cf2df92a422c83b87cd4fb701ca463c903cf8cabb21056</t>
  </si>
  <si>
    <t>0x389fc0d4be566dfff3719d741dfa0cf1a404b1d893003490264bbcbbed896c1e</t>
  </si>
  <si>
    <t>0x8464793d085d156a8452cdb2417475b09b8ce222b47ca169f0c7dca9f76e2675</t>
  </si>
  <si>
    <t>0xf5f5785d7bf204f602dce89ca5c0e23a231a4dd1e91510a1f8f5c4f6578b2126</t>
  </si>
  <si>
    <t>0x4114fa5c5e97b7bcd6f53792eea965daecd57cf24a14d1e00c28010903f3661f</t>
  </si>
  <si>
    <t>0xec1ee1c2b5382922b5127d496b535794ad1db45cb64b60dd97bdc12e272cc4f7</t>
  </si>
  <si>
    <t>0x98608c9afe3c747bec7d62f65bcf52336bbe9c8e99a2b5b877a41c89f900e43a</t>
  </si>
  <si>
    <t>0x88e58d84a74abadc39eeb10873c8a32b900a9a20847e92371a801ac72920b069</t>
  </si>
  <si>
    <t>0x995c09b04800660ad3b8ca2ce30560629d2e4459bc4dc7d9d20be3cd7f2e0295</t>
  </si>
  <si>
    <t>0x9e483cda5126c58056d1df5fc77ec4fa418d92ea9ea3e068a2f9d1a402986625</t>
  </si>
  <si>
    <t>0xdfc2c08b3d9423dd31ecec905f1b5208ba92b95f34d3aa45b9124c927d49eb0f</t>
  </si>
  <si>
    <t>0x92e3dcad76ca3177a14db8745c5d179689ddec18300e3ed6dc45d6968f687824</t>
  </si>
  <si>
    <t>0xb89a898291db1a8232d2ff78ac7b181577688568caa70a11eb14dd7163a525e1</t>
  </si>
  <si>
    <t>0xe3644e4bf740eaf4e313bb18c5a01e204f4852be0730c7a3eb6b6cd8eac6e421</t>
  </si>
  <si>
    <t>0x3895b616bfd09f19b76516cc64ef32c084505c4e890eb25f519281ae23440f04</t>
  </si>
  <si>
    <t>0xd79a4cebd454d9100e3702cf46d30f16ed449d2de3f095c471f207b2cc3d4ae5</t>
  </si>
  <si>
    <t>0x5bbe1b8599cfb1f17ea3adf33062775927f0f2be5846e9b08ab124b82ab549c5</t>
  </si>
  <si>
    <t>0xcec6c82366783fa65cdd84d5ea903439121d65ced6051ffbe99675cdd5ecd711</t>
  </si>
  <si>
    <t>0x298e0afbb9f5d9553fd5f9b8234add8428752d521a43087a0a9e0d8cd5ce6b3e</t>
  </si>
  <si>
    <t>0x4c81899232fe6f88f08c881b955e5548c8c80232547a993fbed25ae54989a3e4</t>
  </si>
  <si>
    <t>0x2218beed44dcea49e18837e28902052f134f195b3fd89f1d94d1bb1c8e5b1c4a</t>
  </si>
  <si>
    <t>0x108213864f0a3f9f3f61993dac81d451d6847ddae86006f488a7160a726a428a</t>
  </si>
  <si>
    <t>0xa0051b20e8d2bf7f4e1407361befd2460fa5cedbb31b72b068b58920ebb281e6</t>
  </si>
  <si>
    <t>0x3a3ed6ff55a51f72c30e429488781fdedd41692d1b1ac8ee47a62978f60c4860</t>
  </si>
  <si>
    <t>0xee632a797062306e860739d4fe4c328d6344a535247604f5cc59cce74893f242</t>
  </si>
  <si>
    <t>0x7ab28b67053a11e39044db117675d0f87a9f3da4d6450ae4c6f4c83d3f557369</t>
  </si>
  <si>
    <t>0xa175aa02dec1225787121bc6991bbd2625f7c495d80b94e9fefc4d9543745af6</t>
  </si>
  <si>
    <t>0x13e2ef99ab2393a66b13dec3e14a456f5e289fa2d9c6ca713d5336775cbfba16</t>
  </si>
  <si>
    <t>0x3a70527002308a2bf880eee21ae9e9db649ba5aa3ed7cb40b478363b1307f85b</t>
  </si>
  <si>
    <t>0x3127b20e1740a63bb1d3283b2b0b8d5326339ac56b065e21ecf56eae8bec27cd</t>
  </si>
  <si>
    <t>0xbefc1894bb0ac5511e78ae8b1f9423cb201a3837c04e64257a3384a4317825e3</t>
  </si>
  <si>
    <t>0x425cf3861d0b4e65ce631f950eed8293f069dd84d1191c7e3c9710861e74acdf</t>
  </si>
  <si>
    <t>0x1b3b12964a38f457f04299a787accdbc9ac421403aadf729de02874dbfe17e51</t>
  </si>
  <si>
    <t>0x8d9c601d79bcef139b96a7b8b9b7a5b7bbffcf915ee53eb7cb6566a0a8a2af35</t>
  </si>
  <si>
    <t>0x290478ad412ca0215efd6242560c7209a2ffe3fe8f197e04a0d7d445d3c9657e</t>
  </si>
  <si>
    <t>0xb76c927d227ec11086945e20317b7a780b0d52e9d2d98c1d4a1851a409802f1b</t>
  </si>
  <si>
    <t>0x8192f588f3ca73631b3299011d8714cb2e2118a57adc55139e7df7e1403dbdb2</t>
  </si>
  <si>
    <t>0x3a3ec3c981059e98dd1b239199788f9061808fc869c9ca366099a1ca0a6c02ea</t>
  </si>
  <si>
    <t>0xe355fb2af80a12e36444787e371c891d9fcf8971fd941c158bd5cc4f0bd2390c</t>
  </si>
  <si>
    <t>0x80382634a8c852b1619431d7c81090a581f42b3cca59b00eafb5c34326fe60a0</t>
  </si>
  <si>
    <t>0x78bdfd2e2ad336b416372c03cbfe0577ca7305a0a3bac6e4814a410a337d8f49</t>
  </si>
  <si>
    <t>0x8e0d31263478d3a82a5e02b0dd5555d28ca20b310cad99810e40f760d0e85b8e</t>
  </si>
  <si>
    <t>0x3fa5dbd476a0c7acbacf3fc4ae38ac0ca1395d8a39ef6a4b60c89dcf4d7d7f57</t>
  </si>
  <si>
    <t>0xee0908bd9514701b11826d2977ce5ac50b3c8c9ddfb311186d77260de4696dc9</t>
  </si>
  <si>
    <t>0x0d84092328410e580dcd5f033dce5c7b0cf6826c99bae986c81441b61035d42e</t>
  </si>
  <si>
    <t>0xde2e88338dd2a6a22c678aa162b201f2b7896e24c39f2841fc918efaa434bb70</t>
  </si>
  <si>
    <t>0x5eaabd95190bf51faa03ca504ab74420593d68b7785044319e76655f141de462</t>
  </si>
  <si>
    <t>0xe95ec80ffca670b3562db0d7bbc736a39c25bd56c3cffa081f4d4d01290dc6cd</t>
  </si>
  <si>
    <t>0x079f236e239e67dffa4f68dc743e53cf7c977c9771e588d4ee976bbd271b70e7</t>
  </si>
  <si>
    <t>0x0ff34aa2e37b70275232b9754ebfd1a9f1be103bb92707f009086755cead48a6</t>
  </si>
  <si>
    <t>0xe7612da793856ff2a79e069eb75b18bf7e7cda1e79c74ada946e34b73eb31b3f</t>
  </si>
  <si>
    <t>0x2ebeb1858dfdad1621d6288e8884680747b6125e7553a2ec4fe9eb54b4c2e24c</t>
  </si>
  <si>
    <t>0x3a0ff43de46f6455d787f125b25d6e2fbe4940ee70a42717d64ce369f06660e9</t>
  </si>
  <si>
    <t>0xb6d90d9f46993e433c2e9f52fb9c87668c43755629d076e1ab9c1d75c1b01448</t>
  </si>
  <si>
    <t>0x72081db4af9222d1ce6c069b6e0caef37176a4467876c3066dba0059ca17d63d</t>
  </si>
  <si>
    <t>0x6c5286501e3b7d4f99a93be9023b4122c702a404ab689521812a62941d6c4bdd</t>
  </si>
  <si>
    <t>0x8a0ee2adb82f1fa0b738fd2fd9d604847ef3a62e5d95f08b3b5798676a3a70e4</t>
  </si>
  <si>
    <t>0x48475d4cbc83f717f1780af16be96bff0ee5337420393cd41c331836449c6a60</t>
  </si>
  <si>
    <t>0x0d9295e0cc6a3af463b3fdc2d79efed72a6aeb6b10d0b257e003df2305f80a13</t>
  </si>
  <si>
    <t>0xb8bad1f20d1e0f7164c6922da59d9163daad7d6c16e377bcbf2b51c0c539a111</t>
  </si>
  <si>
    <t>0x7f168658437c80b1d95343fe0d7a940df6013e3b8d47ce352eb4a72baf3a94b2</t>
  </si>
  <si>
    <t>0x03c4cd3304fe9a5307a0d57ff3514e21a10e5e11e5b7bf2b2ab282976f05d130</t>
  </si>
  <si>
    <t>0x9d0d96fdadface421a34d5fbee8fd683d96b075e9a93bd06af7601a9cfda9a29</t>
  </si>
  <si>
    <t>0xb329004791a36956229620287fc59d945ee60d424546f878ab65759ae87c1d25</t>
  </si>
  <si>
    <t>0x44a8501c85cdf733b1173200576bfaac436c48b5fddb88208a692f5d308d0bed</t>
  </si>
  <si>
    <t>0x67a23241317a60433dcfbdf4f9cc2f036331548bb698768b646b7d6fc9f22ad2</t>
  </si>
  <si>
    <t>0x76d2d55fbf5e517b9c1523e66789807b45f7eb3dfa716486893d2698f90be10f</t>
  </si>
  <si>
    <t>0x7bf3dc28606faed9736b69d813a2079a18ff10684db855ded385f511ecdc4f0a</t>
  </si>
  <si>
    <t>0x9b05863d8fccac7a49d17fb21cf7c9b18490d8692127f1379f6bbd20815bcaf2</t>
  </si>
  <si>
    <t>0xa952bcc0fae34fe35180054c48a4f1d23cd02d3a92cbe870cd75102047f6a249</t>
  </si>
  <si>
    <t>0x65b114da9491c04fae3e72e6468132172db6b3ea9872896c85ea6580c941f50d</t>
  </si>
  <si>
    <t>0x032b1c1f33c6eb6856b5645fb53938483ffb2ff34c70843c414d898db0477e81</t>
  </si>
  <si>
    <t>0x3b8cd3276569005f34c6630c1cd9c34daa8d198f287555559dc7c144728d050c</t>
  </si>
  <si>
    <t>0xe1ab7700368675b77db9e03d1fb0fb44a654332df565623935688b8662dbe068</t>
  </si>
  <si>
    <t>0x927dab165410e1de5ad497460cafb9b027aff65b8f598dfdbd8f6df3d7a0782c</t>
  </si>
  <si>
    <t>0x45f837a217918e4930ad0419094b2793e8d1af65d45b3920009b3a23953a9e89</t>
  </si>
  <si>
    <t>0x6cb6fb71ecfcc1bc799a5179428c1fc620f3ddad02b3cc152e4018ae982f6169</t>
  </si>
  <si>
    <t>0xd955e11e8b5a2ce5c1f85b8e4921404d1689f27008a8e0188204599a37500e5f</t>
  </si>
  <si>
    <t>0xe91a15d393dec30b24ad93d0765ae0f9c4fa4d9e7f14b2f4b3d8bad4a49cbc71</t>
  </si>
  <si>
    <t>0x1412f356d63fbd7886366371f9e8a0c9e2f6c87dd8615a9ee5aa868a2487cf2e</t>
  </si>
  <si>
    <t>0x15499b4156f4ff2c5e7eabfd70a4cd4fda0fd97be3e1b87194efc6e92bf662f1</t>
  </si>
  <si>
    <t>0x5bfedb6d4c425ba845fa452ca4f2b8b0460b8a4f90186de5dd0a1e68a92b1882</t>
  </si>
  <si>
    <t>0x6808fee715bfcd141979c3f04da2c3644f760bcbc57a27531a2f06db12746f53</t>
  </si>
  <si>
    <t>0xcce7dad30726f5f92c44f2ef920f45491b7448f8c77b2dd742d6ca6c85e825f5</t>
  </si>
  <si>
    <t>0x0f03bb042ca5dae88e10c17b9f35ba74837e6f0e17d42cddde9483f22af8fe9e</t>
  </si>
  <si>
    <t>0x6a1be3517f903536df1727fc490357e5e5da93b4731b0b354eeaf00b172d8402</t>
  </si>
  <si>
    <t>0x3674b4993063a1cc904599f744fbe614a91e5655d46e726d7ce5d263da3369ec</t>
  </si>
  <si>
    <t>0x1e511015d640ab5706f9154eed3b8749e5fd5054179741c54ff0ddac916990b3</t>
  </si>
  <si>
    <t>0x72a09cb2e0b9baf2bb166cc33d0a1f4ed69ff61782caeeacdf58a8d14e08761d</t>
  </si>
  <si>
    <t>0x4aed59294e9037d27a6023f90f69991f68ed9122bb262f7c9acdf45acf08f738</t>
  </si>
  <si>
    <t>0x956f312f80a3d7419b0c3fd32d0adf00a54ab676fd75166798e29ec61112c9e6</t>
  </si>
  <si>
    <t>0xe6f35974ba3af4784d4fb049068fe6038716ea9f130f3a574c03e69e9a1c747f</t>
  </si>
  <si>
    <t>0xac50479a41aa42105dbce25a8e1d689f52410c184a39b0c474e59543c7d7b1cf</t>
  </si>
  <si>
    <t>0x6731a4b34941632a088417e7943036b0d8ef73fe4cc3b9ab38335de82cc2a403</t>
  </si>
  <si>
    <t>0x9b9a09e3887c7da1e07c50abe3f8675e6cf6f6a3ac7901aeb26ba8264ba8a822</t>
  </si>
  <si>
    <t>0x21fd65af0740dafa7f6920025653aaa47cf6140978c864a0e682ce0b3f0ed007</t>
  </si>
  <si>
    <t>0x0b35330b78a5cfd5bf7b10f2c9aac453266fb723c99cbaa626c0362efd3d5637</t>
  </si>
  <si>
    <t>0xa8f3270c12b9f310068c1d1bccd168dcee199409c10248ae0f4a617e9795c4e8</t>
  </si>
  <si>
    <t>0x492c5e2c42a74fe9dfc2a21b86dca45d570d0a563ea5bd3a35ded82229eece9b</t>
  </si>
  <si>
    <t>0x38660145ced6a4188b2f442e2d9b7708a59182be8515b4073fa831eea95fa843</t>
  </si>
  <si>
    <t>0x659d2688bfe1d70522bcf90c3e562b13f8a804ae6a430ba64d3a1e16b4e0f5b9</t>
  </si>
  <si>
    <t>0x8667b68398a14e454a26b1ebd2aaf01f8b1c1a4ea3771bb4dc3dac70acfabab8</t>
  </si>
  <si>
    <t>0xbb7f73a1a0ba638d05df9c651820adc7ddedab19ef8e3ed29c2c28a2ae4c5a71</t>
  </si>
  <si>
    <t>0x2cf825448163ddcce34329febc95462120fce5cb28f488868d41959e6be7dad7</t>
  </si>
  <si>
    <t>0x5690f3abc6af3777d27c91f0f3276e530f692ffa99530585ffe30eca7a4bd7b2</t>
  </si>
  <si>
    <t>0x1405c98049cda3831b2f3dc03ccd47ce5cded939bbfac76af367b03ef7b4331c</t>
  </si>
  <si>
    <t>0x42f14fd285d4d6832cb6abd644fbe9a24ccf2c66fccafb1b197ba2629b09e295</t>
  </si>
  <si>
    <t>0xa21a2a2aebc7fcdac65ba8ceb3718a0b76cd335161ef99ee3d7cfddc19c9dda4</t>
  </si>
  <si>
    <t>0x88b546e221f8a7cb19eb40462e82d4390edd2ff20ccbe08baa90317762efff32</t>
  </si>
  <si>
    <t>0xbc5d3193953716a4137d780cf4b0095674d0e310298266347c2ee109bec7bb6e</t>
  </si>
  <si>
    <t>0xf8a12899f8a5705236780e6de111990d2ffb08f0e469eefc76361b8cd2689711</t>
  </si>
  <si>
    <t>0xbcf065cdb3f24a76169ce73fa13e8be4de310718d1c8fe5b9e2a49f090500950</t>
  </si>
  <si>
    <t>0x200cd34385c189fdeaff6177f4973109f4be1b3a76218ee2f1992d23c6dd78e0</t>
  </si>
  <si>
    <t>0x7b874da99472ae0cfb53c9b5742ab5a15a6b420c85693b52201c9fc52721f85f</t>
  </si>
  <si>
    <t>0x5874d89936af83c2f2efb1d18655205a1e9d9f49558366ae5923acf39ddee86a</t>
  </si>
  <si>
    <t>0x3878ab6bf43c1bb767d7f42f3bef6894612e35c0aa98beaa348a78b6922852ee</t>
  </si>
  <si>
    <t>0x0222a568ac9a7abbe3c2b10aad3c7ce54fea651e069712f5490a5923f2d39534</t>
  </si>
  <si>
    <t>0x67d44891c4f8d4fb1e8612acc4be836efb96ed32d885b27afa689690d737b396</t>
  </si>
  <si>
    <t>0x1c2db4392b9cd873056fadb52c62294cb475ebc1339493d2950d4155089e267c</t>
  </si>
  <si>
    <t>0x2ab30d5fe5056e29a5e4beaa0cfdc88ecc870400543889d3479565eb9bebef59</t>
  </si>
  <si>
    <t>0x03cd43f761fa87fec329e8c7f3b098861e77a5cbfcf8a08dfc041f487fa3c4d2</t>
  </si>
  <si>
    <t>0x88ebe8dc1cd59950761364b5d238ae46915648b51bed0ebf6c70dc5e8e78bd07</t>
  </si>
  <si>
    <t>0x1cd493aef658f2a959927192a0a583be3696e0510bc362e979b60b97ccfc92dd</t>
  </si>
  <si>
    <t>0x28a9a1ee25fac883e0aff0e69a091070ffdfb41d84dee5ad4fd2716084c866e5</t>
  </si>
  <si>
    <t>0x08d209377d04cefc8b4100037ff187add493f9fe6679482c0c8581f764ec535c</t>
  </si>
  <si>
    <t>0xd64e9a9733262730df56d1f76ed7116cd2baa81ecde9bc1a302abd22466fd214</t>
  </si>
  <si>
    <t>0xb27cfef4df0689713593a80d4bded2e100fd0dc1ecaf42d54ec33df1a0bc4283</t>
  </si>
  <si>
    <t>0x30381379345714fc67fff84bda67d9705062bea5b60e539d043e3d32ebf4b588</t>
  </si>
  <si>
    <t>0xd293cc3be6acab2ce27dbb35c52e4cde2951d65605f269dc4bb63b2e8fd40074</t>
  </si>
  <si>
    <t>0xd58c31ff9900132c9d2df56c959d038a614e2e6a1db84414be5b3f564caf182b</t>
  </si>
  <si>
    <t>0xd8cb14ab9f993fb5a00d7535ac69aff95c325db65a52678ee829725773ec5789</t>
  </si>
  <si>
    <t>0x58e44df49b7cabcb0c3341c71cf43635cbe2bbbe16069583f4fe2cf8eff814e7</t>
  </si>
  <si>
    <t>0x010c72ee3fa0dcac07fb49542e395b909beefca0615d430055ae2d7f7dc91410</t>
  </si>
  <si>
    <t>0xba8f30ace8cc0f666de26b7b23aa264ea248fd23c0535294cb579b516ffaf7a0</t>
  </si>
  <si>
    <t>0x5d3b3db1255f9b810d75b067c288824cc0da604250cd9f9432eb3c24475ef2da</t>
  </si>
  <si>
    <t>0x855c9cfa6b437846a329b6d6733b946282dede1609cbe829b4f3a98706b95b9e</t>
  </si>
  <si>
    <t>0x95526c024f91d7fa05670884f9c99cad503c6c9535df86e2f3601d63cc862be0</t>
  </si>
  <si>
    <t>0xdc6028c178989d3fffc790a502cece3853cb5b14714b9e1f3b395fc807c93ecb</t>
  </si>
  <si>
    <t>0x4068848219f9cf779f077a5bae17376e935d81fab3c71ec62202ec13d51e6617</t>
  </si>
  <si>
    <t>0x0eea627434c82994ef2f4e24b78fd660b0042824a9ab7a0caa46b1aa337682de</t>
  </si>
  <si>
    <t>0x427c85646ea897518921cd5629e9dce8e4da666eeebb64eebfa26ce21069e911</t>
  </si>
  <si>
    <t>0x315e94a773d2ada9e3d537d5632055b12f73ea7dcfd76616d610ea5f3016a5c7</t>
  </si>
  <si>
    <t>0xd0696e8153e8c51b498a083ac86f074537c50a3a845256d85aeda22b2f61e571</t>
  </si>
  <si>
    <t>0x93499d140db1558349c42f7a91ef37d53b7b742be00d3870d09d71018e42a1c9</t>
  </si>
  <si>
    <t>0x20a35f053d056a70e355a69b3b1337788507b4ee44442c0710fcdac4709e7e7d</t>
  </si>
  <si>
    <t>0x94d6a5da7366f3b8465d3bb7ec6ac1b72677f391d99147fbdc4690e1183dd413</t>
  </si>
  <si>
    <t>0x9a55a0cadb45df7feca10a181e65f5ca1481c4f4fa3d178de81f767299dfc863</t>
  </si>
  <si>
    <t>0x62e3a224d2633ceafbb74763758234a865f25d520668319680f4d2966651fe0f</t>
  </si>
  <si>
    <t>0xbeb65d263bef531a5db67405ac6f199a2c4c4272249123789f8a2756da252216</t>
  </si>
  <si>
    <t>0x1dc86340fe2836f35b7f1860ffedfcb99602ce93ccc36295e81ab871384e41e1</t>
  </si>
  <si>
    <t>0xb6ba406ceca301c0f90e1c318abb70dbfc00dc1c8b12beaef7021ca06955557b</t>
  </si>
  <si>
    <t>0x0befda8f3a9d5acd6efbc99f54bac0b9df1937e386fa37dcb888832da05c661e</t>
  </si>
  <si>
    <t>0x8ead18cf984bfbbdfc413b6344e6256f0fd1e705c2a43f4a52a24d3a21886c87</t>
  </si>
  <si>
    <t>0x85e4637e1450c54009929fb2df093c274cd1f024d8e4dd36e6e245d52a81ba9b</t>
  </si>
  <si>
    <t>0xf3f3c19a74a6de7be7d72e698f665d090d4cfa9f87d62fc2011c43698df9b534</t>
  </si>
  <si>
    <t>0xa83a0898e388bed508e16e640a5a9aec7a583eb415f4ede3c244153f0880c20c</t>
  </si>
  <si>
    <t>0x8b476b1d975808eda490e9f1d4eedf77fd025a40ce10897af8ed97d3594853de</t>
  </si>
  <si>
    <t>0xfb91bf9471c649effceb9c344489f9e9e341c7a8234476f26fb6eee9e1fa6299</t>
  </si>
  <si>
    <t>0x8eecd0dfe650a8229a86adb6723fb86ac4c77aac82dea0cf99d1335536c8e7fc</t>
  </si>
  <si>
    <t>0x05d5a01b34e3bc5ba7ed687dc80329e08faa47840b111eb5260f6e0331ed5098</t>
  </si>
  <si>
    <t>0x51fb47598c95af31b93f769380686b6b244fb19d86f7a0e622d7d225a9d0cc55</t>
  </si>
  <si>
    <t>0xb8510eb8662c27d03a8c73e8adb2453841c583086a7c97d81ca5aa171dd23074</t>
  </si>
  <si>
    <t>0x8ac14dc607352d3716e61ba2c42309f2ce8adf90da4ae4bf75d4689a122ed475</t>
  </si>
  <si>
    <t>0xf009107d9da55e4a0c2b73abaea16eb99e844973177e5ae8aa4ac9016764d6da</t>
  </si>
  <si>
    <t>0x751d8a76ae8a822693cd23544008920b5129fabc5ff345edaf885e7a26cca38f</t>
  </si>
  <si>
    <t>0x154b0087c67025b995399227adccf3d762f149d8f1465589b7f54c0e6415930f</t>
  </si>
  <si>
    <t>0xfa204ccf25abd678c084ff1c572ff21b8e20d2f8b76bcf2bef80fb375a4ef471</t>
  </si>
  <si>
    <t>0x318c8e5f7190ef59ffb9c328965bfd9712d8d78a3d07358cf2a6d25f810b7497</t>
  </si>
  <si>
    <t>0xe5eea1ed1f44a56d8680d9c9356dc6974e3af24918f7908f0f228a4f44360ec8</t>
  </si>
  <si>
    <t>0x2509111b583dea8002bf4ccc0c7d6c1f2de9cfced28b4340a073742d6d7baef3</t>
  </si>
  <si>
    <t>0xd10744570a9c92adc140339fbc3b0a5e701886893971041bd53024d342626023</t>
  </si>
  <si>
    <t>0xe3c8a503b86caaff3a6db2c5fc20b51aec6d1a829a66a002edeb9f41bdfd8163</t>
  </si>
  <si>
    <t>0xff2c16214cb0d49a0c5be2f58c0a87b29a34ebda5f1f7e56173b9fa8e485d600</t>
  </si>
  <si>
    <t>0xce6689bafcf26d087f3d24cbd97f11ea497daa67b4a099a265f77fda128ed98d</t>
  </si>
  <si>
    <t>0x8e55f8c102503173bb38ef38f3bf45361b33cc687d09d8267ef92d76985a1325</t>
  </si>
  <si>
    <t>0x9b86c979877be2eab8ee746139ea82bbe991932185d6c85cdb1933269eaf4dd9</t>
  </si>
  <si>
    <t>0xe5c1db24b282827fc6f34491ee19fe84884a3a1a249e00ef9d58b72fde597c74</t>
  </si>
  <si>
    <t>0xaa9e7a9dc3ed2f7fa71c77b756057149754380080e974ca47845c2a6aa9ed5d4</t>
  </si>
  <si>
    <t>0x1d1df341511cc4dc6a3887b25d858d8244b30261d9908e178eeaf91c8e29462d</t>
  </si>
  <si>
    <t>0x39c0ce1de73c533eaca467423eb704f78a7d0bcebf76b84c3d7b827bca01849b</t>
  </si>
  <si>
    <t>0xfec641f5df9555e3e6346cffe21f2ca6d484bf168411dc749371dda3c386fbf6</t>
  </si>
  <si>
    <t>0x19871673fe736bff315d527a9ecbfdfc548326dae2296e35b76e836ba0533ab6</t>
  </si>
  <si>
    <t>0xb45df5a3a221f08bc84767507445f130ce36c806238ecb0debef36472d45fdc9</t>
  </si>
  <si>
    <t>0x5a61892b5286e488e15dda2fd9a3cf9c6fa483a25cf28d9277413fe58177d3fe</t>
  </si>
  <si>
    <t>0xa01d0c4b8528549aa54333ad717b0121d1dfd405d75cade7571c953e93bd735a</t>
  </si>
  <si>
    <t>0x5e3308f808be53e5c9995c5caa73f478768208f19e71dad2b8200118e4e056b8</t>
  </si>
  <si>
    <t>0xa5cea2380ae2b9e6876d46b262c32c53750aadbe50f21f88d73c0472d97305d4</t>
  </si>
  <si>
    <t>0x3ab15b2362f0a42f4359e521f2d538489f5ba583e185713dea3e53f0a113244e</t>
  </si>
  <si>
    <t>0xc589ee8f73d19f4c61c56404c52acd6efbef8ac549e8e746aea43ff9c3806445</t>
  </si>
  <si>
    <t>0x3a2cbef5126adbb17b9b18ace50d66f0736b4db6a39e6d4b265f6e30cddfbdbb</t>
  </si>
  <si>
    <t>0xa618718d352c6e7af4f7f79e4531e389978cf613f2f60d76f4e215d2c5621057</t>
  </si>
  <si>
    <t>0xb85de20badca6a3f4f4dd9a47c536dc9e67acbf10c0a527d3b107218cbe54f54</t>
  </si>
  <si>
    <t>0x89e36ae8912f5595d27c9dc6e7a3da87ba2d9adbf43771e72ae08656d1be5c75</t>
  </si>
  <si>
    <t>0x5944c8dc88cca2704550c26bb78a9d471e21483f96472f1212b61b1b551744c3</t>
  </si>
  <si>
    <t>0x2694112e16d18c2ee04c517cc1debc2140130444de9bad028bf1683ea18b6c62</t>
  </si>
  <si>
    <t>0x17b753252d16c03c0909b69b743c394d0208f4cb05b40b7c44246c70b7355d1a</t>
  </si>
  <si>
    <t>0x8e97c863391f6ed4c1a19f23e6eb942efc722818b2e0080560fe3c0278f1f2f3</t>
  </si>
  <si>
    <t>0xcad6ce244578901599dd01da91c96b6dc0df3cefe34a551098a1ba79878f902b</t>
  </si>
  <si>
    <t>0x0f8fdb52b9a33b70788b239883437d99bd1f13eaf27e7d8d8716e96aef15930b</t>
  </si>
  <si>
    <t>0x034ab5c1091d4bb23633e834d67502225a11776498f0f77af5e4f1fbc9bcc196</t>
  </si>
  <si>
    <t>0x766ae1a5d8930cfc526c040a17707cc39b28af3193014c4996fdcf63ace1e807</t>
  </si>
  <si>
    <t>0x1bc5da5adabbdc61ed436909f7a4860c2a383aa2b53f8f8af20f14c606ce494c</t>
  </si>
  <si>
    <t>0xb491534dc87498437f92210f7d1d2cbd16e2672bfcb8edeb82e326f4e994e0df</t>
  </si>
  <si>
    <t>0x81fcd0fd0ada18c5788ba159e9c64b411199c7d561b0e6785920dfed949adb97</t>
  </si>
  <si>
    <t>0x41c18fd0e45bc2db0c0461c4bb5b9db325b0da0eb69400a1ab20181d00464a0a</t>
  </si>
  <si>
    <t>0xe6cea6f29758ff7749142115d1d8dc37f543611a5d1e752604bf37d8525a810a</t>
  </si>
  <si>
    <t>0x1ac2a859777bafef1bbd1058a5e0051a4091ced5e73d2448959c26d5482cec23</t>
  </si>
  <si>
    <t>0x040924b6ce7a0ee07c9e01cb13eefe5b078e580cb2134aa57caa6ca18f32f486</t>
  </si>
  <si>
    <t>0x0b640f5236f6c079c084bf1c8cc1fde44379dc5a9d57609b41f5f9f0cf9f4567</t>
  </si>
  <si>
    <t>0x6b967f12f7937b8a1fe7a728db1ff0824f1db18989a5b25b2620bdbd96beddbb</t>
  </si>
  <si>
    <t>0x94bf741d20e3632c86b6bfddd274d676e58fe37ba5084b40003221cce80f3552</t>
  </si>
  <si>
    <t>0x713ac2fecf78e9686b975665ba2cb29059333444c3586d346a6cedb4b2a18c2d</t>
  </si>
  <si>
    <t>0xf5b8aefe9d43e4eda65b6c49b5a8433f859c89fc2796420fc7b87c9df60d679f</t>
  </si>
  <si>
    <t>0xef1c00ec8db1a514275c60eff8937aaedb267d8bb08dad3a8ec9fcb32c0f45dc</t>
  </si>
  <si>
    <t>0xbe8de64009d13cf3135e2821381a2d984bd376f77cda2a5312f7025e86510afb</t>
  </si>
  <si>
    <t>0x3d7b4714d340eeab0c93e637461567a18626f611d93284a981dc4e6f89a882b7</t>
  </si>
  <si>
    <t>0x65351b72fed81e801434c63eca6ee3d65dc00a7226b8e6efef31b9efd4f6dd20</t>
  </si>
  <si>
    <t>0x40bc6c958224deddc83b27285eec2bdb9fcf4e4918f6c73466400a2850f12de7</t>
  </si>
  <si>
    <t>0xbd772f58b7963017a595d8b153fe991b01a8fa01ae6bfb98b33768341a53566c</t>
  </si>
  <si>
    <t>0x8767f6d2794634790a9bfee1ee2c21c57bf114a60034dbcafdf7eecb95b0e0db</t>
  </si>
  <si>
    <t>0x481e6ab06f1441d4f943ece7bc725effbe3d217d4f6fd12c105cf7f1eda04f4e</t>
  </si>
  <si>
    <t>0x67b7642cba756af5737305413823b0710b600eab1a80716fc6630cb935c69d2f</t>
  </si>
  <si>
    <t>0xcbaa5196f48497a8b463a061cad17a671fe7d85c34bcdf10be67e9ccbcdac52d</t>
  </si>
  <si>
    <t>0xbe05895212ca9197e94b4d99a7a5164b96319f61ad18b6e11763bd4cf74bcccc</t>
  </si>
  <si>
    <t>0xa2caf1630d9fce64e209bb130a62c8f7b64184a4d7db84c50f8e7723848cd604</t>
  </si>
  <si>
    <t>0x11e986101089a195100dd99656f1085fd2ce1dbc6ff89ce39538243b7bc829f4</t>
  </si>
  <si>
    <t>0xd6548d9afca6ed9ada3eb3642d6ca9ca592b18dca6936613a09b4fb54f3b01ef</t>
  </si>
  <si>
    <t>0x7b8718a95de843fab8a73ec32e29e20d7c32b146edb32497944ed14de50a5560</t>
  </si>
  <si>
    <t>0x908133fb1997c935bcaa6ee307622d8cb37579c8b1b399d2b9f4a77f1ea9ee7a</t>
  </si>
  <si>
    <t>0x4805a5b7199d44e601175667d3e668902f73f8fc53c733aefe08a76661c51d90</t>
  </si>
  <si>
    <t>0x112382d7f6a0fb9f30a33b7ad4816e543e4bd3443db0b589a5b85802fbfd1e65</t>
  </si>
  <si>
    <t>0x9bc1f0f6f0a69d57b9de26ac8e7df7516be119b06bf556c13744e9e26ed33da0</t>
  </si>
  <si>
    <t>0xb480ab5c5fc0240eb3c0c83ed610a62fae65255c40f56338e545943f951f848c</t>
  </si>
  <si>
    <t>0x64f0c6821623be28ba359b944789fdb489028918c1d3ace780d68a16cf5f6ba6</t>
  </si>
  <si>
    <t>0x582e42caad5a35a9c701045c9abac325f8344b5d056165bb76b9301274bd9169</t>
  </si>
  <si>
    <t>0xce81bf745fbb857d160f39a6667e484b7a417ffffe21f8d6a457a84aab9c54ae</t>
  </si>
  <si>
    <t>0x2d23f2683039570adb860e3f1ad5c750021501078030e9a077ceb2424c6f632f</t>
  </si>
  <si>
    <t>0xe280d3f72b155cf16779e3d15aa7fcabf2a4fe083e8823585ed8d209f13ec3d6</t>
  </si>
  <si>
    <t>0xd8dd1f2fad6e60662b2ec45928efc6060555ba3b72ccc35a28a3a62f39816fc1</t>
  </si>
  <si>
    <t>0xfcf3522cd47427291a18bf282291ac24a9bb856bfcbfe92fca5a5fa3c81eb086</t>
  </si>
  <si>
    <t>0x357772b77153a130014c6ed2c47229432174c43ff490aa82646a52b93ff75652</t>
  </si>
  <si>
    <t>0x35c866e7a6ee41d843b00fc52ed10af2ba1de8849a857e092b4fa808d66dc110</t>
  </si>
  <si>
    <t>0xe5490b4c3e7a87c2cb99ef2d4f07a091c047e3a1cfe5a3086c4e2c5a0e5dbe46</t>
  </si>
  <si>
    <t>0xe883345feeafcf57ec0f7420e7e4c6198cb1c8334c3dd0c7b19e7a71fc99e361</t>
  </si>
  <si>
    <t>0xe018faba691a33df5be5b04ebb3377bd74b7329c5759abb2a7dc36b30f667269</t>
  </si>
  <si>
    <t>0x1ad35fbbe57d1174b96cd0a08487fb70dea9c6d29b5fa7cccdf6565a4ea06e24</t>
  </si>
  <si>
    <t>0xc84952bfb9ba13a5352b949c6e2114b23da42760966be0ceebc26619119bb3da</t>
  </si>
  <si>
    <t>0xcdedc9451b168d163248088d0adcf341cf8bf3c07b3fa2dc4ab7a2676654e42e</t>
  </si>
  <si>
    <t>0x16d066ed671420249e4f50b83704a9e660d1799644bb57d34309ee0d94d8f499</t>
  </si>
  <si>
    <t>0xb0c4f8cdb061fb9175a4d0735a607735819a0e0aab133980a80c232af4900268</t>
  </si>
  <si>
    <t>0x20d4a3abc67ad8c43e9944e6755fcb5f816c0052c4a0800de3535aa0304835c4</t>
  </si>
  <si>
    <t>0x5e525a87ccdb0ac1525ebfddc9e04715a2b647f9cd5283e580725b415e62ed00</t>
  </si>
  <si>
    <t>0x360a86bcbfe6b87b6482cc34e16e058ff38258361cd9547d7d30a8ccbb6dd28d</t>
  </si>
  <si>
    <t>0x3ddd66ef68319b64b5545e777a0591fa988f250de5a09d4c97efd197bd7e2771</t>
  </si>
  <si>
    <t>0x3bdaa49a20206a87f08bc0f8c7323a27e8c2d6f5044b7b5767dd19add2bcaba2</t>
  </si>
  <si>
    <t>0xa3e4ec67a745d1e5951dc3888015afa0e722f8680af9ff82e3dcad1c9841db6b</t>
  </si>
  <si>
    <t>0x28de8de74858872af75c0c2733dc0f9044b466bd1a08833ea3aa017c36d5a713</t>
  </si>
  <si>
    <t>0x2c1eaf835d676290f8f03ee80670bbc523bed8de5a257169707ebd3e8bc1cbe1</t>
  </si>
  <si>
    <t>0x03f75675f9ae1255c49a4b671825d7e25bef0946eaf44b2381d52e6eb8ec1d96</t>
  </si>
  <si>
    <t>0xcde62d51d55b9fb8e51924657834dc96c2962745b85a95a18d2283ce2dacb540</t>
  </si>
  <si>
    <t>0xcd20c98b4fac7f193e324ea299fe0c5e2a3b61bfa3c629716ede28a6b1cd6d6b</t>
  </si>
  <si>
    <t>0x8d75a3d033036e95e61ce7e8ff9a63de27dfdc92cf8b7ffdc61ebf17a0492fd7</t>
  </si>
  <si>
    <t>0x8d520cdd572638cce1fabbb2d8841764e92a1b6810c8a08510d089db1876b878</t>
  </si>
  <si>
    <t>0x5679282c0fbcd40decaf68b5e93116a08fd7762796107d3d0dabc14b6a1cd0b2</t>
  </si>
  <si>
    <t>0x4491951ad0411e13f162f81f557fbfb059bbb72e4051e53e2ecb21b0437c4fde</t>
  </si>
  <si>
    <t>0x85c334717dd581058229ba8d9f30728e38b5efbdf754a668320d963b3a58240b</t>
  </si>
  <si>
    <t>0x5e1eaec209ebc78d50436c2b1e6e8280384051311fea86a82a3671cb52293349</t>
  </si>
  <si>
    <t>0x9a734ed7c5f9123b48393a5fb339bb988d352c17ea70a6761c95afffdf0efa0f</t>
  </si>
  <si>
    <t>0xb149e49419fd7ae84a909d599f57be1cf4015db01f571bfcda895ab5124ee216</t>
  </si>
  <si>
    <t>0x19ba5e924dd598642de8f563e91d9d1cd2ee57f6f28e2f90efe859ad6a4fd055</t>
  </si>
  <si>
    <t>0x77296fb234fbcf3b05d63a8d6babe21361220ca5ae108cccb6cbde22d8ca8c2b</t>
  </si>
  <si>
    <t>0x8fea55ab99774b2c2a84207f4778fa3e6493531965f7a3006708ab636daf4583</t>
  </si>
  <si>
    <t>0xc07b611652dfd2845dc18be018f0a2d1b437a2753798312b49019fd879682476</t>
  </si>
  <si>
    <t>0xe19c9d946e933123bf0001d75e330b2e64ed56a1aeda75ed9928fe6ca1da8b5f</t>
  </si>
  <si>
    <t>0xaf171e24d00f0295035311060f855c437be7a1f5db175389c67c3d2cb1b2ecc9</t>
  </si>
  <si>
    <t>0x10b77d58b1a6e611c4a35c7b992561bdf22f118981342055b43195f949d2a285</t>
  </si>
  <si>
    <t>0x27aa101c559cc6430c3046847233afc684cadd4a14e18d53c94a785c214946ec</t>
  </si>
  <si>
    <t>0xc51c8c12da1c24ecfd1f897d24ed37f8aaea120eb2acc880afb5fb53dfd72a0f</t>
  </si>
  <si>
    <t>0xeac85f75af68f56f7306236d7933ce091657919f81d71eb81281323f32605f62</t>
  </si>
  <si>
    <t>0x29e4436ea52abe8e1afc1c05264272e9dcad33fe0acd276f9f7cb07e98be7482</t>
  </si>
  <si>
    <t>0x8ee60c5407fb40a59eb1974988a9d07baca9b15cb4ed9808a6561861f5933281</t>
  </si>
  <si>
    <t>0x99b9a7db94d62b0d36050fd42c5efa9377f87fea4ef84a5f65d86187743aae5f</t>
  </si>
  <si>
    <t>0x7989f9635d89c823443e95d2942a4a4f4ca05afc4d6b038bacce2343f042470b</t>
  </si>
  <si>
    <t>0xb86d5197bd74b6d2420e86d948e712659ffb5ca497852ae14c2723ea99969509</t>
  </si>
  <si>
    <t>0x012c4689968c8dd7813a955f9df6d6e9622b2fa0ce7c1f6e16599340bf5cded0</t>
  </si>
  <si>
    <t>0x2018750f4311bdd850748404bfd3507b02da38e4aec9c0183cbccdbf31e78b3a</t>
  </si>
  <si>
    <t>0x9256b092c1502c8cc7e34dd70a7d6c063fcdfb08a6dbd5d40950e07cc495f06b</t>
  </si>
  <si>
    <t>0xfcdd40718d495f7d0f99597b07051c0ded1358cf32fc901099b2ea5b50ab4e66</t>
  </si>
  <si>
    <t>0x10bcba403150c5660f4af72a94dd8d159c9d6dce5232fb7ff85ffccc805ce72b</t>
  </si>
  <si>
    <t>0xd9777faf6dd4743c07e75b2949ad603fe9b3c37ede4234957da41367de7bae31</t>
  </si>
  <si>
    <t>0xa4e6b22a26711ceab55c27d7082b44d30047d66030484d53a41b1590164db7c9</t>
  </si>
  <si>
    <t>0x0b43a95fbd9f5aac9bc0c6023b3849f53825f1efe9513e943edc2a04ce071320</t>
  </si>
  <si>
    <t>0x127b9d0f7e1cb6bd39f8ff75658e5e66388568323c3fcee22f6eae962d6575e2</t>
  </si>
  <si>
    <t>0x66423fc466d7b5a5d805970d93866a29da27ff9f03eec7b6f0ff31c5e3d61229</t>
  </si>
  <si>
    <t>0x10ca4688aeb8229af8590469806c926686582492a07a68985232e43570b983f1</t>
  </si>
  <si>
    <t>0x33920ffdbf5c439414c90da8f99ddcd2df098b058862b971789fa4a06a218592</t>
  </si>
  <si>
    <t>0x2601987429aa6df8302838236813af55c40602ad25f26e0e6ceaf6d321f6674e</t>
  </si>
  <si>
    <t>0x268fdced6c8cec4c86be9f8a8ebf90629308611581e35a0fda6347c70ab92704</t>
  </si>
  <si>
    <t>0xb59dceba8149dc3ea95e8e4baec5c40e851d3208619f69c6fafdc2f70c6eadd4</t>
  </si>
  <si>
    <t>0x44daf3eff8e5283afd18e57cf87ec3713393095b60d1b852004751ea6bed3958</t>
  </si>
  <si>
    <t>0x220bd923203083de1d2b4956c7e27b1a112a61376b86f7757fd87bc5e057b177</t>
  </si>
  <si>
    <t>0xcb25665f4faca7cf8fb41017f508bdbd99f78af7ed8bf08c58caa0d5f7fb10c4</t>
  </si>
  <si>
    <t>0x2ed60b445b4ee65575b2244af4ed6dfac26bcb3d40ad303193fb1dfd087d43d6</t>
  </si>
  <si>
    <t>0x3ceb91e7302e417295499d179b7ffc37a49e90dfa80cb31a7aedce7b22755634</t>
  </si>
  <si>
    <t>0xa6e3be8169528902aa29fabde93d7b8db30c193b3c20410d7efc3bea437de789</t>
  </si>
  <si>
    <t>0x08bac108cefabc394a814b11f3141083e3045d6370d0240e6f42f2f4767f5a3f</t>
  </si>
  <si>
    <t>0xff0afc06a0be8596871e26881ed6502416153ba2c279a376bca3cd19142f2229</t>
  </si>
  <si>
    <t>0x7f278d811a48c316a6f5cf445cedc565b7993af739491026a83b58ece13de65c</t>
  </si>
  <si>
    <t>0x26930fb522882a76afac2081814c08665f453b31df5dd9c9fcfde1ed9f6effec</t>
  </si>
  <si>
    <t>0x90a16b23fe6a8fef37edb9ea4de01e638cf6fe01aaba531ba936e57d578d7582</t>
  </si>
  <si>
    <t>0x53336f42452330435bb5e868a3744a87f5dfcf26a4542e4d39088d94c6833ce1</t>
  </si>
  <si>
    <t>0x2551c67ad6eb71735c4d85bd9868adf3aa3f857bc9dc261954f8541ff4d06bc3</t>
  </si>
  <si>
    <t>0xc331bc2a01e4b2ba4b780a816b701984efa33cdaf926e571dd3baa3259c3f56c</t>
  </si>
  <si>
    <t>0xbe2b6885afe3ece16da666f488a0f4e322e44c124b7a468bde5c35f7d682bd25</t>
  </si>
  <si>
    <t>0x44252e587afc115a596595b32fbb2f7e451010a8e4e67bda8d17ec05dca318d8</t>
  </si>
  <si>
    <t>0x86a7e756b4a8e9e1489ee7141bceb4b47badb62df80bcae421724c0960ec4c4d</t>
  </si>
  <si>
    <t>0x9872b047d28ee54c3e6255a41168c1015f9c67c64cbbe5c72eb68069b81aa0d5</t>
  </si>
  <si>
    <t>0xfa80efa4306316c7e28842813497a4ed916a999e187004127bbcd44b399c1f6d</t>
  </si>
  <si>
    <t>0xb80aa0f3cfc456ecd05e69213785442f9ed2a413938abcf8b6adcfc27353d6b3</t>
  </si>
  <si>
    <t>0xce8493a8156a51b976b7ecd7b5b2b0deed1d5b163a92edc175f2641b110728d6</t>
  </si>
  <si>
    <t>0x1f3d3e601a90822272835edffd825f5a5135c51384c2c1f4ea52703d32cc097a</t>
  </si>
  <si>
    <t>0xe7a56e36afa731e8c3527ffa68fd6e9c6cb0a5a66a2d006653b7e00ed96013a2</t>
  </si>
  <si>
    <t>0x4cc777f1dd15f80b7228518aa50752cc87f0cf6b09210493917c4532fc95ab4d</t>
  </si>
  <si>
    <t>0xe9a9b78d3a9c5a600410cd5706ee98d060a9e71fa0a8f3379aa2334c01dcd3fd</t>
  </si>
  <si>
    <t>0xa037b4613a97ac8117379e4e9316e4ea9340988d904747b83025e067db6f10dd</t>
  </si>
  <si>
    <t>0x3c9f66257e7144222d390dbf2866993244a731ec8eeaf9a9d717b1683b03a775</t>
  </si>
  <si>
    <t>0x26b0b077ad90c182368763c7b5cdf77d087c5dc2d624bad7872f4a42d96e66c1</t>
  </si>
  <si>
    <t>0xaca0ecb0752191e640300bd88fa5beb2b7adf24e12582a6c08a3bd2bd71dbf6d</t>
  </si>
  <si>
    <t>0x9cca6817231761444a278da17fdd8ecbfa3cde4f1fae7579fbb2b4e68239bcb9</t>
  </si>
  <si>
    <t>0xb423ca5933c25cc313bbcf84394b0406bb0502ed10d4ac806d78bd0e80fe4ec4</t>
  </si>
  <si>
    <t>0x9fa596b2ea12e1c6e8b683772f383a883eb744c50a28bb9ed86a868ccd331482</t>
  </si>
  <si>
    <t>0xef5041003b95cc01baff9c0b1f172ff2b79c8a5c275c849f16680fcfaefaa6fd</t>
  </si>
  <si>
    <t>0xc72dee93fc24f71b627e63be96adaccf4602b31ea849672a7c6c8a1b771228d5</t>
  </si>
  <si>
    <t>0x87a9b904122a464372e64590df85496a4985333a4232ac6c6ff1cd0e0f04a1ed</t>
  </si>
  <si>
    <t>0x2fdebd67e7d7754579f7700d89c882c6a857ff2fe40491eddcf376c3a4930b48</t>
  </si>
  <si>
    <t>0x8472991129e6d7ee622435c58246603a6e60c0f5fd43bec7c73e4fff0b0f38f7</t>
  </si>
  <si>
    <t>0xfdda8fdcd06288d1fb80e51c4be413e4e45c0c60330066ac72e39f282da463db</t>
  </si>
  <si>
    <t>0x7b11911ac6ac35dc0510e6bd7c0e2a9c29fc35fa8eeab35c9e17e8ffce649c45</t>
  </si>
  <si>
    <t>0x877579439c06c1b4171b4fbe5462a9e24b31042c16f9821a296a28e40b289f45</t>
  </si>
  <si>
    <t>0xb70ee746b5c395b163345fa14f44042191be7bb7f385512d129eaf4eb1781503</t>
  </si>
  <si>
    <t>0x38e384c8e8b092e2e07eda979a0342e0e26306ad517b9dc2751085c97773c18d</t>
  </si>
  <si>
    <t>0x38e8249cacac43455b32ff61f1adafdc7dea22fee7bb198f73d065449d1dec46</t>
  </si>
  <si>
    <t>0x1ea1b7e9af9a0f0c2868300d2a96ea56ea4bd5c22bc388d5b79659be86956513</t>
  </si>
  <si>
    <t>0x132b6f865a1ed124b222190ac27185cb732dba9f3b0eae3921e9d75040d4cf68</t>
  </si>
  <si>
    <t>0xafcd3f0afea75212520759acbbf624ca01f5aca79024380e682c27bd08da5fcc</t>
  </si>
  <si>
    <t>0x986523809a3d269dcf55718e4b10de99fcdd794951a34fb9f6a4ae48515b8742</t>
  </si>
  <si>
    <t>0x0d8ed656d3fe5e18961b1f5997bd14fa3ea2abed10c177c8919c24a0627e9254</t>
  </si>
  <si>
    <t>0xa133a34ca5860d884350594a13ccc224af7e8d52a6d7bb5d61eec47631590b93</t>
  </si>
  <si>
    <t>0xdcde8597229464cee2137b9cbd151606df98ca8bc3420eaf59805d003e49ce63</t>
  </si>
  <si>
    <t>0xd8799b4f3067311b5d6de255117c8838b1be2a2a0fdaa3b92cab17bcb23659ec</t>
  </si>
  <si>
    <t>0x04264450bf9b026e4f1b49cb04dcd5983860f755e699a18e94e614ca7abc82a9</t>
  </si>
  <si>
    <t>0x348c35b8d42c81d9bac35431ff49d5715da7381d1612d1cdbbbbb43c02d1bbd6</t>
  </si>
  <si>
    <t>0x62d6f9e08eb4403c5bf591dfdc6f98eda18af0dd8eeebebf4eea89cf57065a82</t>
  </si>
  <si>
    <t>0xb94193f413ac55b6f4fa1a3b3c44daae6ea6995692e3f353203554254b7302d5</t>
  </si>
  <si>
    <t>0x16b6135dd7b755d455fcb3b25d8ac690328db60dd27459f4e384eef275737646</t>
  </si>
  <si>
    <t>0x82006feae710b46d4d3861d146194e8d0115b7ff3920a1da0f14995cbd4bdf54</t>
  </si>
  <si>
    <t>0x7955f25d742ab0ff7dfcca44e7ea0f63c8c00d40693a9d8c49b9b9cdd2d5f3a3</t>
  </si>
  <si>
    <t>0x137ea47c9c9fc2ee0912f1cfe412039ad386cb0d958909ff111d4498e9c1ce24</t>
  </si>
  <si>
    <t>0xa50874738e1c0d797c02aaa81588af51402d433cf8ae2e3619c84afd4de5f7f3</t>
  </si>
  <si>
    <t>0xcbf4d83ca8c98b809d711f23e38ec002c1a67db968ad0495f9ee530ae3a82592</t>
  </si>
  <si>
    <t>0xcfff75b614f548eab910f5cc271a7a8b9adf1a718e5ace681e2bd8b290613616</t>
  </si>
  <si>
    <t>0xa7f6257bdedbcf8ccb24d4c0193a7b712c1f35190f1c50fc47cf9c3eabada668</t>
  </si>
  <si>
    <t>0x699797d28f794b09b99526dec7a859fe2ad01ca8484fb75ec7dd5304606edfd6</t>
  </si>
  <si>
    <t>0xa5b6b92fd693a114e0e472615f6252266cfdb94ed8f91a34c83b1020ec89b9cf</t>
  </si>
  <si>
    <t>0x587d8e0c731f708c461ddc90c5e93190071d66420c41f5dc9793bbaefb54db51</t>
  </si>
  <si>
    <t>0x448ec363c1b1c5ce42a9f6ffae09e2a6b51fbda59319d91a450576df899e1c7c</t>
  </si>
  <si>
    <t>0xae09152d1f8b95a8bd897b27ddf2dcf91365f1ffd4311acc74ba592bffdbbcfa</t>
  </si>
  <si>
    <t>0xd8a95ba0490b9aaf385ed1fdac7cf23470900cc088be3e8671427d06f43e007f</t>
  </si>
  <si>
    <t>0xc165985cb64ad9d5f16532002ebb185b22520b53f3922473ff631457f385a4bc</t>
  </si>
  <si>
    <t>0x6cd8e7e96acde282b1a93ec805c68ccb944bf5d3357f020bac346ab5e12f5828</t>
  </si>
  <si>
    <t>0x67af6c2a8c0b4ff22706328d31d0383236ecc2d7fbe32122244fc113149a775c</t>
  </si>
  <si>
    <t>0x01cde22f633d3db9ef378985cfb5567109045fbebb54722437418dbd2807fea7</t>
  </si>
  <si>
    <t>0x6a83dd100cb7981a774d8023d700daea418a3049a5796217857e9ef08e9a508e</t>
  </si>
  <si>
    <t>0x86ad0b6187fac99b6871acf7b27879f1348c8c586caca24ef1532aa34d679692</t>
  </si>
  <si>
    <t>0xf453cbc1c9cdfdcfa5d32ec0abbc85dec09a5aa0cadb49fcb32273bcb5ca8c73</t>
  </si>
  <si>
    <t>0x73fb7d827252d47522aa40b3242585e0b9204cd9605ec372648a3647d730d501</t>
  </si>
  <si>
    <t>0x1cd7cbc6face25bf8ce83a6586fd53e552da10d19b49a3aa799ce640c7ab405b</t>
  </si>
  <si>
    <t>0x57560562ccf13ad73f28086d188dfc158cb5aa8556d6f9b23326b4e408e51bac</t>
  </si>
  <si>
    <t>0xb206b567bdc73d3ada7872abe1670b229e098b5386d48d1e9f18be9415ad1fac</t>
  </si>
  <si>
    <t>0x0c6ec97dd0a3b2dbbcfecce850d536566cacc1d2679b64d37e602224e049ada6</t>
  </si>
  <si>
    <t>0x196bdcb13d4c6ae38e0235a86309f78f524dd9e244409faf53185997f27f6946</t>
  </si>
  <si>
    <t>0x628fb1fa2fdfc5efb0ef4030d7f1035468a480e348b57ca34629032db102a644</t>
  </si>
  <si>
    <t>0x926afcbe61888ba5230f2423d3cfb2fda6bf73e4b6ace17517bb38423ae56735</t>
  </si>
  <si>
    <t>0x96494273bb33fb6acc3ab8f8ed1cfe90b74e6faa81df12bda9c78ae97f5d8c43</t>
  </si>
  <si>
    <t>0xab574b572eb2a268920796a43b833dc896c5ace87989268dc498874416d9efb1</t>
  </si>
  <si>
    <t>0xa0e530f37268422d0ed4001c6cb55153d2358983ce67f7d1b7e81cf31747c8e4</t>
  </si>
  <si>
    <t>0xb5c46c8b5049e1e4869121326c2f4b31d9079e3b7ba1009d2c7f4c552a143925</t>
  </si>
  <si>
    <t>0x333d1280191ca7bb3ca5b155b3647c17b6287470f98c999695ec974f9f573739</t>
  </si>
  <si>
    <t>0xb63ae34b55165c8eb72ab1bd01be3f02d2a5fe859d8deaebbce0cd591ea8aae3</t>
  </si>
  <si>
    <t>0xdb2b2e3c88f40aea34d80bb32c07321e5d6d751c492bd51427f03c55aeccf9ee</t>
  </si>
  <si>
    <t>0x3e8617e1ffabf06417cbbeed57b2e15bfde01458b0fedead9c9443c78e500249</t>
  </si>
  <si>
    <t>0x7692dc86423a475f04876e1f2ca952eff835d6b751d046b7fc4c28d513bb1e21</t>
  </si>
  <si>
    <t>0xffd63d0e895b94cd33555f437453fb92b39aa1f6945b333b2c7f23f6cb981c9b</t>
  </si>
  <si>
    <t>0xc6d0550a32ab9f2aa295067afecc20ead6dc1cea439feee9705045ccbd98084b</t>
  </si>
  <si>
    <t>0x653610639cbcbe0af20b9d23a97ec887d7699cb17a477bba0b78f9615e26948f</t>
  </si>
  <si>
    <t>0x9b45f3f85b928ddf56a4aff486a4ce4269779d642b826fa6b57fea7387896bd4</t>
  </si>
  <si>
    <t>0xe47c0700966fdf6808378721dbeeb6d1b71a714f304778bd047584e3268956a4</t>
  </si>
  <si>
    <t>0x8ff2a91cedc5b7572d12492d6c909fc7c6c5a85cb51b51702a665d0f9b05418a</t>
  </si>
  <si>
    <t>0xca9ae31cc8e47d11fe119e7f902da119b7c40dbef1cc814f657ebfc31155a4b2</t>
  </si>
  <si>
    <t>0x88035ae41f76eb29409c6f32502eb277fb95f125a5ac81e001e20d5983306ddc</t>
  </si>
  <si>
    <t>0x95b60c4eb03f1bc6515e720c0f9ae9e22d010d278f6a987398e99d8c23e8e091</t>
  </si>
  <si>
    <t>0x587c9f6aa909e452ba550cb9271f7ced44cd576db0576143ecce7f530e444935</t>
  </si>
  <si>
    <t>0x14bbd33b51cb6e72ee3029dc329d82454496aa4fc8e3fa785345dff644bfff61</t>
  </si>
  <si>
    <t>0x33f9a2f2e422cf5bf3dfc1f056caef02b4beea35a7224d2f8af2926e833b7634</t>
  </si>
  <si>
    <t>0xcbc0c252b86c7cd4964a783f0b1414d7910dfa3b9210ec283bfbc2a315c2c9bf</t>
  </si>
  <si>
    <t>0x77da0340c9821236d6b13c765226b4bc99373e84588204c49b223b10acdc930a</t>
  </si>
  <si>
    <t>0x695dfd0f6200bc72736051ad9358e35352e101595e3c3b0f2d26ea7d2add8b65</t>
  </si>
  <si>
    <t>0xd13d6ab66fd999c59ac991d4bfaea07dca73920862a05947cf0003ee1f039958</t>
  </si>
  <si>
    <t>0xff4266ab09117c9d166bc38092bf813f939f396ccffa3d307dd1740f3e35d51f</t>
  </si>
  <si>
    <t>0x5d9c61b1418b50ab6099925ba0d988636c6ab5e886f24102322f20521a990a60</t>
  </si>
  <si>
    <t>0xce0b267c84a819747031a30a452d57bdd10fd96d19f88fd4ca117cfc6891d890</t>
  </si>
  <si>
    <t>0xab39ee2035d38630022ee2da16c2621ab77228a312217d20b1a443724835bc09</t>
  </si>
  <si>
    <t>0xf1809f7842728aa24c9b64d000a7d409cab2bcdd1c3b11953760e7a45f5e89c6</t>
  </si>
  <si>
    <t>0xc2c883cb73205a77b42bd4a59664d870cb2717d6674269ab7bf6bcd700753ab1</t>
  </si>
  <si>
    <t>0xf0fcab42674c695178d883f64ba5f2c7b0d038007da59f7df365ef41978f0b2d</t>
  </si>
  <si>
    <t>0x2ec738290f2270d778e371eafb38466e1afe0c92b2c372c7f1d90c8d02b891de</t>
  </si>
  <si>
    <t>0x82acb9755f29929cbf336d28090f5e353263237264dfee018fca181a31b61670</t>
  </si>
  <si>
    <t>0x6971f753b05573ffdc00f82ff0632cb731ea5316a6ac688dd558981b308a7cf5</t>
  </si>
  <si>
    <t>0x1e3754628c3f9c48a1726da3b3964b707c392183037b6ecca7a409634457ea04</t>
  </si>
  <si>
    <t>0x91916f359acaa239e1ae8431202d69470b64fd8a95c9eb860d375df5ce2c00ba</t>
  </si>
  <si>
    <t>0xf60d5b1fad03caef074802bd1a94452d01936c6334c0e1f51f23a506d9aa05ec</t>
  </si>
  <si>
    <t>0x1f59d81e61ffc05d8a8c61b5424fefe7a05958d02ba6d7847a882283ece35580</t>
  </si>
  <si>
    <t>0xdad132fff46df521bca85ff76c1d838c49e7dfd43ac44519c8be214152d6ba1c</t>
  </si>
  <si>
    <t>0x1e44d2987cf5141ff57366499ae990dad5ebbaaf4971b14919b9631d2d4f7966</t>
  </si>
  <si>
    <t>0x575112c3c7d5a54c542946c9397343b93ed03e64d8b587ef47cb57239985b066</t>
  </si>
  <si>
    <t>0xb5433e5128114c5d7e063561d4b75e8294a020915aeba5f3c7843f3b3638b574</t>
  </si>
  <si>
    <t>0xcec5af2da2bd2c39ab7088e358e237750cf57f485d611d72fb9e5fbc875c25c9</t>
  </si>
  <si>
    <t>0x823e68ce24d6c0d5ae52a52f0616cc75022e130fe77c82f0a8ac8bee60d302f0</t>
  </si>
  <si>
    <t>0xd5c0eee5c4ced0af43430535aaabbe61b12a21140a060706dc79c7a311b1da3a</t>
  </si>
  <si>
    <t>0x6e77e144854d13b1ec85752052538d07592d04585a9e29a0e8ac91e7048fdc5a</t>
  </si>
  <si>
    <t>0xaf0975d966c0324dc842c2d5dc8d8cd8e9e18dec2a3990661c3e66081ef84293</t>
  </si>
  <si>
    <t>0x608b1e66990fe957b5733f84038a8af78aae59688a77c8904134f69ec321f886</t>
  </si>
  <si>
    <t>0xc0bff91207b1b511788c258c06de21fb420ff9c73381172ee7db5f3158e8a90c</t>
  </si>
  <si>
    <t>0x6626fdece9a9d3a5b159bdb592a349446a0a367d52329411554e342ab2497203</t>
  </si>
  <si>
    <t>0xe262fad300bf6a51cdd49e18298ec6118b54d18d16cc871bd56f5aaef12553fc</t>
  </si>
  <si>
    <t>0x3ae721e3402dac71b7c59cd9ad012c5125b113cc63a3948dca390912bd8c3213</t>
  </si>
  <si>
    <t>0x28ef0d715b4010a5756e3b6317934b7b6369fa52885d3f63cb68b301131e3a2e</t>
  </si>
  <si>
    <t>0xb18dcab16ecabd92023bcbc05969512f3c09e2f0eade157d8c143bc54c1a1348</t>
  </si>
  <si>
    <t>0x36dc900ec4862529e956bc6388bace40f14fb7c279039f8347876aa8db454eda</t>
  </si>
  <si>
    <t>0xa96f06b7c604b8a6388ffbcd323b3661c892f0f0532f795b4e6e8fd857f7614f</t>
  </si>
  <si>
    <t>0x48a1e925409b09a40aad0ac50803a5ef2ab133bfa1a765b1987fadae951ec84f</t>
  </si>
  <si>
    <t>0x16ffb44a5bbd6dce557afd554e238e94a303c8c7fe1735976e2dcdb094fd7f28</t>
  </si>
  <si>
    <t>0xbca82e64ef99dc72f6f38ea67e351def7c707b8dbe35501fc73e3269054f987f</t>
  </si>
  <si>
    <t>0x885af3245d337b8c4901004cda4fb7a1b0bcc032a14626141a3416d77b0d1618</t>
  </si>
  <si>
    <t>0x7f6af88b74bb13aa2c2136ce6b535045c23a2d0d4f6245443667613a4164f4f6</t>
  </si>
  <si>
    <t>0x0452fb9a3a5c3a1e140720eb7fbeb5a02e353db1b4c4194b4141bc30c89b9c9d</t>
  </si>
  <si>
    <t>0x429f476475af4f9341890e8ec80fd5207ae80c22e0bba5864d135b6ea192c0d4</t>
  </si>
  <si>
    <t>0xbf9960112670a7054b38a648927563c00d995f119517270b0dce64ee4fb4e8ec</t>
  </si>
  <si>
    <t>0xd87ec73abd7a4e327fe0836d2794d44e43df8b6d49d1d4d4aa50332252a22475</t>
  </si>
  <si>
    <t>0x13b97db2b8a1a529f20e6114e659cc19ebd385e8415fd7e1f6b1ef3bc9b1922b</t>
  </si>
  <si>
    <t>0x77e0a23fb743b8182c8760d04edca1b81a459ee81b64989674793f9ae2e6650d</t>
  </si>
  <si>
    <t>0xbc9b4f89ab5fec66231d590c1551220ce633cf498abb4f057af866637228f932</t>
  </si>
  <si>
    <t>0xbd9ce695764fe7de312f962f28430e75057df2eaf81a3a0cdb280773f920b8a7</t>
  </si>
  <si>
    <t>0x3d398c73965352b7ce754f475583d7d3d995bbf6b6e5253ae7979f808567f70c</t>
  </si>
  <si>
    <t>0xde867527f0bf32b68dca2e6a78136b02ef66961ef5ba07d5c22d2a23be30a80e</t>
  </si>
  <si>
    <t>0x497fcd7aa00986caf217bc4c87f494cb324d1a046a55357ed602ec8acbb87a12</t>
  </si>
  <si>
    <t>0x06bf0169d0040d2d23ebff1577d2e1c0d7027f34f9ad1a21a0c6bcd902e10598</t>
  </si>
  <si>
    <t>0x30a9ff063388a99547891d65bc368b1d268dc4001e31a209c5194ecc8b5bd725</t>
  </si>
  <si>
    <t>0xf0f7b638e23ea7da53ed7ad123419d20553fe4690d84b5d042591a1bd5f2afc7</t>
  </si>
  <si>
    <t>0x27c95d7b0bf3ec3caf049a543a2f4a6d4aba5490d517d53d2f3520d93034b46e</t>
  </si>
  <si>
    <t>0xd29e173ff4347f29b26a49ddd5704a8d877809d9f1f36874935648ce0281392f</t>
  </si>
  <si>
    <t>0xc0fde2ad9da2a9d36cf09b4d244c437e091be66c44138f468d5080088e5dd8fc</t>
  </si>
  <si>
    <t>0x5617002fa7af529d029a052dda3d0161907a65e00f6f6a8dbcacb25dfdac72b4</t>
  </si>
  <si>
    <t>0x0f00e17d5d4f77022de25bd028493b187cc1d096b129a9dc3986dbcd4c2205c4</t>
  </si>
  <si>
    <t>0x10988291eb44ca2cbca985666d1bd46946d9cdf6176065d7f328df2357aeaab1</t>
  </si>
  <si>
    <t>0x6938bb90a9a54d7c54c39d418dca51569ec242fb17f100b5af9998f0a06cb439</t>
  </si>
  <si>
    <t>0x80c84bcdc2410afe9eb38f0e99085239686ca1ddd7f6a10956d22398ce96e3fe</t>
  </si>
  <si>
    <t>0x0b5edbda32352b689893a3fabd8c9a8c6d45ec292535f67158487b43431f3544</t>
  </si>
  <si>
    <t>0xe681b888ace3be3a98a374e85b0fbf33cd8067d25fa9f8b293364841246dfa73</t>
  </si>
  <si>
    <t>0xcfe744bd8c2993c3f96ea3f859b5ddbd374b4c0e41a7ad33c9a4d529b212a3fe</t>
  </si>
  <si>
    <t>0x947734c21ae02f418d3f8a131040d30498c9b77c4b68a97e19a09c3df9e6f160</t>
  </si>
  <si>
    <t>0xd5f78ba4d507b2e129b148f7de8a6ca770c23084263b5e94e9c6feee7ebca6d8</t>
  </si>
  <si>
    <t>0x18bca6ed200c48c23ded6ed225aeb8e5d5d2b0aa7b55c2bc3b255349affcdefa</t>
  </si>
  <si>
    <t>0x380d802e7235ff20625bc95cf82c769633ee295df5c1a977b7c48ef3698d947e</t>
  </si>
  <si>
    <t>0x3432febc8d491b21861bf6d123ccfe40dfc0d3a3fcdf7a5eb7638ee16edc3775</t>
  </si>
  <si>
    <t>0xaa687da918af257d6cee753b3a1b3246d2fe3ce858a822e5bf5958eceda38d52</t>
  </si>
  <si>
    <t>0xcb77ad143e6cda704d6fc2a762035ed0a445a5f4df7d93312bf522fa16c2380e</t>
  </si>
  <si>
    <t>0x1eec3e091ec9165427827eafbc1c2c765d01ce991a143b12ff64bae16bb0e107</t>
  </si>
  <si>
    <t>0x2a85d1270bbb546bbc8ee949373fe32ae0a209327a6404f1937fde672b356ff3</t>
  </si>
  <si>
    <t>0xcbf979f3cfde0da51d57a9c7619c904752efc9fa71c51ed6cb5f15f15f9cca08</t>
  </si>
  <si>
    <t>0x3b124922f40c79bbeefc175a9409a4a7d49cc2c7169482ea983bf5c6dcb84ffe</t>
  </si>
  <si>
    <t>0xcdd5de10ac47897928239d397839746d6e7b0ebc09388fb733e243d1a65b7788</t>
  </si>
  <si>
    <t>0x56a0bae39cbb91b83e282cf4562aef67b3a248946b7c17c3b430e25a7842b574</t>
  </si>
  <si>
    <t>0x4a159ac0ef52d5c97eb03edf7d502427ff96ee1c1a069ff6567f05da73c4805a</t>
  </si>
  <si>
    <t>0x460b9f940e5e61ffc8e5b0bff7de4adb874ae8c0f2e12015e8656d4fec326b27</t>
  </si>
  <si>
    <t>0xdaf66f47ce99bb57dbc86f11de6ea259c28f285053a35994cc7f5988ef8a9a72</t>
  </si>
  <si>
    <t>0xb44eec38e42c850eda85df51fb5a07186bc5de5c9fa39816763448cb33738094</t>
  </si>
  <si>
    <t>0x5aeacd9e1b973afbf2be59b49320c208d364997b5cc3393525615e32e238401d</t>
  </si>
  <si>
    <t>0x672de14af9ba52fa86fd810b644e5f5eb258ba6eeac6d18b14149b79fe66089b</t>
  </si>
  <si>
    <t>0x723dd099245fb97eed88b899bbe66d5aa9b733fae79a43b3e8632f28f10cc2ba</t>
  </si>
  <si>
    <t>0x18b0ce7ee6dd3f8474be41ad620217f67f2fe26a830c1545d8df4bab161d8dbb</t>
  </si>
  <si>
    <t>0xd173baab76b8f92b43bc91d4266b71d246ab7fb6b0848de380c56e55a7222ed4</t>
  </si>
  <si>
    <t>0xbfd82cd9b2be24340d58d0a4e22d3be21d37dc963c915c4bc3c204ffdb116d7f</t>
  </si>
  <si>
    <t>0xcf857691e3fd9e60182579b8d40dee441ee199e4e52da386ef72efbcf949bc06</t>
  </si>
  <si>
    <t>0x9416880cbc7fdf50ead9bdf88caef1573929ab90a9fe8358c9dbc209ed69d559</t>
  </si>
  <si>
    <t>0x97aa5a10200f34527d51976fa6f9ed969d71198a5aa33dbabeca22c0f9530719</t>
  </si>
  <si>
    <t>0x04562c1aea0bc334fc6cce997e8bf6e8f9319ed05b05bc1f9b2a15c9bf7d4e5d</t>
  </si>
  <si>
    <t>0x796e17afa2def44aed1adc1cc587662ada9d5da77344525605505fa1d3b991f8</t>
  </si>
  <si>
    <t>0x04a0a67e46ae571cef77d8538759caa506ce44ca1dbedee22c8efc1ecfcd89cb</t>
  </si>
  <si>
    <t>0xe0d37ea89a9cb7dd9a864c063e65f3a9a48ba1a3a88e8f6ba401949c243678c7</t>
  </si>
  <si>
    <t>0xcb125b932b53b53e3662fbfb7903ede59b77621f8f0e4a69e36f60ec2ac746bd</t>
  </si>
  <si>
    <t>0xc574a216a1b90e4aba1908b3e264752e2e2df84ed8c5931c5d9e531b76196381</t>
  </si>
  <si>
    <t>0x2105373507d77d5829a649c18dcc4b93deec5f4f808ec0e8169406e9ad10e781</t>
  </si>
  <si>
    <t>0x3a11bd5596938be77bb112dc6abe2cb8415a63fd6b385ba3f84c30339893b105</t>
  </si>
  <si>
    <t>0x27cf77b9f60e5466a93e0ce04f8f90b1c22e142749dafb31249cd826bbf52f11</t>
  </si>
  <si>
    <t>0xc6f2a11096442c761a6d4b1743883c74e691381c2103bb69e475d9c25060c64b</t>
  </si>
  <si>
    <t>0x632a2d3ea4a984dfb8e6c97c363d1f8ac9213b6f7d3ec944e5d5f980fc68bad8</t>
  </si>
  <si>
    <t>0x28873c4099a0326830fe613901306e8ed592178a7a1d46d9849f14a42ce9e878</t>
  </si>
  <si>
    <t>0xb8f1f84722b1fc98fac01240de2d698f972d2d9d68a660bf1fe1cd41df85eeba</t>
  </si>
  <si>
    <t>0x0528c5304d10ce9038cf82d76c0311c249d769468034ccb65d4571cfaa06bb30</t>
  </si>
  <si>
    <t>0xc10b37d8e62a056adc21c0ea5f3bf6529ebabf762a3f296e1761fcd081b144d2</t>
  </si>
  <si>
    <t>0x5dc14551adb3dbad8a92c5255e10978a052b0ee57555398c3d12376a60818746</t>
  </si>
  <si>
    <t>0xc96f19d9fe7589f702f5419f861bcbf621b12cb505b9dc27662cc9d5098f410a</t>
  </si>
  <si>
    <t>0x49ad51adbcb001b05611818bc155c5b813cfe19fa67ae8422789265c3069510d</t>
  </si>
  <si>
    <t>0xa5a315e1dc6002f151668f489ec1fc86a62a6c892cc4511c274ced93ec0fb457</t>
  </si>
  <si>
    <t>0xad89412873f9a5043f9453d96aee1be7d3fb761c815928efc0b7054d1b7992cf</t>
  </si>
  <si>
    <t>0x48630dacabb57334ab761427d49b8547f58fb32be34ed386600e3f8365b879ab</t>
  </si>
  <si>
    <t>0xe00c6827fdf1fc3c8fb19e58ae1097b91fed14a1f3a990fc1230a47cb1de7782</t>
  </si>
  <si>
    <t>0x9389c28f062e0180ed8bbc864bb398f881972d0b07ba301ca1f62d4315494343</t>
  </si>
  <si>
    <t>0x341b274bc6b2a02992df7591b3aac9c29c68fb080f560f3ef57d4e7f2fc473d4</t>
  </si>
  <si>
    <t>0xb08f163111af1fd332ad18bd29cf0cbee9b705de64f58e16491ae6004c7e9196</t>
  </si>
  <si>
    <t>0xc741c31458f88b1e59c08e6945ff49db8d964ac89469b24f195d834aee482424</t>
  </si>
  <si>
    <t>0x19145a41254402aa108c120f3630f55b1e34bef4bc4aae39080dcfbedf4606fd</t>
  </si>
  <si>
    <t>0x3a93574b23ee5880b2cf0ec1bd5afc148ddf8e943a46ca4ac41129ae38f7c922</t>
  </si>
  <si>
    <t>0x748ad6e2d2f1f126d59b49f91bf686e80e5d647dc5902142db13f4831a74f065</t>
  </si>
  <si>
    <t>0xb1ff309023b78744fba33a9071988f2ef9cd9e98f23385f5094a5d1fb02c978f</t>
  </si>
  <si>
    <t>0xf673340f262c88631a0c20ace5059ee2c468b4ce19d9aaeec18714eebb51f379</t>
  </si>
  <si>
    <t>0xd3c5b10086c258308f7f7396bc15efd430a4c0f11c3e9a0fbc22f351f212d669</t>
  </si>
  <si>
    <t>0x229b4e8ae712aeb966d7e182a010e493b4c7109774569d3de50d934c7dc10f93</t>
  </si>
  <si>
    <t>0xb96afc3c49824b3df285207f629ffd208c46db25fc9813dfb661f5899549dec4</t>
  </si>
  <si>
    <t>0x8488b3b0958647c18fd6f8d8a01093d9e82c689eb34f519545d5676988ce88e4</t>
  </si>
  <si>
    <t>0x3acc662c4f0852c184cf03e36ef032eb441bf9f10db6dd1034f78ba4dc93e796</t>
  </si>
  <si>
    <t>0xccbdee971ab1d9205bf88f8b2f277070d70d438f69d8e0165761a417e6dc5c74</t>
  </si>
  <si>
    <t>0x47bebed2ff23539805ebc48c52bdcc9d902c4d11ebe3ccd8b6301cec4e1049bf</t>
  </si>
  <si>
    <t>0x3d30a3b9aed96a4ac8eccc4d0be0485c98150e7bac78bcdc7823612a7dd2f885</t>
  </si>
  <si>
    <t>0xb2defd7d629a6be2aae47c6472020e5220730527b4069205766fbf1ab5567054</t>
  </si>
  <si>
    <t>0x66768c8e07cd54976358b25ee7e5a45600455513bb44e5729adebfdf307c9e3c</t>
  </si>
  <si>
    <t>0x9ebded156db9ce6be296a421ca83ceef44eaa9c596b45d7bf233ef61a492f356</t>
  </si>
  <si>
    <t>0xcf9a791443d9d99e91f056ef7eb039dae9351c16793a69d90c50c5c53045ad9a</t>
  </si>
  <si>
    <t>0x9bdd64f89670b9ba8fdc74255560accb0ffeacb9824a79de458248c0c1ed199d</t>
  </si>
  <si>
    <t>0xdea9eac45fad5b7886316476d4b269e3c9bbfd9e8ec3bdb2bf4dcdeb6509de79</t>
  </si>
  <si>
    <t>0xd69330ec295c135d06a69f09dd21f7d8dc5bb877752fad16f5b67586676c7843</t>
  </si>
  <si>
    <t>0x4a16c01aeb1f33210215bf61728a9d9939404dc540da6e75e97187c15d3ed4bb</t>
  </si>
  <si>
    <t>0xa034b955a42b0bd9ddb2e6179b8a56d3289c2f79318d0042914564b231828733</t>
  </si>
  <si>
    <t>0xf7346d0d1657686687e200c4f99c0ff9d004d78e0fb3ad2e4677f6c9300b382f</t>
  </si>
  <si>
    <t>0x13be1da5e782bf368a060397cc660774c31d08345619c6aca0637c8cac92c7d6</t>
  </si>
  <si>
    <t>0x711e637153c23c355847c402ad72b4510588ad6816e8188f96ff8c6b03f641df</t>
  </si>
  <si>
    <t>0x94b1c9410c6588de595ee90e97712205d40c46f50b87387de6892bf9dbad7f6d</t>
  </si>
  <si>
    <t>0xb19c1113b9e8ab332ff4fd14374f38d91b7d96788bc78ff1fe88152964ee8e27</t>
  </si>
  <si>
    <t>0xfbea40b7a086dfa0913d81e1814d71c082e97ef8c1ccf292da722cb8acaf6ce1</t>
  </si>
  <si>
    <t>0xf19c9a369236bb3c51eeb0049b8e0380fe7c813640f152541d6d9db84870c0dd</t>
  </si>
  <si>
    <t>0xe8539426229f322ebdae8ea1b5e86cebc1551d23619a8b901e569ba507d32e3c</t>
  </si>
  <si>
    <t>0x5e2b018801892f5a8114726201c395676d86c172d604a2191fce919cb524be22</t>
  </si>
  <si>
    <t>0x24050a3570a6170b72476923ce8b927526532c56d4240093150e442e856cc6f4</t>
  </si>
  <si>
    <t>0x86e6218668be22c4e817d5b12a54202f2f833a898981513e91dbbc5751a915e3</t>
  </si>
  <si>
    <t>0x9a18e709286cdd9b241baf981c7a0d4385c3691930404b461440f9b73dc2ddc5</t>
  </si>
  <si>
    <t>0x3c0ca2dd418e90dfe17f1ae2036465ce1b043b06e3e5dad3b6646c11c1649eba</t>
  </si>
  <si>
    <t>0xe40400c59b03885a9937872d152281459911bcd3e2d16d10c19ca0931aca9251</t>
  </si>
  <si>
    <t>0xe1a8d9a7f2faf5227769b5b0f7f5983b4c59fa084d73ccf0c18e7b463aa737b7</t>
  </si>
  <si>
    <t>0x965b2a53f14cfcada73230e7093020fa6b0090ea3c9634ff84d8bf0ab52b3695</t>
  </si>
  <si>
    <t>0x1ce82028d02d830e7b84f075693018467413f979d780cbef2bd4e18c029dc7ff</t>
  </si>
  <si>
    <t>0xbc03966db55741734c7ad1000a9bd203bfae1b5bbac383bc84ef4ff9dd85fa77</t>
  </si>
  <si>
    <t>0x36533d6c62f56bc52da56dad35918dea99a9dc8d8974ebccd06e29f851cb64c0</t>
  </si>
  <si>
    <t>0x93347159f77881614182c1aff3fecca4aa3bb9d5c57e52bd025330bb0e9e257a</t>
  </si>
  <si>
    <t>0xd872e114ecac434b39003c2a55a6bf19efda722ec12cde2f4b66256faaa333ad</t>
  </si>
  <si>
    <t>0xe1895dcca6d1571e7201f81e9cd76597657f64a4b5fcbdbdba58388c33cbb3f9</t>
  </si>
  <si>
    <t>0xc08d68f9f5fdef34be097a76213fab9bcd79e3c6635d4ec7817a0f9d5cf143f3</t>
  </si>
  <si>
    <t>0x39d1f28cc66f1e65aca91f09534a05261916ff4aa6307310040a762fdf0204cf</t>
  </si>
  <si>
    <t>0x1850c485d4b1630b8f04bc2ad2fdf1f66e9af373b1c6e8c7ed2f8eefb6f8b532</t>
  </si>
  <si>
    <t>0xf1c7a923db1b04f4afc8763c65c660e206fa5cea6a39325021882d7daa1bdbf7</t>
  </si>
  <si>
    <t>0x48aa7d01dc5c925473e6e6e4d9f6b8c97624b8e3a9f23ca3b4c82ffa38ce090f</t>
  </si>
  <si>
    <t>0xa7d9309ce2d46788b363c579a2f374074d3ef57c1b34dd550279efcc9d9be1ce</t>
  </si>
  <si>
    <t>0xda507541fa2fbe3249d48d6802b07fcd7031ddca0e5fcf63e7838e40893a70f6</t>
  </si>
  <si>
    <t>0x73d4e293f6175efe84cd6a37273f463cd030b225a2ca97e15fa21a5c352a19f5</t>
  </si>
  <si>
    <t>0xad4bc8d3ed9ded2f318c49b6c5e1ec1fc8e744105eeb8d403d3353d4eb1d5a45</t>
  </si>
  <si>
    <t>0xbe90127353a54c28aeb42f98f37248e46b9f6aabd40c9e3cd4ec8aa863173e81</t>
  </si>
  <si>
    <t>0x471f1a17f72ab3e38ec68b44b12d9eb0d80af0450ccc2507cae45fd203964af7</t>
  </si>
  <si>
    <t>0xa8def46a4b9ee05b31e8f2b70a7c187b183761055646d8a2f3aa907fe0c25a0c</t>
  </si>
  <si>
    <t>0xb82dd6028573e50954f4be29a2d28949bc9d1761712d53636dd9d2d8af7eaaeb</t>
  </si>
  <si>
    <t>0x5bbd956c9c81a1ac8da25b64e692475e671f0ec3aa743232b73a1ef7bae1b43a</t>
  </si>
  <si>
    <t>0xb31addd8f3dd10074fd2925cc65b877d1e7b0437eb4d1f938710727a6a22c303</t>
  </si>
  <si>
    <t>0x25981a7380fad656e524c89ddedf59d06a32bba1a66cc7ff3a657b713c9022b4</t>
  </si>
  <si>
    <t>0x6b7c9229891fca947b5342a2e68fb4091a982266db9590ca8ad02cf21e773959</t>
  </si>
  <si>
    <t>0xf1da37fffa433e7cde7ca532ed6cd7c1dc2d4d244f92e89b5c2eb26d88a29d44</t>
  </si>
  <si>
    <t>0x37dab53549510fa2eab83801475355e0a3027fe45a6cf14c3229027532e8d7b9</t>
  </si>
  <si>
    <t>0x29891843182b319dcf3366ab1636239ebf10b4854bb4705f81a48e8364a67532</t>
  </si>
  <si>
    <t>0x6bba4da07d39aa6511643f49c4a78a2dedab7a620e4d06b1a9425bdfec770818</t>
  </si>
  <si>
    <t>0x7520c20fdc1d4ae345d55c84a049eac3bbf05a010c8983b37adf5790c3a9a700</t>
  </si>
  <si>
    <t>0x2896e73c7d08cdf11759cb2c624747f2168ad8ed2a525aa75d227c8330d0f6ed</t>
  </si>
  <si>
    <t>0x281c0f8ecc377406f6684ab2b9d8d690b2034f05118484ecc6fba1ca2f3d1309</t>
  </si>
  <si>
    <t>0x8c3b1c41840864905ffd2af8c90e6784899bf942e5840e3a4c9e07c1712720f4</t>
  </si>
  <si>
    <t>0xec965bae87cee81a877a4f57ff661d62ccf44bf9b0f807e90e163c57a01c04bc</t>
  </si>
  <si>
    <t>0x53ab9298932f38a15c04c5ff30d25571a06b9a00faf17b5e12bdb628b57fd69e</t>
  </si>
  <si>
    <t>0x1187101cf7fa1b9f8e701fd0a91482df5a071158a9fd3e834f9aa78d8beda8e5</t>
  </si>
  <si>
    <t>0x1a9ba7e410d6f2efaf4bdcaa027cd8f73cbfec2781a6e1674815eaf8050c6894</t>
  </si>
  <si>
    <t>0x88065f463a186c597c6ab593e79471a8d61e2d0bc6815af99199f7e3009b13ca</t>
  </si>
  <si>
    <t>0xd20b658b7b9ea3ee5e790c60894e57cd762b5ea5987bc6a401e2665ebe404602</t>
  </si>
  <si>
    <t>0xf38882e1ae6e22bfb0e1fc20258ce58f8cf2203d2c625f4e1fe5547893a64676</t>
  </si>
  <si>
    <t>0xcc2d059b6a2b32c237b506cdd33e9e4a6ba2d941b290fde5166a8250f897e4f4</t>
  </si>
  <si>
    <t>0x0572a6f29de983ffbffb844cb10902f9764ae018daab68702a95ccd85aa7f4f7</t>
  </si>
  <si>
    <t>0x3d64b7941f09f2f7f4fdf173d2bc895e1217851602c309c376fa41943dc92cbb</t>
  </si>
  <si>
    <t>0x2ddea754e2e92256dad7af98414e302fc071b1e8806cc21d9200dc9385097582</t>
  </si>
  <si>
    <t>0xd5231d04481bbc659cc519b7baca5578486e0f89c43e79f7655e83b4ea06e333</t>
  </si>
  <si>
    <t>0x651567209793f1727c2b530a99decefddc6fceb147359c345dc711bd49894210</t>
  </si>
  <si>
    <t>0x02565e40c839903e067b1059352883c0c890f585de8ed9c4d1a25506a9a185a1</t>
  </si>
  <si>
    <t>0xbce396e7238395fa4368122f23dd8e6f06da405fb2c33e2be0d6c4bde7d22118</t>
  </si>
  <si>
    <t>0x2551058635699c0011b2fd1e14f914fdb2724faa5c4594cbba639acc170fb514</t>
  </si>
  <si>
    <t>0xe101c4d792c2172c7fcff1d7212d64300eee87ec93679481b9fc32c0f400f3ec</t>
  </si>
  <si>
    <t>0xee35b48dc7edd1f421f1d7e5d4f1047e1a5529dc78fc86e82ef114b70125e664</t>
  </si>
  <si>
    <t>0xfa078a6eeaa4eb0047750e11626c424ad279ce8e637ffd98447bcee9e3b2f407</t>
  </si>
  <si>
    <t>0x87a3f1dc0c70fc6744c7310398c66fc7c7193405c0d5828412b7a7068961d2fe</t>
  </si>
  <si>
    <t>0xdb2e53f51aefd16387fbd7a34eb83b39d8c3e3d3eb549d062b830357f4689285</t>
  </si>
  <si>
    <t>0xeb700fb85e838d0263b055a43b44c36e0d8560d469b2a13e0a4bb5b728f1588f</t>
  </si>
  <si>
    <t>0x30d1742b4fbac26ad5fb2980f99b023f30c822bde8cf7e93b93b8720d20d08a5</t>
  </si>
  <si>
    <t>0x9677594f48438d5186aecb843f9ebec2891def8adcb3be6af88eebfdab854170</t>
  </si>
  <si>
    <t>0x19e2709d14c30c5ece8cdedd1afe1b2746fadc6fb6efb564926d02398a86442f</t>
  </si>
  <si>
    <t>0xe581476dfbc901e042310f2866488de71c86d6980edf41125656c93fe6d5400d</t>
  </si>
  <si>
    <t>0xf18b5ccafc796b3b7a154fdcdee6e3698db1a3dadb5459e7af4f77fd3497e7c9</t>
  </si>
  <si>
    <t>0x73f4d7c5f5aaa887cffacb38fcf7063fed6086e8f173619476b6ba09e3875009</t>
  </si>
  <si>
    <t>0x527c57b1367a0aca3aaf4de464efd3c50265eafb4dadac8f02fb0e5397e901e5</t>
  </si>
  <si>
    <t>0x7ab0b5b02c6634d4299dee1606e82e17db954adf7682690299381a1c9f8c5245</t>
  </si>
  <si>
    <t>0x934aa3f5346b7801ebab6bf767e07a5663a8a90060b15dd0bcaee3f8de202335</t>
  </si>
  <si>
    <t>0xf43058b33c25645891dd0e1a271a23d083ee7cb1831b475abbb63705d7507854</t>
  </si>
  <si>
    <t>0xbf259e1dd0eaae532e258401896a325ccc83ccc50cb1ff8b3f4fbadab7dc4965</t>
  </si>
  <si>
    <t>0xca229715ff600b854d40b794becf107aaaac3edb7c6f5a3c55c2f62166db1261</t>
  </si>
  <si>
    <t>0x035dbcbf20d73529f842a2b0ddaae34ec4aa2bbdf65811d459d8dabd09641a21</t>
  </si>
  <si>
    <t>0xeac6fe12527d16447b0c9af6b60d6916fe1eba5f2670aab9d25cf1a0cf9e600f</t>
  </si>
  <si>
    <t>0xfb808082c4843f63a54f8cce2835ef41eae1bbc4fbd6a27df74c7c95674064fd</t>
  </si>
  <si>
    <t>0x254d3bf2e23463f1abeba223758144ba110b7c9ea706c213b38746f8928fa5ae</t>
  </si>
  <si>
    <t>0x2011fc50b8fc58e175af7e2b21a6daf24e376bc9365bfcb896513450ae27d1b2</t>
  </si>
  <si>
    <t>0x7400af03b0a13368ca40f376599ce6d9a2cb2e3553b72577b31e57fa81bf0033</t>
  </si>
  <si>
    <t>0x1ff8e48f79e3a7e963ebbb1ca728c7fd400208f260ad921d356e01e683ed99e8</t>
  </si>
  <si>
    <t>0x88658811caef9c1fc8520351d37abef1108c3c29e2c7d34b79f426822a97691c</t>
  </si>
  <si>
    <t>0xbb79c84b76f87a65e9703adcba349fce39a045b6f042401d7e2ef95db4271b74</t>
  </si>
  <si>
    <t>0xe33093b1a9cec7c0453fcb7e41e100870b8578a2ad3c3d65c211f1d2f3ccdc2b</t>
  </si>
  <si>
    <t>0x437c7dfdcce86da09d617f5c4e0991851df3f6c33031227014c17684e7716697</t>
  </si>
  <si>
    <t>0x2c322cbff1685a697f88ccca9bb8d1100e624521456484af9830b777973d04c4</t>
  </si>
  <si>
    <t>0xed0f7c9659c0044890f3eba6bd39e5112018abd275e9ac13f23ad32964ff4b8c</t>
  </si>
  <si>
    <t>0xf11f3eccb67d4515189d18bf996f689b46bbc1192ce994b081563790b9aa8e35</t>
  </si>
  <si>
    <t>0x63998ba4c313fa4fd91373c72445cb3f98781d0f6d0738c7e2fd4c753c114677</t>
  </si>
  <si>
    <t>0x6e8c0b5f2596d14edc43d1790910fce6a357c02ea4d399d96a19c9af8fdd2971</t>
  </si>
  <si>
    <t>0xd8f89be72465b614c29fd72b23df7a248beba944ed440077f4aaa0b4f5a6db4c</t>
  </si>
  <si>
    <t>0x284a4ed6927b8cd8218e0067b93e24aefa5174ed3b1cc0f59701fce8e84a0212</t>
  </si>
  <si>
    <t>0x2339adfcc2c5b60e923179ecd6484c23f4ef1a2a63ffb62974ad905ab167a152</t>
  </si>
  <si>
    <t>0xa474a470ab0603f719c41340ac54c8719b403426804571e13f6e85ae21529559</t>
  </si>
  <si>
    <t>0xa37cef116e91cb86cab08941c4866aba7674d83fd037f3542d453371e62c262f</t>
  </si>
  <si>
    <t>0x5dfcd34a3c50c1fdd9b5756bc49f72a690222c5aeb582cbed739a20ab300b9dc</t>
  </si>
  <si>
    <t>0x3b49724bdda7fd8dc173607283dace86504789f864f1811e2d7e31bd0223009e</t>
  </si>
  <si>
    <t>0xf098e6c9516fc6cc0fd721ecfc529c76a1a6ef09d23d23a6c46f4083d63dda52</t>
  </si>
  <si>
    <t>0x537298f2e8d1ac03ef6f601aafc050bd0bfae22d36490eb80976458d5a37572e</t>
  </si>
  <si>
    <t>0x643c4c94f83a1354f1bd6e6761d0886de4a3ef35169e6e2008f035b1cfd9bfe0</t>
  </si>
  <si>
    <t>0xef4349f5c0ef01050bf0a7c335271a721eea5ab8d48d1face639ac67e9ebf3ea</t>
  </si>
  <si>
    <t>0xb14f99a63e476bfc0ce0fbd475153dffdb0173ff3674648f48cd422ecd24c855</t>
  </si>
  <si>
    <t>0xe6890e398fa707555e1d72d0d9251ec0928415fe80d106ef173f8cab191432c6</t>
  </si>
  <si>
    <t>0xa3f37b013b251124bb929dbd68141bd60e87cbe27ed4915b03ef578c4a274399</t>
  </si>
  <si>
    <t>0x6a665203c2143208462f3ef9eb799c7d2dcdc8ac3e4291069169ba934d0b3b77</t>
  </si>
  <si>
    <t>0x30c7af51d0d36ef945fbe6bb02b6db53445e47b4e3e6e338defe54b547304c54</t>
  </si>
  <si>
    <t>0x21ccbbfc0bcea4ceb7bdabe6a1a75df1396afda476e584391008fe77d6898b2f</t>
  </si>
  <si>
    <t>0x5f0d58e245b3a055739190d31a37532ae7277eff8a4a2a0aaa0f166e216b0fe3</t>
  </si>
  <si>
    <t>0x3890c25ff8f5a67d0c495f54ada884eecfa941afb036d40127dae500c8be8982</t>
  </si>
  <si>
    <t>0x0dc588cfc0a84cf2d081332ce0e539ceda92d3d29a3d4f040d130e1407d05cf3</t>
  </si>
  <si>
    <t>0x740a441d194962b1bea85d887ce469db0b6c5899024b631fd27fd5adcb49706d</t>
  </si>
  <si>
    <t>0x977e04f9256133dcc37793f02ac199e66af10e048160d3aeb6c9d7c2e06758f1</t>
  </si>
  <si>
    <t>0xea6ae9fe4cc6176c6f2e56261bbda391853451af192890b3339788efd8849d95</t>
  </si>
  <si>
    <t>0x38b278f35cff82358d855d8d3b98ac895dc16bbc1e329563bc88fb8a5fd89beb</t>
  </si>
  <si>
    <t>0x983505e2e1f3a5cdcb1132bd678c09347c14a708d596f285787add28d52034b5</t>
  </si>
  <si>
    <t>0x9131a14953b587203025146af188c42e216770f246ac5faf5f51e13331a1794b</t>
  </si>
  <si>
    <t>0x0b50c0873ba07d5745610d83389cbdd23e134d5f6dd9799efb2c3939812c5ee5</t>
  </si>
  <si>
    <t>0x7232a73be0ac24a82301f2ff5a3d00e3b3b3c7c2422678f88502c58344c8349b</t>
  </si>
  <si>
    <t>0xe7ce21c501573174ac4fad630af3451450b0a8eae4ec9eb456d6b1bd4071a24d</t>
  </si>
  <si>
    <t>0x672d244e993ee2146ce9c9156f5ab8fb3c0e50a38b3a8b26ac64dc917e947958</t>
  </si>
  <si>
    <t>0x350318c4d0317d7a7a0a5c3d976d8d92625793538759918a8c428ffbab28b352</t>
  </si>
  <si>
    <t>0xdfa6443ca30a4f34d99f11d10d16a5b52ab2752445eae4a4607b2ee8afc3e654</t>
  </si>
  <si>
    <t>0xf41c845abf83d74a9fafd121a6ce1e955cb85e49cc1353f9dc39c26fc2b7118d</t>
  </si>
  <si>
    <t>0x978d9637b9bb7f0ef48f9c727d0b9e4943e507a2ce6f495bb472e86bfc9e46d4</t>
  </si>
  <si>
    <t>0x5819d24cc3b79c8e380dbfe607d62a10ff4ea50ce28706ababe5690cb942792b</t>
  </si>
  <si>
    <t>0xec0fa607d87c65a9c4edc6934a5fb6ed9855aaf9556c07b7f76292611a8abe2c</t>
  </si>
  <si>
    <t>0x3c838179963c03f5a29946d117d87c8959e009f8002f91bf406e0249e3db86b9</t>
  </si>
  <si>
    <t>0x8f2d3b513c6ed99967a6629b3fb87b16e6e98e7e924cb5d8b160ca976e1c864a</t>
  </si>
  <si>
    <t>0xd6db40a80850290eb3e622fc80b77909ef59ebdd9edb887d59e55c0df8b0b175</t>
  </si>
  <si>
    <t>0xa9105e84741d3092c12854fb5176e55880bba422d9d03bc478838050ba1e59be</t>
  </si>
  <si>
    <t>0x55bc7efd36468fb5c70b6b0f8eba4067a28cafd114c725bb616c99aa3d559a05</t>
  </si>
  <si>
    <t>0xec8c7867fb9487a6764d92879b342f20ac666d14fffcd75aa3f7d3d55a0bf990</t>
  </si>
  <si>
    <t>0x0bf9a29798cf192e986ab0fae8731be573512b31ebe9efc663a0da878e794e97</t>
  </si>
  <si>
    <t>0x91d88cb4c1c9d1729386ddfd021f96d06b6e6b6c4ec066f7fdfa8af17aa5005f</t>
  </si>
  <si>
    <t>0x4fa5fa5a4477729326ae1bc59182f9daf2f89820007f9d7cd985dc3b82d0b11e</t>
  </si>
  <si>
    <t>0x269b015c5512e7ba8ef2477ca87882ca4d889ccdc7b3820f82feecffaa2cd878</t>
  </si>
  <si>
    <t>0xcca60cdb02a45651abffd4b58afbdee1d6e1d10cde1b5c4b480938fdfeb43032</t>
  </si>
  <si>
    <t>0x4b1f5ef158ce64d2d90ef55160f2048556025fa1d24e86dac097c4abd702f0d7</t>
  </si>
  <si>
    <t>0xdb3f36d210672bd82429ebbba9a51ef0d727d6b67f9d271af189fe20c42876c0</t>
  </si>
  <si>
    <t>0xa54150b8cb6b7705e8c71b1606c00ef5c7551ba182b390a1206e43101ccca080</t>
  </si>
  <si>
    <t>0x536438204bebf532b6d0312529713e76261c501b7368b14708989b726dfbefad</t>
  </si>
  <si>
    <t>0xb78d8651f129c965bd87e39fdead94531cd04f8779a41827e747b34909c87181</t>
  </si>
  <si>
    <t>0x0f61bdd76e8e6c17db008ef5d7db593527e67ed185faa83577e6b4d3180d1269</t>
  </si>
  <si>
    <t>0x10d385f980cd4ca7a866230972e391958692ede9b820ba30ac554192217188f4</t>
  </si>
  <si>
    <t>0x68e59b259d771c1a300a2d509e9217d835ce13d91b56ae9d16c86d01a4003b81</t>
  </si>
  <si>
    <t>0x16cac2b6ce957f6141d1de829afc6590c0258488ea8d5a0c8c00acdc535d16d9</t>
  </si>
  <si>
    <t>0xa02140078c657b2c77b7fcf8d7e167277f87ea5b23b8d525f358fa227697e7d0</t>
  </si>
  <si>
    <t>0x0cb13a98ba869ecea8e10963ec5aa311ffaf7d6260b045bdf890bfef048aec1a</t>
  </si>
  <si>
    <t>0xfce13650471a1f7d0457cc4cb52145dbf6ea6d5fa4ae35da503bfd1eb1954495</t>
  </si>
  <si>
    <t>0x5e4247e2728c406fb59f4d524f9a0237cd7a8cc26effc9683c2942000b6bf4e4</t>
  </si>
  <si>
    <t>0x758e622517716068041fce0f45ad1ab2ba6fab1c48f168cb6a6699bb1681dc34</t>
  </si>
  <si>
    <t>0x494ff764aeae1178bd4257d4d710ff74c8d752d3a838e3bd06333cc383f8002e</t>
  </si>
  <si>
    <t>0x899d267d4d4d41fb5a02575f5ecf3f3916906b6bb0ed47c066e5817b910029b1</t>
  </si>
  <si>
    <t>0x039e3ba79171222210fe3d1c102fb8fb1b91a7e4af560e7bf7777c67cd0d3d57</t>
  </si>
  <si>
    <t>0x3e72f5e6cfe48f05426a655233227e92dfe2cb0c97b73b38ad019931e611bf24</t>
  </si>
  <si>
    <t>0xdf87620e967ae097eca4dd760df30ef344b402b8ceec00b829a197adea963579</t>
  </si>
  <si>
    <t>0xe81d4f92eb9234625c6f08182f9b37882a1ad088f40bb94ebb80e311e260aa6e</t>
  </si>
  <si>
    <t>0xf70636021cbfbe663521ea066288ff38fea87d96c851c8bbbea56fc9b8c97337</t>
  </si>
  <si>
    <t>0x6c1fbb00f5de0c0056c38a374291defe89cf295dc63677a046dcc6495f62cae7</t>
  </si>
  <si>
    <t>0x74fe399b130473811ccb9b9cccbfd23ba6defeb2b6af13d70f768ede7296ea48</t>
  </si>
  <si>
    <t>0x8bc9fdb68c16586c1dfb949dd5017cb1dd654ffa98c59a92b171e9896966d474</t>
  </si>
  <si>
    <t>0x1625de73faf55b021df6198562e1fc3093cf79616496abed55ea4bde673038ba</t>
  </si>
  <si>
    <t>0xf9d87fd43300a8eb260b3b777fd651ab61c5125d9eccc4f5dde74963fc1be6fb</t>
  </si>
  <si>
    <t>0xaf70919f54e25572b698e39c1a2722791f5d22b91f71160733cf030c13562e7d</t>
  </si>
  <si>
    <t>0x46341fc7df0b4d54e09000503a8ab2d7a516bfc6f6c50e0c6cdb654ce86cb75a</t>
  </si>
  <si>
    <t>0xf919190504e1d4f6b0096f4c7ed11469177c231f8a50602048faab8c1ac206f4</t>
  </si>
  <si>
    <t>0xad9905f2eb55777efb4543644b4c5a2bea81d680abbc3a1d8a43776bafc342ff</t>
  </si>
  <si>
    <t>0xcda5a627f50abc53c1ee53ac49f5d472171c012d23091bd7dd7afb1d3843e7d6</t>
  </si>
  <si>
    <t>0x666655994f8371f78fcc6a04a2dca48650768fc88007caf69acc8f3300f4c5a0</t>
  </si>
  <si>
    <t>0xca323b097c42357d408f66a310f4b1f8c7b6f6dcd83bb26da7b48882a8a1146c</t>
  </si>
  <si>
    <t>0x07a6fcde93bd5d2e062cf46e01d666eaa383d407290958e59c1e16786cc4affb</t>
  </si>
  <si>
    <t>0xb15bfb38ff707d3f0e25bd1a7f29c3ecc0609bf52a5d9eab6603ea2824c3c22c</t>
  </si>
  <si>
    <t>0xb5e909c1134a671f05c33de7721b495718c6d3812cb95e3aa3d0b099fdd82b97</t>
  </si>
  <si>
    <t>0xc59eb2c71d58410dda04a3f0eb3e0716c9aec86e30fd1785099a99a59c2f21af</t>
  </si>
  <si>
    <t>0x143ba67424c71d1818e23356442bc2d719b0a7497fce012be29e56f74f3a28ba</t>
  </si>
  <si>
    <t>0x64f3669d55b73fcfd79beefb191868cf288ace9212250db6ffff814984be6831</t>
  </si>
  <si>
    <t>0x74d6e65229ebb1fea8ce7a51619d999f92029d7300d0a7e905301e226fb3249c</t>
  </si>
  <si>
    <t>0x73acc68b0009c62781d90583966c464fec00aa5efd795b51bc29c6fe2a097262</t>
  </si>
  <si>
    <t>0xa3b1348fbc00fe75f7c716be45b77f5a1eac2684cce12dca3dd3ece5e076526a</t>
  </si>
  <si>
    <t>0x79146e969dc4dc661f1d8af970353550333c17a48047c1cc9cc93a66cf8ab60b</t>
  </si>
  <si>
    <t>0x65f787089db62c1eabc4040b33bc0b94d78f3e94b3b613d303199e96c9d6b223</t>
  </si>
  <si>
    <t>0xa410b672ece53f1884827ea30d5c800b6b9059fd244d425c3bb8b36374ed6962</t>
  </si>
  <si>
    <t>0x0a09c49953c4259c0f2d137b8fc123d5d04654ca400d0fa1a8b9cfc13f89983c</t>
  </si>
  <si>
    <t>0x9c912c5e18ca01776540106e59b28e3ff60920d090891f809703d63afd3aba7a</t>
  </si>
  <si>
    <t>0x90d1b24658ab02b9897be65b8f1071d4ce1ee8789c63c08f750c3719d1417615</t>
  </si>
  <si>
    <t>0xce9497e45b0f949b36334e7559c8a9db34f7eba55fa68083f61b5a7e824460c5</t>
  </si>
  <si>
    <t>0xb3d3b247e1e4dfd0f3c25cf8b6a68d89c8ec31313105e9bc9e85e73252368470</t>
  </si>
  <si>
    <t>0x2a28f814dd48dbdaec4db70ea1dda2e3b8412da0e63c91ccef2f786f4ae6ed0b</t>
  </si>
  <si>
    <t>0xaa52553059586970a00f439ec714a786e9595c60b5d672b408fc51a2de2c1580</t>
  </si>
  <si>
    <t>0x6bbfb9be5586b3513734d50ad977284860930f797cc7d24ab79aa59bd871dc1e</t>
  </si>
  <si>
    <t>0x542c940655f6cfc083d28323cd0c6084d70c43907a8493edda6169ca7109e7fd</t>
  </si>
  <si>
    <t>0xeab26a43a73d0679da91b4b9a0f1c9ed9bc992305c66bcd0468b6f49c0e13294</t>
  </si>
  <si>
    <t>0x2c260139d53cf09b0343f5196f925ec47b9da3c4485def84d297de49f3702dc4</t>
  </si>
  <si>
    <t>0x23ede8bf34dc81178b5f890e4a2e4b65356c4d88fe833ec8994e08992153cc46</t>
  </si>
  <si>
    <t>0x8a6b419a14005dc936fb0b5d662b9ecc6a61dd633372c4ca73cc78a16002031a</t>
  </si>
  <si>
    <t>0xa2000358b991e0cffcd42c1d2f635dd22d5918916b9e141819f94ab299ea0972</t>
  </si>
  <si>
    <t>0xdac549f41fecac9b75711426830f8c92a293af4c0ca4f4a9050d5e0284a4e7d5</t>
  </si>
  <si>
    <t>0xc99c4265407faefc3f34c919ba942fed4ee9f65cd1bdd469cb3790bba9f4724e</t>
  </si>
  <si>
    <t>0x5ce14b5490d7eb052d65d8cbc4f01b407cc1df5bcae83ffef76c6f57a5a079e3</t>
  </si>
  <si>
    <t>0x33d96eed0481f56dcdf987d4122019a7218309412ebfbe451a3dabb76442d6be</t>
  </si>
  <si>
    <t>0xa2970947665c794fba83fe009b9b88f7b1d411162bd8270ec3b2fe30459cbd1a</t>
  </si>
  <si>
    <t>0x48a9a20b264569a73d75ec78e8f0f90748dcc15555b790373aa5d717e7870412</t>
  </si>
  <si>
    <t>0x8a80b0c75f9869b5c45905da0d24f130f2b4fb2fe3b0ac691459aaa3ac36a44c</t>
  </si>
  <si>
    <t>0x127167d39414d7eaf0a206349a1ced820f8a677ad76b5a0dba524931b009ac65</t>
  </si>
  <si>
    <t>0xc244a4063842dd431a7bc2133e6726ac04fbfec9bfcb82d046b575731c558eaf</t>
  </si>
  <si>
    <t>0x8f96539955d6154cd62bf6648fed581561fa26f8ee73198d02ac633f79f704d8</t>
  </si>
  <si>
    <t>0xb52f5688e29310916b3d5f0fe47d1d152a3e07c8cc5b4784134219aabca83da4</t>
  </si>
  <si>
    <t>0x2675e98769fcb1ec2fcc1fc0e0e185384abdde0e6456ca72c1f1c49acd2fc7aa</t>
  </si>
  <si>
    <t>0x1f1df058fe5b037099fb15bf6edb2a40c03df04adc127906032cd9330f6c800e</t>
  </si>
  <si>
    <t>0xefd8dea05824bd09942a72d2724866324a9006759f5530f09232fca160987c47</t>
  </si>
  <si>
    <t>0xd92088ad964ec49147654cb061f02d2247c5042b577106dbb0162eff2fc394b5</t>
  </si>
  <si>
    <t>0x481af75b0faa1c6d53bdf17002c51f6f9b9e66ed879163059fd5439400479727</t>
  </si>
  <si>
    <t>0x48171d383213d3b9251c604858d36eacbbdd23a02e6a153b2ab2ecab1fa694b8</t>
  </si>
  <si>
    <t>0x8f73d2a0fea05f81eba48d93b579b7fde4d1e9e4321afbdc01db3872c147cf57</t>
  </si>
  <si>
    <t>0xb7efc69d9f97225f4e4e5afc86e3a9acf6023fff8b52198bbc4e994d8f207bb7</t>
  </si>
  <si>
    <t>0xcf0404b6e7c38dc16f526b4b6dcac862e29bdc6ebdca1447bbda6dc17e0e76e6</t>
  </si>
  <si>
    <t>0x2bdd057081b31913fb2159f773cba6c6483c4c5914513e167e9bdd083490f9f9</t>
  </si>
  <si>
    <t>0x88173e54677987eaabddc80a85b2f0e1f15b8b37346788474a8e2d2542d15ce8</t>
  </si>
  <si>
    <t>0x256c4ba6f111545e139aef30ddf519a3c2eeabdb7e658ddbd249cfa708dcbc30</t>
  </si>
  <si>
    <t>0x2f5602bd056b48922639ebbef33603ba0db54580a38b9b88e40505bc0959a8cb</t>
  </si>
  <si>
    <t>0xe8c23a9680b1bfe557dbb3c1bc6942f76d7a361cf724ca68afd80f5fe01e5437</t>
  </si>
  <si>
    <t>0xb900cacc389b57ed67933c16616b26c3dda1bd5e68644177d38bf7f9d754d7bf</t>
  </si>
  <si>
    <t>0xfbe4558871156770ae1a4baca2e39f578063312781015681668b46a7a372f05d</t>
  </si>
  <si>
    <t>0x8e968bb1f77bb086186230e9dfe99fdd02ed7f33677cc04896c7a35ea8f6a065</t>
  </si>
  <si>
    <t>0x9262c548e31f57de140183ee782b6e21f4e331bff2e991c9a646290a491e1905</t>
  </si>
  <si>
    <t>0x7904d0b661fe5d372b35b62f50bfd28d5f48716b175eed30128822c8ca81b064</t>
  </si>
  <si>
    <t>0x6240cea8cc2d6d6123deae6ae964f89f98d399bb59517faa5e362afd0c4a0f73</t>
  </si>
  <si>
    <t>0x23b096c5ca7b3368e9fc8b5ae69d2c43bdfcd362e229f66f8524d4600a5ef91b</t>
  </si>
  <si>
    <t>0xd65cce4b48b19cedbcc091aa3ccece1455397fc58b6fcad7c836721fd3944042</t>
  </si>
  <si>
    <t>0x3bf763195767582f34cef0dbbc8ac9882998ae5e59f692a172665c14324d4b73</t>
  </si>
  <si>
    <t>0x8805510940d5a01afd9948e8cbd11b92f3eab6da53192f2774faa18eb26478a8</t>
  </si>
  <si>
    <t>0xba1e9522c9437d269dee3ba6fc51a147baf64f18a7904de1695297cfbbc87571</t>
  </si>
  <si>
    <t>0x34dee0271920c6ae4acfecf913d7d474ef8dd0a55c9b19adb7d4153a9c597a9a</t>
  </si>
  <si>
    <t>0x34a699755a8ffe7df0d3d921fbc209370591ba2ede55cf3aed68a14aebb80ebe</t>
  </si>
  <si>
    <t>0x5624cb0617b7337f7acc3b64c2b546bdc4fd9cb8b910b97bd752e1e1c7c3158c</t>
  </si>
  <si>
    <t>0xf1f4f02f1898c8aae5d369b3a0dcba13a46d0a8220086bb9b45d897a6fe7072a</t>
  </si>
  <si>
    <t>0xac45f88d7861fa6f0a44ca737f3aa6d7e8a016127b1e23c40d6150ee96184603</t>
  </si>
  <si>
    <t>0xa679a47a8ad1e59b4660f26b28dec9b719e1121c31c35fc7a899593dc476ce64</t>
  </si>
  <si>
    <t>0x07711e7a2958f2dedfccba5c64ac4369cd5d301d5119e01a858935a043b0f3e6</t>
  </si>
  <si>
    <t>0xf7ef8338e02561001a15bb78232ebee2a75622a48730a04ce30e90db3b8059f8</t>
  </si>
  <si>
    <t>0xc2f7302e20f78242b0cfd6ab8016f631ee5ba422e5e733480add9583a166b536</t>
  </si>
  <si>
    <t>0xffe0e07cd8b3223ce52168049dc7d68879fb7f02aed5aba86ea17a774d426d9d</t>
  </si>
  <si>
    <t>0xeedba07cc53e754c3cb43e6e9a6f966366880d12eb1f10e000978957fb76a717</t>
  </si>
  <si>
    <t>0x0ea1a8bed0287609650c322beced5bc82ec157308575180090fc425a239aa009</t>
  </si>
  <si>
    <t>0x3cecd4348e600829524026cab630412b423c00b540e34196716a099cefa0f8f3</t>
  </si>
  <si>
    <t>0xcafce722a71d92fe265e310360f025e9770af912d53944b1d544debdee65e2ee</t>
  </si>
  <si>
    <t>0x428c3f932eb5c56f4ae9d6df4db797c2191ddc618bef3eeb5ae183819d0b06a2</t>
  </si>
  <si>
    <t>0xdb4d82c521a38510f61f1d7743b2bfd4cbf974173b3f0e7ca1a3ed7c92655b5e</t>
  </si>
  <si>
    <t>0x6efee1b22af3938520b4fd715f6bc0bbe8fcda0a15d1063ecd9e13bba6f949a6</t>
  </si>
  <si>
    <t>0xdc3374cb956d379c10aed03cbfd94b5baa4f901d298a72911fa6fdb18848682d</t>
  </si>
  <si>
    <t>0xa4308e05e6e3165babed8a8c87fd311eef101a38ff88bc9916a4b0c5d53cb8b0</t>
  </si>
  <si>
    <t>0x7bf3092e602c3c5fe5b865234e15c5ee9f1db2d5e97c01467b2ddbf02372d356</t>
  </si>
  <si>
    <t>0x17c4c1fa4288ba662fd1ffa2c816d2aab06b4ff83f9d5656465b8971e520c11a</t>
  </si>
  <si>
    <t>0x471dbdc8882e1269b6793b7f5389a009c62f1a16f7c6c7befd29eded4ed1e2f4</t>
  </si>
  <si>
    <t>0x49cf9c7dfa470297dc77ae72f2b59b1d04e5fd4c94d70453b88e39c5a0f2678b</t>
  </si>
  <si>
    <t>0x0185dcea6e49e8793514068302e5b27d1afc20573dcd626ceffb61904f5fca66</t>
  </si>
  <si>
    <t>0x2a81573df04a429596db66b0ce047a328c884810fb7450850fa44549678c98a5</t>
  </si>
  <si>
    <t>0x31044ee6f01ae58e533d6e78fa5f4acb23684ab90e53ae662085e10aea888055</t>
  </si>
  <si>
    <t>0x8ba5676906001c80fbec7f0c58be489d02e2c60941e7ab36cf42866b8ce1cf52</t>
  </si>
  <si>
    <t>0xfcb920e9a9f26a72e8463448e0c77015c53bf993d66eb922bad690e71c1c0298</t>
  </si>
  <si>
    <t>0xa8a34f06c1a11cea262d99051114287561c12b732c42b0a2b3248fa65e2308cd</t>
  </si>
  <si>
    <t>0xc674324d9796ac9f64e17ece80faa448ac76269d2fe947c2581c15563d2f2146</t>
  </si>
  <si>
    <t>0x8e67c5a17b28795cd02648c9ab058e24d3d44b07d61eb2920f4c8d870c073c07</t>
  </si>
  <si>
    <t>0x973cc475f4f5458bf1034ed53f380c7621da65cd4fca72e4fc9509136802bcd9</t>
  </si>
  <si>
    <t>0x8c6c130864f104bf6a41eafd0a97fb68b2f453cccc5de6a53ba16635af8d4bc6</t>
  </si>
  <si>
    <t>0x35bc64f5b330704998ca32905e3cd68df952d5f24cdd87657f6c5d57b4ecf125</t>
  </si>
  <si>
    <t>0x7fb122f6cf68a017faba648326f4657539c6921795996729f67daed59f71b8b9</t>
  </si>
  <si>
    <t>0xd96aef12f4c47e02ba48e8f15ef75aa25a7c7635b2b1ca670f72fd4e412a20b2</t>
  </si>
  <si>
    <t>0x0db49ea7d073a9c3f1b6047196c3cabbbb14de8fec657a022917d792ba9d5793</t>
  </si>
  <si>
    <t>0x8a1bd5500bb38aee268b235d34a42fa60f7e3628ebe54cd79deff25e217f0dee</t>
  </si>
  <si>
    <t>0x900353fd25bd366ad3c0e1fbd73e29880530c76e91dfff25802316c564ca9e99</t>
  </si>
  <si>
    <t>0xb995fbefadcd42c29264b2b49f8736c0586a4bdafa1e4041b2654e6cc8270fc6</t>
  </si>
  <si>
    <t>0xb390a6fec2a76632a1cd20678e68c9c2aff6c4de174fa21a9c12e81633b6abf9</t>
  </si>
  <si>
    <t>0x525e1948b87606179b71d4e4fba7616c6f052b2722b70ca83990e30276cf4a4c</t>
  </si>
  <si>
    <t>0x2a4487ba39c5cf28d73bcc68466b8cad6ed8cc064a481427c0f5e8835171b0ac</t>
  </si>
  <si>
    <t>0xd81fc799bbe28575f7290ff4765d466116ebd9fb2ec267e697438becbaba1f85</t>
  </si>
  <si>
    <t>0x0523461f8204990ec7d7496d925de4d148e8b82b1372ccff0b0d5ebdf39852fd</t>
  </si>
  <si>
    <t>0x6fed9e714665cd9ba8f41db5a281c8e89932120fa5ffcbc2c22121ca9a8ffe5e</t>
  </si>
  <si>
    <t>0x1dcddeaffceefdaf9104f08d14a2f8e5d09950ca0fd9f7cc47b5fa4608efa3fe</t>
  </si>
  <si>
    <t>0x1953e6395631d718277061db5330a2f5bf06b2b62a8571b5704b0c367839d3a2</t>
  </si>
  <si>
    <t>0xd7672e5a9fe8bf36c0834ecc0de9df88269702c09cf823f5e63c0fbd631b38d8</t>
  </si>
  <si>
    <t>0x49a2e8569f4e10e4a5dc777cf5abd320d71247ce15eb70f769f4ab0787f18eb6</t>
  </si>
  <si>
    <t>0x243583962fad3e5d3b1c773521930834900c50c20ff1d44e6f52606357303740</t>
  </si>
  <si>
    <t>0x79925420fd226e78ea2b3dea4aadabb7baf63f275cd1fca0af4be8f835cdca44</t>
  </si>
  <si>
    <t>0xe431d72b19cad85a4450ee30fb396393607a832649b46a21489118c8b5aebcb1</t>
  </si>
  <si>
    <t>0x16abad095820e8fcd74d65f83f5673980c45399a060f22823530d845f28ba5e6</t>
  </si>
  <si>
    <t>0x984b258bcadf1adcfcf5935900ca216cbb83f3051969e9754ebe34eceb71c77b</t>
  </si>
  <si>
    <t>0xf9d8d91ef07115659803a87775939c862d5a390d2816054aa0544a8f2262366c</t>
  </si>
  <si>
    <t>0xfb2432762e323635dc5dead65d91eb4b734a1113316589acb0ef2b2d922e1733</t>
  </si>
  <si>
    <t>0x2fbd1d81f357aff8645ce19b9b3272082ca2fde9cfeff6dc3cfeaef14c70a54f</t>
  </si>
  <si>
    <t>0x16884f454b5ba0441af0cee8f9de854e10b9f496309e2a21af347ca6f2a6c6ee</t>
  </si>
  <si>
    <t>0x460775477a1277b676f1726ac31da15a03f9c4015d67118b8c2df4084af5e369</t>
  </si>
  <si>
    <t>0xd8bd6c0049dcb45a860bfb540ced59a13da2af36fc9612c64014ebe440fd1165</t>
  </si>
  <si>
    <t>0x2e8214cc10a2e53fe6b663b228c7cc97458c4542db9cc157cb72b11fa1f1a530</t>
  </si>
  <si>
    <t>0x6fa3984bb8c70f8918f61e1eb335d31dca80cb6b7f1efd35580d4a891ed66aee</t>
  </si>
  <si>
    <t>0x1adde1af771fe955bb460b6173532bc0a64d88348012ba70041f71842d913d2b</t>
  </si>
  <si>
    <t>0xddc0a8fd33a1594d610be8c8d186067d06d88c650f5036e0fc9347074119ac0d</t>
  </si>
  <si>
    <t>0xe298b9f9fafd9778356058b30bf3d33781567499aa90b68a73db1a8d8343e02c</t>
  </si>
  <si>
    <t>0x3619db4c4df22453b77f9cc0352805bcdfd8824ef4a699dccb8d57aea2d9f8b8</t>
  </si>
  <si>
    <t>0x78cbc60f8f60fc92c457146c6dcf3040f212c15ab4bb039bfb73e770f12bdbd4</t>
  </si>
  <si>
    <t>0xc164737935439a39c919b25c48868619a05c60c6cad0783061c3137d28df4230</t>
  </si>
  <si>
    <t>0xa3faa71fe3bc3bddc7d42740414fa71d6ab0b5a484952386aeda5c0528ea35da</t>
  </si>
  <si>
    <t>0xe6d7fa9444b84b243e418633958153dff305360c989ebb04027c731c64420f96</t>
  </si>
  <si>
    <t>0x56e45bbc1a76872b4ceb31d3bbf372f130315ec4ec73ee26939f5155c33e1cf1</t>
  </si>
  <si>
    <t>0x1f17d7ae1f23b42a7e2134f8119559ea7162aebc01e01317b6a38dcdbc4f4351</t>
  </si>
  <si>
    <t>0x997a03994b70289e3807aa1b0929ba07b3c076d14f2df56ffc442610e1d4f4f5</t>
  </si>
  <si>
    <t>0x1ccde41aad3cbad9317faee8c7c77d64b6cf3941370579b56d90e45f72371241</t>
  </si>
  <si>
    <t>0x46ea0223e69bf60229fcb87848c25c69dacd9fafff19247dbd5b880dda52f6ce</t>
  </si>
  <si>
    <t>0xb53246f624f60924ba82983a83989723e56a43125a27ac702afc8100547a6522</t>
  </si>
  <si>
    <t>0xa1081850e72d75d76db9b6fdf98ceec974ef71ab01f32902b2bbe9622363167c</t>
  </si>
  <si>
    <t>0x7d3cad4d4cbe4cc7b721d65f2f803c5c965d8f76a36e90e456ede21ef125d5d2</t>
  </si>
  <si>
    <t>0x788f122a0f2ab2dce0fb089a0ed9e787b8c2b1f106c6f89b22e1aa23e3bbca86</t>
  </si>
  <si>
    <t>0xef8d078a90952b1e53ce740f02b24a2d37e45d90104574cf59a05d2bcf371646</t>
  </si>
  <si>
    <t>0xacbe2909fdd35d9600806299ead7bfcaf71290578cd582fbc68cf5df9426930a</t>
  </si>
  <si>
    <t>0xccc1bcaaf07ea7d47b560d2674df062cb076f20266f58721d74a0e43f0a4b977</t>
  </si>
  <si>
    <t>0xaffdcd5e2e442c92c79daf53d28b2e4fd3172b18203110ff6c2397cacdd5a92f</t>
  </si>
  <si>
    <t>0x196f3f1a5a073cac9c482c35c45a11fd28034f76caec628469d0250325c0637a</t>
  </si>
  <si>
    <t>0x57ccbd260533436268189e52cafd046c8cea19a89630bb23b1bb0562a7fc0308</t>
  </si>
  <si>
    <t>0x496c2dba4f27c5fe7ba49da17e5b190fc6a6a41a8cd0d7142268f1049c59d304</t>
  </si>
  <si>
    <t>0x5e47dbc59416787eb070af19d36fdb3895a02f32d196758b67e5d59408ae26ec</t>
  </si>
  <si>
    <t>0x8bb5b9f4dd0f565017ceb9d2856ecc29857093574697b3dcf4f10525eadc4e8f</t>
  </si>
  <si>
    <t>0x28b75a52eddcc7feffc1dad82cc635f4d2ff2863e136cbf454aba1ef7809c44b</t>
  </si>
  <si>
    <t>0xd038ebdbd6d49c297c26640f402d5f84929423dbd3283933bba76fc4a72ab901</t>
  </si>
  <si>
    <t>0x572bc2a88a5e48bb324b89e9c98586d4fe8be5ca15df85fe8077fd3e97b74410</t>
  </si>
  <si>
    <t>0x21e71f0f1ab2fce5b5b323a6c569351a617aa07ad3839c4e3eb0a43e6213431c</t>
  </si>
  <si>
    <t>0x1533ea2a979b20af6283cbe110bc6eecd5596c38972aba4d3fcd64f26a068704</t>
  </si>
  <si>
    <t>0x0022b497b9118ef57f6a560222b4f5027766d6117bfb7bbd8d94477548ee3c1f</t>
  </si>
  <si>
    <t>0xb8082ffaf76e37bd4be12c41a49aec4fdc6cec840d6200f0c94af8b252bd78fb</t>
  </si>
  <si>
    <t>0x3c53599ce6de6d2dd170fd4a38d7ebd13af2379568c38fe133eed3548d8f7383</t>
  </si>
  <si>
    <t>0xa70bf0e14fe595b088348c14562e1aed900bfa176391a41af21e0aed01a4b3b8</t>
  </si>
  <si>
    <t>0x5d2e91943c0e3a7eff040f5acaec2da6fe56a24bbc69844d703cb2c1c8c0bcef</t>
  </si>
  <si>
    <t>0x806a6cba4bb1304cd3983427557cdf5bf88a42c8f0316e73a992c9a997913a18</t>
  </si>
  <si>
    <t>0x4e1d35ce15b46df096aa1b2f292e7b609154c27b38d71b5f886dd654177134da</t>
  </si>
  <si>
    <t>0xec84dca91acd135460fbf31f4f84ad7e087c45a02e96c01a1106c75172ccf35a</t>
  </si>
  <si>
    <t>0x4746efa95ad64dc18a01ff6835cb638e5b584f4eeb67e9bc1358371271f89cb4</t>
  </si>
  <si>
    <t>0xbfb754aa51b5fd687d823afb3c93e690c7421c827aec47492c8504bebd069a67</t>
  </si>
  <si>
    <t>0xa02120351c7f61306986b7735dd3079e9fd517ca6fcc50b75f09376f8aac1d2f</t>
  </si>
  <si>
    <t>0x7eefaf232640b55698680fe7525fdd68cb994f866d41a2b201facbc1959f558c</t>
  </si>
  <si>
    <t>0x38e82e39315523b134cbf7d62dd31c10bdf5b3a7fc77e7eb2bfcfdc4b4a8dce9</t>
  </si>
  <si>
    <t>0xe18a2a0a3d851b01ba1cf5481c213de7c158279cedc28ce0d39096c458ee6758</t>
  </si>
  <si>
    <t>0x8b7ffcdd24c4fd56d1f865190399a7398720fb642ce84f9becefc39dda5bb65e</t>
  </si>
  <si>
    <t>0xab7f073def8badffeef00981199494692b86bf2b58d0f92bd08a53f92cb2ddb8</t>
  </si>
  <si>
    <t>0xea728f565c249b10fa4d9bf543bcb7e31e29bf3a2ba44a17478092fc739ea788</t>
  </si>
  <si>
    <t>0x0de0a5f4fb4f87f938b2a2b777d356f313b2fddf7e9a7fe575cb90e4ec68b467</t>
  </si>
  <si>
    <t>0xdcb9d38c08e1e524ef830158171a19e2e184e0fa8edf552805fd965a9709c720</t>
  </si>
  <si>
    <t>0x9b0c1619de19bbb50a4c819f1301502f7111759ad126980ef16ae98148c217eb</t>
  </si>
  <si>
    <t>0x5cd1832a2802dbbfdf42029465302c6ebf78449f61b366fc2811c739abf7addd</t>
  </si>
  <si>
    <t>0xa48ea57dcdd0701b3b8ed74d1f0436d8cb83ca3dea7535a2f17aac771e3b5ab7</t>
  </si>
  <si>
    <t>0xc8803251fccfd6baeea07bf6076d447ced8ad6117824b76b46f427a76f749cec</t>
  </si>
  <si>
    <t>0x5ac4f20bc85f32b3172c173f21a34064016710e2388a78cf85ebf46c9b808a04</t>
  </si>
  <si>
    <t>0x0a317478aa6869a35c9a2e7f91f1cfa5f8e41075e19427e35461656c2ece468c</t>
  </si>
  <si>
    <t>0x40fc212ed7aed00a3e01276f4ed04a19316dd522ca1b5e2d60db6066f2b7037e</t>
  </si>
  <si>
    <t>0x3b248a811ce24f66500552a796bc5a2abdb868da3a47530832e433369b9b6685</t>
  </si>
  <si>
    <t>0x96351cfe6ed8be324b4864213e7078c5fa2f5f9bfba45cd7a5a893bf0763e3a4</t>
  </si>
  <si>
    <t>0x0a803942c9f16b1cb457cd31390059a718c4faeff6bc5c9699263c327c055c4d</t>
  </si>
  <si>
    <t>0x36271cd5d5420815110e8d83717880ad620fbd841ea333a07807f709106b40fe</t>
  </si>
  <si>
    <t>0xb8a71b406b71e157c96e2886ac0679593637bf94954d4c151fccaf5f9bf734e9</t>
  </si>
  <si>
    <t>0xa44d48c08106190f275325127f8ee103b5a5adeb6d90c03203edc8fb57c31de0</t>
  </si>
  <si>
    <t>0x55d573ae065fca9a2bcaf1baf0b066fe15cf9507f4c19d3ca36d1e5ee69c195c</t>
  </si>
  <si>
    <t>0x9dd5893dbeefc11455c1d5aaba5d47af715a3b51c953716d177ec4d7aff22d82</t>
  </si>
  <si>
    <t>0x94b0a344c3a05f8c4b11170e1229cbe43436991a843565d8d9ae61f471346b5d</t>
  </si>
  <si>
    <t>0x369082f84bd9b5d2c1a4940fd974cbcf6803220485c9daa4f9bf33eac0a5d57f</t>
  </si>
  <si>
    <t>0x9199794741c0b2a1351790d8c70dc17701806f6a2809d5571106a4db06d321b0</t>
  </si>
  <si>
    <t>0xd3d51008a18a49f4751dbbc77419aba37f68dab20aec960f33ce18a0b9f9261b</t>
  </si>
  <si>
    <t>0x0ac4239af693ff4ba9a669e9546d13f65031602f67dd0f85a9df20b43654c5c6</t>
  </si>
  <si>
    <t>0x0689b8945e512b5a1f4d631130b3b3480f4f935996886102ba34b2463ea5efb4</t>
  </si>
  <si>
    <t>0xc2794627b7fd810c1832cd8b12ac75f340173063f65aff2cdebb42e57dcd8a1b</t>
  </si>
  <si>
    <t>0x50b8ed88e5041f35e7006fdc683d63f68c743b1bdd6faeb09ddd0d4984a72716</t>
  </si>
  <si>
    <t>0x43c8255e3bf007c43b46c55621bff5e249fdf7a0995b5f7b8b1995891d4fe83c</t>
  </si>
  <si>
    <t>0xc51bbe1f82bf6217a08a724c0be0c650c4e7bab3eaa232b2202a45403a0b2a5d</t>
  </si>
  <si>
    <t>0x4c6be609e6f46ccbbfbd8a4a98d2463d79b62b556f7c8bac771cc787b238bb55</t>
  </si>
  <si>
    <t>0xa3643103730497dd90c5318b96a70ea12430bd2889071a75da2292d473040a40</t>
  </si>
  <si>
    <t>0x6a8370bce41a49aa6ccfa94742b9b41a9ba50eb2069a480f79020a7d703984eb</t>
  </si>
  <si>
    <t>0xc15ebf031728ab57cd905cfcaeaabf68a5a4a6486320b1ce02813849817e77cc</t>
  </si>
  <si>
    <t>0x2f7c3fb5b163be2aacd9bed5a711e6fbf06b4bd9a3465d12882013544ffc81e7</t>
  </si>
  <si>
    <t>0x7169b8ac516d1f92d71bc489accae9268a0b81ce703a81282b58cbb3ace0e408</t>
  </si>
  <si>
    <t>0xa8bc873af9de9b6047ed5125c84a4fea412fbfe7f9c9430b018e2e693ce92e59</t>
  </si>
  <si>
    <t>0x1cba847dd611b40b46cfa9659089b096fcf5568f7b0ec8f09b24608aee6381ec</t>
  </si>
  <si>
    <t>0xabf2d031e13c91ceb6fe8e3e8f93bde76a3b45c041b16f4a0c46fcfad37aae37</t>
  </si>
  <si>
    <t>0x9085ce59eae132680bc875e5ddf8dd047399fbde34cecdbc99ed00120083d0a9</t>
  </si>
  <si>
    <t>0xbf6219e0b7cb3e12c56bff6fec69ba33293787ea33e67b4681bc8b012bd8428c</t>
  </si>
  <si>
    <t>0x729573fdb861da1fd82bcb970ca59109b8740786cb0fe5f43fe2d8c800ee3179</t>
  </si>
  <si>
    <t>0x5a073d3078623fa859ffb27b8cdb163210ace2b1b5e430ba9a4cb326bf9458a5</t>
  </si>
  <si>
    <t>0x00061b80d34147a27faa880de8d72f1e5c8e1e09060596b5879a3a9b993168cd</t>
  </si>
  <si>
    <t>0xd6673f96f807be11aa832a5ab8cfbc42ab5c0c12197e6fe0056ab125e54e13f7</t>
  </si>
  <si>
    <t>0x9624fa2b392105416b9f05a27e76d0a50d6e4255d4580b43550a44d715eaaeff</t>
  </si>
  <si>
    <t>0xe7bc2d202af36a3caa2b532604cd5c8930369f7f818dd912e1e4be42568aeb4b</t>
  </si>
  <si>
    <t>0x16dc247264bd0e28249e618d2f759752591c6b2370c71a8323c9c01f1d2c4fb3</t>
  </si>
  <si>
    <t>0xe83db753dec35ed8e9cb4fa9a3829ac309d941ce4953f9ee02ed57c200cdea06</t>
  </si>
  <si>
    <t>0x634f155a20a4017b7efb8985fe1af12ec88d8a9bf527abc6ad9282814af6061b</t>
  </si>
  <si>
    <t>0x4447ddc2e3bff44c8baf137dc26cb62f05dd40c0c1734dbb6c7f93d0cddfa64a</t>
  </si>
  <si>
    <t>0x809dfe6003b4ebb30310021dab4335ac700d243799f6d6511af4f815eafc9dd5</t>
  </si>
  <si>
    <t>0x14b27d4c75a347455ab2056f36523ca8a4cc5c3cc204330ed1333e38c985f4e8</t>
  </si>
  <si>
    <t>0x5c7ee35cdd9770848e1cce3c5870d3dbf27a11419cd808bb7b98d40e2408430d</t>
  </si>
  <si>
    <t>0x33a7db02794e0c8af08ab1505ea8b185c2d39a4070b2012958b5c32314443441</t>
  </si>
  <si>
    <t>0xb3fb8837d80b995a359b5c75a437366f0d4c0a5f8e798bdd034493384ca0aa1d</t>
  </si>
  <si>
    <t>0x295944b930e4de5b661d83efa96a6a1acdad458fbbebd76c28fbf6102d1e95ab</t>
  </si>
  <si>
    <t>0x421b53ff0a42311e33da7527193effb68c75e9bea2456a0f1d68e7b5581c87e1</t>
  </si>
  <si>
    <t>0x46b7f4e2d3edb381eb546a11e8b602211069e47e89d0730455c54cdb130feabd</t>
  </si>
  <si>
    <t>0x9e7aaf3e284a55efd69bc0851c972a8ffcb0589069af303cf9ab0954c6b26850</t>
  </si>
  <si>
    <t>0xb41f628bfbf9de6f3d8b3934217acddb0945921d3341608dbade22dc2d7252bd</t>
  </si>
  <si>
    <t>0x36b5e1609728e6c00cb7acf10f4f5937d45662244e6bec897fbb8846e9c2f544</t>
  </si>
  <si>
    <t>0xb20d0d764d826dd30467b50b9adb5cce3614c675d2b1f01f9a75b481455d01c1</t>
  </si>
  <si>
    <t>0xc260c51c1eaff29ef532b72e713658b637d6f93d56e7ada30b514d87e382cdd0</t>
  </si>
  <si>
    <t>0xe3dfeb3804f3ada3eb663ada7773068f891685cac1b1f3b04ffef163d46e302e</t>
  </si>
  <si>
    <t>0xbd71c62380745b2c1e70852f1f8f3edc2f8e2003fc08899574920e955ee6c67d</t>
  </si>
  <si>
    <t>0x4dcac96a3751206ef1fc64c41a35b818ed6f835f29085ecb30ebba042a9b60d8</t>
  </si>
  <si>
    <t>0xe85e097fc39aa7c1afe8d9bc651423370986a8474c2ca08d314c32b731588320</t>
  </si>
  <si>
    <t>0xf458fdb0c2c0db3f89a1d646a50bb4487b50dfb98678ca06cd9662cf8ed8f1d0</t>
  </si>
  <si>
    <t>0x31ca8f4d5fddcd252ccf53379d5f22f7aef3d06f21d67e06cd7164c804bd4725</t>
  </si>
  <si>
    <t>0x67c4e8fbaa9033198cdd73a2fe0c7b37d76a1792f4680da12a42e27e984d4352</t>
  </si>
  <si>
    <t>0xa5a1d0e276ea6cee702670d8c0f16d407e2220721807f4d0386af41c1372e004</t>
  </si>
  <si>
    <t>0x0a52df4674c9c1a10d4c1dcf11dfa4f4629e0eab21fe0b2300aec65bc6ff772d</t>
  </si>
  <si>
    <t>Date</t>
  </si>
  <si>
    <t>Open</t>
  </si>
  <si>
    <t>High</t>
  </si>
  <si>
    <t>Low</t>
  </si>
  <si>
    <t>Close</t>
  </si>
  <si>
    <t>Adj Close</t>
  </si>
  <si>
    <t>Volume</t>
  </si>
  <si>
    <t>2.831620</t>
  </si>
  <si>
    <t>2.793760</t>
  </si>
  <si>
    <t>0.706136</t>
  </si>
  <si>
    <t>0.713989</t>
  </si>
  <si>
    <t>0.708087</t>
  </si>
  <si>
    <t>1.058750</t>
  </si>
  <si>
    <t>1.222240</t>
  </si>
  <si>
    <t>1.810920</t>
  </si>
  <si>
    <t>1.802890</t>
  </si>
  <si>
    <t>1.684350</t>
  </si>
  <si>
    <t>1.581190</t>
  </si>
  <si>
    <t>1.215300</t>
  </si>
  <si>
    <t>1.166930</t>
  </si>
  <si>
    <t>1.251180</t>
  </si>
  <si>
    <t>1.477520</t>
  </si>
  <si>
    <t>1.396290</t>
  </si>
  <si>
    <t>1.375000</t>
  </si>
  <si>
    <t>1.345590</t>
  </si>
  <si>
    <t>1.228610</t>
  </si>
  <si>
    <t>1.132790</t>
  </si>
  <si>
    <t>1.169810</t>
  </si>
  <si>
    <t>1.147660</t>
  </si>
  <si>
    <t>1.193530</t>
  </si>
  <si>
    <t>1.182990</t>
  </si>
  <si>
    <t>1.321380</t>
  </si>
  <si>
    <t>1.353480</t>
  </si>
  <si>
    <t>1.351570</t>
  </si>
  <si>
    <t>1.295190</t>
  </si>
  <si>
    <t>1.264930</t>
  </si>
  <si>
    <t>1.280560</t>
  </si>
  <si>
    <t>1.338010</t>
  </si>
  <si>
    <t>1.295900</t>
  </si>
  <si>
    <t>1.246650</t>
  </si>
  <si>
    <t>1.239350</t>
  </si>
  <si>
    <t>1.207610</t>
  </si>
  <si>
    <t>1.164970</t>
  </si>
  <si>
    <t>0.987228</t>
  </si>
  <si>
    <t>1.041780</t>
  </si>
  <si>
    <t>0.940566</t>
  </si>
  <si>
    <t>0.875189</t>
  </si>
  <si>
    <t>0.941977</t>
  </si>
  <si>
    <t>0.906865</t>
  </si>
  <si>
    <t>0.874574</t>
  </si>
  <si>
    <t>0.849603</t>
  </si>
  <si>
    <t>0.881191</t>
  </si>
  <si>
    <t>0.941496</t>
  </si>
  <si>
    <t>0.919337</t>
  </si>
  <si>
    <t>0.903560</t>
  </si>
  <si>
    <t>0.896796</t>
  </si>
  <si>
    <t>0.820031</t>
  </si>
  <si>
    <t>0.737630</t>
  </si>
  <si>
    <t>0.791277</t>
  </si>
  <si>
    <t>0.723715</t>
  </si>
  <si>
    <t>0.579414</t>
  </si>
  <si>
    <t>0.661192</t>
  </si>
  <si>
    <t>0.734307</t>
  </si>
  <si>
    <t>0.683732</t>
  </si>
  <si>
    <t>0.678783</t>
  </si>
  <si>
    <t>0.686343</t>
  </si>
  <si>
    <t>0.666784</t>
  </si>
  <si>
    <t>0.622218</t>
  </si>
  <si>
    <t>0.650515</t>
  </si>
  <si>
    <t>0.609501</t>
  </si>
  <si>
    <t>0.655084</t>
  </si>
  <si>
    <t>0.641187</t>
  </si>
  <si>
    <t>0.627461</t>
  </si>
  <si>
    <t>0.634515</t>
  </si>
  <si>
    <t>0.627943</t>
  </si>
  <si>
    <t>0.612240</t>
  </si>
  <si>
    <t>0.523278</t>
  </si>
  <si>
    <t>0.562593</t>
  </si>
  <si>
    <t>0.534117</t>
  </si>
  <si>
    <t>0.547913</t>
  </si>
  <si>
    <t>0.517621</t>
  </si>
  <si>
    <t>0.489629</t>
  </si>
  <si>
    <t>0.431589</t>
  </si>
  <si>
    <t>0.444988</t>
  </si>
  <si>
    <t>0.566370</t>
  </si>
  <si>
    <t>0.539681</t>
  </si>
  <si>
    <t>0.563207</t>
  </si>
  <si>
    <t>0.619743</t>
  </si>
  <si>
    <t>0.708890</t>
  </si>
  <si>
    <t>0.870938</t>
  </si>
  <si>
    <t>1.005250</t>
  </si>
  <si>
    <t>1.209200</t>
  </si>
  <si>
    <t>1.046580</t>
  </si>
  <si>
    <t>0.920847</t>
  </si>
  <si>
    <t>1.057970</t>
  </si>
  <si>
    <t>0.994568</t>
  </si>
  <si>
    <t>1.010650</t>
  </si>
  <si>
    <t>0.900699</t>
  </si>
  <si>
    <t>0.904772</t>
  </si>
  <si>
    <t>0.923732</t>
  </si>
  <si>
    <t>0.915661</t>
  </si>
  <si>
    <t>1.032530</t>
  </si>
  <si>
    <t>1.001260</t>
  </si>
  <si>
    <t>0.941296</t>
  </si>
  <si>
    <t>0.796455</t>
  </si>
  <si>
    <t>0.907722</t>
  </si>
  <si>
    <t>0.905469</t>
  </si>
  <si>
    <t>0.891217</t>
  </si>
  <si>
    <t>0.906166</t>
  </si>
  <si>
    <t>0.924948</t>
  </si>
  <si>
    <t>0.993214</t>
  </si>
  <si>
    <t>0.988713</t>
  </si>
  <si>
    <t>0.955735</t>
  </si>
  <si>
    <t>0.928758</t>
  </si>
  <si>
    <t>0.979765</t>
  </si>
  <si>
    <t>0.967493</t>
  </si>
  <si>
    <t>0.946442</t>
  </si>
  <si>
    <t>0.893827</t>
  </si>
  <si>
    <t>0.863273</t>
  </si>
  <si>
    <t>0.882100</t>
  </si>
  <si>
    <t>0.868102</t>
  </si>
  <si>
    <t>0.914144</t>
  </si>
  <si>
    <t>0.879951</t>
  </si>
  <si>
    <t>0.878316</t>
  </si>
  <si>
    <t>0.873171</t>
  </si>
  <si>
    <t>0.818546</t>
  </si>
  <si>
    <t>0.812082</t>
  </si>
  <si>
    <t>0.841195</t>
  </si>
  <si>
    <t>0.866417</t>
  </si>
  <si>
    <t>0.836322</t>
  </si>
  <si>
    <t>0.806024</t>
  </si>
  <si>
    <t>0.824454</t>
  </si>
  <si>
    <t>0.795590</t>
  </si>
  <si>
    <t>0.839995</t>
  </si>
  <si>
    <t>0.931196</t>
  </si>
  <si>
    <t>0.971538</t>
  </si>
  <si>
    <t>0.956620</t>
  </si>
  <si>
    <t>0.990589</t>
  </si>
  <si>
    <t>1.017110</t>
  </si>
  <si>
    <t>0.993043</t>
  </si>
  <si>
    <t>0.938327</t>
  </si>
  <si>
    <t>0.921524</t>
  </si>
  <si>
    <t>0.908240</t>
  </si>
  <si>
    <t>0.906065</t>
  </si>
  <si>
    <t>0.894973</t>
  </si>
  <si>
    <t>0.861782</t>
  </si>
  <si>
    <t>0.859433</t>
  </si>
  <si>
    <t>0.861993</t>
  </si>
  <si>
    <t>0.870766</t>
  </si>
  <si>
    <t>0.853166</t>
  </si>
  <si>
    <t>0.856356</t>
  </si>
  <si>
    <t>0.843835</t>
  </si>
  <si>
    <t>0.874258</t>
  </si>
  <si>
    <t>0.912098</t>
  </si>
  <si>
    <t>0.933712</t>
  </si>
  <si>
    <t>0.947401</t>
  </si>
  <si>
    <t>0.938430</t>
  </si>
  <si>
    <t>0.972045</t>
  </si>
  <si>
    <t>0.953147</t>
  </si>
  <si>
    <t>0.950028</t>
  </si>
  <si>
    <t>0.955801</t>
  </si>
  <si>
    <t>0.942752</t>
  </si>
  <si>
    <t>0.985501</t>
  </si>
  <si>
    <t>0.985557</t>
  </si>
  <si>
    <t>0.999216</t>
  </si>
  <si>
    <t>1.066100</t>
  </si>
  <si>
    <t>1.135470</t>
  </si>
  <si>
    <t>1.122100</t>
  </si>
  <si>
    <t>1.184440</t>
  </si>
  <si>
    <t>1.220460</t>
  </si>
  <si>
    <t>1.221470</t>
  </si>
  <si>
    <t>1.332310</t>
  </si>
  <si>
    <t>1.422610</t>
  </si>
  <si>
    <t>1.363180</t>
  </si>
  <si>
    <t>1.532700</t>
  </si>
  <si>
    <t>1.547030</t>
  </si>
  <si>
    <t>1.504120</t>
  </si>
  <si>
    <t>1.900540</t>
  </si>
  <si>
    <t>2.147640</t>
  </si>
  <si>
    <t>2.532740</t>
  </si>
  <si>
    <t>2.247440</t>
  </si>
  <si>
    <t>2.406450</t>
  </si>
  <si>
    <t>2.542980</t>
  </si>
  <si>
    <t>2.507720</t>
  </si>
  <si>
    <t>2.443150</t>
  </si>
  <si>
    <t>2.319690</t>
  </si>
  <si>
    <t>2.215190</t>
  </si>
  <si>
    <t>2.431930</t>
  </si>
  <si>
    <t>2.529030</t>
  </si>
  <si>
    <t>2.570350</t>
  </si>
  <si>
    <t>2.533820</t>
  </si>
  <si>
    <t>2.536410</t>
  </si>
  <si>
    <t>2.973000</t>
  </si>
  <si>
    <t>3.174990</t>
  </si>
  <si>
    <t>4.000550</t>
  </si>
  <si>
    <t>4.496820</t>
  </si>
  <si>
    <t>5.946150</t>
  </si>
  <si>
    <t>5.685050</t>
  </si>
  <si>
    <t>5.404330</t>
  </si>
  <si>
    <t>5.330530</t>
  </si>
  <si>
    <t>5.328320</t>
  </si>
  <si>
    <t>4.289170</t>
  </si>
  <si>
    <t>3.774700</t>
  </si>
  <si>
    <t>4.384790</t>
  </si>
  <si>
    <t>4.682200</t>
  </si>
  <si>
    <t>4.360550</t>
  </si>
  <si>
    <t>4.664950</t>
  </si>
  <si>
    <t>5.684930</t>
  </si>
  <si>
    <t>5.604050</t>
  </si>
  <si>
    <t>6.186710</t>
  </si>
  <si>
    <t>6.037830</t>
  </si>
  <si>
    <t>5.963080</t>
  </si>
  <si>
    <t>6.405510</t>
  </si>
  <si>
    <t>6.455650</t>
  </si>
  <si>
    <t>6.319310</t>
  </si>
  <si>
    <t>7.633030</t>
  </si>
  <si>
    <t>8.442290</t>
  </si>
  <si>
    <t>9.240560</t>
  </si>
  <si>
    <t>10.370300</t>
  </si>
  <si>
    <t>11.204000</t>
  </si>
  <si>
    <t>11.428800</t>
  </si>
  <si>
    <t>9.582140</t>
  </si>
  <si>
    <t>9.792420</t>
  </si>
  <si>
    <t>11.881500</t>
  </si>
  <si>
    <t>11.221600</t>
  </si>
  <si>
    <t>11.130700</t>
  </si>
  <si>
    <t>13.510200</t>
  </si>
  <si>
    <t>14.512200</t>
  </si>
  <si>
    <t>13.001700</t>
  </si>
  <si>
    <t>13.021600</t>
  </si>
  <si>
    <t>12.558700</t>
  </si>
  <si>
    <t>11.109100</t>
  </si>
  <si>
    <t>11.203700</t>
  </si>
  <si>
    <t>10.516300</t>
  </si>
  <si>
    <t>10.303700</t>
  </si>
  <si>
    <t>11.879200</t>
  </si>
  <si>
    <t>11.327900</t>
  </si>
  <si>
    <t>12.442200</t>
  </si>
  <si>
    <t>11.260300</t>
  </si>
  <si>
    <t>10.767900</t>
  </si>
  <si>
    <t>10.986100</t>
  </si>
  <si>
    <t>10.431400</t>
  </si>
  <si>
    <t>11.752700</t>
  </si>
  <si>
    <t>11.605300</t>
  </si>
  <si>
    <t>11.919800</t>
  </si>
  <si>
    <t>11.400600</t>
  </si>
  <si>
    <t>11.630600</t>
  </si>
  <si>
    <t>11.628300</t>
  </si>
  <si>
    <t>11.615800</t>
  </si>
  <si>
    <t>11.212500</t>
  </si>
  <si>
    <t>10.449800</t>
  </si>
  <si>
    <t>10.695200</t>
  </si>
  <si>
    <t>10.077400</t>
  </si>
  <si>
    <t>9.694230</t>
  </si>
  <si>
    <t>9.149850</t>
  </si>
  <si>
    <t>8.942780</t>
  </si>
  <si>
    <t>8.639470</t>
  </si>
  <si>
    <t>7.441360</t>
  </si>
  <si>
    <t>8.075170</t>
  </si>
  <si>
    <t>8.386060</t>
  </si>
  <si>
    <t>8.235880</t>
  </si>
  <si>
    <t>8.623190</t>
  </si>
  <si>
    <t>9.332730</t>
  </si>
  <si>
    <t>9.075330</t>
  </si>
  <si>
    <t>8.688190</t>
  </si>
  <si>
    <t>8.453460</t>
  </si>
  <si>
    <t>8.149920</t>
  </si>
  <si>
    <t>7.791830</t>
  </si>
  <si>
    <t>8.293430</t>
  </si>
  <si>
    <t>8.007770</t>
  </si>
  <si>
    <t>7.526550</t>
  </si>
  <si>
    <t>7.388390</t>
  </si>
  <si>
    <t>7.740690</t>
  </si>
  <si>
    <t>7.207030</t>
  </si>
  <si>
    <t>7.453910</t>
  </si>
  <si>
    <t>8.775080</t>
  </si>
  <si>
    <t>8.894240</t>
  </si>
  <si>
    <t>10.165100</t>
  </si>
  <si>
    <t>9.382870</t>
  </si>
  <si>
    <t>9.396730</t>
  </si>
  <si>
    <t>9.809610</t>
  </si>
  <si>
    <t>9.315650</t>
  </si>
  <si>
    <t>9.372900</t>
  </si>
  <si>
    <t>9.494040</t>
  </si>
  <si>
    <t>9.282650</t>
  </si>
  <si>
    <t>9.431430</t>
  </si>
  <si>
    <t>9.995110</t>
  </si>
  <si>
    <t>10.062300</t>
  </si>
  <si>
    <t>10.505100</t>
  </si>
  <si>
    <t>10.238600</t>
  </si>
  <si>
    <t>9.968700</t>
  </si>
  <si>
    <t>11.193200</t>
  </si>
  <si>
    <t>12.179300</t>
  </si>
  <si>
    <t>13.542800</t>
  </si>
  <si>
    <t>14.853200</t>
  </si>
  <si>
    <t>13.689700</t>
  </si>
  <si>
    <t>14.040500</t>
  </si>
  <si>
    <t>14.279800</t>
  </si>
  <si>
    <t>13.305400</t>
  </si>
  <si>
    <t>12.793200</t>
  </si>
  <si>
    <t>12.516100</t>
  </si>
  <si>
    <t>12.389400</t>
  </si>
  <si>
    <t>11.333200</t>
  </si>
  <si>
    <t>12.112200</t>
  </si>
  <si>
    <t>12.325300</t>
  </si>
  <si>
    <t>12.743500</t>
  </si>
  <si>
    <t>14.109800</t>
  </si>
  <si>
    <t>13.991700</t>
  </si>
  <si>
    <t>13.742900</t>
  </si>
  <si>
    <t>13.864300</t>
  </si>
  <si>
    <t>13.762500</t>
  </si>
  <si>
    <t>14.000700</t>
  </si>
  <si>
    <t>13.945300</t>
  </si>
  <si>
    <t>14.507900</t>
  </si>
  <si>
    <t>14.430600</t>
  </si>
  <si>
    <t>14.375900</t>
  </si>
  <si>
    <t>13.909100</t>
  </si>
  <si>
    <t>14.186400</t>
  </si>
  <si>
    <t>15.772300</t>
  </si>
  <si>
    <t>17.612801</t>
  </si>
  <si>
    <t>18.905300</t>
  </si>
  <si>
    <t>18.362801</t>
  </si>
  <si>
    <t>20.650900</t>
  </si>
  <si>
    <t>15.378600</t>
  </si>
  <si>
    <t>11.167300</t>
  </si>
  <si>
    <t>12.236900</t>
  </si>
  <si>
    <t>11.819800</t>
  </si>
  <si>
    <t>13.199700</t>
  </si>
  <si>
    <t>13.215600</t>
  </si>
  <si>
    <t>13.682100</t>
  </si>
  <si>
    <t>14.302800</t>
  </si>
  <si>
    <t>14.261100</t>
  </si>
  <si>
    <t>13.808200</t>
  </si>
  <si>
    <t>13.927600</t>
  </si>
  <si>
    <t>12.174200</t>
  </si>
  <si>
    <t>12.602900</t>
  </si>
  <si>
    <t>12.438100</t>
  </si>
  <si>
    <t>12.216000</t>
  </si>
  <si>
    <t>12.120800</t>
  </si>
  <si>
    <t>11.696100</t>
  </si>
  <si>
    <t>11.457400</t>
  </si>
  <si>
    <t>10.575800</t>
  </si>
  <si>
    <t>10.535900</t>
  </si>
  <si>
    <t>10.115300</t>
  </si>
  <si>
    <t>11.417700</t>
  </si>
  <si>
    <t>10.960400</t>
  </si>
  <si>
    <t>10.941100</t>
  </si>
  <si>
    <t>10.447000</t>
  </si>
  <si>
    <t>10.506600</t>
  </si>
  <si>
    <t>10.596900</t>
  </si>
  <si>
    <t>11.499100</t>
  </si>
  <si>
    <t>11.919400</t>
  </si>
  <si>
    <t>11.623500</t>
  </si>
  <si>
    <t>11.173000</t>
  </si>
  <si>
    <t>11.046600</t>
  </si>
  <si>
    <t>11.590200</t>
  </si>
  <si>
    <t>12.460100</t>
  </si>
  <si>
    <t>12.657500</t>
  </si>
  <si>
    <t>14.665500</t>
  </si>
  <si>
    <t>14.295800</t>
  </si>
  <si>
    <t>12.743400</t>
  </si>
  <si>
    <t>13.816100</t>
  </si>
  <si>
    <t>12.050500</t>
  </si>
  <si>
    <t>12.979100</t>
  </si>
  <si>
    <t>12.836400</t>
  </si>
  <si>
    <t>12.797400</t>
  </si>
  <si>
    <t>12.439700</t>
  </si>
  <si>
    <t>11.894800</t>
  </si>
  <si>
    <t>10.948500</t>
  </si>
  <si>
    <t>8.876800</t>
  </si>
  <si>
    <t>10.311000</t>
  </si>
  <si>
    <t>11.019000</t>
  </si>
  <si>
    <t>10.916700</t>
  </si>
  <si>
    <t>10.859200</t>
  </si>
  <si>
    <t>10.913500</t>
  </si>
  <si>
    <t>11.274600</t>
  </si>
  <si>
    <t>12.229800</t>
  </si>
  <si>
    <t>12.138200</t>
  </si>
  <si>
    <t>11.688900</t>
  </si>
  <si>
    <t>11.770400</t>
  </si>
  <si>
    <t>11.583300</t>
  </si>
  <si>
    <t>11.201700</t>
  </si>
  <si>
    <t>11.228700</t>
  </si>
  <si>
    <t>11.133200</t>
  </si>
  <si>
    <t>10.747500</t>
  </si>
  <si>
    <t>10.746300</t>
  </si>
  <si>
    <t>10.750100</t>
  </si>
  <si>
    <t>11.253300</t>
  </si>
  <si>
    <t>11.185100</t>
  </si>
  <si>
    <t>11.137000</t>
  </si>
  <si>
    <t>11.024300</t>
  </si>
  <si>
    <t>11.031300</t>
  </si>
  <si>
    <t>11.352400</t>
  </si>
  <si>
    <t>11.294000</t>
  </si>
  <si>
    <t>11.147000</t>
  </si>
  <si>
    <t>10.915100</t>
  </si>
  <si>
    <t>10.992100</t>
  </si>
  <si>
    <t>11.238600</t>
  </si>
  <si>
    <t>11.670500</t>
  </si>
  <si>
    <t>11.964200</t>
  </si>
  <si>
    <t>12.112900</t>
  </si>
  <si>
    <t>11.754100</t>
  </si>
  <si>
    <t>11.680500</t>
  </si>
  <si>
    <t>11.725400</t>
  </si>
  <si>
    <t>11.694500</t>
  </si>
  <si>
    <t>11.545800</t>
  </si>
  <si>
    <t>11.412500</t>
  </si>
  <si>
    <t>11.662300</t>
  </si>
  <si>
    <t>12.207900</t>
  </si>
  <si>
    <t>11.643000</t>
  </si>
  <si>
    <t>11.888700</t>
  </si>
  <si>
    <t>11.904600</t>
  </si>
  <si>
    <t>11.943100</t>
  </si>
  <si>
    <t>11.959600</t>
  </si>
  <si>
    <t>12.558200</t>
  </si>
  <si>
    <t>12.686400</t>
  </si>
  <si>
    <t>12.436000</t>
  </si>
  <si>
    <t>13.213900</t>
  </si>
  <si>
    <t>14.434100</t>
  </si>
  <si>
    <t>13.665000</t>
  </si>
  <si>
    <t>13.208000</t>
  </si>
  <si>
    <t>13.322300</t>
  </si>
  <si>
    <t>12.852500</t>
  </si>
  <si>
    <t>13.169600</t>
  </si>
  <si>
    <t>12.863900</t>
  </si>
  <si>
    <t>13.107400</t>
  </si>
  <si>
    <t>13.276800</t>
  </si>
  <si>
    <t>13.076000</t>
  </si>
  <si>
    <t>13.203200</t>
  </si>
  <si>
    <t>13.180200</t>
  </si>
  <si>
    <t>13.203000</t>
  </si>
  <si>
    <t>13.450500</t>
  </si>
  <si>
    <t>13.283400</t>
  </si>
  <si>
    <t>13.026300</t>
  </si>
  <si>
    <t>12.851600</t>
  </si>
  <si>
    <t>12.674000</t>
  </si>
  <si>
    <t>12.215600</t>
  </si>
  <si>
    <t>12.060700</t>
  </si>
  <si>
    <t>11.762400</t>
  </si>
  <si>
    <t>11.784600</t>
  </si>
  <si>
    <t>11.909200</t>
  </si>
  <si>
    <t>11.989100</t>
  </si>
  <si>
    <t>11.936100</t>
  </si>
  <si>
    <t>11.981700</t>
  </si>
  <si>
    <t>11.955600</t>
  </si>
  <si>
    <t>11.995900</t>
  </si>
  <si>
    <t>12.592600</t>
  </si>
  <si>
    <t>12.046300</t>
  </si>
  <si>
    <t>12.129700</t>
  </si>
  <si>
    <t>12.180400</t>
  </si>
  <si>
    <t>12.130400</t>
  </si>
  <si>
    <t>12.037200</t>
  </si>
  <si>
    <t>11.967600</t>
  </si>
  <si>
    <t>11.384100</t>
  </si>
  <si>
    <t>11.531200</t>
  </si>
  <si>
    <t>11.474900</t>
  </si>
  <si>
    <t>11.100300</t>
  </si>
  <si>
    <t>10.428200</t>
  </si>
  <si>
    <t>11.229600</t>
  </si>
  <si>
    <t>10.957800</t>
  </si>
  <si>
    <t>10.773500</t>
  </si>
  <si>
    <t>10.797700</t>
  </si>
  <si>
    <t>10.817500</t>
  </si>
  <si>
    <t>11.094800</t>
  </si>
  <si>
    <t>10.991700</t>
  </si>
  <si>
    <t>10.903700</t>
  </si>
  <si>
    <t>10.850600</t>
  </si>
  <si>
    <t>10.819900</t>
  </si>
  <si>
    <t>10.674700</t>
  </si>
  <si>
    <t>10.514000</t>
  </si>
  <si>
    <t>10.292400</t>
  </si>
  <si>
    <t>9.887650</t>
  </si>
  <si>
    <t>10.098200</t>
  </si>
  <si>
    <t>9.971940</t>
  </si>
  <si>
    <t>10.217000</t>
  </si>
  <si>
    <t>10.059600</t>
  </si>
  <si>
    <t>9.988350</t>
  </si>
  <si>
    <t>9.482820</t>
  </si>
  <si>
    <t>9.661210</t>
  </si>
  <si>
    <t>9.580160</t>
  </si>
  <si>
    <t>9.625760</t>
  </si>
  <si>
    <t>9.919770</t>
  </si>
  <si>
    <t>9.846030</t>
  </si>
  <si>
    <t>9.228530</t>
  </si>
  <si>
    <t>9.416430</t>
  </si>
  <si>
    <t>9.312020</t>
  </si>
  <si>
    <t>8.998440</t>
  </si>
  <si>
    <t>8.728700</t>
  </si>
  <si>
    <t>8.155480</t>
  </si>
  <si>
    <t>8.601620</t>
  </si>
  <si>
    <t>8.455570</t>
  </si>
  <si>
    <t>7.766330</t>
  </si>
  <si>
    <t>7.903430</t>
  </si>
  <si>
    <t>7.410590</t>
  </si>
  <si>
    <t>6.804600</t>
  </si>
  <si>
    <t>7.894830</t>
  </si>
  <si>
    <t>8.383500</t>
  </si>
  <si>
    <t>8.168140</t>
  </si>
  <si>
    <t>8.438370</t>
  </si>
  <si>
    <t>8.126410</t>
  </si>
  <si>
    <t>8.192360</t>
  </si>
  <si>
    <t>8.520400</t>
  </si>
  <si>
    <t>8.451500</t>
  </si>
  <si>
    <t>8.235330</t>
  </si>
  <si>
    <t>7.859040</t>
  </si>
  <si>
    <t>7.855690</t>
  </si>
  <si>
    <t>7.860520</t>
  </si>
  <si>
    <t>7.869430</t>
  </si>
  <si>
    <t>7.633680</t>
  </si>
  <si>
    <t>7.663660</t>
  </si>
  <si>
    <t>7.899040</t>
  </si>
  <si>
    <t>7.576950</t>
  </si>
  <si>
    <t>7.152420</t>
  </si>
  <si>
    <t>7.264850</t>
  </si>
  <si>
    <t>7.132100</t>
  </si>
  <si>
    <t>7.276370</t>
  </si>
  <si>
    <t>7.148950</t>
  </si>
  <si>
    <t>7.539130</t>
  </si>
  <si>
    <t>8.289880</t>
  </si>
  <si>
    <t>8.151150</t>
  </si>
  <si>
    <t>7.982310</t>
  </si>
  <si>
    <t>8.170870</t>
  </si>
  <si>
    <t>8.374580</t>
  </si>
  <si>
    <t>9.709290</t>
  </si>
  <si>
    <t>11.286800</t>
  </si>
  <si>
    <t>10.285800</t>
  </si>
  <si>
    <t>10.240900</t>
  </si>
  <si>
    <t>9.872580</t>
  </si>
  <si>
    <t>10.313800</t>
  </si>
  <si>
    <t>10.369500</t>
  </si>
  <si>
    <t>10.541500</t>
  </si>
  <si>
    <t>9.721390</t>
  </si>
  <si>
    <t>9.827220</t>
  </si>
  <si>
    <t>9.786450</t>
  </si>
  <si>
    <t>9.829200</t>
  </si>
  <si>
    <t>9.883530</t>
  </si>
  <si>
    <t>9.639620</t>
  </si>
  <si>
    <t>10.296400</t>
  </si>
  <si>
    <t>10.240500</t>
  </si>
  <si>
    <t>10.386800</t>
  </si>
  <si>
    <t>10.595500</t>
  </si>
  <si>
    <t>10.910100</t>
  </si>
  <si>
    <t>10.709900</t>
  </si>
  <si>
    <t>10.727900</t>
  </si>
  <si>
    <t>10.618500</t>
  </si>
  <si>
    <t>10.567200</t>
  </si>
  <si>
    <t>10.584100</t>
  </si>
  <si>
    <t>10.538300</t>
  </si>
  <si>
    <t>10.561700</t>
  </si>
  <si>
    <t>10.493800</t>
  </si>
  <si>
    <t>10.564200</t>
  </si>
  <si>
    <t>10.741300</t>
  </si>
  <si>
    <t>10.735500</t>
  </si>
  <si>
    <t>10.812500</t>
  </si>
  <si>
    <t>11.128700</t>
  </si>
  <si>
    <t>11.442200</t>
  </si>
  <si>
    <t>11.353900</t>
  </si>
  <si>
    <t>11.425300</t>
  </si>
  <si>
    <t>11.540200</t>
  </si>
  <si>
    <t>11.435900</t>
  </si>
  <si>
    <t>11.045000</t>
  </si>
  <si>
    <t>11.290800</t>
  </si>
  <si>
    <t>11.353300</t>
  </si>
  <si>
    <t>11.383600</t>
  </si>
  <si>
    <t>11.286400</t>
  </si>
  <si>
    <t>13.039700</t>
  </si>
  <si>
    <t>12.921000</t>
  </si>
  <si>
    <t>12.898500</t>
  </si>
  <si>
    <t>12.708400</t>
  </si>
  <si>
    <t>12.817600</t>
  </si>
  <si>
    <t>12.765200</t>
  </si>
  <si>
    <t>12.342200</t>
  </si>
  <si>
    <t>12.687200</t>
  </si>
  <si>
    <t>12.598100</t>
  </si>
  <si>
    <t>13.134300</t>
  </si>
  <si>
    <t>13.063800</t>
  </si>
  <si>
    <t>13.517700</t>
  </si>
  <si>
    <t>14.505800</t>
  </si>
  <si>
    <t>15.450700</t>
  </si>
  <si>
    <t>15.847200</t>
  </si>
  <si>
    <t>17.355301</t>
  </si>
  <si>
    <t>19.042801</t>
  </si>
  <si>
    <t>19.517099</t>
  </si>
  <si>
    <t>18.502800</t>
  </si>
  <si>
    <t>19.282301</t>
  </si>
  <si>
    <t>19.579100</t>
  </si>
  <si>
    <t>18.882500</t>
  </si>
  <si>
    <t>16.640100</t>
  </si>
  <si>
    <t>17.740900</t>
  </si>
  <si>
    <t>19.374599</t>
  </si>
  <si>
    <t>21.464899</t>
  </si>
  <si>
    <t>23.504900</t>
  </si>
  <si>
    <t>28.571899</t>
  </si>
  <si>
    <t>28.645100</t>
  </si>
  <si>
    <t>35.357300</t>
  </si>
  <si>
    <t>45.929501</t>
  </si>
  <si>
    <t>46.874199</t>
  </si>
  <si>
    <t>35.529701</t>
  </si>
  <si>
    <t>44.833599</t>
  </si>
  <si>
    <t>43.509800</t>
  </si>
  <si>
    <t>43.122501</t>
  </si>
  <si>
    <t>42.565201</t>
  </si>
  <si>
    <t>43.638000</t>
  </si>
  <si>
    <t>53.575901</t>
  </si>
  <si>
    <t>50.769901</t>
  </si>
  <si>
    <t>51.312099</t>
  </si>
  <si>
    <t>49.710400</t>
  </si>
  <si>
    <t>50.569302</t>
  </si>
  <si>
    <t>53.124500</t>
  </si>
  <si>
    <t>51.753700</t>
  </si>
  <si>
    <t>50.033699</t>
  </si>
  <si>
    <t>50.738400</t>
  </si>
  <si>
    <t>48.821201</t>
  </si>
  <si>
    <t>43.921799</t>
  </si>
  <si>
    <t>44.661098</t>
  </si>
  <si>
    <t>45.220501</t>
  </si>
  <si>
    <t>42.865101</t>
  </si>
  <si>
    <t>41.798401</t>
  </si>
  <si>
    <t>44.280399</t>
  </si>
  <si>
    <t>43.277599</t>
  </si>
  <si>
    <t>43.501400</t>
  </si>
  <si>
    <t>43.462799</t>
  </si>
  <si>
    <t>46.310600</t>
  </si>
  <si>
    <t>49.971401</t>
  </si>
  <si>
    <t>47.653702</t>
  </si>
  <si>
    <t>49.037800</t>
  </si>
  <si>
    <t>48.659698</t>
  </si>
  <si>
    <t>48.319000</t>
  </si>
  <si>
    <t>50.729000</t>
  </si>
  <si>
    <t>48.132301</t>
  </si>
  <si>
    <t>49.643299</t>
  </si>
  <si>
    <t>48.182400</t>
  </si>
  <si>
    <t>48.592499</t>
  </si>
  <si>
    <t>48.866699</t>
  </si>
  <si>
    <t>50.074600</t>
  </si>
  <si>
    <t>49.909401</t>
  </si>
  <si>
    <t>52.805698</t>
  </si>
  <si>
    <t>62.226898</t>
  </si>
  <si>
    <t>71.389603</t>
  </si>
  <si>
    <t>68.540604</t>
  </si>
  <si>
    <t>79.321602</t>
  </si>
  <si>
    <t>76.653397</t>
  </si>
  <si>
    <t>77.253998</t>
  </si>
  <si>
    <t>79.720398</t>
  </si>
  <si>
    <t>96.734703</t>
  </si>
  <si>
    <t>94.912102</t>
  </si>
  <si>
    <t>97.869400</t>
  </si>
  <si>
    <t>93.747002</t>
  </si>
  <si>
    <t>91.227997</t>
  </si>
  <si>
    <t>91.151100</t>
  </si>
  <si>
    <t>89.770699</t>
  </si>
  <si>
    <t>89.428596</t>
  </si>
  <si>
    <t>88.694397</t>
  </si>
  <si>
    <t>90.871597</t>
  </si>
  <si>
    <t>90.784103</t>
  </si>
  <si>
    <t>92.387703</t>
  </si>
  <si>
    <t>89.250298</t>
  </si>
  <si>
    <t>89.840401</t>
  </si>
  <si>
    <t>97.052803</t>
  </si>
  <si>
    <t>129.222000</t>
  </si>
  <si>
    <t>127.537003</t>
  </si>
  <si>
    <t>158.173004</t>
  </si>
  <si>
    <t>170.817993</t>
  </si>
  <si>
    <t>182.649002</t>
  </si>
  <si>
    <t>189.848999</t>
  </si>
  <si>
    <t>175.216995</t>
  </si>
  <si>
    <t>159.817001</t>
  </si>
  <si>
    <t>158.817001</t>
  </si>
  <si>
    <t>170.134995</t>
  </si>
  <si>
    <t>195.613007</t>
  </si>
  <si>
    <t>231.578003</t>
  </si>
  <si>
    <t>230.886002</t>
  </si>
  <si>
    <t>222.285995</t>
  </si>
  <si>
    <t>223.464005</t>
  </si>
  <si>
    <t>224.117004</t>
  </si>
  <si>
    <t>245.261993</t>
  </si>
  <si>
    <t>248.598999</t>
  </si>
  <si>
    <t>264.260010</t>
  </si>
  <si>
    <t>257.990997</t>
  </si>
  <si>
    <t>261.748993</t>
  </si>
  <si>
    <t>282.014008</t>
  </si>
  <si>
    <t>338.794006</t>
  </si>
  <si>
    <t>341.164001</t>
  </si>
  <si>
    <t>395.686005</t>
  </si>
  <si>
    <t>397.588989</t>
  </si>
  <si>
    <t>358.506989</t>
  </si>
  <si>
    <t>361.182007</t>
  </si>
  <si>
    <t>369.882996</t>
  </si>
  <si>
    <t>379.519012</t>
  </si>
  <si>
    <t>371.864014</t>
  </si>
  <si>
    <t>370.326996</t>
  </si>
  <si>
    <t>359.540009</t>
  </si>
  <si>
    <t>337.733002</t>
  </si>
  <si>
    <t>336.484985</t>
  </si>
  <si>
    <t>341.625000</t>
  </si>
  <si>
    <t>323.466003</t>
  </si>
  <si>
    <t>302.954987</t>
  </si>
  <si>
    <t>272.691986</t>
  </si>
  <si>
    <t>293.041992</t>
  </si>
  <si>
    <t>328.365997</t>
  </si>
  <si>
    <t>303.152008</t>
  </si>
  <si>
    <t>293.352997</t>
  </si>
  <si>
    <t>275.122986</t>
  </si>
  <si>
    <t>288.414001</t>
  </si>
  <si>
    <t>282.191010</t>
  </si>
  <si>
    <t>273.098999</t>
  </si>
  <si>
    <t>268.858002</t>
  </si>
  <si>
    <t>270.350006</t>
  </si>
  <si>
    <t>245.889999</t>
  </si>
  <si>
    <t>251.822006</t>
  </si>
  <si>
    <t>243.011002</t>
  </si>
  <si>
    <t>211.524994</t>
  </si>
  <si>
    <t>197.151993</t>
  </si>
  <si>
    <t>231.811996</t>
  </si>
  <si>
    <t>209.529007</t>
  </si>
  <si>
    <t>199.709000</t>
  </si>
  <si>
    <t>169.574005</t>
  </si>
  <si>
    <t>159.990997</t>
  </si>
  <si>
    <t>195.026993</t>
  </si>
  <si>
    <t>234.940994</t>
  </si>
  <si>
    <t>205.421997</t>
  </si>
  <si>
    <t>226.061005</t>
  </si>
  <si>
    <t>217.860001</t>
  </si>
  <si>
    <t>229.123001</t>
  </si>
  <si>
    <t>226.285004</t>
  </si>
  <si>
    <t>224.373001</t>
  </si>
  <si>
    <t>207.085999</t>
  </si>
  <si>
    <t>204.856003</t>
  </si>
  <si>
    <t>204.324997</t>
  </si>
  <si>
    <t>193.341003</t>
  </si>
  <si>
    <t>206.735992</t>
  </si>
  <si>
    <t>197.404999</t>
  </si>
  <si>
    <t>204.688004</t>
  </si>
  <si>
    <t>227.005997</t>
  </si>
  <si>
    <t>220.179993</t>
  </si>
  <si>
    <t>225.307999</t>
  </si>
  <si>
    <t>222.852005</t>
  </si>
  <si>
    <t>256.419006</t>
  </si>
  <si>
    <t>261.237000</t>
  </si>
  <si>
    <t>269.100006</t>
  </si>
  <si>
    <t>297.631989</t>
  </si>
  <si>
    <t>296.960999</t>
  </si>
  <si>
    <t>294.494995</t>
  </si>
  <si>
    <t>308.709991</t>
  </si>
  <si>
    <t>310.365997</t>
  </si>
  <si>
    <t>298.031006</t>
  </si>
  <si>
    <t>299.951996</t>
  </si>
  <si>
    <t>289.819000</t>
  </si>
  <si>
    <t>302.804993</t>
  </si>
  <si>
    <t>301.696991</t>
  </si>
  <si>
    <t>296.181000</t>
  </si>
  <si>
    <t>296.644012</t>
  </si>
  <si>
    <t>300.476013</t>
  </si>
  <si>
    <t>321.054993</t>
  </si>
  <si>
    <t>315.265991</t>
  </si>
  <si>
    <t>317.447998</t>
  </si>
  <si>
    <t>326.109009</t>
  </si>
  <si>
    <t>331.989990</t>
  </si>
  <si>
    <t>334.356995</t>
  </si>
  <si>
    <t>350.042999</t>
  </si>
  <si>
    <t>347.964996</t>
  </si>
  <si>
    <t>369.472992</t>
  </si>
  <si>
    <t>378.441010</t>
  </si>
  <si>
    <t>383.467010</t>
  </si>
  <si>
    <t>387.824005</t>
  </si>
  <si>
    <t>350.229004</t>
  </si>
  <si>
    <t>347.132996</t>
  </si>
  <si>
    <t>297.566986</t>
  </si>
  <si>
    <t>313.802002</t>
  </si>
  <si>
    <t>333.519012</t>
  </si>
  <si>
    <t>329.635986</t>
  </si>
  <si>
    <t>296.169006</t>
  </si>
  <si>
    <t>294.063995</t>
  </si>
  <si>
    <t>289.744995</t>
  </si>
  <si>
    <t>294.630005</t>
  </si>
  <si>
    <t>291.122009</t>
  </si>
  <si>
    <t>276.587006</t>
  </si>
  <si>
    <t>215.220993</t>
  </si>
  <si>
    <t>250.865997</t>
  </si>
  <si>
    <t>245.848999</t>
  </si>
  <si>
    <t>252.227005</t>
  </si>
  <si>
    <t>293.656006</t>
  </si>
  <si>
    <t>282.015015</t>
  </si>
  <si>
    <t>283.263000</t>
  </si>
  <si>
    <t>258.114014</t>
  </si>
  <si>
    <t>264.598999</t>
  </si>
  <si>
    <t>286.213989</t>
  </si>
  <si>
    <t>282.217987</t>
  </si>
  <si>
    <t>292.346008</t>
  </si>
  <si>
    <t>287.019989</t>
  </si>
  <si>
    <t>306.471008</t>
  </si>
  <si>
    <t>299.119995</t>
  </si>
  <si>
    <t>291.476990</t>
  </si>
  <si>
    <t>301.546997</t>
  </si>
  <si>
    <t>302.481995</t>
  </si>
  <si>
    <t>297.483002</t>
  </si>
  <si>
    <t>292.753998</t>
  </si>
  <si>
    <t>292.773010</t>
  </si>
  <si>
    <t>295.154999</t>
  </si>
  <si>
    <t>308.891998</t>
  </si>
  <si>
    <t>311.058990</t>
  </si>
  <si>
    <t>308.666992</t>
  </si>
  <si>
    <t>297.601013</t>
  </si>
  <si>
    <t>301.181000</t>
  </si>
  <si>
    <t>303.497986</t>
  </si>
  <si>
    <t>304.079010</t>
  </si>
  <si>
    <t>338.851990</t>
  </si>
  <si>
    <t>339.528992</t>
  </si>
  <si>
    <t>336.710999</t>
  </si>
  <si>
    <t>333.484009</t>
  </si>
  <si>
    <t>316.944000</t>
  </si>
  <si>
    <t>314.537994</t>
  </si>
  <si>
    <t>308.045990</t>
  </si>
  <si>
    <t>303.571991</t>
  </si>
  <si>
    <t>300.549011</t>
  </si>
  <si>
    <t>295.096008</t>
  </si>
  <si>
    <t>287.119995</t>
  </si>
  <si>
    <t>298.437012</t>
  </si>
  <si>
    <t>298.022003</t>
  </si>
  <si>
    <t>296.507996</t>
  </si>
  <si>
    <t>297.915009</t>
  </si>
  <si>
    <t>296.381012</t>
  </si>
  <si>
    <t>304.782013</t>
  </si>
  <si>
    <t>307.377991</t>
  </si>
  <si>
    <t>305.761993</t>
  </si>
  <si>
    <t>290.725006</t>
  </si>
  <si>
    <t>288.497009</t>
  </si>
  <si>
    <t>305.480988</t>
  </si>
  <si>
    <t>300.036987</t>
  </si>
  <si>
    <t>296.427002</t>
  </si>
  <si>
    <t>298.567993</t>
  </si>
  <si>
    <t>294.270996</t>
  </si>
  <si>
    <t>308.644989</t>
  </si>
  <si>
    <t>320.670990</t>
  </si>
  <si>
    <t>298.585999</t>
  </si>
  <si>
    <t>314.690002</t>
  </si>
  <si>
    <t>307.024994</t>
  </si>
  <si>
    <t>316.763000</t>
  </si>
  <si>
    <t>337.963989</t>
  </si>
  <si>
    <t>333.442993</t>
  </si>
  <si>
    <t>330.166992</t>
  </si>
  <si>
    <t>331.980011</t>
  </si>
  <si>
    <t>347.401001</t>
  </si>
  <si>
    <t>354.093994</t>
  </si>
  <si>
    <t>367.442993</t>
  </si>
  <si>
    <t>360.312012</t>
  </si>
  <si>
    <t>381.438995</t>
  </si>
  <si>
    <t>412.501007</t>
  </si>
  <si>
    <t>475.675995</t>
  </si>
  <si>
    <t>465.973999</t>
  </si>
  <si>
    <t>471.531006</t>
  </si>
  <si>
    <t>480.518005</t>
  </si>
  <si>
    <t>473.281006</t>
  </si>
  <si>
    <t>431.214996</t>
  </si>
  <si>
    <t>445.209015</t>
  </si>
  <si>
    <t>466.851013</t>
  </si>
  <si>
    <t>463.704987</t>
  </si>
  <si>
    <t>466.053986</t>
  </si>
  <si>
    <t>470.294006</t>
  </si>
  <si>
    <t>462.604004</t>
  </si>
  <si>
    <t>426.368988</t>
  </si>
  <si>
    <t>434.989014</t>
  </si>
  <si>
    <t>457.343994</t>
  </si>
  <si>
    <t>472.789001</t>
  </si>
  <si>
    <t>440.358002</t>
  </si>
  <si>
    <t>522.286011</t>
  </si>
  <si>
    <t>644.906006</t>
  </si>
  <si>
    <t>700.593994</t>
  </si>
  <si>
    <t>696.375977</t>
  </si>
  <si>
    <t>686.192017</t>
  </si>
  <si>
    <t>696.237000</t>
  </si>
  <si>
    <t>721.731995</t>
  </si>
  <si>
    <t>793.901001</t>
  </si>
  <si>
    <t>827.515991</t>
  </si>
  <si>
    <t>820.236023</t>
  </si>
  <si>
    <t>822.643005</t>
  </si>
  <si>
    <t>681.315979</t>
  </si>
  <si>
    <t>721.768982</t>
  </si>
  <si>
    <t>698.869995</t>
  </si>
  <si>
    <t>763.369995</t>
  </si>
  <si>
    <t>774.969971</t>
  </si>
  <si>
    <t>762.208008</t>
  </si>
  <si>
    <t>740.388977</t>
  </si>
  <si>
    <t>753.815002</t>
  </si>
  <si>
    <t>712.211975</t>
  </si>
  <si>
    <t>755.757019</t>
  </si>
  <si>
    <t>772.346008</t>
  </si>
  <si>
    <t>886.000000</t>
  </si>
  <si>
    <t>961.713013</t>
  </si>
  <si>
    <t>975.750000</t>
  </si>
  <si>
    <t>995.153992</t>
  </si>
  <si>
    <t>1043.010010</t>
  </si>
  <si>
    <t>1158.260010</t>
  </si>
  <si>
    <t>1146.000000</t>
  </si>
  <si>
    <t>1300.339966</t>
  </si>
  <si>
    <t>1268.089966</t>
  </si>
  <si>
    <t>1158.290039</t>
  </si>
  <si>
    <t>1270.469971</t>
  </si>
  <si>
    <t>1397.479980</t>
  </si>
  <si>
    <t>1365.209961</t>
  </si>
  <si>
    <t>1292.630005</t>
  </si>
  <si>
    <t>1061.339966</t>
  </si>
  <si>
    <t>1016.440002</t>
  </si>
  <si>
    <t>1028.819946</t>
  </si>
  <si>
    <t>1044.949951</t>
  </si>
  <si>
    <t>1155.680054</t>
  </si>
  <si>
    <t>1055.349976</t>
  </si>
  <si>
    <t>1004.169983</t>
  </si>
  <si>
    <t>987.476990</t>
  </si>
  <si>
    <t>1063.219971</t>
  </si>
  <si>
    <t>1052.699951</t>
  </si>
  <si>
    <t>1055.750000</t>
  </si>
  <si>
    <t>1111.780029</t>
  </si>
  <si>
    <t>1246.699951</t>
  </si>
  <si>
    <t>1184.130005</t>
  </si>
  <si>
    <t>1071.089966</t>
  </si>
  <si>
    <t>1119.369995</t>
  </si>
  <si>
    <t>1035.770020</t>
  </si>
  <si>
    <t>919.210999</t>
  </si>
  <si>
    <t>964.666992</t>
  </si>
  <si>
    <t>834.958008</t>
  </si>
  <si>
    <t>707.737000</t>
  </si>
  <si>
    <t>790.427979</t>
  </si>
  <si>
    <t>755.843018</t>
  </si>
  <si>
    <t>818.479980</t>
  </si>
  <si>
    <t>882.466980</t>
  </si>
  <si>
    <t>859.288025</t>
  </si>
  <si>
    <t>817.507996</t>
  </si>
  <si>
    <t>869.293030</t>
  </si>
  <si>
    <t>844.278992</t>
  </si>
  <si>
    <t>923.728027</t>
  </si>
  <si>
    <t>934.786011</t>
  </si>
  <si>
    <t>944.747986</t>
  </si>
  <si>
    <t>973.348999</t>
  </si>
  <si>
    <t>921.668030</t>
  </si>
  <si>
    <t>943.567017</t>
  </si>
  <si>
    <t>894.135010</t>
  </si>
  <si>
    <t>849.262024</t>
  </si>
  <si>
    <t>811.585022</t>
  </si>
  <si>
    <t>861.593018</t>
  </si>
  <si>
    <t>839.458984</t>
  </si>
  <si>
    <t>845.278015</t>
  </si>
  <si>
    <t>870.364990</t>
  </si>
  <si>
    <t>877.934021</t>
  </si>
  <si>
    <t>856.012024</t>
  </si>
  <si>
    <t>871.763977</t>
  </si>
  <si>
    <t>856.710999</t>
  </si>
  <si>
    <t>856.185974</t>
  </si>
  <si>
    <t>866.846008</t>
  </si>
  <si>
    <t>853.817017</t>
  </si>
  <si>
    <t>816.270996</t>
  </si>
  <si>
    <t>752.570007</t>
  </si>
  <si>
    <t>702.197021</t>
  </si>
  <si>
    <t>730.159973</t>
  </si>
  <si>
    <t>685.312012</t>
  </si>
  <si>
    <t>724.406006</t>
  </si>
  <si>
    <t>698.153015</t>
  </si>
  <si>
    <t>691.218994</t>
  </si>
  <si>
    <t>614.838989</t>
  </si>
  <si>
    <t>611.778015</t>
  </si>
  <si>
    <t>601.677979</t>
  </si>
  <si>
    <t>551.640015</t>
  </si>
  <si>
    <t>546.625977</t>
  </si>
  <si>
    <t>556.721985</t>
  </si>
  <si>
    <t>559.099976</t>
  </si>
  <si>
    <t>562.103027</t>
  </si>
  <si>
    <t>539.864014</t>
  </si>
  <si>
    <t>542.572021</t>
  </si>
  <si>
    <t>522.703003</t>
  </si>
  <si>
    <t>524.286987</t>
  </si>
  <si>
    <t>489.589996</t>
  </si>
  <si>
    <t>450.290985</t>
  </si>
  <si>
    <t>448.075012</t>
  </si>
  <si>
    <t>385.904999</t>
  </si>
  <si>
    <t>395.003998</t>
  </si>
  <si>
    <t>397.253998</t>
  </si>
  <si>
    <t>379.699005</t>
  </si>
  <si>
    <t>387.312012</t>
  </si>
  <si>
    <t>416.484985</t>
  </si>
  <si>
    <t>379.946991</t>
  </si>
  <si>
    <t>382.730988</t>
  </si>
  <si>
    <t>370.380005</t>
  </si>
  <si>
    <t>385.743011</t>
  </si>
  <si>
    <t>400.856995</t>
  </si>
  <si>
    <t>399.411011</t>
  </si>
  <si>
    <t>415.023987</t>
  </si>
  <si>
    <t>430.161011</t>
  </si>
  <si>
    <t>493.160004</t>
  </si>
  <si>
    <t>492.579987</t>
  </si>
  <si>
    <t>502.880005</t>
  </si>
  <si>
    <t>532.073975</t>
  </si>
  <si>
    <t>511.144989</t>
  </si>
  <si>
    <t>503.308990</t>
  </si>
  <si>
    <t>524.038025</t>
  </si>
  <si>
    <t>567.989014</t>
  </si>
  <si>
    <t>616.004028</t>
  </si>
  <si>
    <t>606.119019</t>
  </si>
  <si>
    <t>621.198975</t>
  </si>
  <si>
    <t>643.398010</t>
  </si>
  <si>
    <t>707.062012</t>
  </si>
  <si>
    <t>618.078979</t>
  </si>
  <si>
    <t>662.109009</t>
  </si>
  <si>
    <t>644.645996</t>
  </si>
  <si>
    <t>683.911987</t>
  </si>
  <si>
    <t>689.760986</t>
  </si>
  <si>
    <t>670.463013</t>
  </si>
  <si>
    <t>674.075012</t>
  </si>
  <si>
    <t>686.591003</t>
  </si>
  <si>
    <t>776.775024</t>
  </si>
  <si>
    <t>784.583008</t>
  </si>
  <si>
    <t>816.088013</t>
  </si>
  <si>
    <t>793.338989</t>
  </si>
  <si>
    <t>755.008972</t>
  </si>
  <si>
    <t>752.901978</t>
  </si>
  <si>
    <t>752.578979</t>
  </si>
  <si>
    <t>727.013000</t>
  </si>
  <si>
    <t>679.877014</t>
  </si>
  <si>
    <t>687.174988</t>
  </si>
  <si>
    <t>732.732971</t>
  </si>
  <si>
    <t>731.143005</t>
  </si>
  <si>
    <t>708.086975</t>
  </si>
  <si>
    <t>708.718018</t>
  </si>
  <si>
    <t>672.101990</t>
  </si>
  <si>
    <t>695.072021</t>
  </si>
  <si>
    <t>697.922974</t>
  </si>
  <si>
    <t>717.192993</t>
  </si>
  <si>
    <t>700.177979</t>
  </si>
  <si>
    <t>646.669983</t>
  </si>
  <si>
    <t>584.536011</t>
  </si>
  <si>
    <t>602.140015</t>
  </si>
  <si>
    <t>587.426025</t>
  </si>
  <si>
    <t>588.520020</t>
  </si>
  <si>
    <t>573.044983</t>
  </si>
  <si>
    <t>516.148010</t>
  </si>
  <si>
    <t>566.830017</t>
  </si>
  <si>
    <t>558.497009</t>
  </si>
  <si>
    <t>578.671997</t>
  </si>
  <si>
    <t>580.429016</t>
  </si>
  <si>
    <t>591.258972</t>
  </si>
  <si>
    <t>619.437012</t>
  </si>
  <si>
    <t>593.406006</t>
  </si>
  <si>
    <t>610.262024</t>
  </si>
  <si>
    <t>607.687012</t>
  </si>
  <si>
    <t>605.442993</t>
  </si>
  <si>
    <t>600.905029</t>
  </si>
  <si>
    <t>594.344971</t>
  </si>
  <si>
    <t>524.856995</t>
  </si>
  <si>
    <t>532.710022</t>
  </si>
  <si>
    <t>498.018005</t>
  </si>
  <si>
    <t>478.381012</t>
  </si>
  <si>
    <t>520.479980</t>
  </si>
  <si>
    <t>490.414001</t>
  </si>
  <si>
    <t>499.459991</t>
  </si>
  <si>
    <t>499.382996</t>
  </si>
  <si>
    <t>519.023010</t>
  </si>
  <si>
    <t>538.505981</t>
  </si>
  <si>
    <t>536.447021</t>
  </si>
  <si>
    <t>527.193970</t>
  </si>
  <si>
    <t>466.273987</t>
  </si>
  <si>
    <t>474.768005</t>
  </si>
  <si>
    <t>455.936005</t>
  </si>
  <si>
    <t>460.733002</t>
  </si>
  <si>
    <t>432.243988</t>
  </si>
  <si>
    <t>442.290009</t>
  </si>
  <si>
    <t>422.587006</t>
  </si>
  <si>
    <t>436.209015</t>
  </si>
  <si>
    <t>455.242004</t>
  </si>
  <si>
    <t>453.824005</t>
  </si>
  <si>
    <t>475.385986</t>
  </si>
  <si>
    <t>464.151001</t>
  </si>
  <si>
    <t>467.286987</t>
  </si>
  <si>
    <t>474.356995</t>
  </si>
  <si>
    <t>474.057007</t>
  </si>
  <si>
    <t>492.067993</t>
  </si>
  <si>
    <t>488.877991</t>
  </si>
  <si>
    <t>476.161987</t>
  </si>
  <si>
    <t>434.515015</t>
  </si>
  <si>
    <t>446.502014</t>
  </si>
  <si>
    <t>430.740997</t>
  </si>
  <si>
    <t>434.510986</t>
  </si>
  <si>
    <t>435.882996</t>
  </si>
  <si>
    <t>450.424988</t>
  </si>
  <si>
    <t>480.076996</t>
  </si>
  <si>
    <t>500.838013</t>
  </si>
  <si>
    <t>480.627991</t>
  </si>
  <si>
    <t>469.307007</t>
  </si>
  <si>
    <t>450.678986</t>
  </si>
  <si>
    <t>462.437988</t>
  </si>
  <si>
    <t>459.438995</t>
  </si>
  <si>
    <t>451.135986</t>
  </si>
  <si>
    <t>479.906006</t>
  </si>
  <si>
    <t>472.330994</t>
  </si>
  <si>
    <t>464.009003</t>
  </si>
  <si>
    <t>469.678009</t>
  </si>
  <si>
    <t>466.915009</t>
  </si>
  <si>
    <t>466.826996</t>
  </si>
  <si>
    <t>457.244995</t>
  </si>
  <si>
    <t>433.868988</t>
  </si>
  <si>
    <t>420.806000</t>
  </si>
  <si>
    <t>412.566986</t>
  </si>
  <si>
    <t>418.237000</t>
  </si>
  <si>
    <t>407.346008</t>
  </si>
  <si>
    <t>410.566986</t>
  </si>
  <si>
    <t>406.800995</t>
  </si>
  <si>
    <t>379.891998</t>
  </si>
  <si>
    <t>356.971008</t>
  </si>
  <si>
    <t>365.776001</t>
  </si>
  <si>
    <t>334.264008</t>
  </si>
  <si>
    <t>320.822998</t>
  </si>
  <si>
    <t>320.209991</t>
  </si>
  <si>
    <t>286.364990</t>
  </si>
  <si>
    <t>280.386993</t>
  </si>
  <si>
    <t>282.740997</t>
  </si>
  <si>
    <t>287.683014</t>
  </si>
  <si>
    <t>316.790985</t>
  </si>
  <si>
    <t>295.670013</t>
  </si>
  <si>
    <t>301.381012</t>
  </si>
  <si>
    <t>273.330994</t>
  </si>
  <si>
    <t>281.967987</t>
  </si>
  <si>
    <t>271.747986</t>
  </si>
  <si>
    <t>278.110992</t>
  </si>
  <si>
    <t>283.281006</t>
  </si>
  <si>
    <t>279.524994</t>
  </si>
  <si>
    <t>275.350006</t>
  </si>
  <si>
    <t>286.648987</t>
  </si>
  <si>
    <t>296.162994</t>
  </si>
  <si>
    <t>289.752991</t>
  </si>
  <si>
    <t>284.119995</t>
  </si>
  <si>
    <t>283.496002</t>
  </si>
  <si>
    <t>295.453003</t>
  </si>
  <si>
    <t>295.181000</t>
  </si>
  <si>
    <t>289.296997</t>
  </si>
  <si>
    <t>286.045013</t>
  </si>
  <si>
    <t>231.647995</t>
  </si>
  <si>
    <t>229.535004</t>
  </si>
  <si>
    <t>217.912003</t>
  </si>
  <si>
    <t>198.384995</t>
  </si>
  <si>
    <t>197.850998</t>
  </si>
  <si>
    <t>198.177002</t>
  </si>
  <si>
    <t>185.423004</t>
  </si>
  <si>
    <t>183.679001</t>
  </si>
  <si>
    <t>212.669006</t>
  </si>
  <si>
    <t>209.813995</t>
  </si>
  <si>
    <t>222.802994</t>
  </si>
  <si>
    <t>221.582001</t>
  </si>
  <si>
    <t>197.095001</t>
  </si>
  <si>
    <t>209.472000</t>
  </si>
  <si>
    <t>210.287994</t>
  </si>
  <si>
    <t>225.251007</t>
  </si>
  <si>
    <t>247.337006</t>
  </si>
  <si>
    <t>240.992004</t>
  </si>
  <si>
    <t>244.843994</t>
  </si>
  <si>
    <t>228.326996</t>
  </si>
  <si>
    <t>218.647003</t>
  </si>
  <si>
    <t>215.440002</t>
  </si>
  <si>
    <t>229.041000</t>
  </si>
  <si>
    <t>221.705002</t>
  </si>
  <si>
    <t>231.328995</t>
  </si>
  <si>
    <t>233.220001</t>
  </si>
  <si>
    <t>231.100006</t>
  </si>
  <si>
    <t>226.406998</t>
  </si>
  <si>
    <t>220.445999</t>
  </si>
  <si>
    <t>222.266998</t>
  </si>
  <si>
    <t>227.552002</t>
  </si>
  <si>
    <t>225.434998</t>
  </si>
  <si>
    <t>226.509003</t>
  </si>
  <si>
    <t>229.710007</t>
  </si>
  <si>
    <t>227.615005</t>
  </si>
  <si>
    <t>225.610001</t>
  </si>
  <si>
    <t>188.707001</t>
  </si>
  <si>
    <t>196.363998</t>
  </si>
  <si>
    <t>199.690994</t>
  </si>
  <si>
    <t>195.270004</t>
  </si>
  <si>
    <t>209.628006</t>
  </si>
  <si>
    <t>210.216995</t>
  </si>
  <si>
    <t>207.404007</t>
  </si>
  <si>
    <t>203.257004</t>
  </si>
  <si>
    <t>203.514999</t>
  </si>
  <si>
    <t>205.389999</t>
  </si>
  <si>
    <t>205.173996</t>
  </si>
  <si>
    <t>204.016006</t>
  </si>
  <si>
    <t>204.126999</t>
  </si>
  <si>
    <t>203.867996</t>
  </si>
  <si>
    <t>202.335999</t>
  </si>
  <si>
    <t>203.356003</t>
  </si>
  <si>
    <t>204.509995</t>
  </si>
  <si>
    <t>197.203003</t>
  </si>
  <si>
    <t>197.649002</t>
  </si>
  <si>
    <t>197.537003</t>
  </si>
  <si>
    <t>198.981995</t>
  </si>
  <si>
    <t>200.740005</t>
  </si>
  <si>
    <t>200.158005</t>
  </si>
  <si>
    <t>207.100006</t>
  </si>
  <si>
    <t>209.473999</t>
  </si>
  <si>
    <t>218.899002</t>
  </si>
  <si>
    <t>217.326996</t>
  </si>
  <si>
    <t>211.987000</t>
  </si>
  <si>
    <t>209.975006</t>
  </si>
  <si>
    <t>212.479004</t>
  </si>
  <si>
    <t>211.513000</t>
  </si>
  <si>
    <t>210.149002</t>
  </si>
  <si>
    <t>206.533997</t>
  </si>
  <si>
    <t>181.899002</t>
  </si>
  <si>
    <t>180.865005</t>
  </si>
  <si>
    <t>175.360001</t>
  </si>
  <si>
    <t>174.175003</t>
  </si>
  <si>
    <t>177.179001</t>
  </si>
  <si>
    <t>148.811005</t>
  </si>
  <si>
    <t>131.141998</t>
  </si>
  <si>
    <t>136.811005</t>
  </si>
  <si>
    <t>126.418999</t>
  </si>
  <si>
    <t>123.304001</t>
  </si>
  <si>
    <t>113.125999</t>
  </si>
  <si>
    <t>116.343002</t>
  </si>
  <si>
    <t>107.913002</t>
  </si>
  <si>
    <t>110.197998</t>
  </si>
  <si>
    <t>122.721550</t>
  </si>
  <si>
    <t>117.728096</t>
  </si>
  <si>
    <t>113.397758</t>
  </si>
  <si>
    <t>118.268150</t>
  </si>
  <si>
    <t>116.378761</t>
  </si>
  <si>
    <t>108.803162</t>
  </si>
  <si>
    <t>110.335518</t>
  </si>
  <si>
    <t>102.450592</t>
  </si>
  <si>
    <t>91.649834</t>
  </si>
  <si>
    <t>93.410080</t>
  </si>
  <si>
    <t>92.035431</t>
  </si>
  <si>
    <t>94.992172</t>
  </si>
  <si>
    <t>91.578934</t>
  </si>
  <si>
    <t>88.610703</t>
  </si>
  <si>
    <t>90.655228</t>
  </si>
  <si>
    <t>86.630356</t>
  </si>
  <si>
    <t>84.279694</t>
  </si>
  <si>
    <t>84.469406</t>
  </si>
  <si>
    <t>85.382111</t>
  </si>
  <si>
    <t>95.108040</t>
  </si>
  <si>
    <t>101.683846</t>
  </si>
  <si>
    <t>101.090439</t>
  </si>
  <si>
    <t>115.835403</t>
  </si>
  <si>
    <t>109.455940</t>
  </si>
  <si>
    <t>117.273895</t>
  </si>
  <si>
    <t>130.641663</t>
  </si>
  <si>
    <t>140.997589</t>
  </si>
  <si>
    <t>129.888824</t>
  </si>
  <si>
    <t>131.923584</t>
  </si>
  <si>
    <t>116.898201</t>
  </si>
  <si>
    <t>138.468781</t>
  </si>
  <si>
    <t>137.627457</t>
  </si>
  <si>
    <t>140.031067</t>
  </si>
  <si>
    <t>133.418152</t>
  </si>
  <si>
    <t>141.519516</t>
  </si>
  <si>
    <t>155.196045</t>
  </si>
  <si>
    <t>148.912888</t>
  </si>
  <si>
    <t>154.337418</t>
  </si>
  <si>
    <t>155.804230</t>
  </si>
  <si>
    <t>157.809494</t>
  </si>
  <si>
    <t>151.967545</t>
  </si>
  <si>
    <t>150.554688</t>
  </si>
  <si>
    <t>150.843506</t>
  </si>
  <si>
    <t>127.813965</t>
  </si>
  <si>
    <t>127.528084</t>
  </si>
  <si>
    <t>125.907227</t>
  </si>
  <si>
    <t>116.979095</t>
  </si>
  <si>
    <t>129.172684</t>
  </si>
  <si>
    <t>121.809242</t>
  </si>
  <si>
    <t>123.573540</t>
  </si>
  <si>
    <t>123.654655</t>
  </si>
  <si>
    <t>121.614426</t>
  </si>
  <si>
    <t>124.632401</t>
  </si>
  <si>
    <t>119.636459</t>
  </si>
  <si>
    <t>117.110756</t>
  </si>
  <si>
    <t>118.713814</t>
  </si>
  <si>
    <t>117.462784</t>
  </si>
  <si>
    <t>117.594955</t>
  </si>
  <si>
    <t>116.373528</t>
  </si>
  <si>
    <t>116.510315</t>
  </si>
  <si>
    <t>113.285233</t>
  </si>
  <si>
    <t>106.721954</t>
  </si>
  <si>
    <t>105.407204</t>
  </si>
  <si>
    <t>108.900772</t>
  </si>
  <si>
    <t>107.147682</t>
  </si>
  <si>
    <t>107.466415</t>
  </si>
  <si>
    <t>110.490318</t>
  </si>
  <si>
    <t>107.625824</t>
  </si>
  <si>
    <t>107.628166</t>
  </si>
  <si>
    <t>107.569305</t>
  </si>
  <si>
    <t>104.835777</t>
  </si>
  <si>
    <t>104.645050</t>
  </si>
  <si>
    <t>119.214111</t>
  </si>
  <si>
    <t>119.408966</t>
  </si>
  <si>
    <t>124.871536</t>
  </si>
  <si>
    <t>121.178574</t>
  </si>
  <si>
    <t>122.544289</t>
  </si>
  <si>
    <t>122.416985</t>
  </si>
  <si>
    <t>121.453697</t>
  </si>
  <si>
    <t>122.396454</t>
  </si>
  <si>
    <t>123.182083</t>
  </si>
  <si>
    <t>133.032547</t>
  </si>
  <si>
    <t>146.398819</t>
  </si>
  <si>
    <t>145.172729</t>
  </si>
  <si>
    <t>149.352325</t>
  </si>
  <si>
    <t>146.073257</t>
  </si>
  <si>
    <t>148.676620</t>
  </si>
  <si>
    <t>158.902405</t>
  </si>
  <si>
    <t>135.499725</t>
  </si>
  <si>
    <t>139.646088</t>
  </si>
  <si>
    <t>138.029572</t>
  </si>
  <si>
    <t>136.283081</t>
  </si>
  <si>
    <t>136.836243</t>
  </si>
  <si>
    <t>136.350082</t>
  </si>
  <si>
    <t>134.786118</t>
  </si>
  <si>
    <t>132.157883</t>
  </si>
  <si>
    <t>127.792953</t>
  </si>
  <si>
    <t>137.958740</t>
  </si>
  <si>
    <t>138.942383</t>
  </si>
  <si>
    <t>138.311356</t>
  </si>
  <si>
    <t>134.887558</t>
  </si>
  <si>
    <t>138.180496</t>
  </si>
  <si>
    <t>136.849533</t>
  </si>
  <si>
    <t>134.012848</t>
  </si>
  <si>
    <t>134.611771</t>
  </si>
  <si>
    <t>133.203903</t>
  </si>
  <si>
    <t>133.567154</t>
  </si>
  <si>
    <t>137.911957</t>
  </si>
  <si>
    <t>142.238297</t>
  </si>
  <si>
    <t>140.104858</t>
  </si>
  <si>
    <t>139.254013</t>
  </si>
  <si>
    <t>140.484711</t>
  </si>
  <si>
    <t>140.478485</t>
  </si>
  <si>
    <t>136.562256</t>
  </si>
  <si>
    <t>137.039871</t>
  </si>
  <si>
    <t>138.315353</t>
  </si>
  <si>
    <t>137.081360</t>
  </si>
  <si>
    <t>135.054321</t>
  </si>
  <si>
    <t>135.454361</t>
  </si>
  <si>
    <t>141.005844</t>
  </si>
  <si>
    <t>139.343201</t>
  </si>
  <si>
    <t>142.359146</t>
  </si>
  <si>
    <t>142.139221</t>
  </si>
  <si>
    <t>141.465485</t>
  </si>
  <si>
    <t>141.839523</t>
  </si>
  <si>
    <t>164.008636</t>
  </si>
  <si>
    <t>161.431763</t>
  </si>
  <si>
    <t>158.020004</t>
  </si>
  <si>
    <t>165.511246</t>
  </si>
  <si>
    <t>165.977249</t>
  </si>
  <si>
    <t>174.449677</t>
  </si>
  <si>
    <t>180.222122</t>
  </si>
  <si>
    <t>176.067841</t>
  </si>
  <si>
    <t>177.342758</t>
  </si>
  <si>
    <t>165.335205</t>
  </si>
  <si>
    <t>164.622849</t>
  </si>
  <si>
    <t>164.476089</t>
  </si>
  <si>
    <t>167.897476</t>
  </si>
  <si>
    <t>161.526550</t>
  </si>
  <si>
    <t>167.553696</t>
  </si>
  <si>
    <t>166.913208</t>
  </si>
  <si>
    <t>173.787888</t>
  </si>
  <si>
    <t>173.718811</t>
  </si>
  <si>
    <t>173.715408</t>
  </si>
  <si>
    <t>170.017487</t>
  </si>
  <si>
    <t>172.007217</t>
  </si>
  <si>
    <t>171.349533</t>
  </si>
  <si>
    <t>165.914734</t>
  </si>
  <si>
    <t>154.579437</t>
  </si>
  <si>
    <t>156.270859</t>
  </si>
  <si>
    <t>158.499771</t>
  </si>
  <si>
    <t>157.291061</t>
  </si>
  <si>
    <t>155.172775</t>
  </si>
  <si>
    <t>162.186554</t>
  </si>
  <si>
    <t>160.853577</t>
  </si>
  <si>
    <t>162.075165</t>
  </si>
  <si>
    <t>167.887222</t>
  </si>
  <si>
    <t>164.015259</t>
  </si>
  <si>
    <t>163.337982</t>
  </si>
  <si>
    <t>172.427277</t>
  </si>
  <si>
    <t>169.904205</t>
  </si>
  <si>
    <t>170.951874</t>
  </si>
  <si>
    <t>170.312973</t>
  </si>
  <si>
    <t>173.139313</t>
  </si>
  <si>
    <t>194.163025</t>
  </si>
  <si>
    <t>187.417923</t>
  </si>
  <si>
    <t>196.738281</t>
  </si>
  <si>
    <t>217.010117</t>
  </si>
  <si>
    <t>246.941956</t>
  </si>
  <si>
    <t>263.848358</t>
  </si>
  <si>
    <t>243.911301</t>
  </si>
  <si>
    <t>234.449463</t>
  </si>
  <si>
    <t>261.267487</t>
  </si>
  <si>
    <t>251.647842</t>
  </si>
  <si>
    <t>254.995316</t>
  </si>
  <si>
    <t>244.665115</t>
  </si>
  <si>
    <t>245.987091</t>
  </si>
  <si>
    <t>249.694046</t>
  </si>
  <si>
    <t>251.724792</t>
  </si>
  <si>
    <t>267.141876</t>
  </si>
  <si>
    <t>272.590485</t>
  </si>
  <si>
    <t>271.779053</t>
  </si>
  <si>
    <t>269.551880</t>
  </si>
  <si>
    <t>256.015259</t>
  </si>
  <si>
    <t>268.433350</t>
  </si>
  <si>
    <t>265.512726</t>
  </si>
  <si>
    <t>270.088562</t>
  </si>
  <si>
    <t>252.511642</t>
  </si>
  <si>
    <t>241.497040</t>
  </si>
  <si>
    <t>246.925247</t>
  </si>
  <si>
    <t>249.335281</t>
  </si>
  <si>
    <t>251.249313</t>
  </si>
  <si>
    <t>245.540482</t>
  </si>
  <si>
    <t>232.830139</t>
  </si>
  <si>
    <t>247.862122</t>
  </si>
  <si>
    <t>245.925491</t>
  </si>
  <si>
    <t>260.913513</t>
  </si>
  <si>
    <t>256.179657</t>
  </si>
  <si>
    <t>263.934143</t>
  </si>
  <si>
    <t>268.901154</t>
  </si>
  <si>
    <t>269.090576</t>
  </si>
  <si>
    <t>274.320251</t>
  </si>
  <si>
    <t>265.056854</t>
  </si>
  <si>
    <t>269.407867</t>
  </si>
  <si>
    <t>271.743103</t>
  </si>
  <si>
    <t>295.115082</t>
  </si>
  <si>
    <t>309.416687</t>
  </si>
  <si>
    <t>307.722137</t>
  </si>
  <si>
    <t>310.678619</t>
  </si>
  <si>
    <t>317.992584</t>
  </si>
  <si>
    <t>336.959900</t>
  </si>
  <si>
    <t>294.143036</t>
  </si>
  <si>
    <t>311.284424</t>
  </si>
  <si>
    <t>319.584045</t>
  </si>
  <si>
    <t>290.268494</t>
  </si>
  <si>
    <t>293.537262</t>
  </si>
  <si>
    <t>291.764618</t>
  </si>
  <si>
    <t>303.025085</t>
  </si>
  <si>
    <t>284.380920</t>
  </si>
  <si>
    <t>287.893829</t>
  </si>
  <si>
    <t>287.603607</t>
  </si>
  <si>
    <t>305.734772</t>
  </si>
  <si>
    <t>313.325165</t>
  </si>
  <si>
    <t>308.851288</t>
  </si>
  <si>
    <t>289.945984</t>
  </si>
  <si>
    <t>268.692261</t>
  </si>
  <si>
    <t>276.289124</t>
  </si>
  <si>
    <t>269.281616</t>
  </si>
  <si>
    <t>227.965057</t>
  </si>
  <si>
    <t>229.748657</t>
  </si>
  <si>
    <t>199.066788</t>
  </si>
  <si>
    <t>211.444611</t>
  </si>
  <si>
    <t>226.657700</t>
  </si>
  <si>
    <t>221.412659</t>
  </si>
  <si>
    <t>229.167694</t>
  </si>
  <si>
    <t>225.698654</t>
  </si>
  <si>
    <t>217.568466</t>
  </si>
  <si>
    <t>212.553818</t>
  </si>
  <si>
    <t>216.969116</t>
  </si>
  <si>
    <t>219.628128</t>
  </si>
  <si>
    <t>219.617630</t>
  </si>
  <si>
    <t>207.413773</t>
  </si>
  <si>
    <t>211.123657</t>
  </si>
  <si>
    <t>211.339203</t>
  </si>
  <si>
    <t>210.492416</t>
  </si>
  <si>
    <t>218.554596</t>
  </si>
  <si>
    <t>217.884460</t>
  </si>
  <si>
    <t>217.895554</t>
  </si>
  <si>
    <t>222.580811</t>
  </si>
  <si>
    <t>222.650879</t>
  </si>
  <si>
    <t>234.245590</t>
  </si>
  <si>
    <t>225.925293</t>
  </si>
  <si>
    <t>226.518478</t>
  </si>
  <si>
    <t>220.908646</t>
  </si>
  <si>
    <t>210.530167</t>
  </si>
  <si>
    <t>206.732239</t>
  </si>
  <si>
    <t>216.055908</t>
  </si>
  <si>
    <t>211.342697</t>
  </si>
  <si>
    <t>208.603989</t>
  </si>
  <si>
    <t>186.683502</t>
  </si>
  <si>
    <t>188.644257</t>
  </si>
  <si>
    <t>185.531662</t>
  </si>
  <si>
    <t>185.841095</t>
  </si>
  <si>
    <t>194.556030</t>
  </si>
  <si>
    <t>202.813141</t>
  </si>
  <si>
    <t>196.621689</t>
  </si>
  <si>
    <t>186.941238</t>
  </si>
  <si>
    <t>191.106873</t>
  </si>
  <si>
    <t>194.671631</t>
  </si>
  <si>
    <t>191.234787</t>
  </si>
  <si>
    <t>186.735550</t>
  </si>
  <si>
    <t>188.950058</t>
  </si>
  <si>
    <t>187.495499</t>
  </si>
  <si>
    <t>173.958694</t>
  </si>
  <si>
    <t>169.489288</t>
  </si>
  <si>
    <t>168.887894</t>
  </si>
  <si>
    <t>172.458405</t>
  </si>
  <si>
    <t>171.697601</t>
  </si>
  <si>
    <t>178.357758</t>
  </si>
  <si>
    <t>179.491989</t>
  </si>
  <si>
    <t>175.966278</t>
  </si>
  <si>
    <t>174.172226</t>
  </si>
  <si>
    <t>169.955276</t>
  </si>
  <si>
    <t>178.282593</t>
  </si>
  <si>
    <t>181.362488</t>
  </si>
  <si>
    <t>181.212845</t>
  </si>
  <si>
    <t>179.839493</t>
  </si>
  <si>
    <t>178.803772</t>
  </si>
  <si>
    <t>180.975586</t>
  </si>
  <si>
    <t>181.321579</t>
  </si>
  <si>
    <t>188.068436</t>
  </si>
  <si>
    <t>189.689331</t>
  </si>
  <si>
    <t>197.114761</t>
  </si>
  <si>
    <t>208.050598</t>
  </si>
  <si>
    <t>211.247238</t>
  </si>
  <si>
    <t>221.069626</t>
  </si>
  <si>
    <t>217.897385</t>
  </si>
  <si>
    <t>215.486557</t>
  </si>
  <si>
    <t>211.713211</t>
  </si>
  <si>
    <t>201.842087</t>
  </si>
  <si>
    <t>168.133575</t>
  </si>
  <si>
    <t>170.756912</t>
  </si>
  <si>
    <t>166.651703</t>
  </si>
  <si>
    <t>174.680832</t>
  </si>
  <si>
    <t>174.612747</t>
  </si>
  <si>
    <t>170.461349</t>
  </si>
  <si>
    <t>180.209122</t>
  </si>
  <si>
    <t>177.224060</t>
  </si>
  <si>
    <t>180.703705</t>
  </si>
  <si>
    <t>175.238434</t>
  </si>
  <si>
    <t>176.946320</t>
  </si>
  <si>
    <t>176.364380</t>
  </si>
  <si>
    <t>172.940338</t>
  </si>
  <si>
    <t>181.113358</t>
  </si>
  <si>
    <t>182.036301</t>
  </si>
  <si>
    <t>193.191071</t>
  </si>
  <si>
    <t>191.801071</t>
  </si>
  <si>
    <t>182.534027</t>
  </si>
  <si>
    <t>180.861313</t>
  </si>
  <si>
    <t>182.028473</t>
  </si>
  <si>
    <t>186.977051</t>
  </si>
  <si>
    <t>181.343735</t>
  </si>
  <si>
    <t>175.906891</t>
  </si>
  <si>
    <t>177.988556</t>
  </si>
  <si>
    <t>173.649445</t>
  </si>
  <si>
    <t>172.974762</t>
  </si>
  <si>
    <t>175.524750</t>
  </si>
  <si>
    <t>174.905060</t>
  </si>
  <si>
    <t>172.262802</t>
  </si>
  <si>
    <t>162.514114</t>
  </si>
  <si>
    <t>162.189713</t>
  </si>
  <si>
    <t>181.667068</t>
  </si>
  <si>
    <t>179.932632</t>
  </si>
  <si>
    <t>184.397507</t>
  </si>
  <si>
    <t>182.670380</t>
  </si>
  <si>
    <t>190.336395</t>
  </si>
  <si>
    <t>184.797623</t>
  </si>
  <si>
    <t>183.803696</t>
  </si>
  <si>
    <t>184.018158</t>
  </si>
  <si>
    <t>183.994827</t>
  </si>
  <si>
    <t>182.319031</t>
  </si>
  <si>
    <t>186.309311</t>
  </si>
  <si>
    <t>189.113495</t>
  </si>
  <si>
    <t>191.504303</t>
  </si>
  <si>
    <t>187.924271</t>
  </si>
  <si>
    <t>184.311722</t>
  </si>
  <si>
    <t>184.943359</t>
  </si>
  <si>
    <t>189.502930</t>
  </si>
  <si>
    <t>185.564835</t>
  </si>
  <si>
    <t>186.942444</t>
  </si>
  <si>
    <t>188.272507</t>
  </si>
  <si>
    <t>186.058167</t>
  </si>
  <si>
    <t>180.499100</t>
  </si>
  <si>
    <t>183.350830</t>
  </si>
  <si>
    <t>185.041458</t>
  </si>
  <si>
    <t>180.502457</t>
  </si>
  <si>
    <t>177.415283</t>
  </si>
  <si>
    <t>175.673599</t>
  </si>
  <si>
    <t>161.505890</t>
  </si>
  <si>
    <t>150.212219</t>
  </si>
  <si>
    <t>153.430527</t>
  </si>
  <si>
    <t>142.697006</t>
  </si>
  <si>
    <t>146.404312</t>
  </si>
  <si>
    <t>148.396820</t>
  </si>
  <si>
    <t>153.069244</t>
  </si>
  <si>
    <t>151.768600</t>
  </si>
  <si>
    <t>155.286407</t>
  </si>
  <si>
    <t>152.491928</t>
  </si>
  <si>
    <t>151.175476</t>
  </si>
  <si>
    <t>149.058243</t>
  </si>
  <si>
    <t>147.918381</t>
  </si>
  <si>
    <t>146.686493</t>
  </si>
  <si>
    <t>149.396484</t>
  </si>
  <si>
    <t>149.197601</t>
  </si>
  <si>
    <t>148.743683</t>
  </si>
  <si>
    <t>151.224396</t>
  </si>
  <si>
    <t>148.179855</t>
  </si>
  <si>
    <t>146.320648</t>
  </si>
  <si>
    <t>143.615662</t>
  </si>
  <si>
    <t>145.655685</t>
  </si>
  <si>
    <t>144.953415</t>
  </si>
  <si>
    <t>142.864990</t>
  </si>
  <si>
    <t>143.139526</t>
  </si>
  <si>
    <t>133.647186</t>
  </si>
  <si>
    <t>122.656837</t>
  </si>
  <si>
    <t>133.052780</t>
  </si>
  <si>
    <t>129.384369</t>
  </si>
  <si>
    <t>129.095963</t>
  </si>
  <si>
    <t>128.098129</t>
  </si>
  <si>
    <t>132.306992</t>
  </si>
  <si>
    <t>128.629257</t>
  </si>
  <si>
    <t>129.068497</t>
  </si>
  <si>
    <t>126.486328</t>
  </si>
  <si>
    <t>126.368797</t>
  </si>
  <si>
    <t>127.213013</t>
  </si>
  <si>
    <t>128.266876</t>
  </si>
  <si>
    <t>134.796524</t>
  </si>
  <si>
    <t>132.612274</t>
  </si>
  <si>
    <t>129.630661</t>
  </si>
  <si>
    <t>130.820038</t>
  </si>
  <si>
    <t>127.411263</t>
  </si>
  <si>
    <t>134.168518</t>
  </si>
  <si>
    <t>135.072098</t>
  </si>
  <si>
    <t>136.305542</t>
  </si>
  <si>
    <t>144.311996</t>
  </si>
  <si>
    <t>143.487823</t>
  </si>
  <si>
    <t>141.155777</t>
  </si>
  <si>
    <t>138.967041</t>
  </si>
  <si>
    <t>143.409103</t>
  </si>
  <si>
    <t>143.032547</t>
  </si>
  <si>
    <t>146.220139</t>
  </si>
  <si>
    <t>144.251053</t>
  </si>
  <si>
    <t>165.734619</t>
  </si>
  <si>
    <t>166.332825</t>
  </si>
  <si>
    <t>164.489380</t>
  </si>
  <si>
    <t>170.747726</t>
  </si>
  <si>
    <t>175.467590</t>
  </si>
  <si>
    <t>166.904129</t>
  </si>
  <si>
    <t>167.060471</t>
  </si>
  <si>
    <t>169.608536</t>
  </si>
  <si>
    <t>168.295700</t>
  </si>
  <si>
    <t>162.899368</t>
  </si>
  <si>
    <t>163.067291</t>
  </si>
  <si>
    <t>161.176819</t>
  </si>
  <si>
    <t>168.008850</t>
  </si>
  <si>
    <t>170.884857</t>
  </si>
  <si>
    <t>176.347885</t>
  </si>
  <si>
    <t>174.917709</t>
  </si>
  <si>
    <t>184.736908</t>
  </si>
  <si>
    <t>180.113770</t>
  </si>
  <si>
    <t>183.532501</t>
  </si>
  <si>
    <t>188.607407</t>
  </si>
  <si>
    <t>189.861725</t>
  </si>
  <si>
    <t>189.299103</t>
  </si>
  <si>
    <t>204.129700</t>
  </si>
  <si>
    <t>212.315887</t>
  </si>
  <si>
    <t>222.510971</t>
  </si>
  <si>
    <t>222.982239</t>
  </si>
  <si>
    <t>228.549133</t>
  </si>
  <si>
    <t>223.384933</t>
  </si>
  <si>
    <t>235.898224</t>
  </si>
  <si>
    <t>265.052704</t>
  </si>
  <si>
    <t>268.023285</t>
  </si>
  <si>
    <t>284.561310</t>
  </si>
  <si>
    <t>264.904053</t>
  </si>
  <si>
    <t>259.890564</t>
  </si>
  <si>
    <t>266.508820</t>
  </si>
  <si>
    <t>282.036285</t>
  </si>
  <si>
    <t>259.819855</t>
  </si>
  <si>
    <t>257.891113</t>
  </si>
  <si>
    <t>265.551575</t>
  </si>
  <si>
    <t>262.278412</t>
  </si>
  <si>
    <t>273.705078</t>
  </si>
  <si>
    <t>265.283386</t>
  </si>
  <si>
    <t>247.740204</t>
  </si>
  <si>
    <t>225.687042</t>
  </si>
  <si>
    <t>226.987610</t>
  </si>
  <si>
    <t>226.833450</t>
  </si>
  <si>
    <t>219.752686</t>
  </si>
  <si>
    <t>218.711624</t>
  </si>
  <si>
    <t>230.523972</t>
  </si>
  <si>
    <t>224.565338</t>
  </si>
  <si>
    <t>224.641891</t>
  </si>
  <si>
    <t>229.168427</t>
  </si>
  <si>
    <t>243.750198</t>
  </si>
  <si>
    <t>237.780685</t>
  </si>
  <si>
    <t>201.318497</t>
  </si>
  <si>
    <t>202.863953</t>
  </si>
  <si>
    <t>200.768036</t>
  </si>
  <si>
    <t>194.738922</t>
  </si>
  <si>
    <t>112.689995</t>
  </si>
  <si>
    <t>133.582474</t>
  </si>
  <si>
    <t>123.246063</t>
  </si>
  <si>
    <t>124.996117</t>
  </si>
  <si>
    <t>110.406784</t>
  </si>
  <si>
    <t>113.857643</t>
  </si>
  <si>
    <t>114.839828</t>
  </si>
  <si>
    <t>136.649277</t>
  </si>
  <si>
    <t>133.101761</t>
  </si>
  <si>
    <t>132.851135</t>
  </si>
  <si>
    <t>123.365982</t>
  </si>
  <si>
    <t>135.194138</t>
  </si>
  <si>
    <t>138.914963</t>
  </si>
  <si>
    <t>136.190674</t>
  </si>
  <si>
    <t>138.369934</t>
  </si>
  <si>
    <t>134.032745</t>
  </si>
  <si>
    <t>131.015335</t>
  </si>
  <si>
    <t>125.577896</t>
  </si>
  <si>
    <t>132.820923</t>
  </si>
  <si>
    <t>133.612320</t>
  </si>
  <si>
    <t>135.732178</t>
  </si>
  <si>
    <t>142.110458</t>
  </si>
  <si>
    <t>142.215179</t>
  </si>
  <si>
    <t>145.261017</t>
  </si>
  <si>
    <t>143.608215</t>
  </si>
  <si>
    <t>169.147446</t>
  </si>
  <si>
    <t>165.240326</t>
  </si>
  <si>
    <t>172.761261</t>
  </si>
  <si>
    <t>170.829269</t>
  </si>
  <si>
    <t>158.538986</t>
  </si>
  <si>
    <t>158.232391</t>
  </si>
  <si>
    <t>160.720673</t>
  </si>
  <si>
    <t>156.355957</t>
  </si>
  <si>
    <t>157.565643</t>
  </si>
  <si>
    <t>153.200424</t>
  </si>
  <si>
    <t>null</t>
  </si>
  <si>
    <t>171.618073</t>
  </si>
  <si>
    <t>186.861984</t>
  </si>
  <si>
    <t>181.480225</t>
  </si>
  <si>
    <t>172.017715</t>
  </si>
  <si>
    <t>172.670395</t>
  </si>
  <si>
    <t>182.620178</t>
  </si>
  <si>
    <t>185.222107</t>
  </si>
  <si>
    <t>189.207397</t>
  </si>
  <si>
    <t>195.413589</t>
  </si>
  <si>
    <t>197.475723</t>
  </si>
  <si>
    <t>197.273514</t>
  </si>
  <si>
    <t>198.465195</t>
  </si>
  <si>
    <t>216.909134</t>
  </si>
  <si>
    <t>207.901733</t>
  </si>
  <si>
    <t>214.230087</t>
  </si>
  <si>
    <t>215.352066</t>
  </si>
  <si>
    <t>210.890854</t>
  </si>
  <si>
    <t>208.013000</t>
  </si>
  <si>
    <t>206.481354</t>
  </si>
  <si>
    <t>203.912857</t>
  </si>
  <si>
    <t>212.198242</t>
  </si>
  <si>
    <t>213.142166</t>
  </si>
  <si>
    <t>211.552200</t>
  </si>
  <si>
    <t>188.632187</t>
  </si>
  <si>
    <t>185.877335</t>
  </si>
  <si>
    <t>189.374100</t>
  </si>
  <si>
    <t>198.891510</t>
  </si>
  <si>
    <t>202.955399</t>
  </si>
  <si>
    <t>195.613388</t>
  </si>
  <si>
    <t>200.608871</t>
  </si>
  <si>
    <t>207.179779</t>
  </si>
  <si>
    <t>214.604935</t>
  </si>
  <si>
    <t>213.446243</t>
  </si>
  <si>
    <t>210.129150</t>
  </si>
  <si>
    <t>199.837112</t>
  </si>
  <si>
    <t>207.194489</t>
  </si>
  <si>
    <t>208.716064</t>
  </si>
  <si>
    <t>201.982651</t>
  </si>
  <si>
    <t>205.259567</t>
  </si>
  <si>
    <t>201.893005</t>
  </si>
  <si>
    <t>208.885437</t>
  </si>
  <si>
    <t>219.925049</t>
  </si>
  <si>
    <t>220.717209</t>
  </si>
  <si>
    <t>242.351379</t>
  </si>
  <si>
    <t>230.860260</t>
  </si>
  <si>
    <t>246.828186</t>
  </si>
  <si>
    <t>237.395218</t>
  </si>
  <si>
    <t>244.105286</t>
  </si>
  <si>
    <t>244.349594</t>
  </si>
  <si>
    <t>241.201355</t>
  </si>
  <si>
    <t>241.908081</t>
  </si>
  <si>
    <t>245.178574</t>
  </si>
  <si>
    <t>246.175018</t>
  </si>
  <si>
    <t>244.822067</t>
  </si>
  <si>
    <t>247.548538</t>
  </si>
  <si>
    <t>231.625458</t>
  </si>
  <si>
    <t>237.544617</t>
  </si>
  <si>
    <t>238.968185</t>
  </si>
  <si>
    <t>234.058304</t>
  </si>
  <si>
    <t>229.762299</t>
  </si>
  <si>
    <t>234.492371</t>
  </si>
  <si>
    <t>232.898697</t>
  </si>
  <si>
    <t>231.954971</t>
  </si>
  <si>
    <t>226.976364</t>
  </si>
  <si>
    <t>229.216141</t>
  </si>
  <si>
    <t>229.003372</t>
  </si>
  <si>
    <t>242.537018</t>
  </si>
  <si>
    <t>244.185928</t>
  </si>
  <si>
    <t>235.702850</t>
  </si>
  <si>
    <t>232.877487</t>
  </si>
  <si>
    <t>229.631485</t>
  </si>
  <si>
    <t>222.914490</t>
  </si>
  <si>
    <t>225.361435</t>
  </si>
  <si>
    <t>227.968430</t>
  </si>
  <si>
    <t>226.134583</t>
  </si>
  <si>
    <t>231.288910</t>
  </si>
  <si>
    <t>229.318954</t>
  </si>
  <si>
    <t>225.288483</t>
  </si>
  <si>
    <t>228.976196</t>
  </si>
  <si>
    <t>227.685013</t>
  </si>
  <si>
    <t>240.972595</t>
  </si>
  <si>
    <t>239.159973</t>
  </si>
  <si>
    <t>246.748291</t>
  </si>
  <si>
    <t>242.868011</t>
  </si>
  <si>
    <t>241.044785</t>
  </si>
  <si>
    <t>239.459641</t>
  </si>
  <si>
    <t>242.181870</t>
  </si>
  <si>
    <t>239.975616</t>
  </si>
  <si>
    <t>240.143646</t>
  </si>
  <si>
    <t>238.450912</t>
  </si>
  <si>
    <t>233.691391</t>
  </si>
  <si>
    <t>232.855682</t>
  </si>
  <si>
    <t>235.458298</t>
  </si>
  <si>
    <t>238.494873</t>
  </si>
  <si>
    <t>236.302505</t>
  </si>
  <si>
    <t>245.037262</t>
  </si>
  <si>
    <t>262.388641</t>
  </si>
  <si>
    <t>274.722687</t>
  </si>
  <si>
    <t>279.026367</t>
  </si>
  <si>
    <t>303.692383</t>
  </si>
  <si>
    <t>309.657928</t>
  </si>
  <si>
    <t>321.829742</t>
  </si>
  <si>
    <t>316.555359</t>
  </si>
  <si>
    <t>318.144989</t>
  </si>
  <si>
    <t>334.633728</t>
  </si>
  <si>
    <t>345.798615</t>
  </si>
  <si>
    <t>385.549866</t>
  </si>
  <si>
    <t>371.133850</t>
  </si>
  <si>
    <t>386.156464</t>
  </si>
  <si>
    <t>389.710815</t>
  </si>
  <si>
    <t>401.583862</t>
  </si>
  <si>
    <t>395.226868</t>
  </si>
  <si>
    <t>379.551575</t>
  </si>
  <si>
    <t>395.305237</t>
  </si>
  <si>
    <t>391.041504</t>
  </si>
  <si>
    <t>395.894714</t>
  </si>
  <si>
    <t>380.063812</t>
  </si>
  <si>
    <t>390.838104</t>
  </si>
  <si>
    <t>428.677277</t>
  </si>
  <si>
    <t>437.562988</t>
  </si>
  <si>
    <t>433.350586</t>
  </si>
  <si>
    <t>433.973755</t>
  </si>
  <si>
    <t>429.669617</t>
  </si>
  <si>
    <t>423.738586</t>
  </si>
  <si>
    <t>406.758911</t>
  </si>
  <si>
    <t>416.148773</t>
  </si>
  <si>
    <t>389.031097</t>
  </si>
  <si>
    <t>395.562836</t>
  </si>
  <si>
    <t>391.678986</t>
  </si>
  <si>
    <t>408.071686</t>
  </si>
  <si>
    <t>383.977448</t>
  </si>
  <si>
    <t>386.609863</t>
  </si>
  <si>
    <t>382.629578</t>
  </si>
  <si>
    <t>395.687592</t>
  </si>
  <si>
    <t>399.616699</t>
  </si>
  <si>
    <t>428.509003</t>
  </si>
  <si>
    <t>434.874451</t>
  </si>
  <si>
    <t>477.007874</t>
  </si>
  <si>
    <t>440.239990</t>
  </si>
  <si>
    <t>384.671631</t>
  </si>
  <si>
    <t>388.038391</t>
  </si>
  <si>
    <t>335.334564</t>
  </si>
  <si>
    <t>353.450256</t>
  </si>
  <si>
    <t>353.202271</t>
  </si>
  <si>
    <t>337.824921</t>
  </si>
  <si>
    <t>351.429321</t>
  </si>
  <si>
    <t>368.118500</t>
  </si>
  <si>
    <t>374.595398</t>
  </si>
  <si>
    <t>387.519287</t>
  </si>
  <si>
    <t>365.699585</t>
  </si>
  <si>
    <t>377.154022</t>
  </si>
  <si>
    <t>364.743988</t>
  </si>
  <si>
    <t>365.865784</t>
  </si>
  <si>
    <t>389.337494</t>
  </si>
  <si>
    <t>384.041656</t>
  </si>
  <si>
    <t>385.597992</t>
  </si>
  <si>
    <t>371.400146</t>
  </si>
  <si>
    <t>341.723816</t>
  </si>
  <si>
    <t>344.622498</t>
  </si>
  <si>
    <t>320.618317</t>
  </si>
  <si>
    <t>349.363129</t>
  </si>
  <si>
    <t>352.531250</t>
  </si>
  <si>
    <t>354.587219</t>
  </si>
  <si>
    <t>357.311157</t>
  </si>
  <si>
    <t>354.974823</t>
  </si>
  <si>
    <t>359.942352</t>
  </si>
  <si>
    <t>360.004639</t>
  </si>
  <si>
    <t>353.220184</t>
  </si>
  <si>
    <t>346.502655</t>
  </si>
  <si>
    <t>347.272430</t>
  </si>
  <si>
    <t>353.045807</t>
  </si>
  <si>
    <t>354.137787</t>
  </si>
  <si>
    <t>341.091675</t>
  </si>
  <si>
    <t>342.094971</t>
  </si>
  <si>
    <t>365.402466</t>
  </si>
  <si>
    <t>370.928436</t>
  </si>
  <si>
    <t>381.971466</t>
  </si>
  <si>
    <t>379.192230</t>
  </si>
  <si>
    <t>377.868500</t>
  </si>
  <si>
    <t>366.015717</t>
  </si>
  <si>
    <t>368.727539</t>
  </si>
  <si>
    <t>378.469635</t>
  </si>
  <si>
    <t>379.719696</t>
  </si>
  <si>
    <t>369.059418</t>
  </si>
  <si>
    <t>391.488617</t>
  </si>
  <si>
    <t>414.051331</t>
  </si>
  <si>
    <t>409.767242</t>
  </si>
  <si>
    <t>412.457642</t>
  </si>
  <si>
    <t>406.217987</t>
  </si>
  <si>
    <t>393.888184</t>
  </si>
  <si>
    <t>403.997101</t>
  </si>
  <si>
    <t>388.651062</t>
  </si>
  <si>
    <t>386.730255</t>
  </si>
  <si>
    <t>382.820038</t>
  </si>
  <si>
    <t>386.590332</t>
  </si>
  <si>
    <t>396.355988</t>
  </si>
  <si>
    <t>383.156036</t>
  </si>
  <si>
    <t>387.603210</t>
  </si>
  <si>
    <t>402.142944</t>
  </si>
  <si>
    <t>414.066711</t>
  </si>
  <si>
    <t>454.722565</t>
  </si>
  <si>
    <t>435.718811</t>
  </si>
  <si>
    <t>453.574158</t>
  </si>
  <si>
    <t>444.166382</t>
  </si>
  <si>
    <t>449.679657</t>
  </si>
  <si>
    <t>462.959534</t>
  </si>
  <si>
    <t>461.005493</t>
  </si>
  <si>
    <t>474.626434</t>
  </si>
  <si>
    <t>460.149902</t>
  </si>
  <si>
    <t>447.558990</t>
  </si>
  <si>
    <t>464.406647</t>
  </si>
  <si>
    <t>480.346832</t>
  </si>
  <si>
    <t>479.481018</t>
  </si>
  <si>
    <t>471.631470</t>
  </si>
  <si>
    <t>509.744598</t>
  </si>
  <si>
    <t>549.486633</t>
  </si>
  <si>
    <t>558.059509</t>
  </si>
  <si>
    <t>608.522766</t>
  </si>
  <si>
    <t>603.902039</t>
  </si>
  <si>
    <t>570.514893</t>
  </si>
  <si>
    <t>519.108093</t>
  </si>
  <si>
    <t>517.597351</t>
  </si>
  <si>
    <t>538.264587</t>
  </si>
  <si>
    <t>575.757080</t>
  </si>
  <si>
    <t>615.070313</t>
  </si>
  <si>
    <t>587.261597</t>
  </si>
  <si>
    <t>598.459229</t>
  </si>
  <si>
    <t>616.722778</t>
  </si>
  <si>
    <t>569.347656</t>
  </si>
  <si>
    <t>596.568665</t>
  </si>
  <si>
    <t>601.797119</t>
  </si>
  <si>
    <t>591.900818</t>
  </si>
  <si>
    <t>554.792908</t>
  </si>
  <si>
    <t>573.504028</t>
  </si>
  <si>
    <t>559.679199</t>
  </si>
  <si>
    <t>545.578552</t>
  </si>
  <si>
    <t>568.609863</t>
  </si>
  <si>
    <t>589.782471</t>
  </si>
  <si>
    <t>586.021790</t>
  </si>
  <si>
    <t>589.378662</t>
  </si>
  <si>
    <t>636.154175</t>
  </si>
  <si>
    <t>642.916992</t>
  </si>
  <si>
    <t>654.624207</t>
  </si>
  <si>
    <t>659.185059</t>
  </si>
  <si>
    <t>638.315186</t>
  </si>
  <si>
    <t>609.420532</t>
  </si>
  <si>
    <t>634.824585</t>
  </si>
  <si>
    <t>584.135620</t>
  </si>
  <si>
    <t>611.554565</t>
  </si>
  <si>
    <t>626.498047</t>
  </si>
  <si>
    <t>635.887146</t>
  </si>
  <si>
    <t>683.205811</t>
  </si>
  <si>
    <t>730.358704</t>
  </si>
  <si>
    <t>731.472839</t>
  </si>
  <si>
    <t>751.626648</t>
  </si>
  <si>
    <t>737.708374</t>
  </si>
  <si>
    <t>730.402649</t>
  </si>
  <si>
    <t>774.511841</t>
  </si>
  <si>
    <t>977.058838</t>
  </si>
  <si>
    <t>1041.498779</t>
  </si>
  <si>
    <t>1101.005005</t>
  </si>
  <si>
    <t>1208.078369</t>
  </si>
  <si>
    <t>1225.967896</t>
  </si>
  <si>
    <t>1223.740479</t>
  </si>
  <si>
    <t>1280.871094</t>
  </si>
  <si>
    <t>1261.622925</t>
  </si>
  <si>
    <t>1088.526733</t>
  </si>
  <si>
    <t>1043.740967</t>
  </si>
  <si>
    <t>1130.231201</t>
  </si>
  <si>
    <t>1221.877197</t>
  </si>
  <si>
    <t>1171.443115</t>
  </si>
  <si>
    <t>1233.453369</t>
  </si>
  <si>
    <t>1230.313232</t>
  </si>
  <si>
    <t>1257.434570</t>
  </si>
  <si>
    <t>1375.248413</t>
  </si>
  <si>
    <t>1382.684448</t>
  </si>
  <si>
    <t>1118.889038</t>
  </si>
  <si>
    <t>1235.267944</t>
  </si>
  <si>
    <t>1231.210571</t>
  </si>
  <si>
    <t>1390.639893</t>
  </si>
  <si>
    <t>1323.741699</t>
  </si>
  <si>
    <t>1358.333374</t>
  </si>
  <si>
    <t>1251.279785</t>
  </si>
  <si>
    <t>1369.086792</t>
  </si>
  <si>
    <t>1382.231934</t>
  </si>
  <si>
    <t>1376.823608</t>
  </si>
  <si>
    <t>1314.855225</t>
  </si>
  <si>
    <t>1369.505127</t>
  </si>
  <si>
    <t>His Price</t>
  </si>
  <si>
    <t>Value</t>
  </si>
  <si>
    <t>REALTPRICE</t>
  </si>
  <si>
    <t>3 right</t>
  </si>
  <si>
    <t>5.2 left 3 right</t>
  </si>
  <si>
    <t>Realtokens</t>
  </si>
  <si>
    <t>other</t>
  </si>
  <si>
    <t>other value</t>
  </si>
  <si>
    <t>REALT V</t>
  </si>
  <si>
    <t>Eth chage</t>
  </si>
  <si>
    <t>realt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</si>
</sst>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18" fillId="34" borderId="0" xfId="0" applyFont="1" applyFill="1"/>
    <xf numFmtId="14" fontId="18" fillId="34" borderId="0" xfId="0" applyNumberFormat="1" applyFont="1" applyFill="1"/>
    <xf numFmtId="44" fontId="0" fillId="0" borderId="0" xfId="42" applyFont="1"/>
    <xf numFmtId="44" fontId="0" fillId="0" borderId="0" xfId="0" applyNumberFormat="1"/>
    <xf numFmtId="0" fontId="0" fillId="34" borderId="0" xfId="0" applyFill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'export-dextracker-20190425'!$T$1</c:f>
              <c:strCache>
                <c:ptCount val="1"/>
                <c:pt idx="0">
                  <c:v>REALT 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'export-dextracker-20190425'!$T$2:$T$1210</c:f>
              <c:numCache>
                <c:formatCode>General</c:formatCode>
                <c:ptCount val="1209"/>
                <c:pt idx="0">
                  <c:v>168.06772931234431</c:v>
                </c:pt>
                <c:pt idx="1">
                  <c:v>169.68698417216137</c:v>
                </c:pt>
                <c:pt idx="2">
                  <c:v>161.57550618218636</c:v>
                </c:pt>
                <c:pt idx="3">
                  <c:v>159.78199370901521</c:v>
                </c:pt>
                <c:pt idx="4">
                  <c:v>159.82317373622445</c:v>
                </c:pt>
                <c:pt idx="5">
                  <c:v>155.72660032792999</c:v>
                </c:pt>
                <c:pt idx="6">
                  <c:v>162.46411018530983</c:v>
                </c:pt>
                <c:pt idx="7">
                  <c:v>165.75191470368898</c:v>
                </c:pt>
                <c:pt idx="8">
                  <c:v>159.27325289805736</c:v>
                </c:pt>
                <c:pt idx="9">
                  <c:v>161.59822649624303</c:v>
                </c:pt>
                <c:pt idx="10">
                  <c:v>148.63041076384198</c:v>
                </c:pt>
                <c:pt idx="11">
                  <c:v>159.82213175410592</c:v>
                </c:pt>
                <c:pt idx="12">
                  <c:v>160.78539706794055</c:v>
                </c:pt>
                <c:pt idx="13">
                  <c:v>167.65317325371618</c:v>
                </c:pt>
                <c:pt idx="14">
                  <c:v>166.66967319577662</c:v>
                </c:pt>
                <c:pt idx="15">
                  <c:v>168.3416074490504</c:v>
                </c:pt>
                <c:pt idx="16">
                  <c:v>173.79553566183316</c:v>
                </c:pt>
                <c:pt idx="17">
                  <c:v>170.55865468694304</c:v>
                </c:pt>
                <c:pt idx="18">
                  <c:v>174.88621251208116</c:v>
                </c:pt>
                <c:pt idx="19">
                  <c:v>173.51812404730126</c:v>
                </c:pt>
                <c:pt idx="20">
                  <c:v>170.96166165707294</c:v>
                </c:pt>
                <c:pt idx="21">
                  <c:v>170.89660191000758</c:v>
                </c:pt>
                <c:pt idx="22">
                  <c:v>159.26946772652363</c:v>
                </c:pt>
                <c:pt idx="23">
                  <c:v>157.02576270368652</c:v>
                </c:pt>
                <c:pt idx="24">
                  <c:v>161.01049153236528</c:v>
                </c:pt>
                <c:pt idx="25">
                  <c:v>164.4369450505292</c:v>
                </c:pt>
                <c:pt idx="26">
                  <c:v>161.20186506051462</c:v>
                </c:pt>
                <c:pt idx="27">
                  <c:v>158.61274688481964</c:v>
                </c:pt>
                <c:pt idx="28">
                  <c:v>159.21398063343423</c:v>
                </c:pt>
                <c:pt idx="29">
                  <c:v>160.22059279403007</c:v>
                </c:pt>
                <c:pt idx="30">
                  <c:v>160.86913919551495</c:v>
                </c:pt>
                <c:pt idx="31">
                  <c:v>162.43673648315158</c:v>
                </c:pt>
                <c:pt idx="32">
                  <c:v>168.30375940189728</c:v>
                </c:pt>
                <c:pt idx="33">
                  <c:v>160.75318482095147</c:v>
                </c:pt>
                <c:pt idx="34">
                  <c:v>155.23879825864734</c:v>
                </c:pt>
                <c:pt idx="35">
                  <c:v>158.55510029732514</c:v>
                </c:pt>
                <c:pt idx="36">
                  <c:v>162.09528858772904</c:v>
                </c:pt>
                <c:pt idx="37">
                  <c:v>158.83932262121746</c:v>
                </c:pt>
                <c:pt idx="38">
                  <c:v>159.06870601212751</c:v>
                </c:pt>
                <c:pt idx="39">
                  <c:v>156.68737201649597</c:v>
                </c:pt>
                <c:pt idx="40">
                  <c:v>165.53672422725387</c:v>
                </c:pt>
                <c:pt idx="41">
                  <c:v>171.12106230305571</c:v>
                </c:pt>
                <c:pt idx="42">
                  <c:v>171.91824189634968</c:v>
                </c:pt>
                <c:pt idx="43">
                  <c:v>164.82047828635351</c:v>
                </c:pt>
                <c:pt idx="44">
                  <c:v>163.62304105736382</c:v>
                </c:pt>
                <c:pt idx="45">
                  <c:v>168.61686022738519</c:v>
                </c:pt>
                <c:pt idx="46">
                  <c:v>164.13361567674525</c:v>
                </c:pt>
                <c:pt idx="47">
                  <c:v>158.83000471616339</c:v>
                </c:pt>
                <c:pt idx="48">
                  <c:v>160.66561696546245</c:v>
                </c:pt>
                <c:pt idx="49">
                  <c:v>171.71062894289099</c:v>
                </c:pt>
                <c:pt idx="50">
                  <c:v>167.3049736108652</c:v>
                </c:pt>
                <c:pt idx="51">
                  <c:v>165.72813718200428</c:v>
                </c:pt>
                <c:pt idx="52">
                  <c:v>163.11189635844593</c:v>
                </c:pt>
                <c:pt idx="53">
                  <c:v>159.06845142680686</c:v>
                </c:pt>
                <c:pt idx="54">
                  <c:v>163.13336532246041</c:v>
                </c:pt>
                <c:pt idx="55">
                  <c:v>165.36552145675861</c:v>
                </c:pt>
                <c:pt idx="56">
                  <c:v>173.32489940887618</c:v>
                </c:pt>
                <c:pt idx="57">
                  <c:v>165.83280571698526</c:v>
                </c:pt>
                <c:pt idx="58">
                  <c:v>160.25694032914279</c:v>
                </c:pt>
                <c:pt idx="59">
                  <c:v>160.40829719148874</c:v>
                </c:pt>
                <c:pt idx="60">
                  <c:v>160.57998385642742</c:v>
                </c:pt>
                <c:pt idx="61">
                  <c:v>161.23113213514836</c:v>
                </c:pt>
                <c:pt idx="62">
                  <c:v>162.03783368981172</c:v>
                </c:pt>
                <c:pt idx="63">
                  <c:v>162.70161290274507</c:v>
                </c:pt>
                <c:pt idx="64">
                  <c:v>166.1778916415108</c:v>
                </c:pt>
                <c:pt idx="65">
                  <c:v>166.58223736760203</c:v>
                </c:pt>
                <c:pt idx="66">
                  <c:v>185.01728754412443</c:v>
                </c:pt>
                <c:pt idx="67">
                  <c:v>176.13649303709511</c:v>
                </c:pt>
                <c:pt idx="68">
                  <c:v>160.45113635297918</c:v>
                </c:pt>
                <c:pt idx="69">
                  <c:v>155.44240150519272</c:v>
                </c:pt>
                <c:pt idx="70">
                  <c:v>161.96377991850349</c:v>
                </c:pt>
                <c:pt idx="71">
                  <c:v>165.8023445411622</c:v>
                </c:pt>
                <c:pt idx="72">
                  <c:v>169.11376311314959</c:v>
                </c:pt>
                <c:pt idx="73">
                  <c:v>165.41175129183847</c:v>
                </c:pt>
                <c:pt idx="74">
                  <c:v>163.79041953622047</c:v>
                </c:pt>
                <c:pt idx="75">
                  <c:v>169.22548733473519</c:v>
                </c:pt>
                <c:pt idx="76">
                  <c:v>175.65065072570491</c:v>
                </c:pt>
                <c:pt idx="77">
                  <c:v>179.19554612921317</c:v>
                </c:pt>
                <c:pt idx="78">
                  <c:v>174.92574332193465</c:v>
                </c:pt>
                <c:pt idx="79">
                  <c:v>172.65743145228143</c:v>
                </c:pt>
                <c:pt idx="80">
                  <c:v>168.45361355799008</c:v>
                </c:pt>
                <c:pt idx="81">
                  <c:v>167.85355388116002</c:v>
                </c:pt>
                <c:pt idx="82">
                  <c:v>168.83702251101414</c:v>
                </c:pt>
                <c:pt idx="83">
                  <c:v>163.89076586697382</c:v>
                </c:pt>
                <c:pt idx="84">
                  <c:v>166.5451570088037</c:v>
                </c:pt>
                <c:pt idx="85">
                  <c:v>165.13343280772673</c:v>
                </c:pt>
                <c:pt idx="86">
                  <c:v>168.02107582456219</c:v>
                </c:pt>
                <c:pt idx="87">
                  <c:v>164.58416078786325</c:v>
                </c:pt>
                <c:pt idx="88">
                  <c:v>169.01272102662682</c:v>
                </c:pt>
                <c:pt idx="89">
                  <c:v>171.45229757399463</c:v>
                </c:pt>
                <c:pt idx="90">
                  <c:v>158.81478999815403</c:v>
                </c:pt>
                <c:pt idx="91">
                  <c:v>161.24500747972314</c:v>
                </c:pt>
                <c:pt idx="92">
                  <c:v>165.32332046682188</c:v>
                </c:pt>
                <c:pt idx="93">
                  <c:v>162.28286953403102</c:v>
                </c:pt>
                <c:pt idx="94">
                  <c:v>161.76100379438688</c:v>
                </c:pt>
                <c:pt idx="95">
                  <c:v>166.0848948804381</c:v>
                </c:pt>
                <c:pt idx="96">
                  <c:v>169.52683229905017</c:v>
                </c:pt>
                <c:pt idx="97">
                  <c:v>173.20649391022371</c:v>
                </c:pt>
                <c:pt idx="98">
                  <c:v>171.05221095604617</c:v>
                </c:pt>
                <c:pt idx="99">
                  <c:v>164.99239469134881</c:v>
                </c:pt>
                <c:pt idx="100">
                  <c:v>165.70135526210439</c:v>
                </c:pt>
                <c:pt idx="101">
                  <c:v>172.02699575292942</c:v>
                </c:pt>
                <c:pt idx="102">
                  <c:v>168.42949013739803</c:v>
                </c:pt>
                <c:pt idx="103">
                  <c:v>164.96964413397612</c:v>
                </c:pt>
                <c:pt idx="104">
                  <c:v>166.55836357551527</c:v>
                </c:pt>
                <c:pt idx="105">
                  <c:v>167.70326386177268</c:v>
                </c:pt>
                <c:pt idx="106">
                  <c:v>169.74718465731931</c:v>
                </c:pt>
                <c:pt idx="107">
                  <c:v>168.11186274927337</c:v>
                </c:pt>
                <c:pt idx="108">
                  <c:v>162.32655122839842</c:v>
                </c:pt>
                <c:pt idx="109">
                  <c:v>162.7408827228399</c:v>
                </c:pt>
                <c:pt idx="110">
                  <c:v>165.19449477036602</c:v>
                </c:pt>
                <c:pt idx="111">
                  <c:v>167.76906200429789</c:v>
                </c:pt>
                <c:pt idx="112">
                  <c:v>169.27004993329746</c:v>
                </c:pt>
                <c:pt idx="113">
                  <c:v>167.77953832406857</c:v>
                </c:pt>
                <c:pt idx="114">
                  <c:v>168.27809221217376</c:v>
                </c:pt>
                <c:pt idx="115">
                  <c:v>166.64993772531409</c:v>
                </c:pt>
                <c:pt idx="116">
                  <c:v>169.25682345205976</c:v>
                </c:pt>
                <c:pt idx="117">
                  <c:v>172.27912566620824</c:v>
                </c:pt>
                <c:pt idx="118">
                  <c:v>171.25683732760353</c:v>
                </c:pt>
                <c:pt idx="119">
                  <c:v>170.65322830520282</c:v>
                </c:pt>
                <c:pt idx="120">
                  <c:v>170.92802612010979</c:v>
                </c:pt>
                <c:pt idx="121">
                  <c:v>163.79198693625463</c:v>
                </c:pt>
                <c:pt idx="122">
                  <c:v>158.74944115982515</c:v>
                </c:pt>
                <c:pt idx="123">
                  <c:v>165.99117916826609</c:v>
                </c:pt>
                <c:pt idx="124">
                  <c:v>166.76643667765416</c:v>
                </c:pt>
                <c:pt idx="125">
                  <c:v>141.78967212896922</c:v>
                </c:pt>
                <c:pt idx="126">
                  <c:v>137.93824045840046</c:v>
                </c:pt>
                <c:pt idx="127">
                  <c:v>168.51227883149514</c:v>
                </c:pt>
                <c:pt idx="128">
                  <c:v>177.06812884678774</c:v>
                </c:pt>
                <c:pt idx="129">
                  <c:v>170.49520268700755</c:v>
                </c:pt>
                <c:pt idx="130">
                  <c:v>168.77419087082299</c:v>
                </c:pt>
                <c:pt idx="131">
                  <c:v>169.21890415034764</c:v>
                </c:pt>
                <c:pt idx="132">
                  <c:v>165.13947956411556</c:v>
                </c:pt>
                <c:pt idx="133">
                  <c:v>165.86713580587383</c:v>
                </c:pt>
                <c:pt idx="134">
                  <c:v>173.69030661144879</c:v>
                </c:pt>
                <c:pt idx="135">
                  <c:v>174.87707406101188</c:v>
                </c:pt>
                <c:pt idx="136">
                  <c:v>171.36587019331819</c:v>
                </c:pt>
                <c:pt idx="137">
                  <c:v>169.40080904519991</c:v>
                </c:pt>
                <c:pt idx="138">
                  <c:v>165.55938444991267</c:v>
                </c:pt>
                <c:pt idx="139">
                  <c:v>163.8518603236611</c:v>
                </c:pt>
                <c:pt idx="140">
                  <c:v>165.91325219575504</c:v>
                </c:pt>
                <c:pt idx="141">
                  <c:v>188.49734005462497</c:v>
                </c:pt>
                <c:pt idx="142">
                  <c:v>161.10029451557043</c:v>
                </c:pt>
                <c:pt idx="143">
                  <c:v>172.11539056661579</c:v>
                </c:pt>
                <c:pt idx="144">
                  <c:v>198.04267091628725</c:v>
                </c:pt>
                <c:pt idx="145">
                  <c:v>172.86341222884036</c:v>
                </c:pt>
                <c:pt idx="146">
                  <c:v>199.82956995176062</c:v>
                </c:pt>
                <c:pt idx="147">
                  <c:v>202.6979785719337</c:v>
                </c:pt>
                <c:pt idx="148">
                  <c:v>204.86567697298847</c:v>
                </c:pt>
                <c:pt idx="149">
                  <c:v>167.40574884838267</c:v>
                </c:pt>
                <c:pt idx="150">
                  <c:v>166.89174083552859</c:v>
                </c:pt>
                <c:pt idx="151">
                  <c:v>170.9211075407114</c:v>
                </c:pt>
                <c:pt idx="152">
                  <c:v>170.06392456597669</c:v>
                </c:pt>
                <c:pt idx="153">
                  <c:v>162.23858549938029</c:v>
                </c:pt>
                <c:pt idx="154">
                  <c:v>162.98845814486396</c:v>
                </c:pt>
                <c:pt idx="155">
                  <c:v>163.8734758788145</c:v>
                </c:pt>
                <c:pt idx="156">
                  <c:v>167.62320310536404</c:v>
                </c:pt>
                <c:pt idx="157">
                  <c:v>168.10956514297121</c:v>
                </c:pt>
                <c:pt idx="158">
                  <c:v>164.37218811473835</c:v>
                </c:pt>
                <c:pt idx="159">
                  <c:v>167.20977930458056</c:v>
                </c:pt>
                <c:pt idx="160">
                  <c:v>171.2034173251304</c:v>
                </c:pt>
                <c:pt idx="161">
                  <c:v>170.83026735636847</c:v>
                </c:pt>
                <c:pt idx="162">
                  <c:v>168.8671314541468</c:v>
                </c:pt>
                <c:pt idx="163">
                  <c:v>164.99152058052343</c:v>
                </c:pt>
                <c:pt idx="164">
                  <c:v>163.40827033403386</c:v>
                </c:pt>
                <c:pt idx="165">
                  <c:v>164.81044897191487</c:v>
                </c:pt>
                <c:pt idx="166">
                  <c:v>223.80095929911587</c:v>
                </c:pt>
                <c:pt idx="167">
                  <c:v>160.1363342185945</c:v>
                </c:pt>
                <c:pt idx="168">
                  <c:v>162.91578716871587</c:v>
                </c:pt>
                <c:pt idx="169">
                  <c:v>164.68735429744638</c:v>
                </c:pt>
                <c:pt idx="170">
                  <c:v>219.07253774535695</c:v>
                </c:pt>
                <c:pt idx="171">
                  <c:v>220.40009185586729</c:v>
                </c:pt>
                <c:pt idx="172">
                  <c:v>163.09645040745963</c:v>
                </c:pt>
                <c:pt idx="173">
                  <c:v>163.23050273042341</c:v>
                </c:pt>
                <c:pt idx="174">
                  <c:v>176.6542003349613</c:v>
                </c:pt>
                <c:pt idx="175">
                  <c:v>173.13301996641206</c:v>
                </c:pt>
                <c:pt idx="176">
                  <c:v>245.72137193899178</c:v>
                </c:pt>
                <c:pt idx="177">
                  <c:v>166.48515811255521</c:v>
                </c:pt>
                <c:pt idx="178">
                  <c:v>166.1759566294196</c:v>
                </c:pt>
                <c:pt idx="179">
                  <c:v>254.56344256189854</c:v>
                </c:pt>
                <c:pt idx="180">
                  <c:v>162.36022216178065</c:v>
                </c:pt>
                <c:pt idx="181">
                  <c:v>165.32342527796055</c:v>
                </c:pt>
                <c:pt idx="182">
                  <c:v>167.94847046903666</c:v>
                </c:pt>
                <c:pt idx="183">
                  <c:v>300.81078029535155</c:v>
                </c:pt>
                <c:pt idx="184">
                  <c:v>156.8882117813389</c:v>
                </c:pt>
                <c:pt idx="185">
                  <c:v>150.72083351087915</c:v>
                </c:pt>
                <c:pt idx="186">
                  <c:v>153.19320578578399</c:v>
                </c:pt>
                <c:pt idx="187">
                  <c:v>160.36509168148052</c:v>
                </c:pt>
                <c:pt idx="188">
                  <c:v>306.28611440474543</c:v>
                </c:pt>
                <c:pt idx="189">
                  <c:v>163.24636370945285</c:v>
                </c:pt>
                <c:pt idx="190">
                  <c:v>164.49640324869083</c:v>
                </c:pt>
                <c:pt idx="191">
                  <c:v>319.7593123174529</c:v>
                </c:pt>
                <c:pt idx="192">
                  <c:v>160.51096610326832</c:v>
                </c:pt>
                <c:pt idx="193">
                  <c:v>161.8426251243302</c:v>
                </c:pt>
                <c:pt idx="194">
                  <c:v>162.46108302760624</c:v>
                </c:pt>
                <c:pt idx="195">
                  <c:v>165.01488684411993</c:v>
                </c:pt>
                <c:pt idx="196">
                  <c:v>167.55844111642298</c:v>
                </c:pt>
                <c:pt idx="197">
                  <c:v>164.1174384672704</c:v>
                </c:pt>
                <c:pt idx="198">
                  <c:v>325.24769587441506</c:v>
                </c:pt>
                <c:pt idx="199">
                  <c:v>330.12248642164002</c:v>
                </c:pt>
                <c:pt idx="200">
                  <c:v>335.03348187940628</c:v>
                </c:pt>
                <c:pt idx="201">
                  <c:v>338.49875115921628</c:v>
                </c:pt>
                <c:pt idx="202">
                  <c:v>181.73010101342456</c:v>
                </c:pt>
                <c:pt idx="203">
                  <c:v>398.93988028659749</c:v>
                </c:pt>
                <c:pt idx="204">
                  <c:v>171.6727709729582</c:v>
                </c:pt>
                <c:pt idx="205">
                  <c:v>170.58035377535381</c:v>
                </c:pt>
                <c:pt idx="206">
                  <c:v>417.73639692095736</c:v>
                </c:pt>
                <c:pt idx="207">
                  <c:v>165.19235667470076</c:v>
                </c:pt>
                <c:pt idx="208">
                  <c:v>162.44523601671881</c:v>
                </c:pt>
                <c:pt idx="209">
                  <c:v>161.29097212365801</c:v>
                </c:pt>
                <c:pt idx="210">
                  <c:v>161.32369696926901</c:v>
                </c:pt>
                <c:pt idx="211">
                  <c:v>162.23044714554246</c:v>
                </c:pt>
                <c:pt idx="212">
                  <c:v>163.49468609099208</c:v>
                </c:pt>
                <c:pt idx="213">
                  <c:v>164.3301059803326</c:v>
                </c:pt>
                <c:pt idx="214">
                  <c:v>161.71223357519119</c:v>
                </c:pt>
                <c:pt idx="215">
                  <c:v>160.61213865023029</c:v>
                </c:pt>
                <c:pt idx="216">
                  <c:v>160.74571739242364</c:v>
                </c:pt>
                <c:pt idx="217">
                  <c:v>162.76043224963553</c:v>
                </c:pt>
                <c:pt idx="218">
                  <c:v>171.27267558772712</c:v>
                </c:pt>
                <c:pt idx="219">
                  <c:v>166.85234705107021</c:v>
                </c:pt>
                <c:pt idx="220">
                  <c:v>165.75348894418642</c:v>
                </c:pt>
                <c:pt idx="221">
                  <c:v>155.33262560087675</c:v>
                </c:pt>
                <c:pt idx="222">
                  <c:v>154.54717177570177</c:v>
                </c:pt>
                <c:pt idx="223">
                  <c:v>155.29247127017112</c:v>
                </c:pt>
                <c:pt idx="224">
                  <c:v>157.90554978952994</c:v>
                </c:pt>
                <c:pt idx="225">
                  <c:v>162.50513625664382</c:v>
                </c:pt>
                <c:pt idx="226">
                  <c:v>157.96065970977872</c:v>
                </c:pt>
                <c:pt idx="227">
                  <c:v>156.83047896924171</c:v>
                </c:pt>
                <c:pt idx="228">
                  <c:v>158.37518278825334</c:v>
                </c:pt>
                <c:pt idx="229">
                  <c:v>159.30598341328411</c:v>
                </c:pt>
                <c:pt idx="230">
                  <c:v>164.04593825749953</c:v>
                </c:pt>
                <c:pt idx="231">
                  <c:v>169.7644952799146</c:v>
                </c:pt>
                <c:pt idx="232">
                  <c:v>172.21609092515698</c:v>
                </c:pt>
                <c:pt idx="233">
                  <c:v>171.07273545548932</c:v>
                </c:pt>
                <c:pt idx="234">
                  <c:v>399.4426288170103</c:v>
                </c:pt>
                <c:pt idx="235">
                  <c:v>170.58292501719939</c:v>
                </c:pt>
                <c:pt idx="236">
                  <c:v>411.01453086233653</c:v>
                </c:pt>
                <c:pt idx="237">
                  <c:v>168.06769016464645</c:v>
                </c:pt>
                <c:pt idx="238">
                  <c:v>173.26876328903182</c:v>
                </c:pt>
                <c:pt idx="239">
                  <c:v>168.83668919223174</c:v>
                </c:pt>
                <c:pt idx="240">
                  <c:v>164.57341020204865</c:v>
                </c:pt>
                <c:pt idx="241">
                  <c:v>160.42021022571939</c:v>
                </c:pt>
                <c:pt idx="242">
                  <c:v>159.52744686853228</c:v>
                </c:pt>
                <c:pt idx="243">
                  <c:v>160.68760455882881</c:v>
                </c:pt>
                <c:pt idx="244">
                  <c:v>149.33703614998331</c:v>
                </c:pt>
                <c:pt idx="245">
                  <c:v>151.64215744547644</c:v>
                </c:pt>
                <c:pt idx="246">
                  <c:v>447.73536356606917</c:v>
                </c:pt>
                <c:pt idx="247">
                  <c:v>150.84181280550567</c:v>
                </c:pt>
                <c:pt idx="248">
                  <c:v>154.04467461479402</c:v>
                </c:pt>
                <c:pt idx="249">
                  <c:v>156.93816759368715</c:v>
                </c:pt>
                <c:pt idx="250">
                  <c:v>157.16086249822476</c:v>
                </c:pt>
                <c:pt idx="251">
                  <c:v>159.7491650506341</c:v>
                </c:pt>
                <c:pt idx="252">
                  <c:v>163.00671547125899</c:v>
                </c:pt>
                <c:pt idx="253">
                  <c:v>422.8897645889225</c:v>
                </c:pt>
                <c:pt idx="254">
                  <c:v>164.56921588128802</c:v>
                </c:pt>
                <c:pt idx="255">
                  <c:v>162.78998054058229</c:v>
                </c:pt>
                <c:pt idx="256">
                  <c:v>163.24244561565993</c:v>
                </c:pt>
                <c:pt idx="257">
                  <c:v>167.22984142686587</c:v>
                </c:pt>
                <c:pt idx="258">
                  <c:v>160.85103091206983</c:v>
                </c:pt>
                <c:pt idx="259">
                  <c:v>152.86963737107169</c:v>
                </c:pt>
                <c:pt idx="260">
                  <c:v>159.90205477933142</c:v>
                </c:pt>
                <c:pt idx="261">
                  <c:v>165.1405497187921</c:v>
                </c:pt>
                <c:pt idx="262">
                  <c:v>149.35053407865044</c:v>
                </c:pt>
                <c:pt idx="263">
                  <c:v>142.87624598186065</c:v>
                </c:pt>
                <c:pt idx="264">
                  <c:v>148.21163462064067</c:v>
                </c:pt>
                <c:pt idx="265">
                  <c:v>151.62232166274381</c:v>
                </c:pt>
                <c:pt idx="266">
                  <c:v>153.48246210838101</c:v>
                </c:pt>
                <c:pt idx="267">
                  <c:v>154.09783351302929</c:v>
                </c:pt>
                <c:pt idx="268">
                  <c:v>156.40966558780326</c:v>
                </c:pt>
                <c:pt idx="269">
                  <c:v>158.68821799712035</c:v>
                </c:pt>
                <c:pt idx="270">
                  <c:v>158.98852875445215</c:v>
                </c:pt>
                <c:pt idx="271">
                  <c:v>159.57551440125468</c:v>
                </c:pt>
                <c:pt idx="272">
                  <c:v>160.49468978880353</c:v>
                </c:pt>
                <c:pt idx="273">
                  <c:v>161.10657760628416</c:v>
                </c:pt>
                <c:pt idx="274">
                  <c:v>161.6340763577993</c:v>
                </c:pt>
                <c:pt idx="275">
                  <c:v>164.01919274857988</c:v>
                </c:pt>
                <c:pt idx="276">
                  <c:v>163.11943040355101</c:v>
                </c:pt>
                <c:pt idx="277">
                  <c:v>165.32004655569926</c:v>
                </c:pt>
                <c:pt idx="278">
                  <c:v>154.76029712919049</c:v>
                </c:pt>
                <c:pt idx="279">
                  <c:v>159.24158347476947</c:v>
                </c:pt>
                <c:pt idx="280">
                  <c:v>163.64978192455945</c:v>
                </c:pt>
                <c:pt idx="281">
                  <c:v>149.11532584127656</c:v>
                </c:pt>
                <c:pt idx="282">
                  <c:v>153.33289487433083</c:v>
                </c:pt>
                <c:pt idx="283">
                  <c:v>158.91131811132888</c:v>
                </c:pt>
                <c:pt idx="284">
                  <c:v>163.32880882909052</c:v>
                </c:pt>
                <c:pt idx="285">
                  <c:v>165.84316994146673</c:v>
                </c:pt>
                <c:pt idx="286">
                  <c:v>162.61866625695842</c:v>
                </c:pt>
                <c:pt idx="287">
                  <c:v>161.78011944920445</c:v>
                </c:pt>
                <c:pt idx="288">
                  <c:v>162.73754356231254</c:v>
                </c:pt>
                <c:pt idx="289">
                  <c:v>170.48239819349024</c:v>
                </c:pt>
                <c:pt idx="290">
                  <c:v>167.53057794679543</c:v>
                </c:pt>
                <c:pt idx="291">
                  <c:v>166.48529272749855</c:v>
                </c:pt>
                <c:pt idx="292">
                  <c:v>168.86554324688976</c:v>
                </c:pt>
                <c:pt idx="293">
                  <c:v>169.28700954808178</c:v>
                </c:pt>
                <c:pt idx="294">
                  <c:v>164.30859759525492</c:v>
                </c:pt>
                <c:pt idx="295">
                  <c:v>163.65109624751921</c:v>
                </c:pt>
                <c:pt idx="296">
                  <c:v>165.68431853959584</c:v>
                </c:pt>
                <c:pt idx="297">
                  <c:v>171.5917269355003</c:v>
                </c:pt>
                <c:pt idx="298">
                  <c:v>168.71907777927728</c:v>
                </c:pt>
                <c:pt idx="299">
                  <c:v>170.09685974425275</c:v>
                </c:pt>
                <c:pt idx="300">
                  <c:v>171.16696326709859</c:v>
                </c:pt>
                <c:pt idx="301">
                  <c:v>168.13832637060986</c:v>
                </c:pt>
                <c:pt idx="302">
                  <c:v>162.96051137538129</c:v>
                </c:pt>
                <c:pt idx="303">
                  <c:v>163.50748058508177</c:v>
                </c:pt>
                <c:pt idx="304">
                  <c:v>165.98053599801361</c:v>
                </c:pt>
                <c:pt idx="305">
                  <c:v>175.09132534334435</c:v>
                </c:pt>
                <c:pt idx="306">
                  <c:v>173.02322001753083</c:v>
                </c:pt>
                <c:pt idx="307">
                  <c:v>169.98427108097033</c:v>
                </c:pt>
                <c:pt idx="308">
                  <c:v>162.00551217426664</c:v>
                </c:pt>
                <c:pt idx="309">
                  <c:v>160.92553865487591</c:v>
                </c:pt>
                <c:pt idx="310">
                  <c:v>139.81286555381672</c:v>
                </c:pt>
                <c:pt idx="311">
                  <c:v>145.87603148184942</c:v>
                </c:pt>
                <c:pt idx="312">
                  <c:v>148.62752184893321</c:v>
                </c:pt>
                <c:pt idx="313">
                  <c:v>153.72544248351252</c:v>
                </c:pt>
                <c:pt idx="314">
                  <c:v>152.82487561927135</c:v>
                </c:pt>
                <c:pt idx="315">
                  <c:v>149.53902938161147</c:v>
                </c:pt>
                <c:pt idx="316">
                  <c:v>151.99658660613358</c:v>
                </c:pt>
                <c:pt idx="317">
                  <c:v>154.66953406920237</c:v>
                </c:pt>
                <c:pt idx="318">
                  <c:v>158.35123766456027</c:v>
                </c:pt>
                <c:pt idx="319">
                  <c:v>160.88034714061303</c:v>
                </c:pt>
                <c:pt idx="320">
                  <c:v>163.57395617570108</c:v>
                </c:pt>
                <c:pt idx="321">
                  <c:v>169.58885165603181</c:v>
                </c:pt>
                <c:pt idx="322">
                  <c:v>169.94882756758625</c:v>
                </c:pt>
                <c:pt idx="323">
                  <c:v>167.83037826049403</c:v>
                </c:pt>
                <c:pt idx="324">
                  <c:v>168.12136251790076</c:v>
                </c:pt>
                <c:pt idx="325">
                  <c:v>164.86746942675492</c:v>
                </c:pt>
                <c:pt idx="326">
                  <c:v>163.45704769458905</c:v>
                </c:pt>
                <c:pt idx="327">
                  <c:v>158.95606544591499</c:v>
                </c:pt>
                <c:pt idx="328">
                  <c:v>159.66706698389999</c:v>
                </c:pt>
                <c:pt idx="329">
                  <c:v>160.46678338747435</c:v>
                </c:pt>
                <c:pt idx="330">
                  <c:v>160.92324889925021</c:v>
                </c:pt>
                <c:pt idx="331">
                  <c:v>163.52798264551333</c:v>
                </c:pt>
                <c:pt idx="332">
                  <c:v>168.68163703003398</c:v>
                </c:pt>
                <c:pt idx="333">
                  <c:v>171.59437010384877</c:v>
                </c:pt>
                <c:pt idx="334">
                  <c:v>102.33166470327008</c:v>
                </c:pt>
                <c:pt idx="335">
                  <c:v>112.51779780071004</c:v>
                </c:pt>
                <c:pt idx="336">
                  <c:v>113.20632908996727</c:v>
                </c:pt>
                <c:pt idx="337">
                  <c:v>113.82039736569787</c:v>
                </c:pt>
                <c:pt idx="338">
                  <c:v>122.98200134795323</c:v>
                </c:pt>
                <c:pt idx="339">
                  <c:v>127.2703319817543</c:v>
                </c:pt>
                <c:pt idx="340">
                  <c:v>134.14786843556945</c:v>
                </c:pt>
                <c:pt idx="341">
                  <c:v>169.67672713477901</c:v>
                </c:pt>
                <c:pt idx="342">
                  <c:v>176.2981630748786</c:v>
                </c:pt>
                <c:pt idx="343">
                  <c:v>175.93253105526335</c:v>
                </c:pt>
                <c:pt idx="344">
                  <c:v>166.85014442886583</c:v>
                </c:pt>
                <c:pt idx="345">
                  <c:v>157.77891869983742</c:v>
                </c:pt>
                <c:pt idx="346">
                  <c:v>156.29038948584355</c:v>
                </c:pt>
                <c:pt idx="347">
                  <c:v>157.19454177781174</c:v>
                </c:pt>
                <c:pt idx="348">
                  <c:v>148.6584849895394</c:v>
                </c:pt>
                <c:pt idx="349">
                  <c:v>151.66527175353218</c:v>
                </c:pt>
                <c:pt idx="350">
                  <c:v>148.24133088528845</c:v>
                </c:pt>
                <c:pt idx="351">
                  <c:v>151.96320222866106</c:v>
                </c:pt>
                <c:pt idx="352">
                  <c:v>163.2826136298886</c:v>
                </c:pt>
                <c:pt idx="353">
                  <c:v>162.32288536083783</c:v>
                </c:pt>
                <c:pt idx="354">
                  <c:v>100.31803194339636</c:v>
                </c:pt>
                <c:pt idx="355">
                  <c:v>159.45102043280198</c:v>
                </c:pt>
                <c:pt idx="356">
                  <c:v>152.12916721778771</c:v>
                </c:pt>
                <c:pt idx="357">
                  <c:v>126.04555650467039</c:v>
                </c:pt>
                <c:pt idx="358">
                  <c:v>139.46281832684613</c:v>
                </c:pt>
                <c:pt idx="359">
                  <c:v>154.75350043234585</c:v>
                </c:pt>
                <c:pt idx="360">
                  <c:v>162.25055146889662</c:v>
                </c:pt>
                <c:pt idx="361">
                  <c:v>164.58160952368129</c:v>
                </c:pt>
                <c:pt idx="362">
                  <c:v>162.41429339203609</c:v>
                </c:pt>
                <c:pt idx="363">
                  <c:v>157.49398887529486</c:v>
                </c:pt>
                <c:pt idx="364">
                  <c:v>159.06686542347566</c:v>
                </c:pt>
                <c:pt idx="365">
                  <c:v>187.8961342847044</c:v>
                </c:pt>
                <c:pt idx="366">
                  <c:v>182.62974243027941</c:v>
                </c:pt>
                <c:pt idx="367">
                  <c:v>175.74196630139718</c:v>
                </c:pt>
                <c:pt idx="368">
                  <c:v>169.23681206703165</c:v>
                </c:pt>
                <c:pt idx="369">
                  <c:v>158.48174749375627</c:v>
                </c:pt>
                <c:pt idx="370">
                  <c:v>159.43693416634761</c:v>
                </c:pt>
                <c:pt idx="371">
                  <c:v>165.46775862823742</c:v>
                </c:pt>
                <c:pt idx="372">
                  <c:v>164.49476071449081</c:v>
                </c:pt>
                <c:pt idx="373">
                  <c:v>151.25118296383462</c:v>
                </c:pt>
                <c:pt idx="374">
                  <c:v>154.47668778220569</c:v>
                </c:pt>
                <c:pt idx="375">
                  <c:v>174.96315633670483</c:v>
                </c:pt>
                <c:pt idx="376">
                  <c:v>189.39438265684683</c:v>
                </c:pt>
                <c:pt idx="377">
                  <c:v>181.75732261614675</c:v>
                </c:pt>
                <c:pt idx="378">
                  <c:v>174.57327701657144</c:v>
                </c:pt>
                <c:pt idx="379">
                  <c:v>164.62166307531797</c:v>
                </c:pt>
                <c:pt idx="380">
                  <c:v>162.39976077186805</c:v>
                </c:pt>
                <c:pt idx="381">
                  <c:v>161.44529176896441</c:v>
                </c:pt>
                <c:pt idx="382">
                  <c:v>155.4217504996719</c:v>
                </c:pt>
                <c:pt idx="383">
                  <c:v>156.35849423865463</c:v>
                </c:pt>
                <c:pt idx="384">
                  <c:v>177.24015615051556</c:v>
                </c:pt>
                <c:pt idx="385">
                  <c:v>181.27805298543763</c:v>
                </c:pt>
                <c:pt idx="386">
                  <c:v>177.80368721169265</c:v>
                </c:pt>
                <c:pt idx="387">
                  <c:v>171.1489895516203</c:v>
                </c:pt>
                <c:pt idx="388">
                  <c:v>172.18956170056984</c:v>
                </c:pt>
                <c:pt idx="389">
                  <c:v>168.04591118069121</c:v>
                </c:pt>
                <c:pt idx="390">
                  <c:v>165.31196849177562</c:v>
                </c:pt>
                <c:pt idx="391">
                  <c:v>163.77560072770981</c:v>
                </c:pt>
                <c:pt idx="392">
                  <c:v>162.39242256686632</c:v>
                </c:pt>
                <c:pt idx="393">
                  <c:v>160.5403407760993</c:v>
                </c:pt>
                <c:pt idx="394">
                  <c:v>163.59864054105381</c:v>
                </c:pt>
                <c:pt idx="395">
                  <c:v>162.63612709475422</c:v>
                </c:pt>
                <c:pt idx="396">
                  <c:v>161.15250423200521</c:v>
                </c:pt>
                <c:pt idx="397">
                  <c:v>163.11308373995161</c:v>
                </c:pt>
                <c:pt idx="398">
                  <c:v>157.72593942994197</c:v>
                </c:pt>
                <c:pt idx="399">
                  <c:v>158.67657076539678</c:v>
                </c:pt>
                <c:pt idx="400">
                  <c:v>163.43837978776148</c:v>
                </c:pt>
                <c:pt idx="401">
                  <c:v>166.26557954949007</c:v>
                </c:pt>
                <c:pt idx="402">
                  <c:v>168.16051345415696</c:v>
                </c:pt>
                <c:pt idx="403">
                  <c:v>165.03232126624147</c:v>
                </c:pt>
                <c:pt idx="404">
                  <c:v>163.92700794984319</c:v>
                </c:pt>
                <c:pt idx="405">
                  <c:v>165.8204433679835</c:v>
                </c:pt>
                <c:pt idx="406">
                  <c:v>167.7247713500839</c:v>
                </c:pt>
                <c:pt idx="407">
                  <c:v>169.64114156242985</c:v>
                </c:pt>
                <c:pt idx="408">
                  <c:v>166.4743082707077</c:v>
                </c:pt>
                <c:pt idx="409">
                  <c:v>166.28587523200329</c:v>
                </c:pt>
                <c:pt idx="410">
                  <c:v>164.14951819867042</c:v>
                </c:pt>
                <c:pt idx="411">
                  <c:v>163.05484881608211</c:v>
                </c:pt>
                <c:pt idx="412">
                  <c:v>166.80628999639856</c:v>
                </c:pt>
                <c:pt idx="413">
                  <c:v>165.57386069498219</c:v>
                </c:pt>
                <c:pt idx="414">
                  <c:v>167.42066541047885</c:v>
                </c:pt>
                <c:pt idx="415">
                  <c:v>169.93088292815796</c:v>
                </c:pt>
                <c:pt idx="416">
                  <c:v>167.99364309683708</c:v>
                </c:pt>
                <c:pt idx="417">
                  <c:v>168.25825840825493</c:v>
                </c:pt>
                <c:pt idx="418">
                  <c:v>168.68030147367404</c:v>
                </c:pt>
                <c:pt idx="419">
                  <c:v>161.18579768665884</c:v>
                </c:pt>
                <c:pt idx="420">
                  <c:v>160.03736577127543</c:v>
                </c:pt>
                <c:pt idx="421">
                  <c:v>166.02265813012295</c:v>
                </c:pt>
                <c:pt idx="422">
                  <c:v>165.04619382027926</c:v>
                </c:pt>
                <c:pt idx="423">
                  <c:v>163.04397515842851</c:v>
                </c:pt>
                <c:pt idx="424">
                  <c:v>163.63990789116374</c:v>
                </c:pt>
                <c:pt idx="425">
                  <c:v>164.37708402180994</c:v>
                </c:pt>
                <c:pt idx="426">
                  <c:v>164.64178817692556</c:v>
                </c:pt>
                <c:pt idx="427">
                  <c:v>165.9284401605787</c:v>
                </c:pt>
                <c:pt idx="428">
                  <c:v>163.12762018628933</c:v>
                </c:pt>
                <c:pt idx="429">
                  <c:v>154.61530262417801</c:v>
                </c:pt>
                <c:pt idx="430">
                  <c:v>157.63164676681012</c:v>
                </c:pt>
                <c:pt idx="431">
                  <c:v>163.60848829394345</c:v>
                </c:pt>
                <c:pt idx="432">
                  <c:v>172.12781784748191</c:v>
                </c:pt>
                <c:pt idx="433">
                  <c:v>165.85793062659079</c:v>
                </c:pt>
                <c:pt idx="434">
                  <c:v>164.57933531824975</c:v>
                </c:pt>
                <c:pt idx="435">
                  <c:v>165.38064398067834</c:v>
                </c:pt>
                <c:pt idx="436">
                  <c:v>164.39002955566372</c:v>
                </c:pt>
                <c:pt idx="437">
                  <c:v>161.41101398802965</c:v>
                </c:pt>
                <c:pt idx="438">
                  <c:v>163.22571327199501</c:v>
                </c:pt>
                <c:pt idx="439">
                  <c:v>162.26537292315297</c:v>
                </c:pt>
                <c:pt idx="440">
                  <c:v>160.68308420781452</c:v>
                </c:pt>
                <c:pt idx="441">
                  <c:v>166.52665709058743</c:v>
                </c:pt>
                <c:pt idx="442">
                  <c:v>170.53789030749681</c:v>
                </c:pt>
                <c:pt idx="443">
                  <c:v>172.4375624206113</c:v>
                </c:pt>
                <c:pt idx="444">
                  <c:v>169.22179327032222</c:v>
                </c:pt>
                <c:pt idx="445">
                  <c:v>169.94997387565996</c:v>
                </c:pt>
                <c:pt idx="446">
                  <c:v>168.66518924995447</c:v>
                </c:pt>
                <c:pt idx="447">
                  <c:v>167.70809233768483</c:v>
                </c:pt>
                <c:pt idx="448">
                  <c:v>168.92784133677489</c:v>
                </c:pt>
                <c:pt idx="449">
                  <c:v>175.45606735867747</c:v>
                </c:pt>
                <c:pt idx="450">
                  <c:v>177.69197228875157</c:v>
                </c:pt>
                <c:pt idx="451">
                  <c:v>171.18530107463673</c:v>
                </c:pt>
                <c:pt idx="452">
                  <c:v>165.02975938337286</c:v>
                </c:pt>
                <c:pt idx="453">
                  <c:v>173.89770556109764</c:v>
                </c:pt>
                <c:pt idx="454">
                  <c:v>172.87901581972835</c:v>
                </c:pt>
                <c:pt idx="455">
                  <c:v>173.92097638927575</c:v>
                </c:pt>
                <c:pt idx="456">
                  <c:v>172.89796624084926</c:v>
                </c:pt>
                <c:pt idx="457">
                  <c:v>170.93010975194323</c:v>
                </c:pt>
                <c:pt idx="458">
                  <c:v>167.02812511157276</c:v>
                </c:pt>
                <c:pt idx="459">
                  <c:v>161.15218929668657</c:v>
                </c:pt>
                <c:pt idx="460">
                  <c:v>162.12347101151701</c:v>
                </c:pt>
                <c:pt idx="461">
                  <c:v>165.26436281991377</c:v>
                </c:pt>
                <c:pt idx="462">
                  <c:v>161.48311037403113</c:v>
                </c:pt>
                <c:pt idx="463">
                  <c:v>162.75406875075578</c:v>
                </c:pt>
                <c:pt idx="464">
                  <c:v>170.03130558654129</c:v>
                </c:pt>
                <c:pt idx="465">
                  <c:v>169.28285592061221</c:v>
                </c:pt>
                <c:pt idx="466">
                  <c:v>173.43780867229651</c:v>
                </c:pt>
                <c:pt idx="467">
                  <c:v>172.43285290778121</c:v>
                </c:pt>
                <c:pt idx="468">
                  <c:v>172.23282045976711</c:v>
                </c:pt>
                <c:pt idx="469">
                  <c:v>168.80991600680176</c:v>
                </c:pt>
                <c:pt idx="470">
                  <c:v>166.66759451808738</c:v>
                </c:pt>
                <c:pt idx="471">
                  <c:v>185.22702658716688</c:v>
                </c:pt>
                <c:pt idx="472">
                  <c:v>183.00001696534156</c:v>
                </c:pt>
                <c:pt idx="473">
                  <c:v>190.12038719722807</c:v>
                </c:pt>
                <c:pt idx="474">
                  <c:v>185.10643397888327</c:v>
                </c:pt>
                <c:pt idx="475">
                  <c:v>178.70694861302874</c:v>
                </c:pt>
                <c:pt idx="476">
                  <c:v>176.68943586583831</c:v>
                </c:pt>
                <c:pt idx="477">
                  <c:v>172.6680931527695</c:v>
                </c:pt>
                <c:pt idx="478">
                  <c:v>162.91727921710122</c:v>
                </c:pt>
                <c:pt idx="479">
                  <c:v>163.91932527788998</c:v>
                </c:pt>
                <c:pt idx="480">
                  <c:v>165.83787856847331</c:v>
                </c:pt>
                <c:pt idx="481">
                  <c:v>165.58484086634246</c:v>
                </c:pt>
                <c:pt idx="482">
                  <c:v>160.40229617628952</c:v>
                </c:pt>
                <c:pt idx="483">
                  <c:v>163.58518012695117</c:v>
                </c:pt>
                <c:pt idx="484">
                  <c:v>164.44134727134974</c:v>
                </c:pt>
                <c:pt idx="485">
                  <c:v>165.21656039093185</c:v>
                </c:pt>
                <c:pt idx="486">
                  <c:v>166.77727707009916</c:v>
                </c:pt>
                <c:pt idx="487">
                  <c:v>168.38034355376783</c:v>
                </c:pt>
                <c:pt idx="488">
                  <c:v>168.98238102033289</c:v>
                </c:pt>
                <c:pt idx="489">
                  <c:v>176.07218303832281</c:v>
                </c:pt>
                <c:pt idx="490">
                  <c:v>177.36703107548428</c:v>
                </c:pt>
                <c:pt idx="491">
                  <c:v>174.10025506942759</c:v>
                </c:pt>
                <c:pt idx="492">
                  <c:v>171.25652750890191</c:v>
                </c:pt>
                <c:pt idx="493">
                  <c:v>170.27359801998892</c:v>
                </c:pt>
                <c:pt idx="494">
                  <c:v>171.32975414647896</c:v>
                </c:pt>
                <c:pt idx="495">
                  <c:v>167.41711042285382</c:v>
                </c:pt>
                <c:pt idx="496">
                  <c:v>168.42764399154245</c:v>
                </c:pt>
                <c:pt idx="497">
                  <c:v>170.38895313590919</c:v>
                </c:pt>
                <c:pt idx="498">
                  <c:v>166.11455439301716</c:v>
                </c:pt>
                <c:pt idx="499">
                  <c:v>167.13992129564633</c:v>
                </c:pt>
                <c:pt idx="500">
                  <c:v>159.09797774734616</c:v>
                </c:pt>
                <c:pt idx="501">
                  <c:v>157.49791176859259</c:v>
                </c:pt>
                <c:pt idx="502">
                  <c:v>162.61561889263427</c:v>
                </c:pt>
                <c:pt idx="503">
                  <c:v>161.64914161883664</c:v>
                </c:pt>
                <c:pt idx="504">
                  <c:v>162.63099382396661</c:v>
                </c:pt>
                <c:pt idx="505">
                  <c:v>165.5215413704515</c:v>
                </c:pt>
                <c:pt idx="506">
                  <c:v>189.23962397342632</c:v>
                </c:pt>
                <c:pt idx="507">
                  <c:v>186.61064169052619</c:v>
                </c:pt>
                <c:pt idx="508">
                  <c:v>180.63971951090161</c:v>
                </c:pt>
                <c:pt idx="509">
                  <c:v>173.65011726930331</c:v>
                </c:pt>
                <c:pt idx="510">
                  <c:v>174.42372906361425</c:v>
                </c:pt>
                <c:pt idx="511">
                  <c:v>175.79383995158375</c:v>
                </c:pt>
                <c:pt idx="512">
                  <c:v>184.81282030389298</c:v>
                </c:pt>
                <c:pt idx="513">
                  <c:v>179.04672412659735</c:v>
                </c:pt>
                <c:pt idx="514">
                  <c:v>180.4217106317239</c:v>
                </c:pt>
                <c:pt idx="515">
                  <c:v>179.64850793681555</c:v>
                </c:pt>
                <c:pt idx="516">
                  <c:v>180.82801505015223</c:v>
                </c:pt>
                <c:pt idx="517">
                  <c:v>183.99701941671674</c:v>
                </c:pt>
                <c:pt idx="518">
                  <c:v>180.2207751810638</c:v>
                </c:pt>
                <c:pt idx="519">
                  <c:v>179.82891351528889</c:v>
                </c:pt>
                <c:pt idx="520">
                  <c:v>182.84150154917401</c:v>
                </c:pt>
                <c:pt idx="521">
                  <c:v>180.52281116932545</c:v>
                </c:pt>
                <c:pt idx="522">
                  <c:v>174.95571897471228</c:v>
                </c:pt>
                <c:pt idx="523">
                  <c:v>156.37618161327396</c:v>
                </c:pt>
                <c:pt idx="524">
                  <c:v>157.31867781204596</c:v>
                </c:pt>
                <c:pt idx="525">
                  <c:v>162.26087359219903</c:v>
                </c:pt>
                <c:pt idx="526">
                  <c:v>165.64121425966451</c:v>
                </c:pt>
                <c:pt idx="527">
                  <c:v>162.50764489250699</c:v>
                </c:pt>
                <c:pt idx="528">
                  <c:v>171.47284495529877</c:v>
                </c:pt>
                <c:pt idx="529">
                  <c:v>169.14823592183328</c:v>
                </c:pt>
                <c:pt idx="530">
                  <c:v>170.1302523980041</c:v>
                </c:pt>
                <c:pt idx="531">
                  <c:v>166.89696894797146</c:v>
                </c:pt>
                <c:pt idx="532">
                  <c:v>216.24421242517178</c:v>
                </c:pt>
                <c:pt idx="533">
                  <c:v>167.60055829990677</c:v>
                </c:pt>
                <c:pt idx="534">
                  <c:v>176.43501818211945</c:v>
                </c:pt>
                <c:pt idx="535">
                  <c:v>182.06869879198479</c:v>
                </c:pt>
                <c:pt idx="536">
                  <c:v>175.70736107904523</c:v>
                </c:pt>
                <c:pt idx="537">
                  <c:v>168.51769887640651</c:v>
                </c:pt>
                <c:pt idx="538">
                  <c:v>166.01220588618341</c:v>
                </c:pt>
                <c:pt idx="539">
                  <c:v>167.739822833478</c:v>
                </c:pt>
                <c:pt idx="540">
                  <c:v>171.53792898009897</c:v>
                </c:pt>
                <c:pt idx="541">
                  <c:v>186.47024894804156</c:v>
                </c:pt>
                <c:pt idx="542">
                  <c:v>181.08694674113991</c:v>
                </c:pt>
                <c:pt idx="543">
                  <c:v>175.43505267107443</c:v>
                </c:pt>
                <c:pt idx="544">
                  <c:v>162.56739325814686</c:v>
                </c:pt>
                <c:pt idx="545">
                  <c:v>156.45179819696256</c:v>
                </c:pt>
                <c:pt idx="546">
                  <c:v>155.86733261633373</c:v>
                </c:pt>
                <c:pt idx="547">
                  <c:v>159.11556640734764</c:v>
                </c:pt>
                <c:pt idx="548">
                  <c:v>161.39519443439647</c:v>
                </c:pt>
                <c:pt idx="549">
                  <c:v>163.29121595578681</c:v>
                </c:pt>
                <c:pt idx="550">
                  <c:v>164.14508882774609</c:v>
                </c:pt>
                <c:pt idx="551">
                  <c:v>164.50405816336115</c:v>
                </c:pt>
                <c:pt idx="552">
                  <c:v>166.5910796262946</c:v>
                </c:pt>
                <c:pt idx="553">
                  <c:v>167.30044179440398</c:v>
                </c:pt>
                <c:pt idx="554">
                  <c:v>165.22931214260069</c:v>
                </c:pt>
                <c:pt idx="555">
                  <c:v>164.25329531090227</c:v>
                </c:pt>
                <c:pt idx="556">
                  <c:v>166.50593532362802</c:v>
                </c:pt>
                <c:pt idx="557">
                  <c:v>172.36708290453365</c:v>
                </c:pt>
                <c:pt idx="558">
                  <c:v>166.98487168219165</c:v>
                </c:pt>
                <c:pt idx="559">
                  <c:v>276.08318814358381</c:v>
                </c:pt>
                <c:pt idx="560">
                  <c:v>161.88230244136483</c:v>
                </c:pt>
                <c:pt idx="561">
                  <c:v>147.39672766843194</c:v>
                </c:pt>
                <c:pt idx="562">
                  <c:v>164.17747480668723</c:v>
                </c:pt>
                <c:pt idx="563">
                  <c:v>175.67025878253156</c:v>
                </c:pt>
                <c:pt idx="564">
                  <c:v>169.55116315567739</c:v>
                </c:pt>
                <c:pt idx="565">
                  <c:v>164.55009541512223</c:v>
                </c:pt>
                <c:pt idx="566">
                  <c:v>163.18360653820736</c:v>
                </c:pt>
                <c:pt idx="567">
                  <c:v>162.22036998455764</c:v>
                </c:pt>
                <c:pt idx="568">
                  <c:v>163.19808974019111</c:v>
                </c:pt>
                <c:pt idx="569">
                  <c:v>162.23476769541969</c:v>
                </c:pt>
                <c:pt idx="570">
                  <c:v>163.82368839849354</c:v>
                </c:pt>
                <c:pt idx="571">
                  <c:v>164.73560539716922</c:v>
                </c:pt>
                <c:pt idx="572">
                  <c:v>178.13073634473292</c:v>
                </c:pt>
                <c:pt idx="573">
                  <c:v>178.39043131994947</c:v>
                </c:pt>
                <c:pt idx="574">
                  <c:v>173.20676015255947</c:v>
                </c:pt>
                <c:pt idx="575">
                  <c:v>175.54667208671734</c:v>
                </c:pt>
                <c:pt idx="576">
                  <c:v>175.79280939777766</c:v>
                </c:pt>
                <c:pt idx="577">
                  <c:v>171.47070236632959</c:v>
                </c:pt>
                <c:pt idx="578">
                  <c:v>164.25553845390579</c:v>
                </c:pt>
                <c:pt idx="579">
                  <c:v>163.24327122246626</c:v>
                </c:pt>
                <c:pt idx="580">
                  <c:v>166.44000195689884</c:v>
                </c:pt>
                <c:pt idx="581">
                  <c:v>159.64240441546505</c:v>
                </c:pt>
                <c:pt idx="582">
                  <c:v>158.33808243602545</c:v>
                </c:pt>
                <c:pt idx="583">
                  <c:v>162.96121694053227</c:v>
                </c:pt>
                <c:pt idx="584">
                  <c:v>169.31404052381515</c:v>
                </c:pt>
                <c:pt idx="585">
                  <c:v>166.88255452494533</c:v>
                </c:pt>
                <c:pt idx="586">
                  <c:v>162.27953647754148</c:v>
                </c:pt>
                <c:pt idx="587">
                  <c:v>169.40276547748994</c:v>
                </c:pt>
                <c:pt idx="588">
                  <c:v>169.57643523808449</c:v>
                </c:pt>
                <c:pt idx="589">
                  <c:v>169.32325582996464</c:v>
                </c:pt>
                <c:pt idx="590">
                  <c:v>161.86382404685759</c:v>
                </c:pt>
                <c:pt idx="591">
                  <c:v>166.77257480356272</c:v>
                </c:pt>
                <c:pt idx="592">
                  <c:v>165.53776650906673</c:v>
                </c:pt>
                <c:pt idx="593">
                  <c:v>165.72056389087558</c:v>
                </c:pt>
                <c:pt idx="594">
                  <c:v>156.60781297028737</c:v>
                </c:pt>
                <c:pt idx="595">
                  <c:v>154.89956891432851</c:v>
                </c:pt>
                <c:pt idx="596">
                  <c:v>157.25402821412891</c:v>
                </c:pt>
                <c:pt idx="597">
                  <c:v>160.16418368887653</c:v>
                </c:pt>
                <c:pt idx="598">
                  <c:v>161.53836504724578</c:v>
                </c:pt>
                <c:pt idx="599">
                  <c:v>160.48232107268117</c:v>
                </c:pt>
                <c:pt idx="600">
                  <c:v>159.16170478329195</c:v>
                </c:pt>
                <c:pt idx="601">
                  <c:v>162.5785548721594</c:v>
                </c:pt>
                <c:pt idx="602">
                  <c:v>162.95460606239175</c:v>
                </c:pt>
                <c:pt idx="603">
                  <c:v>162.59522185896463</c:v>
                </c:pt>
                <c:pt idx="604">
                  <c:v>167.81268383634293</c:v>
                </c:pt>
                <c:pt idx="605">
                  <c:v>165.31280956445607</c:v>
                </c:pt>
                <c:pt idx="606">
                  <c:v>168.62170388632921</c:v>
                </c:pt>
                <c:pt idx="607">
                  <c:v>169.93099801979744</c:v>
                </c:pt>
                <c:pt idx="608">
                  <c:v>165.3397817047148</c:v>
                </c:pt>
                <c:pt idx="609">
                  <c:v>166.33630249295001</c:v>
                </c:pt>
                <c:pt idx="610">
                  <c:v>165.35322354105111</c:v>
                </c:pt>
                <c:pt idx="611">
                  <c:v>160.94532609992038</c:v>
                </c:pt>
                <c:pt idx="612">
                  <c:v>164.1359240307689</c:v>
                </c:pt>
                <c:pt idx="613">
                  <c:v>165.37984090290192</c:v>
                </c:pt>
                <c:pt idx="614">
                  <c:v>160.97123391043212</c:v>
                </c:pt>
                <c:pt idx="615">
                  <c:v>163.8945566118619</c:v>
                </c:pt>
                <c:pt idx="616">
                  <c:v>164.87010496511152</c:v>
                </c:pt>
                <c:pt idx="617">
                  <c:v>160.48206477398983</c:v>
                </c:pt>
                <c:pt idx="618">
                  <c:v>161.44930757567562</c:v>
                </c:pt>
                <c:pt idx="619">
                  <c:v>160.49491708664766</c:v>
                </c:pt>
                <c:pt idx="620">
                  <c:v>162.63681385385263</c:v>
                </c:pt>
                <c:pt idx="621">
                  <c:v>162.83928206480618</c:v>
                </c:pt>
                <c:pt idx="622">
                  <c:v>158.51410971160013</c:v>
                </c:pt>
                <c:pt idx="623">
                  <c:v>159.95248145428172</c:v>
                </c:pt>
                <c:pt idx="624">
                  <c:v>164.66880869202484</c:v>
                </c:pt>
                <c:pt idx="625">
                  <c:v>164.1557236988061</c:v>
                </c:pt>
                <c:pt idx="626">
                  <c:v>175.49786888184974</c:v>
                </c:pt>
                <c:pt idx="627">
                  <c:v>154.74135274931473</c:v>
                </c:pt>
                <c:pt idx="628">
                  <c:v>140.73218141160473</c:v>
                </c:pt>
                <c:pt idx="629">
                  <c:v>144.1552502673828</c:v>
                </c:pt>
                <c:pt idx="630">
                  <c:v>147.70468146442818</c:v>
                </c:pt>
                <c:pt idx="631">
                  <c:v>150.78767424351472</c:v>
                </c:pt>
                <c:pt idx="632">
                  <c:v>163.67630845703698</c:v>
                </c:pt>
                <c:pt idx="633">
                  <c:v>172.85777748672658</c:v>
                </c:pt>
                <c:pt idx="634">
                  <c:v>168.37134959305004</c:v>
                </c:pt>
                <c:pt idx="635">
                  <c:v>162.55388585497948</c:v>
                </c:pt>
                <c:pt idx="636">
                  <c:v>154.41019214354529</c:v>
                </c:pt>
                <c:pt idx="637">
                  <c:v>162.70882648490698</c:v>
                </c:pt>
                <c:pt idx="638">
                  <c:v>166.05557387887424</c:v>
                </c:pt>
                <c:pt idx="639">
                  <c:v>161.7295922671573</c:v>
                </c:pt>
                <c:pt idx="640">
                  <c:v>168.49664113458002</c:v>
                </c:pt>
                <c:pt idx="641">
                  <c:v>164.21868060172915</c:v>
                </c:pt>
                <c:pt idx="642">
                  <c:v>160.74148780637029</c:v>
                </c:pt>
                <c:pt idx="643">
                  <c:v>161.85455333941002</c:v>
                </c:pt>
                <c:pt idx="644">
                  <c:v>157.74522874643418</c:v>
                </c:pt>
                <c:pt idx="645">
                  <c:v>167.31383485575083</c:v>
                </c:pt>
                <c:pt idx="646">
                  <c:v>172.95274882182531</c:v>
                </c:pt>
                <c:pt idx="647">
                  <c:v>166.19087039638433</c:v>
                </c:pt>
                <c:pt idx="648">
                  <c:v>169.9875747581319</c:v>
                </c:pt>
                <c:pt idx="649">
                  <c:v>168.57670062504255</c:v>
                </c:pt>
                <c:pt idx="650">
                  <c:v>172.33604003960585</c:v>
                </c:pt>
                <c:pt idx="651">
                  <c:v>172.3503657903463</c:v>
                </c:pt>
                <c:pt idx="652">
                  <c:v>167.90217926715138</c:v>
                </c:pt>
                <c:pt idx="653">
                  <c:v>168.91414390327586</c:v>
                </c:pt>
                <c:pt idx="654">
                  <c:v>175.73393809671728</c:v>
                </c:pt>
                <c:pt idx="655">
                  <c:v>177.01947283508736</c:v>
                </c:pt>
                <c:pt idx="656">
                  <c:v>178.26658375370712</c:v>
                </c:pt>
                <c:pt idx="657">
                  <c:v>177.21271501131147</c:v>
                </c:pt>
                <c:pt idx="658">
                  <c:v>178.2807952556881</c:v>
                </c:pt>
                <c:pt idx="659">
                  <c:v>185.67765770315879</c:v>
                </c:pt>
                <c:pt idx="660">
                  <c:v>184.65036929967076</c:v>
                </c:pt>
                <c:pt idx="661">
                  <c:v>180.17555245718032</c:v>
                </c:pt>
                <c:pt idx="662">
                  <c:v>171.82818845052543</c:v>
                </c:pt>
                <c:pt idx="663">
                  <c:v>168.32546753592047</c:v>
                </c:pt>
                <c:pt idx="664">
                  <c:v>175.12159375407225</c:v>
                </c:pt>
                <c:pt idx="665">
                  <c:v>174.08597983128396</c:v>
                </c:pt>
                <c:pt idx="666">
                  <c:v>171.48682651884647</c:v>
                </c:pt>
                <c:pt idx="667">
                  <c:v>160.66202404118144</c:v>
                </c:pt>
                <c:pt idx="668">
                  <c:v>162.48894702044967</c:v>
                </c:pt>
                <c:pt idx="669">
                  <c:v>164.34719373307809</c:v>
                </c:pt>
                <c:pt idx="670">
                  <c:v>166.51147655647586</c:v>
                </c:pt>
                <c:pt idx="671">
                  <c:v>162.80999106778432</c:v>
                </c:pt>
                <c:pt idx="672">
                  <c:v>165.6700013530706</c:v>
                </c:pt>
                <c:pt idx="673">
                  <c:v>167.49642594879586</c:v>
                </c:pt>
                <c:pt idx="674">
                  <c:v>164.67582401610056</c:v>
                </c:pt>
                <c:pt idx="675">
                  <c:v>167.60191037059789</c:v>
                </c:pt>
                <c:pt idx="676">
                  <c:v>169.36412600270933</c:v>
                </c:pt>
                <c:pt idx="677">
                  <c:v>168.31038797463114</c:v>
                </c:pt>
                <c:pt idx="678">
                  <c:v>162.96035279199759</c:v>
                </c:pt>
                <c:pt idx="679">
                  <c:v>164.83368929913692</c:v>
                </c:pt>
                <c:pt idx="680">
                  <c:v>163.86839169448939</c:v>
                </c:pt>
                <c:pt idx="681">
                  <c:v>326.28514046535992</c:v>
                </c:pt>
                <c:pt idx="682">
                  <c:v>163.00448155739412</c:v>
                </c:pt>
                <c:pt idx="683">
                  <c:v>162.03344680181826</c:v>
                </c:pt>
                <c:pt idx="684">
                  <c:v>166.19132007832548</c:v>
                </c:pt>
                <c:pt idx="685">
                  <c:v>165.20130099216783</c:v>
                </c:pt>
                <c:pt idx="686">
                  <c:v>162.55146448533301</c:v>
                </c:pt>
                <c:pt idx="687">
                  <c:v>161.38266741807658</c:v>
                </c:pt>
                <c:pt idx="688">
                  <c:v>158.67854706757569</c:v>
                </c:pt>
                <c:pt idx="689">
                  <c:v>#N/A</c:v>
                </c:pt>
                <c:pt idx="690">
                  <c:v>158.74129687022415</c:v>
                </c:pt>
                <c:pt idx="691">
                  <c:v>165.27895927741406</c:v>
                </c:pt>
                <c:pt idx="692">
                  <c:v>160.74612011151478</c:v>
                </c:pt>
                <c:pt idx="693">
                  <c:v>156.33675818562472</c:v>
                </c:pt>
                <c:pt idx="694">
                  <c:v>157.35413827636688</c:v>
                </c:pt>
                <c:pt idx="695">
                  <c:v>154.73672662186132</c:v>
                </c:pt>
                <c:pt idx="696">
                  <c:v>154.70244596280128</c:v>
                </c:pt>
                <c:pt idx="697">
                  <c:v>156.43324781536262</c:v>
                </c:pt>
                <c:pt idx="698">
                  <c:v>157.53266665569225</c:v>
                </c:pt>
                <c:pt idx="699">
                  <c:v>156.16186565167894</c:v>
                </c:pt>
                <c:pt idx="700">
                  <c:v>155.12942731507317</c:v>
                </c:pt>
                <c:pt idx="701">
                  <c:v>157.78479632718967</c:v>
                </c:pt>
                <c:pt idx="702">
                  <c:v>159.97948968293281</c:v>
                </c:pt>
                <c:pt idx="703">
                  <c:v>158.50838133023669</c:v>
                </c:pt>
                <c:pt idx="704">
                  <c:v>159.46372852784691</c:v>
                </c:pt>
                <c:pt idx="705">
                  <c:v>162.23159880535633</c:v>
                </c:pt>
                <c:pt idx="706">
                  <c:v>162.19476568112</c:v>
                </c:pt>
                <c:pt idx="707">
                  <c:v>153.04492833363145</c:v>
                </c:pt>
                <c:pt idx="708">
                  <c:v>151.35788756747419</c:v>
                </c:pt>
                <c:pt idx="709">
                  <c:v>153.08034713054019</c:v>
                </c:pt>
                <c:pt idx="710">
                  <c:v>154.83236239107694</c:v>
                </c:pt>
                <c:pt idx="711">
                  <c:v>156.61461325993275</c:v>
                </c:pt>
                <c:pt idx="712">
                  <c:v>161.99686940170474</c:v>
                </c:pt>
                <c:pt idx="713">
                  <c:v>162.90992158284678</c:v>
                </c:pt>
                <c:pt idx="714">
                  <c:v>161.0294779915136</c:v>
                </c:pt>
                <c:pt idx="715">
                  <c:v>159.1814219973476</c:v>
                </c:pt>
                <c:pt idx="716">
                  <c:v>160.14082568402046</c:v>
                </c:pt>
                <c:pt idx="717">
                  <c:v>165.01218593702617</c:v>
                </c:pt>
                <c:pt idx="718">
                  <c:v>164.03499210206797</c:v>
                </c:pt>
                <c:pt idx="719">
                  <c:v>164.06426832749014</c:v>
                </c:pt>
                <c:pt idx="720">
                  <c:v>159.90057910833232</c:v>
                </c:pt>
                <c:pt idx="721">
                  <c:v>159.93452288896688</c:v>
                </c:pt>
                <c:pt idx="722">
                  <c:v>163.38068925412736</c:v>
                </c:pt>
                <c:pt idx="723">
                  <c:v>163.07659566504989</c:v>
                </c:pt>
                <c:pt idx="724">
                  <c:v>161.02678855201353</c:v>
                </c:pt>
                <c:pt idx="725">
                  <c:v>161.99731446296153</c:v>
                </c:pt>
                <c:pt idx="726">
                  <c:v>165.3263202591794</c:v>
                </c:pt>
                <c:pt idx="727">
                  <c:v>161.02938482792501</c:v>
                </c:pt>
                <c:pt idx="728">
                  <c:v>161.99992638690966</c:v>
                </c:pt>
                <c:pt idx="729">
                  <c:v>165.20791512479479</c:v>
                </c:pt>
                <c:pt idx="730">
                  <c:v>167.86046637887691</c:v>
                </c:pt>
                <c:pt idx="731">
                  <c:v>170.53411052137776</c:v>
                </c:pt>
                <c:pt idx="732">
                  <c:v>173.22884705159274</c:v>
                </c:pt>
                <c:pt idx="733">
                  <c:v>175.94467547275354</c:v>
                </c:pt>
                <c:pt idx="734">
                  <c:v>179.62441414588002</c:v>
                </c:pt>
                <c:pt idx="735">
                  <c:v>178.69229470203038</c:v>
                </c:pt>
                <c:pt idx="736">
                  <c:v>175.56830797293014</c:v>
                </c:pt>
                <c:pt idx="737">
                  <c:v>172.53893089313476</c:v>
                </c:pt>
                <c:pt idx="738">
                  <c:v>168.47865303521229</c:v>
                </c:pt>
                <c:pt idx="739">
                  <c:v>169.50166868010004</c:v>
                </c:pt>
                <c:pt idx="740">
                  <c:v>167.51046472462346</c:v>
                </c:pt>
                <c:pt idx="741">
                  <c:v>165.25026898330617</c:v>
                </c:pt>
                <c:pt idx="742">
                  <c:v>165.92056799348919</c:v>
                </c:pt>
                <c:pt idx="743">
                  <c:v>171.62653947114816</c:v>
                </c:pt>
                <c:pt idx="744">
                  <c:v>168.64441346125091</c:v>
                </c:pt>
                <c:pt idx="745">
                  <c:v>172.18191396578277</c:v>
                </c:pt>
                <c:pt idx="746">
                  <c:v>165.33541773038706</c:v>
                </c:pt>
                <c:pt idx="747">
                  <c:v>161.65998074351762</c:v>
                </c:pt>
                <c:pt idx="748">
                  <c:v>160.37385000935055</c:v>
                </c:pt>
                <c:pt idx="749">
                  <c:v>162.18647360029036</c:v>
                </c:pt>
                <c:pt idx="750">
                  <c:v>162.23816852323128</c:v>
                </c:pt>
                <c:pt idx="751">
                  <c:v>161.41731006787893</c:v>
                </c:pt>
                <c:pt idx="752">
                  <c:v>161.13914586801718</c:v>
                </c:pt>
                <c:pt idx="753">
                  <c:v>162.5989405029689</c:v>
                </c:pt>
                <c:pt idx="754">
                  <c:v>159.0455510570535</c:v>
                </c:pt>
                <c:pt idx="755">
                  <c:v>159.11637655775374</c:v>
                </c:pt>
                <c:pt idx="756">
                  <c:v>160.6924738436459</c:v>
                </c:pt>
                <c:pt idx="757">
                  <c:v>159.51705524024163</c:v>
                </c:pt>
                <c:pt idx="758">
                  <c:v>160.8849634974043</c:v>
                </c:pt>
                <c:pt idx="759">
                  <c:v>157.85520317390186</c:v>
                </c:pt>
                <c:pt idx="760">
                  <c:v>159.70553522034803</c:v>
                </c:pt>
                <c:pt idx="761">
                  <c:v>160.07365250731701</c:v>
                </c:pt>
                <c:pt idx="762">
                  <c:v>161.90934814886967</c:v>
                </c:pt>
                <c:pt idx="763">
                  <c:v>162.83797633608555</c:v>
                </c:pt>
                <c:pt idx="764">
                  <c:v>162.49650211233023</c:v>
                </c:pt>
                <c:pt idx="765">
                  <c:v>162.10579288547601</c:v>
                </c:pt>
                <c:pt idx="766">
                  <c:v>165.33812729489179</c:v>
                </c:pt>
                <c:pt idx="767">
                  <c:v>173.00088334438738</c:v>
                </c:pt>
                <c:pt idx="768">
                  <c:v>177.2795261294516</c:v>
                </c:pt>
                <c:pt idx="769">
                  <c:v>174.38552056418246</c:v>
                </c:pt>
                <c:pt idx="770">
                  <c:v>176.05168929318123</c:v>
                </c:pt>
                <c:pt idx="771">
                  <c:v>173.00280813974456</c:v>
                </c:pt>
                <c:pt idx="772">
                  <c:v>164.08004623280127</c:v>
                </c:pt>
                <c:pt idx="773">
                  <c:v>174.14253149629207</c:v>
                </c:pt>
                <c:pt idx="774">
                  <c:v>173.10797515240051</c:v>
                </c:pt>
                <c:pt idx="775">
                  <c:v>174.48495185057325</c:v>
                </c:pt>
                <c:pt idx="776">
                  <c:v>169.24651337684418</c:v>
                </c:pt>
                <c:pt idx="777">
                  <c:v>167.21300998719786</c:v>
                </c:pt>
                <c:pt idx="778">
                  <c:v>163.1691788826372</c:v>
                </c:pt>
                <c:pt idx="779">
                  <c:v>164.17506295014724</c:v>
                </c:pt>
                <c:pt idx="780">
                  <c:v>164.41753643610971</c:v>
                </c:pt>
                <c:pt idx="781">
                  <c:v>165.62488534292476</c:v>
                </c:pt>
                <c:pt idx="782">
                  <c:v>170.0070305694226</c:v>
                </c:pt>
                <c:pt idx="783">
                  <c:v>174.35083016473425</c:v>
                </c:pt>
                <c:pt idx="784">
                  <c:v>167.72107612033739</c:v>
                </c:pt>
                <c:pt idx="785">
                  <c:v>168.89881941732605</c:v>
                </c:pt>
                <c:pt idx="786">
                  <c:v>169.74296069815009</c:v>
                </c:pt>
                <c:pt idx="787">
                  <c:v>168.38809557205755</c:v>
                </c:pt>
                <c:pt idx="788">
                  <c:v>171.39876508223699</c:v>
                </c:pt>
                <c:pt idx="789">
                  <c:v>171.15436623484612</c:v>
                </c:pt>
                <c:pt idx="790">
                  <c:v>172.00740948036471</c:v>
                </c:pt>
                <c:pt idx="791">
                  <c:v>184.43385020460155</c:v>
                </c:pt>
                <c:pt idx="792">
                  <c:v>177.86679019610193</c:v>
                </c:pt>
                <c:pt idx="793">
                  <c:v>167.92756777024789</c:v>
                </c:pt>
                <c:pt idx="794">
                  <c:v>171.03886605214973</c:v>
                </c:pt>
                <c:pt idx="795">
                  <c:v>175.3775025373676</c:v>
                </c:pt>
                <c:pt idx="796">
                  <c:v>195.11512961448724</c:v>
                </c:pt>
                <c:pt idx="797">
                  <c:v>200.7908466370925</c:v>
                </c:pt>
                <c:pt idx="798">
                  <c:v>196.95820186976397</c:v>
                </c:pt>
                <c:pt idx="799">
                  <c:v>194.15303025476513</c:v>
                </c:pt>
                <c:pt idx="800">
                  <c:v>189.13876951389565</c:v>
                </c:pt>
                <c:pt idx="801">
                  <c:v>192.13095423434274</c:v>
                </c:pt>
                <c:pt idx="802">
                  <c:v>177.65974940567116</c:v>
                </c:pt>
                <c:pt idx="803">
                  <c:v>186.79746001158037</c:v>
                </c:pt>
                <c:pt idx="804">
                  <c:v>178.3151116081311</c:v>
                </c:pt>
                <c:pt idx="805">
                  <c:v>177.2408895355203</c:v>
                </c:pt>
                <c:pt idx="806">
                  <c:v>174.0575300808915</c:v>
                </c:pt>
                <c:pt idx="807">
                  <c:v>163.71770621316074</c:v>
                </c:pt>
                <c:pt idx="808">
                  <c:v>170.6900625522641</c:v>
                </c:pt>
                <c:pt idx="809">
                  <c:v>163.31916559151207</c:v>
                </c:pt>
                <c:pt idx="810">
                  <c:v>157.49144870400406</c:v>
                </c:pt>
                <c:pt idx="811">
                  <c:v>158.44066673843389</c:v>
                </c:pt>
                <c:pt idx="812">
                  <c:v>162.59846890387752</c:v>
                </c:pt>
                <c:pt idx="813">
                  <c:v>163.82111328261516</c:v>
                </c:pt>
                <c:pt idx="814">
                  <c:v>171.52318923469755</c:v>
                </c:pt>
                <c:pt idx="815">
                  <c:v>173.26291608977684</c:v>
                </c:pt>
                <c:pt idx="816">
                  <c:v>179.56506403484372</c:v>
                </c:pt>
                <c:pt idx="817">
                  <c:v>164.72012171636888</c:v>
                </c:pt>
                <c:pt idx="818">
                  <c:v>155.27543981588511</c:v>
                </c:pt>
                <c:pt idx="819">
                  <c:v>160.12262751766315</c:v>
                </c:pt>
                <c:pt idx="820">
                  <c:v>165.23783974318789</c:v>
                </c:pt>
                <c:pt idx="821">
                  <c:v>162.48637715848372</c:v>
                </c:pt>
                <c:pt idx="822">
                  <c:v>157.8266615091494</c:v>
                </c:pt>
                <c:pt idx="823">
                  <c:v>152.12407225148007</c:v>
                </c:pt>
                <c:pt idx="824">
                  <c:v>153.67155168777319</c:v>
                </c:pt>
                <c:pt idx="825">
                  <c:v>164.86703878574082</c:v>
                </c:pt>
                <c:pt idx="826">
                  <c:v>148.11028281052603</c:v>
                </c:pt>
                <c:pt idx="827">
                  <c:v>136.85459808973448</c:v>
                </c:pt>
                <c:pt idx="828">
                  <c:v>144.7115955340567</c:v>
                </c:pt>
                <c:pt idx="829">
                  <c:v>130.97610786756368</c:v>
                </c:pt>
                <c:pt idx="830">
                  <c:v>141.58597691464897</c:v>
                </c:pt>
                <c:pt idx="831">
                  <c:v>150.38805146161442</c:v>
                </c:pt>
                <c:pt idx="832">
                  <c:v>163.00984021659187</c:v>
                </c:pt>
                <c:pt idx="833">
                  <c:v>157.90763207952554</c:v>
                </c:pt>
                <c:pt idx="834">
                  <c:v>152.94958705226969</c:v>
                </c:pt>
                <c:pt idx="835">
                  <c:v>136.72503246370729</c:v>
                </c:pt>
                <c:pt idx="836">
                  <c:v>139.04734017040045</c:v>
                </c:pt>
                <c:pt idx="837">
                  <c:v>134.64446016846523</c:v>
                </c:pt>
                <c:pt idx="838">
                  <c:v>135.24025338268189</c:v>
                </c:pt>
                <c:pt idx="839">
                  <c:v>145.51794357415798</c:v>
                </c:pt>
                <c:pt idx="840">
                  <c:v>143.151171916653</c:v>
                </c:pt>
                <c:pt idx="841">
                  <c:v>145.0222329805199</c:v>
                </c:pt>
                <c:pt idx="842">
                  <c:v>140.18243621622165</c:v>
                </c:pt>
                <c:pt idx="843">
                  <c:v>139.74330146068374</c:v>
                </c:pt>
                <c:pt idx="844">
                  <c:v>155.03663402008678</c:v>
                </c:pt>
                <c:pt idx="845">
                  <c:v>160.03281386581403</c:v>
                </c:pt>
                <c:pt idx="846">
                  <c:v>166.5347358431429</c:v>
                </c:pt>
                <c:pt idx="847">
                  <c:v>171.87949660923837</c:v>
                </c:pt>
                <c:pt idx="848">
                  <c:v>174.2144646745738</c:v>
                </c:pt>
                <c:pt idx="849">
                  <c:v>170.59507643174817</c:v>
                </c:pt>
                <c:pt idx="850">
                  <c:v>169.36069285060236</c:v>
                </c:pt>
                <c:pt idx="851">
                  <c:v>170.90987981406903</c:v>
                </c:pt>
                <c:pt idx="852">
                  <c:v>167.61153960258167</c:v>
                </c:pt>
                <c:pt idx="853">
                  <c:v>150.16940236189487</c:v>
                </c:pt>
                <c:pt idx="854">
                  <c:v>145.42969916450988</c:v>
                </c:pt>
                <c:pt idx="855">
                  <c:v>148.15243733444649</c:v>
                </c:pt>
                <c:pt idx="856">
                  <c:v>164.49961649120405</c:v>
                </c:pt>
                <c:pt idx="857">
                  <c:v>166.92631238546545</c:v>
                </c:pt>
                <c:pt idx="858">
                  <c:v>167.85537815001106</c:v>
                </c:pt>
                <c:pt idx="859">
                  <c:v>165.13739875185797</c:v>
                </c:pt>
                <c:pt idx="860">
                  <c:v>157.13197797324693</c:v>
                </c:pt>
                <c:pt idx="861">
                  <c:v>158.58829603624099</c:v>
                </c:pt>
                <c:pt idx="862">
                  <c:v>161.76182316019458</c:v>
                </c:pt>
                <c:pt idx="863">
                  <c:v>172.06665358559496</c:v>
                </c:pt>
                <c:pt idx="864">
                  <c:v>173.60231605868697</c:v>
                </c:pt>
                <c:pt idx="865">
                  <c:v>171.90243935197472</c:v>
                </c:pt>
                <c:pt idx="866">
                  <c:v>174.09740932081806</c:v>
                </c:pt>
                <c:pt idx="867">
                  <c:v>174.48646329905128</c:v>
                </c:pt>
                <c:pt idx="868">
                  <c:v>168.7049104074494</c:v>
                </c:pt>
                <c:pt idx="869">
                  <c:v>165.80022119282694</c:v>
                </c:pt>
                <c:pt idx="870">
                  <c:v>162.21123860940503</c:v>
                </c:pt>
                <c:pt idx="871">
                  <c:v>156.14087097239226</c:v>
                </c:pt>
                <c:pt idx="872">
                  <c:v>157.59614629360303</c:v>
                </c:pt>
                <c:pt idx="873">
                  <c:v>161.33451417025321</c:v>
                </c:pt>
                <c:pt idx="874">
                  <c:v>166.38855009134497</c:v>
                </c:pt>
                <c:pt idx="875">
                  <c:v>166.24469589088645</c:v>
                </c:pt>
                <c:pt idx="876">
                  <c:v>169.11014268910424</c:v>
                </c:pt>
                <c:pt idx="877">
                  <c:v>164.58076823326039</c:v>
                </c:pt>
                <c:pt idx="878">
                  <c:v>161.54003496100452</c:v>
                </c:pt>
                <c:pt idx="879">
                  <c:v>156.95790460759011</c:v>
                </c:pt>
                <c:pt idx="880">
                  <c:v>151.52749280341158</c:v>
                </c:pt>
                <c:pt idx="881">
                  <c:v>151.45267390391277</c:v>
                </c:pt>
                <c:pt idx="882">
                  <c:v>154.81341086134327</c:v>
                </c:pt>
                <c:pt idx="883">
                  <c:v>158.2702533058245</c:v>
                </c:pt>
                <c:pt idx="884">
                  <c:v>161.92906124542665</c:v>
                </c:pt>
                <c:pt idx="885">
                  <c:v>164.6415587546291</c:v>
                </c:pt>
                <c:pt idx="886">
                  <c:v>163.15017524013916</c:v>
                </c:pt>
                <c:pt idx="887">
                  <c:v>159.15174123092842</c:v>
                </c:pt>
                <c:pt idx="888">
                  <c:v>167.51195218114157</c:v>
                </c:pt>
                <c:pt idx="889">
                  <c:v>173.65507215375007</c:v>
                </c:pt>
                <c:pt idx="890">
                  <c:v>174.78153880651863</c:v>
                </c:pt>
                <c:pt idx="891">
                  <c:v>171.5240340583039</c:v>
                </c:pt>
                <c:pt idx="892">
                  <c:v>169.93425037192412</c:v>
                </c:pt>
                <c:pt idx="893">
                  <c:v>165.97336920668982</c:v>
                </c:pt>
                <c:pt idx="894">
                  <c:v>164.23285175007663</c:v>
                </c:pt>
                <c:pt idx="895">
                  <c:v>166.00774792622295</c:v>
                </c:pt>
                <c:pt idx="896">
                  <c:v>172.77699156167029</c:v>
                </c:pt>
                <c:pt idx="897">
                  <c:v>173.26947607482163</c:v>
                </c:pt>
                <c:pt idx="898">
                  <c:v>169.47241451252972</c:v>
                </c:pt>
                <c:pt idx="899">
                  <c:v>171.28513670711959</c:v>
                </c:pt>
                <c:pt idx="900">
                  <c:v>170.27761570806797</c:v>
                </c:pt>
                <c:pt idx="901">
                  <c:v>181.1183235223593</c:v>
                </c:pt>
                <c:pt idx="902">
                  <c:v>175.52921415765275</c:v>
                </c:pt>
                <c:pt idx="903">
                  <c:v>161.65058622449786</c:v>
                </c:pt>
                <c:pt idx="904">
                  <c:v>155.46789862545688</c:v>
                </c:pt>
                <c:pt idx="905">
                  <c:v>155.06515013701551</c:v>
                </c:pt>
                <c:pt idx="906">
                  <c:v>162.66782472317834</c:v>
                </c:pt>
                <c:pt idx="907">
                  <c:v>172.02665246944755</c:v>
                </c:pt>
                <c:pt idx="908">
                  <c:v>168.72822393942994</c:v>
                </c:pt>
                <c:pt idx="909">
                  <c:v>170.5581251896204</c:v>
                </c:pt>
                <c:pt idx="910">
                  <c:v>167.58955975086525</c:v>
                </c:pt>
                <c:pt idx="911">
                  <c:v>164.6978650041537</c:v>
                </c:pt>
                <c:pt idx="912">
                  <c:v>161.88040894844929</c:v>
                </c:pt>
                <c:pt idx="913">
                  <c:v>159.13467129015316</c:v>
                </c:pt>
                <c:pt idx="914">
                  <c:v>156.45823780114694</c:v>
                </c:pt>
                <c:pt idx="915">
                  <c:v>156.73562850420333</c:v>
                </c:pt>
                <c:pt idx="916">
                  <c:v>155.14920498186694</c:v>
                </c:pt>
                <c:pt idx="917">
                  <c:v>155.42705416191561</c:v>
                </c:pt>
                <c:pt idx="918">
                  <c:v>153.85655651050831</c:v>
                </c:pt>
                <c:pt idx="919">
                  <c:v>154.13482378918061</c:v>
                </c:pt>
                <c:pt idx="920">
                  <c:v>152.58001989007033</c:v>
                </c:pt>
                <c:pt idx="921">
                  <c:v>154.79783912280007</c:v>
                </c:pt>
                <c:pt idx="922">
                  <c:v>160.82446157639407</c:v>
                </c:pt>
                <c:pt idx="923">
                  <c:v>165.74075022299598</c:v>
                </c:pt>
                <c:pt idx="924">
                  <c:v>164.04975990058506</c:v>
                </c:pt>
                <c:pt idx="925">
                  <c:v>166.00344770639651</c:v>
                </c:pt>
                <c:pt idx="926">
                  <c:v>163.20175436925499</c:v>
                </c:pt>
                <c:pt idx="927">
                  <c:v>159.10924002348963</c:v>
                </c:pt>
                <c:pt idx="928">
                  <c:v>156.46661836650495</c:v>
                </c:pt>
                <c:pt idx="929">
                  <c:v>153.88932273105357</c:v>
                </c:pt>
                <c:pt idx="930">
                  <c:v>154.17571429411538</c:v>
                </c:pt>
                <c:pt idx="931">
                  <c:v>152.62827964451915</c:v>
                </c:pt>
                <c:pt idx="932">
                  <c:v>152.91494670486694</c:v>
                </c:pt>
                <c:pt idx="933">
                  <c:v>151.38269676173144</c:v>
                </c:pt>
                <c:pt idx="934">
                  <c:v>151.6696039255107</c:v>
                </c:pt>
                <c:pt idx="935">
                  <c:v>152.92247157109858</c:v>
                </c:pt>
                <c:pt idx="936">
                  <c:v>154.19091967832364</c:v>
                </c:pt>
                <c:pt idx="937">
                  <c:v>152.85843827008983</c:v>
                </c:pt>
                <c:pt idx="938">
                  <c:v>153.3628900982109</c:v>
                </c:pt>
                <c:pt idx="939">
                  <c:v>154.63680427352057</c:v>
                </c:pt>
                <c:pt idx="940">
                  <c:v>155.9266492847137</c:v>
                </c:pt>
                <c:pt idx="941">
                  <c:v>157.23269180488191</c:v>
                </c:pt>
                <c:pt idx="942">
                  <c:v>158.55520410964999</c:v>
                </c:pt>
                <c:pt idx="943">
                  <c:v>160.57159138417043</c:v>
                </c:pt>
                <c:pt idx="944">
                  <c:v>163.62168251709608</c:v>
                </c:pt>
                <c:pt idx="945">
                  <c:v>158.22056035153199</c:v>
                </c:pt>
                <c:pt idx="946">
                  <c:v>159.55677096487454</c:v>
                </c:pt>
                <c:pt idx="947">
                  <c:v>156.50710439666432</c:v>
                </c:pt>
                <c:pt idx="948">
                  <c:v>157.84008489203998</c:v>
                </c:pt>
                <c:pt idx="949">
                  <c:v>159.19015915832739</c:v>
                </c:pt>
                <c:pt idx="950">
                  <c:v>160.55762064979393</c:v>
                </c:pt>
                <c:pt idx="951">
                  <c:v>171.29666816193227</c:v>
                </c:pt>
                <c:pt idx="952">
                  <c:v>169.84208233248859</c:v>
                </c:pt>
                <c:pt idx="953">
                  <c:v>168.40595497222867</c:v>
                </c:pt>
                <c:pt idx="954">
                  <c:v>166.98797500664992</c:v>
                </c:pt>
                <c:pt idx="955">
                  <c:v>165.58783788776137</c:v>
                </c:pt>
                <c:pt idx="956">
                  <c:v>160.19849292012671</c:v>
                </c:pt>
                <c:pt idx="957">
                  <c:v>157.85029568471307</c:v>
                </c:pt>
                <c:pt idx="958">
                  <c:v>165.67517427514304</c:v>
                </c:pt>
                <c:pt idx="959">
                  <c:v>171.03514999544637</c:v>
                </c:pt>
                <c:pt idx="960">
                  <c:v>169.58278487830984</c:v>
                </c:pt>
                <c:pt idx="961">
                  <c:v>168.14885004986081</c:v>
                </c:pt>
                <c:pt idx="962">
                  <c:v>166.73303491051439</c:v>
                </c:pt>
                <c:pt idx="963">
                  <c:v>165.33503537723109</c:v>
                </c:pt>
                <c:pt idx="964">
                  <c:v>163.95455372012523</c:v>
                </c:pt>
                <c:pt idx="965">
                  <c:v>167.04680076817294</c:v>
                </c:pt>
                <c:pt idx="966">
                  <c:v>162.01048602111737</c:v>
                </c:pt>
                <c:pt idx="967">
                  <c:v>156.97946290860781</c:v>
                </c:pt>
                <c:pt idx="968">
                  <c:v>164.35530745620269</c:v>
                </c:pt>
                <c:pt idx="969">
                  <c:v>169.6457854513738</c:v>
                </c:pt>
                <c:pt idx="970">
                  <c:v>162.05433557249413</c:v>
                </c:pt>
                <c:pt idx="971">
                  <c:v>157.02195076968928</c:v>
                </c:pt>
                <c:pt idx="972">
                  <c:v>160.29281021427872</c:v>
                </c:pt>
                <c:pt idx="973">
                  <c:v>165.73058240936135</c:v>
                </c:pt>
                <c:pt idx="974">
                  <c:v>160.75021619927082</c:v>
                </c:pt>
                <c:pt idx="975">
                  <c:v>155.78264121449573</c:v>
                </c:pt>
                <c:pt idx="976">
                  <c:v>157.06054698625255</c:v>
                </c:pt>
                <c:pt idx="977">
                  <c:v>164.44020135419572</c:v>
                </c:pt>
                <c:pt idx="978">
                  <c:v>169.73341202229489</c:v>
                </c:pt>
                <c:pt idx="979">
                  <c:v>162.13804095716517</c:v>
                </c:pt>
                <c:pt idx="980">
                  <c:v>157.10305679344742</c:v>
                </c:pt>
                <c:pt idx="981">
                  <c:v>161.04613932445943</c:v>
                </c:pt>
                <c:pt idx="982">
                  <c:v>167.93362448184445</c:v>
                </c:pt>
                <c:pt idx="983">
                  <c:v>169.77957117256329</c:v>
                </c:pt>
                <c:pt idx="984">
                  <c:v>168.3439723855868</c:v>
                </c:pt>
                <c:pt idx="985">
                  <c:v>166.92651431405895</c:v>
                </c:pt>
                <c:pt idx="986">
                  <c:v>162.8156694085917</c:v>
                </c:pt>
                <c:pt idx="987">
                  <c:v>164.49051460287706</c:v>
                </c:pt>
                <c:pt idx="988">
                  <c:v>164.20066013873617</c:v>
                </c:pt>
                <c:pt idx="989">
                  <c:v>158.18861628235052</c:v>
                </c:pt>
                <c:pt idx="990">
                  <c:v>154.57977852101516</c:v>
                </c:pt>
                <c:pt idx="991">
                  <c:v>155.85303153659541</c:v>
                </c:pt>
                <c:pt idx="992">
                  <c:v>157.1420730235989</c:v>
                </c:pt>
                <c:pt idx="993">
                  <c:v>158.44716503699635</c:v>
                </c:pt>
                <c:pt idx="994">
                  <c:v>161.78946059503753</c:v>
                </c:pt>
                <c:pt idx="995">
                  <c:v>158.21981302765627</c:v>
                </c:pt>
                <c:pt idx="996">
                  <c:v>154.61026355902447</c:v>
                </c:pt>
                <c:pt idx="997">
                  <c:v>155.88376767579598</c:v>
                </c:pt>
                <c:pt idx="998">
                  <c:v>157.82475759171876</c:v>
                </c:pt>
                <c:pt idx="999">
                  <c:v>159.80007523391154</c:v>
                </c:pt>
                <c:pt idx="1000">
                  <c:v>161.13834023880352</c:v>
                </c:pt>
                <c:pt idx="1001">
                  <c:v>157.5607207987359</c:v>
                </c:pt>
                <c:pt idx="1002">
                  <c:v>155.90302179215391</c:v>
                </c:pt>
                <c:pt idx="1003">
                  <c:v>157.19247674248663</c:v>
                </c:pt>
                <c:pt idx="1004">
                  <c:v>159.71892548098768</c:v>
                </c:pt>
                <c:pt idx="1005">
                  <c:v>171.49387416964171</c:v>
                </c:pt>
                <c:pt idx="1006">
                  <c:v>165.29061919359847</c:v>
                </c:pt>
                <c:pt idx="1007">
                  <c:v>162.92523807878598</c:v>
                </c:pt>
                <c:pt idx="1008">
                  <c:v>164.1349590870212</c:v>
                </c:pt>
                <c:pt idx="1009">
                  <c:v>159.29798283560535</c:v>
                </c:pt>
                <c:pt idx="1010">
                  <c:v>156.53844000948769</c:v>
                </c:pt>
                <c:pt idx="1011">
                  <c:v>157.75607730752444</c:v>
                </c:pt>
                <c:pt idx="1012">
                  <c:v>171.38341395428438</c:v>
                </c:pt>
                <c:pt idx="1013">
                  <c:v>166.4928571609276</c:v>
                </c:pt>
                <c:pt idx="1014">
                  <c:v>163.66791567979104</c:v>
                </c:pt>
                <c:pt idx="1015">
                  <c:v>164.92153641428536</c:v>
                </c:pt>
                <c:pt idx="1016">
                  <c:v>159.82040758418535</c:v>
                </c:pt>
                <c:pt idx="1017">
                  <c:v>154.29343613872246</c:v>
                </c:pt>
                <c:pt idx="1018">
                  <c:v>155.43172435988757</c:v>
                </c:pt>
                <c:pt idx="1019">
                  <c:v>170.71992313851962</c:v>
                </c:pt>
                <c:pt idx="1020">
                  <c:v>161.96881144944891</c:v>
                </c:pt>
                <c:pt idx="1021">
                  <c:v>155.47324603555157</c:v>
                </c:pt>
                <c:pt idx="1022">
                  <c:v>156.57557739159594</c:v>
                </c:pt>
                <c:pt idx="1023">
                  <c:v>157.68966807314843</c:v>
                </c:pt>
                <c:pt idx="1024">
                  <c:v>158.81568589417421</c:v>
                </c:pt>
                <c:pt idx="1025">
                  <c:v>159.95380167242891</c:v>
                </c:pt>
                <c:pt idx="1026">
                  <c:v>163.42188034730722</c:v>
                </c:pt>
                <c:pt idx="1027">
                  <c:v>163.54792931035175</c:v>
                </c:pt>
                <c:pt idx="1028">
                  <c:v>156.71712500850546</c:v>
                </c:pt>
                <c:pt idx="1029">
                  <c:v>152.14044603655839</c:v>
                </c:pt>
                <c:pt idx="1030">
                  <c:v>153.21137544146896</c:v>
                </c:pt>
                <c:pt idx="1031">
                  <c:v>154.29364658520211</c:v>
                </c:pt>
                <c:pt idx="1032">
                  <c:v>155.38742014807735</c:v>
                </c:pt>
                <c:pt idx="1033">
                  <c:v>156.49285966557116</c:v>
                </c:pt>
                <c:pt idx="1034">
                  <c:v>155.00590968831355</c:v>
                </c:pt>
                <c:pt idx="1035">
                  <c:v>155.38246000555739</c:v>
                </c:pt>
                <c:pt idx="1036">
                  <c:v>156.12602855395426</c:v>
                </c:pt>
                <c:pt idx="1037">
                  <c:v>158.56628614281368</c:v>
                </c:pt>
                <c:pt idx="1038">
                  <c:v>152.55517238601385</c:v>
                </c:pt>
                <c:pt idx="1039">
                  <c:v>155.34867023044782</c:v>
                </c:pt>
                <c:pt idx="1040">
                  <c:v>151.70328657004279</c:v>
                </c:pt>
                <c:pt idx="1041">
                  <c:v>152.06106365669297</c:v>
                </c:pt>
                <c:pt idx="1042">
                  <c:v>147.66601489431983</c:v>
                </c:pt>
                <c:pt idx="1043">
                  <c:v>159.30075122116119</c:v>
                </c:pt>
                <c:pt idx="1044">
                  <c:v>163.95089081783178</c:v>
                </c:pt>
                <c:pt idx="1045">
                  <c:v>159.56841174286828</c:v>
                </c:pt>
                <c:pt idx="1046">
                  <c:v>157.93079162311381</c:v>
                </c:pt>
                <c:pt idx="1047">
                  <c:v>160.89012349450815</c:v>
                </c:pt>
                <c:pt idx="1048">
                  <c:v>166.6782774473173</c:v>
                </c:pt>
                <c:pt idx="1049">
                  <c:v>168.98851451441288</c:v>
                </c:pt>
                <c:pt idx="1050">
                  <c:v>167.65155441645715</c:v>
                </c:pt>
                <c:pt idx="1051">
                  <c:v>166.33040575141416</c:v>
                </c:pt>
                <c:pt idx="1052">
                  <c:v>164.60894003746583</c:v>
                </c:pt>
                <c:pt idx="1053">
                  <c:v>163.32192548966671</c:v>
                </c:pt>
                <c:pt idx="1054">
                  <c:v>162.04995361953397</c:v>
                </c:pt>
                <c:pt idx="1055">
                  <c:v>164.31326386282197</c:v>
                </c:pt>
                <c:pt idx="1056">
                  <c:v>161.45696450922455</c:v>
                </c:pt>
                <c:pt idx="1057">
                  <c:v>159.28731674343695</c:v>
                </c:pt>
                <c:pt idx="1058">
                  <c:v>160.52675122887945</c:v>
                </c:pt>
                <c:pt idx="1059">
                  <c:v>163.69587793071028</c:v>
                </c:pt>
                <c:pt idx="1060">
                  <c:v>171.24078281673272</c:v>
                </c:pt>
                <c:pt idx="1061">
                  <c:v>164.7569693314191</c:v>
                </c:pt>
                <c:pt idx="1062">
                  <c:v>160.69698953959752</c:v>
                </c:pt>
                <c:pt idx="1063">
                  <c:v>161.92826030721031</c:v>
                </c:pt>
                <c:pt idx="1064">
                  <c:v>163.17372941607664</c:v>
                </c:pt>
                <c:pt idx="1065">
                  <c:v>164.4336159561538</c:v>
                </c:pt>
                <c:pt idx="1066">
                  <c:v>159.18616668944242</c:v>
                </c:pt>
                <c:pt idx="1067">
                  <c:v>155.93786840207858</c:v>
                </c:pt>
                <c:pt idx="1068">
                  <c:v>161.37055820770797</c:v>
                </c:pt>
                <c:pt idx="1069">
                  <c:v>164.74881286799922</c:v>
                </c:pt>
                <c:pt idx="1070">
                  <c:v>158.62702022925092</c:v>
                </c:pt>
                <c:pt idx="1071">
                  <c:v>154.80905796083317</c:v>
                </c:pt>
                <c:pt idx="1072">
                  <c:v>155.97295389108999</c:v>
                </c:pt>
                <c:pt idx="1073">
                  <c:v>162.03388615460966</c:v>
                </c:pt>
                <c:pt idx="1074">
                  <c:v>166.06805693978072</c:v>
                </c:pt>
                <c:pt idx="1075">
                  <c:v>164.78965482183142</c:v>
                </c:pt>
                <c:pt idx="1076">
                  <c:v>163.52596520914398</c:v>
                </c:pt>
                <c:pt idx="1077">
                  <c:v>158.05712527084069</c:v>
                </c:pt>
                <c:pt idx="1078">
                  <c:v>154.84748881709828</c:v>
                </c:pt>
                <c:pt idx="1079">
                  <c:v>156.01167368081769</c:v>
                </c:pt>
                <c:pt idx="1080">
                  <c:v>161.44693477454729</c:v>
                </c:pt>
                <c:pt idx="1081">
                  <c:v>164.82678836029137</c:v>
                </c:pt>
                <c:pt idx="1082">
                  <c:v>163.56281398903215</c:v>
                </c:pt>
                <c:pt idx="1083">
                  <c:v>166.47377838049113</c:v>
                </c:pt>
                <c:pt idx="1084">
                  <c:v>167.41460994447931</c:v>
                </c:pt>
                <c:pt idx="1085">
                  <c:v>166.12085479452566</c:v>
                </c:pt>
                <c:pt idx="1086">
                  <c:v>164.84204623544264</c:v>
                </c:pt>
                <c:pt idx="1087">
                  <c:v>170.41642125990174</c:v>
                </c:pt>
                <c:pt idx="1088">
                  <c:v>166.93896225181351</c:v>
                </c:pt>
                <c:pt idx="1089">
                  <c:v>168.1987827684176</c:v>
                </c:pt>
                <c:pt idx="1090">
                  <c:v>169.47291108056433</c:v>
                </c:pt>
                <c:pt idx="1091">
                  <c:v>172.7287205330872</c:v>
                </c:pt>
                <c:pt idx="1092">
                  <c:v>173.67413121750812</c:v>
                </c:pt>
                <c:pt idx="1093">
                  <c:v>172.35246144129684</c:v>
                </c:pt>
                <c:pt idx="1094">
                  <c:v>171.04582888740981</c:v>
                </c:pt>
                <c:pt idx="1095">
                  <c:v>165.38873277441292</c:v>
                </c:pt>
                <c:pt idx="1096">
                  <c:v>162.07853236379708</c:v>
                </c:pt>
                <c:pt idx="1097">
                  <c:v>163.28351350630663</c:v>
                </c:pt>
                <c:pt idx="1098">
                  <c:v>167.34797245387151</c:v>
                </c:pt>
                <c:pt idx="1099">
                  <c:v>173.51859491789472</c:v>
                </c:pt>
                <c:pt idx="1100">
                  <c:v>169.29609839042101</c:v>
                </c:pt>
                <c:pt idx="1101">
                  <c:v>170.31646432821117</c:v>
                </c:pt>
                <c:pt idx="1102">
                  <c:v>170.59553298927182</c:v>
                </c:pt>
                <c:pt idx="1103">
                  <c:v>169.664958992831</c:v>
                </c:pt>
                <c:pt idx="1104">
                  <c:v>174.24328511321582</c:v>
                </c:pt>
                <c:pt idx="1105">
                  <c:v>171.26242150866236</c:v>
                </c:pt>
                <c:pt idx="1106">
                  <c:v>172.29463868904816</c:v>
                </c:pt>
                <c:pt idx="1107">
                  <c:v>184.99454634435168</c:v>
                </c:pt>
                <c:pt idx="1108">
                  <c:v>182.19212028464923</c:v>
                </c:pt>
                <c:pt idx="1109">
                  <c:v>180.81837608411038</c:v>
                </c:pt>
                <c:pt idx="1110">
                  <c:v>179.46011841475837</c:v>
                </c:pt>
                <c:pt idx="1111">
                  <c:v>178.1171153132818</c:v>
                </c:pt>
                <c:pt idx="1112">
                  <c:v>176.78913914384981</c:v>
                </c:pt>
                <c:pt idx="1113">
                  <c:v>175.47596650158556</c:v>
                </c:pt>
                <c:pt idx="1114">
                  <c:v>174.17737811853715</c:v>
                </c:pt>
                <c:pt idx="1115">
                  <c:v>172.89315877208267</c:v>
                </c:pt>
                <c:pt idx="1116">
                  <c:v>171.62309719569129</c:v>
                </c:pt>
                <c:pt idx="1117">
                  <c:v>170.36698599196984</c:v>
                </c:pt>
                <c:pt idx="1118">
                  <c:v>169.12462154793505</c:v>
                </c:pt>
                <c:pt idx="1119">
                  <c:v>167.89580395244258</c:v>
                </c:pt>
                <c:pt idx="1120">
                  <c:v>159.22026196430045</c:v>
                </c:pt>
                <c:pt idx="1121">
                  <c:v>158.0717642273429</c:v>
                </c:pt>
                <c:pt idx="1122">
                  <c:v>156.93565459215449</c:v>
                </c:pt>
                <c:pt idx="1123">
                  <c:v>160.78531424306888</c:v>
                </c:pt>
                <c:pt idx="1124">
                  <c:v>162.76312301153905</c:v>
                </c:pt>
                <c:pt idx="1125">
                  <c:v>161.5762080957644</c:v>
                </c:pt>
                <c:pt idx="1126">
                  <c:v>164.35713352280143</c:v>
                </c:pt>
                <c:pt idx="1127">
                  <c:v>165.19108501210198</c:v>
                </c:pt>
                <c:pt idx="1128">
                  <c:v>163.97760235422072</c:v>
                </c:pt>
                <c:pt idx="1129">
                  <c:v>162.77744860544138</c:v>
                </c:pt>
                <c:pt idx="1130">
                  <c:v>168.69502868706701</c:v>
                </c:pt>
                <c:pt idx="1131">
                  <c:v>169.55790794577749</c:v>
                </c:pt>
                <c:pt idx="1132">
                  <c:v>168.30774820585938</c:v>
                </c:pt>
                <c:pt idx="1133">
                  <c:v>170.58644371428585</c:v>
                </c:pt>
                <c:pt idx="1134">
                  <c:v>170.83344634025588</c:v>
                </c:pt>
                <c:pt idx="1135">
                  <c:v>169.56921435865507</c:v>
                </c:pt>
                <c:pt idx="1136">
                  <c:v>168.31897125593611</c:v>
                </c:pt>
                <c:pt idx="1137">
                  <c:v>167.08251135498793</c:v>
                </c:pt>
                <c:pt idx="1138">
                  <c:v>165.85963274547524</c:v>
                </c:pt>
                <c:pt idx="1139">
                  <c:v>171.97823230091586</c:v>
                </c:pt>
                <c:pt idx="1140">
                  <c:v>160.53958969489295</c:v>
                </c:pt>
                <c:pt idx="1141">
                  <c:v>170.73665788243559</c:v>
                </c:pt>
                <c:pt idx="1142">
                  <c:v>169.35580282075694</c:v>
                </c:pt>
                <c:pt idx="1143">
                  <c:v>159.94068667681927</c:v>
                </c:pt>
                <c:pt idx="1144">
                  <c:v>161.12347341644579</c:v>
                </c:pt>
                <c:pt idx="1145">
                  <c:v>162.31942252507443</c:v>
                </c:pt>
                <c:pt idx="1146">
                  <c:v>163.52872997919212</c:v>
                </c:pt>
                <c:pt idx="1147">
                  <c:v>164.75159541575431</c:v>
                </c:pt>
                <c:pt idx="1148">
                  <c:v>166.61258054302206</c:v>
                </c:pt>
                <c:pt idx="1149">
                  <c:v>166.24062617569021</c:v>
                </c:pt>
                <c:pt idx="1150">
                  <c:v>159.770770609393</c:v>
                </c:pt>
                <c:pt idx="1151">
                  <c:v>161.8189953073865</c:v>
                </c:pt>
                <c:pt idx="1152">
                  <c:v>158.60248839223934</c:v>
                </c:pt>
                <c:pt idx="1153">
                  <c:v>159.77537894335373</c:v>
                </c:pt>
                <c:pt idx="1154">
                  <c:v>160.96132173602373</c:v>
                </c:pt>
                <c:pt idx="1155">
                  <c:v>162.1605111070302</c:v>
                </c:pt>
                <c:pt idx="1156">
                  <c:v>167.17342006074389</c:v>
                </c:pt>
                <c:pt idx="1157">
                  <c:v>165.94084128057213</c:v>
                </c:pt>
                <c:pt idx="1158">
                  <c:v>162.25566111839004</c:v>
                </c:pt>
                <c:pt idx="1159">
                  <c:v>175.5548845477839</c:v>
                </c:pt>
                <c:pt idx="1160">
                  <c:v>176.43141498679955</c:v>
                </c:pt>
                <c:pt idx="1161">
                  <c:v>175.14482700431003</c:v>
                </c:pt>
                <c:pt idx="1162">
                  <c:v>173.40396845380704</c:v>
                </c:pt>
                <c:pt idx="1163">
                  <c:v>171.68525822895589</c:v>
                </c:pt>
                <c:pt idx="1164">
                  <c:v>170.45016857274484</c:v>
                </c:pt>
                <c:pt idx="1165">
                  <c:v>166.84010684280264</c:v>
                </c:pt>
                <c:pt idx="1166">
                  <c:v>165.02868580540127</c:v>
                </c:pt>
                <c:pt idx="1167">
                  <c:v>163.87068378623303</c:v>
                </c:pt>
                <c:pt idx="1168">
                  <c:v>161.00394880463827</c:v>
                </c:pt>
                <c:pt idx="1169">
                  <c:v>154.207123625409</c:v>
                </c:pt>
                <c:pt idx="1170">
                  <c:v>155.29243555223607</c:v>
                </c:pt>
                <c:pt idx="1171">
                  <c:v>156.38923978351323</c:v>
                </c:pt>
                <c:pt idx="1172">
                  <c:v>159.18759701283236</c:v>
                </c:pt>
                <c:pt idx="1173">
                  <c:v>166.50030815902258</c:v>
                </c:pt>
                <c:pt idx="1174">
                  <c:v>159.13317938025082</c:v>
                </c:pt>
                <c:pt idx="1175">
                  <c:v>171.25072284554548</c:v>
                </c:pt>
                <c:pt idx="1176">
                  <c:v>169.99616229172031</c:v>
                </c:pt>
                <c:pt idx="1177">
                  <c:v>168.75534434891412</c:v>
                </c:pt>
                <c:pt idx="1178">
                  <c:v>181.06881591166726</c:v>
                </c:pt>
                <c:pt idx="1179">
                  <c:v>180.55681945735859</c:v>
                </c:pt>
                <c:pt idx="1180">
                  <c:v>172.10401616624875</c:v>
                </c:pt>
                <c:pt idx="1181">
                  <c:v>164.94915721036497</c:v>
                </c:pt>
                <c:pt idx="1182">
                  <c:v>157.050215689721</c:v>
                </c:pt>
                <c:pt idx="1183">
                  <c:v>157.42335324390498</c:v>
                </c:pt>
                <c:pt idx="1184">
                  <c:v>211.72301924568356</c:v>
                </c:pt>
                <c:pt idx="1185">
                  <c:v>203.77763073109881</c:v>
                </c:pt>
                <c:pt idx="1186">
                  <c:v>189.75964136133413</c:v>
                </c:pt>
                <c:pt idx="1187">
                  <c:v>186.11874814836764</c:v>
                </c:pt>
                <c:pt idx="1188">
                  <c:v>175.54718493790398</c:v>
                </c:pt>
                <c:pt idx="1189">
                  <c:v>191.54421093705301</c:v>
                </c:pt>
                <c:pt idx="1190">
                  <c:v>176.70744708498555</c:v>
                </c:pt>
                <c:pt idx="1191">
                  <c:v>169.14825480649739</c:v>
                </c:pt>
                <c:pt idx="1192">
                  <c:v>174.58692663296142</c:v>
                </c:pt>
                <c:pt idx="1193">
                  <c:v>149.66469116586273</c:v>
                </c:pt>
                <c:pt idx="1194">
                  <c:v>155.85600767902321</c:v>
                </c:pt>
                <c:pt idx="1195">
                  <c:v>162.57246202540514</c:v>
                </c:pt>
                <c:pt idx="1196">
                  <c:v>163.44940432402734</c:v>
                </c:pt>
                <c:pt idx="1197">
                  <c:v>164.33345777414183</c:v>
                </c:pt>
                <c:pt idx="1198">
                  <c:v>165.2246994506703</c:v>
                </c:pt>
                <c:pt idx="1199">
                  <c:v>166.12320747544135</c:v>
                </c:pt>
                <c:pt idx="1200">
                  <c:v>185.35003678761109</c:v>
                </c:pt>
                <c:pt idx="1201">
                  <c:v>178.08976474940599</c:v>
                </c:pt>
                <c:pt idx="1202">
                  <c:v>181.18267225927301</c:v>
                </c:pt>
                <c:pt idx="1203">
                  <c:v>190.37543733729473</c:v>
                </c:pt>
                <c:pt idx="1204">
                  <c:v>180.37722865133409</c:v>
                </c:pt>
                <c:pt idx="1205">
                  <c:v>173.65781262495602</c:v>
                </c:pt>
                <c:pt idx="1206">
                  <c:v>168.87632935262835</c:v>
                </c:pt>
                <c:pt idx="1207">
                  <c:v>164.49285597913831</c:v>
                </c:pt>
                <c:pt idx="1208">
                  <c:v>156.89988596532885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A-47A1-A5A0-035735EDF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282256"/>
        <c:axId val="620283568"/>
      </c:lineChart>
      <c:catAx>
        <c:axId val="62028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83568"/>
        <c:crosses val="autoZero"/>
        <c:auto val="1"/>
        <c:lblAlgn val="ctr"/>
        <c:lblOffset val="100"/>
        <c:noMultiLvlLbl val="0"/>
      </c:catAx>
      <c:valAx>
        <c:axId val="6202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8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'export-dextracker-20190425'!$N$1</c:f>
              <c:strCache>
                <c:ptCount val="1"/>
                <c:pt idx="0">
                  <c:v>His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'export-dextracker-20190425'!$N$2:$N$1210</c:f>
              <c:numCache>
                <c:formatCode>General</c:formatCode>
                <c:ptCount val="1209"/>
                <c:pt idx="0">
                  <c:v>152.53968800000001</c:v>
                </c:pt>
                <c:pt idx="1">
                  <c:v>152.53968800000001</c:v>
                </c:pt>
                <c:pt idx="2">
                  <c:v>151.264725</c:v>
                </c:pt>
                <c:pt idx="3">
                  <c:v>151.264725</c:v>
                </c:pt>
                <c:pt idx="4">
                  <c:v>148.22517400000001</c:v>
                </c:pt>
                <c:pt idx="5">
                  <c:v>143.608002</c:v>
                </c:pt>
                <c:pt idx="6">
                  <c:v>145.604004</c:v>
                </c:pt>
                <c:pt idx="7">
                  <c:v>144.944748</c:v>
                </c:pt>
                <c:pt idx="8">
                  <c:v>133.61402899999999</c:v>
                </c:pt>
                <c:pt idx="9">
                  <c:v>133.61402899999999</c:v>
                </c:pt>
                <c:pt idx="10">
                  <c:v>122.603889</c:v>
                </c:pt>
                <c:pt idx="11">
                  <c:v>133.09219400000001</c:v>
                </c:pt>
                <c:pt idx="12">
                  <c:v>133.09219400000001</c:v>
                </c:pt>
                <c:pt idx="13">
                  <c:v>133.09219400000001</c:v>
                </c:pt>
                <c:pt idx="14">
                  <c:v>133.09219400000001</c:v>
                </c:pt>
                <c:pt idx="15">
                  <c:v>133.09219400000001</c:v>
                </c:pt>
                <c:pt idx="16">
                  <c:v>133.09219400000001</c:v>
                </c:pt>
                <c:pt idx="17">
                  <c:v>129.321136</c:v>
                </c:pt>
                <c:pt idx="18">
                  <c:v>129.321136</c:v>
                </c:pt>
                <c:pt idx="19">
                  <c:v>129.06605500000001</c:v>
                </c:pt>
                <c:pt idx="20">
                  <c:v>129.06605500000001</c:v>
                </c:pt>
                <c:pt idx="21">
                  <c:v>132.372513</c:v>
                </c:pt>
                <c:pt idx="22">
                  <c:v>128.61409</c:v>
                </c:pt>
                <c:pt idx="23">
                  <c:v>128.61409</c:v>
                </c:pt>
                <c:pt idx="24">
                  <c:v>129.06388899999999</c:v>
                </c:pt>
                <c:pt idx="25">
                  <c:v>129.06388899999999</c:v>
                </c:pt>
                <c:pt idx="26">
                  <c:v>126.45463599999999</c:v>
                </c:pt>
                <c:pt idx="27">
                  <c:v>126.45463599999999</c:v>
                </c:pt>
                <c:pt idx="28">
                  <c:v>127.214607</c:v>
                </c:pt>
                <c:pt idx="29">
                  <c:v>127.214607</c:v>
                </c:pt>
                <c:pt idx="30">
                  <c:v>127.214607</c:v>
                </c:pt>
                <c:pt idx="31">
                  <c:v>128.32270800000001</c:v>
                </c:pt>
                <c:pt idx="32">
                  <c:v>132.63348400000001</c:v>
                </c:pt>
                <c:pt idx="33">
                  <c:v>132.63348400000001</c:v>
                </c:pt>
                <c:pt idx="34">
                  <c:v>132.63348400000001</c:v>
                </c:pt>
                <c:pt idx="35">
                  <c:v>132.63348400000001</c:v>
                </c:pt>
                <c:pt idx="36">
                  <c:v>132.63348400000001</c:v>
                </c:pt>
                <c:pt idx="37">
                  <c:v>129.61085499999999</c:v>
                </c:pt>
                <c:pt idx="38">
                  <c:v>129.61085499999999</c:v>
                </c:pt>
                <c:pt idx="39">
                  <c:v>127.410179</c:v>
                </c:pt>
                <c:pt idx="40">
                  <c:v>134.171707</c:v>
                </c:pt>
                <c:pt idx="41">
                  <c:v>134.171707</c:v>
                </c:pt>
                <c:pt idx="42">
                  <c:v>134.171707</c:v>
                </c:pt>
                <c:pt idx="43">
                  <c:v>134.171707</c:v>
                </c:pt>
                <c:pt idx="44">
                  <c:v>135.069366</c:v>
                </c:pt>
                <c:pt idx="45">
                  <c:v>136.276779</c:v>
                </c:pt>
                <c:pt idx="46">
                  <c:v>136.276779</c:v>
                </c:pt>
                <c:pt idx="47">
                  <c:v>136.276779</c:v>
                </c:pt>
                <c:pt idx="48">
                  <c:v>136.276779</c:v>
                </c:pt>
                <c:pt idx="49">
                  <c:v>144.30415300000001</c:v>
                </c:pt>
                <c:pt idx="50">
                  <c:v>144.30415300000001</c:v>
                </c:pt>
                <c:pt idx="51">
                  <c:v>143.54399100000001</c:v>
                </c:pt>
                <c:pt idx="52">
                  <c:v>143.54399100000001</c:v>
                </c:pt>
                <c:pt idx="53">
                  <c:v>141.25813299999999</c:v>
                </c:pt>
                <c:pt idx="54">
                  <c:v>141.25813299999999</c:v>
                </c:pt>
                <c:pt idx="55">
                  <c:v>138.97920199999999</c:v>
                </c:pt>
                <c:pt idx="56">
                  <c:v>143.963776</c:v>
                </c:pt>
                <c:pt idx="57">
                  <c:v>143.963776</c:v>
                </c:pt>
                <c:pt idx="58">
                  <c:v>143.963776</c:v>
                </c:pt>
                <c:pt idx="59">
                  <c:v>143.963776</c:v>
                </c:pt>
                <c:pt idx="60">
                  <c:v>143.963776</c:v>
                </c:pt>
                <c:pt idx="61">
                  <c:v>143.963776</c:v>
                </c:pt>
                <c:pt idx="62">
                  <c:v>143.963776</c:v>
                </c:pt>
                <c:pt idx="63">
                  <c:v>142.927109</c:v>
                </c:pt>
                <c:pt idx="64">
                  <c:v>144.22659300000001</c:v>
                </c:pt>
                <c:pt idx="65">
                  <c:v>144.22659300000001</c:v>
                </c:pt>
                <c:pt idx="66">
                  <c:v>165.955353</c:v>
                </c:pt>
                <c:pt idx="67">
                  <c:v>165.955353</c:v>
                </c:pt>
                <c:pt idx="68">
                  <c:v>165.955353</c:v>
                </c:pt>
                <c:pt idx="69">
                  <c:v>165.955353</c:v>
                </c:pt>
                <c:pt idx="70">
                  <c:v>165.955353</c:v>
                </c:pt>
                <c:pt idx="71">
                  <c:v>165.955353</c:v>
                </c:pt>
                <c:pt idx="72">
                  <c:v>165.955353</c:v>
                </c:pt>
                <c:pt idx="73">
                  <c:v>166.230682</c:v>
                </c:pt>
                <c:pt idx="74">
                  <c:v>164.391006</c:v>
                </c:pt>
                <c:pt idx="75">
                  <c:v>164.391006</c:v>
                </c:pt>
                <c:pt idx="76">
                  <c:v>164.391006</c:v>
                </c:pt>
                <c:pt idx="77">
                  <c:v>164.391006</c:v>
                </c:pt>
                <c:pt idx="78">
                  <c:v>164.391006</c:v>
                </c:pt>
                <c:pt idx="79">
                  <c:v>164.391006</c:v>
                </c:pt>
                <c:pt idx="80">
                  <c:v>164.391006</c:v>
                </c:pt>
                <c:pt idx="81">
                  <c:v>164.391006</c:v>
                </c:pt>
                <c:pt idx="82">
                  <c:v>170.77995300000001</c:v>
                </c:pt>
                <c:pt idx="83">
                  <c:v>170.77995300000001</c:v>
                </c:pt>
                <c:pt idx="84">
                  <c:v>170.77995300000001</c:v>
                </c:pt>
                <c:pt idx="85">
                  <c:v>170.77995300000001</c:v>
                </c:pt>
                <c:pt idx="86">
                  <c:v>175.36567700000001</c:v>
                </c:pt>
                <c:pt idx="87">
                  <c:v>175.36567700000001</c:v>
                </c:pt>
                <c:pt idx="88">
                  <c:v>175.36567700000001</c:v>
                </c:pt>
                <c:pt idx="89">
                  <c:v>175.36567700000001</c:v>
                </c:pt>
                <c:pt idx="90">
                  <c:v>166.96984900000001</c:v>
                </c:pt>
                <c:pt idx="91">
                  <c:v>166.96984900000001</c:v>
                </c:pt>
                <c:pt idx="92">
                  <c:v>167.12051399999999</c:v>
                </c:pt>
                <c:pt idx="93">
                  <c:v>167.12051399999999</c:v>
                </c:pt>
                <c:pt idx="94">
                  <c:v>167.12051399999999</c:v>
                </c:pt>
                <c:pt idx="95">
                  <c:v>169.697159</c:v>
                </c:pt>
                <c:pt idx="96">
                  <c:v>169.697159</c:v>
                </c:pt>
                <c:pt idx="97">
                  <c:v>169.697159</c:v>
                </c:pt>
                <c:pt idx="98">
                  <c:v>169.697159</c:v>
                </c:pt>
                <c:pt idx="99">
                  <c:v>168.29415900000001</c:v>
                </c:pt>
                <c:pt idx="100">
                  <c:v>168.29415900000001</c:v>
                </c:pt>
                <c:pt idx="101">
                  <c:v>168.29415900000001</c:v>
                </c:pt>
                <c:pt idx="102">
                  <c:v>168.29415900000001</c:v>
                </c:pt>
                <c:pt idx="103">
                  <c:v>168.29415900000001</c:v>
                </c:pt>
                <c:pt idx="104">
                  <c:v>168.29415900000001</c:v>
                </c:pt>
                <c:pt idx="105">
                  <c:v>168.29415900000001</c:v>
                </c:pt>
                <c:pt idx="106">
                  <c:v>168.29415900000001</c:v>
                </c:pt>
                <c:pt idx="107">
                  <c:v>168.29415900000001</c:v>
                </c:pt>
                <c:pt idx="108">
                  <c:v>162.92855800000001</c:v>
                </c:pt>
                <c:pt idx="109">
                  <c:v>162.92855800000001</c:v>
                </c:pt>
                <c:pt idx="110">
                  <c:v>162.92855800000001</c:v>
                </c:pt>
                <c:pt idx="111">
                  <c:v>162.92855800000001</c:v>
                </c:pt>
                <c:pt idx="112">
                  <c:v>162.92855800000001</c:v>
                </c:pt>
                <c:pt idx="113">
                  <c:v>162.92855800000001</c:v>
                </c:pt>
                <c:pt idx="114">
                  <c:v>163.05117799999999</c:v>
                </c:pt>
                <c:pt idx="115">
                  <c:v>163.05117799999999</c:v>
                </c:pt>
                <c:pt idx="116">
                  <c:v>163.05117799999999</c:v>
                </c:pt>
                <c:pt idx="117">
                  <c:v>161.28393600000001</c:v>
                </c:pt>
                <c:pt idx="118">
                  <c:v>161.28393600000001</c:v>
                </c:pt>
                <c:pt idx="119">
                  <c:v>161.28393600000001</c:v>
                </c:pt>
                <c:pt idx="120">
                  <c:v>161.28393600000001</c:v>
                </c:pt>
                <c:pt idx="121">
                  <c:v>161.28393600000001</c:v>
                </c:pt>
                <c:pt idx="122">
                  <c:v>161.28393600000001</c:v>
                </c:pt>
                <c:pt idx="123">
                  <c:v>168.07710299999999</c:v>
                </c:pt>
                <c:pt idx="124">
                  <c:v>168.07710299999999</c:v>
                </c:pt>
                <c:pt idx="125">
                  <c:v>168.07710299999999</c:v>
                </c:pt>
                <c:pt idx="126">
                  <c:v>168.07710299999999</c:v>
                </c:pt>
                <c:pt idx="127">
                  <c:v>168.07710299999999</c:v>
                </c:pt>
                <c:pt idx="128">
                  <c:v>168.07710299999999</c:v>
                </c:pt>
                <c:pt idx="129">
                  <c:v>168.07710299999999</c:v>
                </c:pt>
                <c:pt idx="130">
                  <c:v>168.07710299999999</c:v>
                </c:pt>
                <c:pt idx="131">
                  <c:v>168.07710299999999</c:v>
                </c:pt>
                <c:pt idx="132">
                  <c:v>168.07710299999999</c:v>
                </c:pt>
                <c:pt idx="133">
                  <c:v>170.930893</c:v>
                </c:pt>
                <c:pt idx="134">
                  <c:v>176.370316</c:v>
                </c:pt>
                <c:pt idx="135">
                  <c:v>176.370316</c:v>
                </c:pt>
                <c:pt idx="136">
                  <c:v>176.370316</c:v>
                </c:pt>
                <c:pt idx="137">
                  <c:v>175.05033900000001</c:v>
                </c:pt>
                <c:pt idx="138">
                  <c:v>175.05033900000001</c:v>
                </c:pt>
                <c:pt idx="139">
                  <c:v>175.05033900000001</c:v>
                </c:pt>
                <c:pt idx="140">
                  <c:v>175.05033900000001</c:v>
                </c:pt>
                <c:pt idx="141">
                  <c:v>175.05033900000001</c:v>
                </c:pt>
                <c:pt idx="142">
                  <c:v>175.05033900000001</c:v>
                </c:pt>
                <c:pt idx="143">
                  <c:v>184.69047499999999</c:v>
                </c:pt>
                <c:pt idx="144">
                  <c:v>184.69047499999999</c:v>
                </c:pt>
                <c:pt idx="145">
                  <c:v>184.69047499999999</c:v>
                </c:pt>
                <c:pt idx="146">
                  <c:v>184.69047499999999</c:v>
                </c:pt>
                <c:pt idx="147">
                  <c:v>184.69047499999999</c:v>
                </c:pt>
                <c:pt idx="148">
                  <c:v>184.69047499999999</c:v>
                </c:pt>
                <c:pt idx="149">
                  <c:v>184.69047499999999</c:v>
                </c:pt>
                <c:pt idx="150">
                  <c:v>184.69047499999999</c:v>
                </c:pt>
                <c:pt idx="151">
                  <c:v>184.69047499999999</c:v>
                </c:pt>
                <c:pt idx="152">
                  <c:v>184.69047499999999</c:v>
                </c:pt>
                <c:pt idx="153">
                  <c:v>180.16017199999999</c:v>
                </c:pt>
                <c:pt idx="154">
                  <c:v>180.16017199999999</c:v>
                </c:pt>
                <c:pt idx="155">
                  <c:v>180.16017199999999</c:v>
                </c:pt>
                <c:pt idx="156">
                  <c:v>183.67394999999999</c:v>
                </c:pt>
                <c:pt idx="157">
                  <c:v>183.67394999999999</c:v>
                </c:pt>
                <c:pt idx="158">
                  <c:v>183.67394999999999</c:v>
                </c:pt>
                <c:pt idx="159">
                  <c:v>188.617538</c:v>
                </c:pt>
                <c:pt idx="160">
                  <c:v>188.617538</c:v>
                </c:pt>
                <c:pt idx="161">
                  <c:v>188.617538</c:v>
                </c:pt>
                <c:pt idx="162">
                  <c:v>188.617538</c:v>
                </c:pt>
                <c:pt idx="163">
                  <c:v>188.617538</c:v>
                </c:pt>
                <c:pt idx="164">
                  <c:v>188.617538</c:v>
                </c:pt>
                <c:pt idx="165">
                  <c:v>189.86506700000001</c:v>
                </c:pt>
                <c:pt idx="166">
                  <c:v>189.86506700000001</c:v>
                </c:pt>
                <c:pt idx="167">
                  <c:v>189.250595</c:v>
                </c:pt>
                <c:pt idx="168">
                  <c:v>189.250595</c:v>
                </c:pt>
                <c:pt idx="169">
                  <c:v>189.250595</c:v>
                </c:pt>
                <c:pt idx="170">
                  <c:v>189.250595</c:v>
                </c:pt>
                <c:pt idx="171">
                  <c:v>189.250595</c:v>
                </c:pt>
                <c:pt idx="172">
                  <c:v>189.250595</c:v>
                </c:pt>
                <c:pt idx="173">
                  <c:v>189.250595</c:v>
                </c:pt>
                <c:pt idx="174">
                  <c:v>204.23024000000001</c:v>
                </c:pt>
                <c:pt idx="175">
                  <c:v>204.23024000000001</c:v>
                </c:pt>
                <c:pt idx="176">
                  <c:v>204.23024000000001</c:v>
                </c:pt>
                <c:pt idx="177">
                  <c:v>204.23024000000001</c:v>
                </c:pt>
                <c:pt idx="178">
                  <c:v>204.23024000000001</c:v>
                </c:pt>
                <c:pt idx="179">
                  <c:v>204.23024000000001</c:v>
                </c:pt>
                <c:pt idx="180">
                  <c:v>204.23024000000001</c:v>
                </c:pt>
                <c:pt idx="181">
                  <c:v>212.33908099999999</c:v>
                </c:pt>
                <c:pt idx="182">
                  <c:v>222.72605899999999</c:v>
                </c:pt>
                <c:pt idx="183">
                  <c:v>222.72605899999999</c:v>
                </c:pt>
                <c:pt idx="184">
                  <c:v>222.72605899999999</c:v>
                </c:pt>
                <c:pt idx="185">
                  <c:v>222.72605899999999</c:v>
                </c:pt>
                <c:pt idx="186">
                  <c:v>222.72605899999999</c:v>
                </c:pt>
                <c:pt idx="187">
                  <c:v>222.72605899999999</c:v>
                </c:pt>
                <c:pt idx="188">
                  <c:v>222.72605899999999</c:v>
                </c:pt>
                <c:pt idx="189">
                  <c:v>223.14651499999999</c:v>
                </c:pt>
                <c:pt idx="190">
                  <c:v>223.14651499999999</c:v>
                </c:pt>
                <c:pt idx="191">
                  <c:v>228.57856799999999</c:v>
                </c:pt>
                <c:pt idx="192">
                  <c:v>228.57856799999999</c:v>
                </c:pt>
                <c:pt idx="193">
                  <c:v>228.57856799999999</c:v>
                </c:pt>
                <c:pt idx="194">
                  <c:v>228.57856799999999</c:v>
                </c:pt>
                <c:pt idx="195">
                  <c:v>228.57856799999999</c:v>
                </c:pt>
                <c:pt idx="196">
                  <c:v>228.57856799999999</c:v>
                </c:pt>
                <c:pt idx="197">
                  <c:v>223.522705</c:v>
                </c:pt>
                <c:pt idx="198">
                  <c:v>235.85119599999999</c:v>
                </c:pt>
                <c:pt idx="199">
                  <c:v>235.85119599999999</c:v>
                </c:pt>
                <c:pt idx="200">
                  <c:v>235.85119599999999</c:v>
                </c:pt>
                <c:pt idx="201">
                  <c:v>235.85119599999999</c:v>
                </c:pt>
                <c:pt idx="202">
                  <c:v>265.40612800000002</c:v>
                </c:pt>
                <c:pt idx="203">
                  <c:v>265.40612800000002</c:v>
                </c:pt>
                <c:pt idx="204">
                  <c:v>265.40612800000002</c:v>
                </c:pt>
                <c:pt idx="205">
                  <c:v>265.40612800000002</c:v>
                </c:pt>
                <c:pt idx="206">
                  <c:v>265.40612800000002</c:v>
                </c:pt>
                <c:pt idx="207">
                  <c:v>265.40612800000002</c:v>
                </c:pt>
                <c:pt idx="208">
                  <c:v>268.099243</c:v>
                </c:pt>
                <c:pt idx="209">
                  <c:v>268.099243</c:v>
                </c:pt>
                <c:pt idx="210">
                  <c:v>268.099243</c:v>
                </c:pt>
                <c:pt idx="211">
                  <c:v>268.099243</c:v>
                </c:pt>
                <c:pt idx="212">
                  <c:v>268.099243</c:v>
                </c:pt>
                <c:pt idx="213">
                  <c:v>268.099243</c:v>
                </c:pt>
                <c:pt idx="214">
                  <c:v>268.099243</c:v>
                </c:pt>
                <c:pt idx="215">
                  <c:v>268.099243</c:v>
                </c:pt>
                <c:pt idx="216">
                  <c:v>268.099243</c:v>
                </c:pt>
                <c:pt idx="217">
                  <c:v>268.099243</c:v>
                </c:pt>
                <c:pt idx="218">
                  <c:v>284.21749899999998</c:v>
                </c:pt>
                <c:pt idx="219">
                  <c:v>284.21749899999998</c:v>
                </c:pt>
                <c:pt idx="220">
                  <c:v>284.21749899999998</c:v>
                </c:pt>
                <c:pt idx="221">
                  <c:v>264.72857699999997</c:v>
                </c:pt>
                <c:pt idx="222">
                  <c:v>264.72857699999997</c:v>
                </c:pt>
                <c:pt idx="223">
                  <c:v>264.72857699999997</c:v>
                </c:pt>
                <c:pt idx="224">
                  <c:v>264.72857699999997</c:v>
                </c:pt>
                <c:pt idx="225">
                  <c:v>264.72857699999997</c:v>
                </c:pt>
                <c:pt idx="226">
                  <c:v>259.89471400000002</c:v>
                </c:pt>
                <c:pt idx="227">
                  <c:v>259.89471400000002</c:v>
                </c:pt>
                <c:pt idx="228">
                  <c:v>259.89471400000002</c:v>
                </c:pt>
                <c:pt idx="229">
                  <c:v>259.89471400000002</c:v>
                </c:pt>
                <c:pt idx="230">
                  <c:v>259.89471400000002</c:v>
                </c:pt>
                <c:pt idx="231">
                  <c:v>259.89471400000002</c:v>
                </c:pt>
                <c:pt idx="232">
                  <c:v>259.89471400000002</c:v>
                </c:pt>
                <c:pt idx="233">
                  <c:v>259.89471400000002</c:v>
                </c:pt>
                <c:pt idx="234">
                  <c:v>259.89471400000002</c:v>
                </c:pt>
                <c:pt idx="235">
                  <c:v>259.89471400000002</c:v>
                </c:pt>
                <c:pt idx="236">
                  <c:v>266.36343399999998</c:v>
                </c:pt>
                <c:pt idx="237">
                  <c:v>266.36343399999998</c:v>
                </c:pt>
                <c:pt idx="238">
                  <c:v>281.94457999999997</c:v>
                </c:pt>
                <c:pt idx="239">
                  <c:v>281.94457999999997</c:v>
                </c:pt>
                <c:pt idx="240">
                  <c:v>281.94457999999997</c:v>
                </c:pt>
                <c:pt idx="241">
                  <c:v>281.94457999999997</c:v>
                </c:pt>
                <c:pt idx="242">
                  <c:v>281.94457999999997</c:v>
                </c:pt>
                <c:pt idx="243">
                  <c:v>281.94457999999997</c:v>
                </c:pt>
                <c:pt idx="244">
                  <c:v>259.76397700000001</c:v>
                </c:pt>
                <c:pt idx="245">
                  <c:v>259.76397700000001</c:v>
                </c:pt>
                <c:pt idx="246">
                  <c:v>259.76397700000001</c:v>
                </c:pt>
                <c:pt idx="247">
                  <c:v>259.76397700000001</c:v>
                </c:pt>
                <c:pt idx="248">
                  <c:v>259.76397700000001</c:v>
                </c:pt>
                <c:pt idx="249">
                  <c:v>259.76397700000001</c:v>
                </c:pt>
                <c:pt idx="250">
                  <c:v>257.94946299999998</c:v>
                </c:pt>
                <c:pt idx="251">
                  <c:v>257.94946299999998</c:v>
                </c:pt>
                <c:pt idx="252">
                  <c:v>257.94946299999998</c:v>
                </c:pt>
                <c:pt idx="253">
                  <c:v>265.600616</c:v>
                </c:pt>
                <c:pt idx="254">
                  <c:v>265.600616</c:v>
                </c:pt>
                <c:pt idx="255">
                  <c:v>262.331726</c:v>
                </c:pt>
                <c:pt idx="256">
                  <c:v>262.331726</c:v>
                </c:pt>
                <c:pt idx="257">
                  <c:v>273.75414999999998</c:v>
                </c:pt>
                <c:pt idx="258">
                  <c:v>273.75414999999998</c:v>
                </c:pt>
                <c:pt idx="259">
                  <c:v>273.75414999999998</c:v>
                </c:pt>
                <c:pt idx="260">
                  <c:v>273.75414999999998</c:v>
                </c:pt>
                <c:pt idx="261">
                  <c:v>273.75414999999998</c:v>
                </c:pt>
                <c:pt idx="262">
                  <c:v>273.75414999999998</c:v>
                </c:pt>
                <c:pt idx="263">
                  <c:v>273.75414999999998</c:v>
                </c:pt>
                <c:pt idx="264">
                  <c:v>273.75414999999998</c:v>
                </c:pt>
                <c:pt idx="265">
                  <c:v>273.75414999999998</c:v>
                </c:pt>
                <c:pt idx="266">
                  <c:v>273.75414999999998</c:v>
                </c:pt>
                <c:pt idx="267">
                  <c:v>273.75414999999998</c:v>
                </c:pt>
                <c:pt idx="268">
                  <c:v>273.75414999999998</c:v>
                </c:pt>
                <c:pt idx="269">
                  <c:v>273.75414999999998</c:v>
                </c:pt>
                <c:pt idx="270">
                  <c:v>273.75414999999998</c:v>
                </c:pt>
                <c:pt idx="271">
                  <c:v>273.75414999999998</c:v>
                </c:pt>
                <c:pt idx="272">
                  <c:v>273.75414999999998</c:v>
                </c:pt>
                <c:pt idx="273">
                  <c:v>273.75414999999998</c:v>
                </c:pt>
                <c:pt idx="274">
                  <c:v>273.75414999999998</c:v>
                </c:pt>
                <c:pt idx="275">
                  <c:v>273.75414999999998</c:v>
                </c:pt>
                <c:pt idx="276">
                  <c:v>265.216431</c:v>
                </c:pt>
                <c:pt idx="277">
                  <c:v>265.216431</c:v>
                </c:pt>
                <c:pt idx="278">
                  <c:v>247.81759600000001</c:v>
                </c:pt>
                <c:pt idx="279">
                  <c:v>247.81759600000001</c:v>
                </c:pt>
                <c:pt idx="280">
                  <c:v>247.81759600000001</c:v>
                </c:pt>
                <c:pt idx="281">
                  <c:v>225.68026699999999</c:v>
                </c:pt>
                <c:pt idx="282">
                  <c:v>225.68026699999999</c:v>
                </c:pt>
                <c:pt idx="283">
                  <c:v>225.68026699999999</c:v>
                </c:pt>
                <c:pt idx="284">
                  <c:v>226.753387</c:v>
                </c:pt>
                <c:pt idx="285">
                  <c:v>226.753387</c:v>
                </c:pt>
                <c:pt idx="286">
                  <c:v>226.753387</c:v>
                </c:pt>
                <c:pt idx="287">
                  <c:v>226.76049800000001</c:v>
                </c:pt>
                <c:pt idx="288">
                  <c:v>226.76049800000001</c:v>
                </c:pt>
                <c:pt idx="289">
                  <c:v>226.76049800000001</c:v>
                </c:pt>
                <c:pt idx="290">
                  <c:v>226.76049800000001</c:v>
                </c:pt>
                <c:pt idx="291">
                  <c:v>226.76049800000001</c:v>
                </c:pt>
                <c:pt idx="292">
                  <c:v>219.848511</c:v>
                </c:pt>
                <c:pt idx="293">
                  <c:v>219.848511</c:v>
                </c:pt>
                <c:pt idx="294">
                  <c:v>219.848511</c:v>
                </c:pt>
                <c:pt idx="295">
                  <c:v>219.848511</c:v>
                </c:pt>
                <c:pt idx="296">
                  <c:v>218.970596</c:v>
                </c:pt>
                <c:pt idx="297">
                  <c:v>230.56977800000001</c:v>
                </c:pt>
                <c:pt idx="298">
                  <c:v>224.47962999999999</c:v>
                </c:pt>
                <c:pt idx="299">
                  <c:v>224.51797500000001</c:v>
                </c:pt>
                <c:pt idx="300">
                  <c:v>224.51797500000001</c:v>
                </c:pt>
                <c:pt idx="301">
                  <c:v>224.51797500000001</c:v>
                </c:pt>
                <c:pt idx="302">
                  <c:v>224.51797500000001</c:v>
                </c:pt>
                <c:pt idx="303">
                  <c:v>224.51797500000001</c:v>
                </c:pt>
                <c:pt idx="304">
                  <c:v>229.26818800000001</c:v>
                </c:pt>
                <c:pt idx="305">
                  <c:v>243.52529899999999</c:v>
                </c:pt>
                <c:pt idx="306">
                  <c:v>243.52529899999999</c:v>
                </c:pt>
                <c:pt idx="307">
                  <c:v>243.52529899999999</c:v>
                </c:pt>
                <c:pt idx="308">
                  <c:v>237.85308800000001</c:v>
                </c:pt>
                <c:pt idx="309">
                  <c:v>237.85308800000001</c:v>
                </c:pt>
                <c:pt idx="310">
                  <c:v>200.68905599999999</c:v>
                </c:pt>
                <c:pt idx="311">
                  <c:v>200.68905599999999</c:v>
                </c:pt>
                <c:pt idx="312">
                  <c:v>200.68905599999999</c:v>
                </c:pt>
                <c:pt idx="313">
                  <c:v>200.68905599999999</c:v>
                </c:pt>
                <c:pt idx="314">
                  <c:v>200.68905599999999</c:v>
                </c:pt>
                <c:pt idx="315">
                  <c:v>200.68905599999999</c:v>
                </c:pt>
                <c:pt idx="316">
                  <c:v>200.68905599999999</c:v>
                </c:pt>
                <c:pt idx="317">
                  <c:v>200.68905599999999</c:v>
                </c:pt>
                <c:pt idx="318">
                  <c:v>201.98632799999999</c:v>
                </c:pt>
                <c:pt idx="319">
                  <c:v>201.98632799999999</c:v>
                </c:pt>
                <c:pt idx="320">
                  <c:v>201.98632799999999</c:v>
                </c:pt>
                <c:pt idx="321">
                  <c:v>201.98632799999999</c:v>
                </c:pt>
                <c:pt idx="322">
                  <c:v>201.98632799999999</c:v>
                </c:pt>
                <c:pt idx="323">
                  <c:v>200.76724200000001</c:v>
                </c:pt>
                <c:pt idx="324">
                  <c:v>200.76724200000001</c:v>
                </c:pt>
                <c:pt idx="325">
                  <c:v>200.76724200000001</c:v>
                </c:pt>
                <c:pt idx="326">
                  <c:v>200.76724200000001</c:v>
                </c:pt>
                <c:pt idx="327">
                  <c:v>194.86852999999999</c:v>
                </c:pt>
                <c:pt idx="328">
                  <c:v>194.86852999999999</c:v>
                </c:pt>
                <c:pt idx="329">
                  <c:v>194.86852999999999</c:v>
                </c:pt>
                <c:pt idx="330">
                  <c:v>194.86852999999999</c:v>
                </c:pt>
                <c:pt idx="331">
                  <c:v>194.86852999999999</c:v>
                </c:pt>
                <c:pt idx="332">
                  <c:v>194.86852999999999</c:v>
                </c:pt>
                <c:pt idx="333">
                  <c:v>194.86852999999999</c:v>
                </c:pt>
                <c:pt idx="334">
                  <c:v>112.347122</c:v>
                </c:pt>
                <c:pt idx="335">
                  <c:v>112.347122</c:v>
                </c:pt>
                <c:pt idx="336">
                  <c:v>112.347122</c:v>
                </c:pt>
                <c:pt idx="337">
                  <c:v>112.347122</c:v>
                </c:pt>
                <c:pt idx="338">
                  <c:v>112.347122</c:v>
                </c:pt>
                <c:pt idx="339">
                  <c:v>112.347122</c:v>
                </c:pt>
                <c:pt idx="340">
                  <c:v>112.347122</c:v>
                </c:pt>
                <c:pt idx="341">
                  <c:v>133.20181299999999</c:v>
                </c:pt>
                <c:pt idx="342">
                  <c:v>133.20181299999999</c:v>
                </c:pt>
                <c:pt idx="343">
                  <c:v>133.20181299999999</c:v>
                </c:pt>
                <c:pt idx="344">
                  <c:v>133.20181299999999</c:v>
                </c:pt>
                <c:pt idx="345">
                  <c:v>133.20181299999999</c:v>
                </c:pt>
                <c:pt idx="346">
                  <c:v>133.20181299999999</c:v>
                </c:pt>
                <c:pt idx="347">
                  <c:v>133.20181299999999</c:v>
                </c:pt>
                <c:pt idx="348">
                  <c:v>123.306023</c:v>
                </c:pt>
                <c:pt idx="349">
                  <c:v>123.306023</c:v>
                </c:pt>
                <c:pt idx="350">
                  <c:v>123.306023</c:v>
                </c:pt>
                <c:pt idx="351">
                  <c:v>123.306023</c:v>
                </c:pt>
                <c:pt idx="352">
                  <c:v>125.214302</c:v>
                </c:pt>
                <c:pt idx="353">
                  <c:v>125.214302</c:v>
                </c:pt>
                <c:pt idx="354">
                  <c:v>125.214302</c:v>
                </c:pt>
                <c:pt idx="355">
                  <c:v>125.214302</c:v>
                </c:pt>
                <c:pt idx="356">
                  <c:v>125.214302</c:v>
                </c:pt>
                <c:pt idx="357">
                  <c:v>110.605873</c:v>
                </c:pt>
                <c:pt idx="358">
                  <c:v>110.605873</c:v>
                </c:pt>
                <c:pt idx="359">
                  <c:v>110.605873</c:v>
                </c:pt>
                <c:pt idx="360">
                  <c:v>110.605873</c:v>
                </c:pt>
                <c:pt idx="361">
                  <c:v>110.605873</c:v>
                </c:pt>
                <c:pt idx="362">
                  <c:v>110.605873</c:v>
                </c:pt>
                <c:pt idx="363">
                  <c:v>110.605873</c:v>
                </c:pt>
                <c:pt idx="364">
                  <c:v>113.94274900000001</c:v>
                </c:pt>
                <c:pt idx="365">
                  <c:v>136.59385700000001</c:v>
                </c:pt>
                <c:pt idx="366">
                  <c:v>136.59385700000001</c:v>
                </c:pt>
                <c:pt idx="367">
                  <c:v>136.59385700000001</c:v>
                </c:pt>
                <c:pt idx="368">
                  <c:v>136.59385700000001</c:v>
                </c:pt>
                <c:pt idx="369">
                  <c:v>132.737167</c:v>
                </c:pt>
                <c:pt idx="370">
                  <c:v>132.737167</c:v>
                </c:pt>
                <c:pt idx="371">
                  <c:v>132.737167</c:v>
                </c:pt>
                <c:pt idx="372">
                  <c:v>132.737167</c:v>
                </c:pt>
                <c:pt idx="373">
                  <c:v>123.321152</c:v>
                </c:pt>
                <c:pt idx="374">
                  <c:v>123.321152</c:v>
                </c:pt>
                <c:pt idx="375">
                  <c:v>123.321152</c:v>
                </c:pt>
                <c:pt idx="376">
                  <c:v>123.321152</c:v>
                </c:pt>
                <c:pt idx="377">
                  <c:v>123.321152</c:v>
                </c:pt>
                <c:pt idx="378">
                  <c:v>123.321152</c:v>
                </c:pt>
                <c:pt idx="379">
                  <c:v>123.321152</c:v>
                </c:pt>
                <c:pt idx="380">
                  <c:v>123.321152</c:v>
                </c:pt>
                <c:pt idx="381">
                  <c:v>123.321152</c:v>
                </c:pt>
                <c:pt idx="382">
                  <c:v>123.321152</c:v>
                </c:pt>
                <c:pt idx="383">
                  <c:v>123.321152</c:v>
                </c:pt>
                <c:pt idx="384">
                  <c:v>134.91160600000001</c:v>
                </c:pt>
                <c:pt idx="385">
                  <c:v>134.91160600000001</c:v>
                </c:pt>
                <c:pt idx="386">
                  <c:v>134.91160600000001</c:v>
                </c:pt>
                <c:pt idx="387">
                  <c:v>134.91160600000001</c:v>
                </c:pt>
                <c:pt idx="388">
                  <c:v>134.91160600000001</c:v>
                </c:pt>
                <c:pt idx="389">
                  <c:v>134.91160600000001</c:v>
                </c:pt>
                <c:pt idx="390">
                  <c:v>134.91160600000001</c:v>
                </c:pt>
                <c:pt idx="391">
                  <c:v>134.91160600000001</c:v>
                </c:pt>
                <c:pt idx="392">
                  <c:v>138.76144400000001</c:v>
                </c:pt>
                <c:pt idx="393">
                  <c:v>138.76144400000001</c:v>
                </c:pt>
                <c:pt idx="394">
                  <c:v>138.76144400000001</c:v>
                </c:pt>
                <c:pt idx="395">
                  <c:v>138.76144400000001</c:v>
                </c:pt>
                <c:pt idx="396">
                  <c:v>138.76144400000001</c:v>
                </c:pt>
                <c:pt idx="397">
                  <c:v>138.76144400000001</c:v>
                </c:pt>
                <c:pt idx="398">
                  <c:v>136.19589199999999</c:v>
                </c:pt>
                <c:pt idx="399">
                  <c:v>136.19589199999999</c:v>
                </c:pt>
                <c:pt idx="400">
                  <c:v>136.19589199999999</c:v>
                </c:pt>
                <c:pt idx="401">
                  <c:v>136.19589199999999</c:v>
                </c:pt>
                <c:pt idx="402">
                  <c:v>136.19589199999999</c:v>
                </c:pt>
                <c:pt idx="403">
                  <c:v>136.19589199999999</c:v>
                </c:pt>
                <c:pt idx="404">
                  <c:v>136.19589199999999</c:v>
                </c:pt>
                <c:pt idx="405">
                  <c:v>136.19589199999999</c:v>
                </c:pt>
                <c:pt idx="406">
                  <c:v>136.19589199999999</c:v>
                </c:pt>
                <c:pt idx="407">
                  <c:v>136.19589199999999</c:v>
                </c:pt>
                <c:pt idx="408">
                  <c:v>136.19589199999999</c:v>
                </c:pt>
                <c:pt idx="409">
                  <c:v>136.19589199999999</c:v>
                </c:pt>
                <c:pt idx="410">
                  <c:v>136.19589199999999</c:v>
                </c:pt>
                <c:pt idx="411">
                  <c:v>136.19589199999999</c:v>
                </c:pt>
                <c:pt idx="412">
                  <c:v>136.19589199999999</c:v>
                </c:pt>
                <c:pt idx="413">
                  <c:v>136.19589199999999</c:v>
                </c:pt>
                <c:pt idx="414">
                  <c:v>136.19589199999999</c:v>
                </c:pt>
                <c:pt idx="415">
                  <c:v>138.361557</c:v>
                </c:pt>
                <c:pt idx="416">
                  <c:v>138.361557</c:v>
                </c:pt>
                <c:pt idx="417">
                  <c:v>138.361557</c:v>
                </c:pt>
                <c:pt idx="418">
                  <c:v>138.361557</c:v>
                </c:pt>
                <c:pt idx="419">
                  <c:v>133.93794299999999</c:v>
                </c:pt>
                <c:pt idx="420">
                  <c:v>130.98649599999999</c:v>
                </c:pt>
                <c:pt idx="421">
                  <c:v>130.98649599999999</c:v>
                </c:pt>
                <c:pt idx="422">
                  <c:v>130.98649599999999</c:v>
                </c:pt>
                <c:pt idx="423">
                  <c:v>130.98649599999999</c:v>
                </c:pt>
                <c:pt idx="424">
                  <c:v>130.98649599999999</c:v>
                </c:pt>
                <c:pt idx="425">
                  <c:v>130.98649599999999</c:v>
                </c:pt>
                <c:pt idx="426">
                  <c:v>130.98649599999999</c:v>
                </c:pt>
                <c:pt idx="427">
                  <c:v>130.98649599999999</c:v>
                </c:pt>
                <c:pt idx="428">
                  <c:v>130.98649599999999</c:v>
                </c:pt>
                <c:pt idx="429">
                  <c:v>125.583733</c:v>
                </c:pt>
                <c:pt idx="430">
                  <c:v>125.583733</c:v>
                </c:pt>
                <c:pt idx="431">
                  <c:v>125.583733</c:v>
                </c:pt>
                <c:pt idx="432">
                  <c:v>132.90454099999999</c:v>
                </c:pt>
                <c:pt idx="433">
                  <c:v>132.90454099999999</c:v>
                </c:pt>
                <c:pt idx="434">
                  <c:v>132.90454099999999</c:v>
                </c:pt>
                <c:pt idx="435">
                  <c:v>132.90454099999999</c:v>
                </c:pt>
                <c:pt idx="436">
                  <c:v>132.90454099999999</c:v>
                </c:pt>
                <c:pt idx="437">
                  <c:v>132.90454099999999</c:v>
                </c:pt>
                <c:pt idx="438">
                  <c:v>133.59356700000001</c:v>
                </c:pt>
                <c:pt idx="439">
                  <c:v>133.59356700000001</c:v>
                </c:pt>
                <c:pt idx="440">
                  <c:v>133.59356700000001</c:v>
                </c:pt>
                <c:pt idx="441">
                  <c:v>135.63455200000001</c:v>
                </c:pt>
                <c:pt idx="442">
                  <c:v>135.63455200000001</c:v>
                </c:pt>
                <c:pt idx="443">
                  <c:v>135.63455200000001</c:v>
                </c:pt>
                <c:pt idx="444">
                  <c:v>135.63455200000001</c:v>
                </c:pt>
                <c:pt idx="445">
                  <c:v>135.63455200000001</c:v>
                </c:pt>
                <c:pt idx="446">
                  <c:v>135.63455200000001</c:v>
                </c:pt>
                <c:pt idx="447">
                  <c:v>135.63455200000001</c:v>
                </c:pt>
                <c:pt idx="448">
                  <c:v>135.63455200000001</c:v>
                </c:pt>
                <c:pt idx="449">
                  <c:v>135.63455200000001</c:v>
                </c:pt>
                <c:pt idx="450">
                  <c:v>135.63455200000001</c:v>
                </c:pt>
                <c:pt idx="451">
                  <c:v>135.63455200000001</c:v>
                </c:pt>
                <c:pt idx="452">
                  <c:v>135.63455200000001</c:v>
                </c:pt>
                <c:pt idx="453">
                  <c:v>142.029144</c:v>
                </c:pt>
                <c:pt idx="454">
                  <c:v>142.029144</c:v>
                </c:pt>
                <c:pt idx="455">
                  <c:v>142.029144</c:v>
                </c:pt>
                <c:pt idx="456">
                  <c:v>142.029144</c:v>
                </c:pt>
                <c:pt idx="457">
                  <c:v>142.029144</c:v>
                </c:pt>
                <c:pt idx="458">
                  <c:v>142.029144</c:v>
                </c:pt>
                <c:pt idx="459">
                  <c:v>142.029144</c:v>
                </c:pt>
                <c:pt idx="460">
                  <c:v>142.029144</c:v>
                </c:pt>
                <c:pt idx="461">
                  <c:v>142.091309</c:v>
                </c:pt>
                <c:pt idx="462">
                  <c:v>142.091309</c:v>
                </c:pt>
                <c:pt idx="463">
                  <c:v>142.091309</c:v>
                </c:pt>
                <c:pt idx="464">
                  <c:v>145.219391</c:v>
                </c:pt>
                <c:pt idx="465">
                  <c:v>145.219391</c:v>
                </c:pt>
                <c:pt idx="466">
                  <c:v>145.219391</c:v>
                </c:pt>
                <c:pt idx="467">
                  <c:v>145.219391</c:v>
                </c:pt>
                <c:pt idx="468">
                  <c:v>143.54664600000001</c:v>
                </c:pt>
                <c:pt idx="469">
                  <c:v>143.54664600000001</c:v>
                </c:pt>
                <c:pt idx="470">
                  <c:v>143.54664600000001</c:v>
                </c:pt>
                <c:pt idx="471">
                  <c:v>169.13587999999999</c:v>
                </c:pt>
                <c:pt idx="472">
                  <c:v>169.13587999999999</c:v>
                </c:pt>
                <c:pt idx="473">
                  <c:v>169.13587999999999</c:v>
                </c:pt>
                <c:pt idx="474">
                  <c:v>169.13587999999999</c:v>
                </c:pt>
                <c:pt idx="475">
                  <c:v>169.13587999999999</c:v>
                </c:pt>
                <c:pt idx="476">
                  <c:v>169.13587999999999</c:v>
                </c:pt>
                <c:pt idx="477">
                  <c:v>169.13587999999999</c:v>
                </c:pt>
                <c:pt idx="478">
                  <c:v>165.101944</c:v>
                </c:pt>
                <c:pt idx="479">
                  <c:v>165.101944</c:v>
                </c:pt>
                <c:pt idx="480">
                  <c:v>170.80714399999999</c:v>
                </c:pt>
                <c:pt idx="481">
                  <c:v>170.80714399999999</c:v>
                </c:pt>
                <c:pt idx="482">
                  <c:v>158.41244499999999</c:v>
                </c:pt>
                <c:pt idx="483">
                  <c:v>158.41244499999999</c:v>
                </c:pt>
                <c:pt idx="484">
                  <c:v>158.41244499999999</c:v>
                </c:pt>
                <c:pt idx="485">
                  <c:v>158.41244499999999</c:v>
                </c:pt>
                <c:pt idx="486">
                  <c:v>158.41244499999999</c:v>
                </c:pt>
                <c:pt idx="487">
                  <c:v>158.21601899999999</c:v>
                </c:pt>
                <c:pt idx="488">
                  <c:v>158.21601899999999</c:v>
                </c:pt>
                <c:pt idx="489">
                  <c:v>161.142426</c:v>
                </c:pt>
                <c:pt idx="490">
                  <c:v>161.142426</c:v>
                </c:pt>
                <c:pt idx="491">
                  <c:v>161.142426</c:v>
                </c:pt>
                <c:pt idx="492">
                  <c:v>156.27955600000001</c:v>
                </c:pt>
                <c:pt idx="493">
                  <c:v>156.27955600000001</c:v>
                </c:pt>
                <c:pt idx="494">
                  <c:v>156.27955600000001</c:v>
                </c:pt>
                <c:pt idx="495">
                  <c:v>156.27955600000001</c:v>
                </c:pt>
                <c:pt idx="496">
                  <c:v>156.27955600000001</c:v>
                </c:pt>
                <c:pt idx="497">
                  <c:v>156.27955600000001</c:v>
                </c:pt>
                <c:pt idx="498">
                  <c:v>157.59639000000001</c:v>
                </c:pt>
                <c:pt idx="499">
                  <c:v>157.59639000000001</c:v>
                </c:pt>
                <c:pt idx="500">
                  <c:v>153.28689600000001</c:v>
                </c:pt>
                <c:pt idx="501">
                  <c:v>153.28689600000001</c:v>
                </c:pt>
                <c:pt idx="502">
                  <c:v>153.28689600000001</c:v>
                </c:pt>
                <c:pt idx="503">
                  <c:v>153.28689600000001</c:v>
                </c:pt>
                <c:pt idx="504">
                  <c:v>153.28689600000001</c:v>
                </c:pt>
                <c:pt idx="505">
                  <c:v>153.28689600000001</c:v>
                </c:pt>
                <c:pt idx="506">
                  <c:v>172.15737899999999</c:v>
                </c:pt>
                <c:pt idx="507">
                  <c:v>172.15737899999999</c:v>
                </c:pt>
                <c:pt idx="508">
                  <c:v>172.15737899999999</c:v>
                </c:pt>
                <c:pt idx="509">
                  <c:v>172.15737899999999</c:v>
                </c:pt>
                <c:pt idx="510">
                  <c:v>172.15737899999999</c:v>
                </c:pt>
                <c:pt idx="511">
                  <c:v>172.15737899999999</c:v>
                </c:pt>
                <c:pt idx="512">
                  <c:v>186.91400100000001</c:v>
                </c:pt>
                <c:pt idx="513">
                  <c:v>186.91400100000001</c:v>
                </c:pt>
                <c:pt idx="514">
                  <c:v>186.91400100000001</c:v>
                </c:pt>
                <c:pt idx="515">
                  <c:v>186.91400100000001</c:v>
                </c:pt>
                <c:pt idx="516">
                  <c:v>186.91400100000001</c:v>
                </c:pt>
                <c:pt idx="517">
                  <c:v>186.91400100000001</c:v>
                </c:pt>
                <c:pt idx="518">
                  <c:v>186.91400100000001</c:v>
                </c:pt>
                <c:pt idx="519">
                  <c:v>186.91400100000001</c:v>
                </c:pt>
                <c:pt idx="520">
                  <c:v>186.91400100000001</c:v>
                </c:pt>
                <c:pt idx="521">
                  <c:v>186.91400100000001</c:v>
                </c:pt>
                <c:pt idx="522">
                  <c:v>186.91400100000001</c:v>
                </c:pt>
                <c:pt idx="523">
                  <c:v>172.29716500000001</c:v>
                </c:pt>
                <c:pt idx="524">
                  <c:v>172.29716500000001</c:v>
                </c:pt>
                <c:pt idx="525">
                  <c:v>172.29716500000001</c:v>
                </c:pt>
                <c:pt idx="526">
                  <c:v>172.73770099999999</c:v>
                </c:pt>
                <c:pt idx="527">
                  <c:v>172.73770099999999</c:v>
                </c:pt>
                <c:pt idx="528">
                  <c:v>182.59957900000001</c:v>
                </c:pt>
                <c:pt idx="529">
                  <c:v>182.59957900000001</c:v>
                </c:pt>
                <c:pt idx="530">
                  <c:v>185.028671</c:v>
                </c:pt>
                <c:pt idx="531">
                  <c:v>185.028671</c:v>
                </c:pt>
                <c:pt idx="532">
                  <c:v>189.23693800000001</c:v>
                </c:pt>
                <c:pt idx="533">
                  <c:v>197.31753499999999</c:v>
                </c:pt>
                <c:pt idx="534">
                  <c:v>197.224716</c:v>
                </c:pt>
                <c:pt idx="535">
                  <c:v>197.224716</c:v>
                </c:pt>
                <c:pt idx="536">
                  <c:v>197.224716</c:v>
                </c:pt>
                <c:pt idx="537">
                  <c:v>197.224716</c:v>
                </c:pt>
                <c:pt idx="538">
                  <c:v>197.224716</c:v>
                </c:pt>
                <c:pt idx="539">
                  <c:v>197.224716</c:v>
                </c:pt>
                <c:pt idx="540">
                  <c:v>198.41539</c:v>
                </c:pt>
                <c:pt idx="541">
                  <c:v>216.968231</c:v>
                </c:pt>
                <c:pt idx="542">
                  <c:v>216.968231</c:v>
                </c:pt>
                <c:pt idx="543">
                  <c:v>216.968231</c:v>
                </c:pt>
                <c:pt idx="544">
                  <c:v>207.60205099999999</c:v>
                </c:pt>
                <c:pt idx="545">
                  <c:v>207.60205099999999</c:v>
                </c:pt>
                <c:pt idx="546">
                  <c:v>207.60205099999999</c:v>
                </c:pt>
                <c:pt idx="547">
                  <c:v>207.60205099999999</c:v>
                </c:pt>
                <c:pt idx="548">
                  <c:v>207.60205099999999</c:v>
                </c:pt>
                <c:pt idx="549">
                  <c:v>207.60205099999999</c:v>
                </c:pt>
                <c:pt idx="550">
                  <c:v>207.60205099999999</c:v>
                </c:pt>
                <c:pt idx="551">
                  <c:v>207.60205099999999</c:v>
                </c:pt>
                <c:pt idx="552">
                  <c:v>214.21910099999999</c:v>
                </c:pt>
                <c:pt idx="553">
                  <c:v>215.325378</c:v>
                </c:pt>
                <c:pt idx="554">
                  <c:v>208.17401100000001</c:v>
                </c:pt>
                <c:pt idx="555">
                  <c:v>208.17401100000001</c:v>
                </c:pt>
                <c:pt idx="556">
                  <c:v>206.77439899999999</c:v>
                </c:pt>
                <c:pt idx="557">
                  <c:v>212.289413</c:v>
                </c:pt>
                <c:pt idx="558">
                  <c:v>211.60012800000001</c:v>
                </c:pt>
                <c:pt idx="559">
                  <c:v>211.60012800000001</c:v>
                </c:pt>
                <c:pt idx="560">
                  <c:v>211.60012800000001</c:v>
                </c:pt>
                <c:pt idx="561">
                  <c:v>188.59956399999999</c:v>
                </c:pt>
                <c:pt idx="562">
                  <c:v>188.59956399999999</c:v>
                </c:pt>
                <c:pt idx="563">
                  <c:v>188.59956399999999</c:v>
                </c:pt>
                <c:pt idx="564">
                  <c:v>188.59956399999999</c:v>
                </c:pt>
                <c:pt idx="565">
                  <c:v>188.59956399999999</c:v>
                </c:pt>
                <c:pt idx="566">
                  <c:v>185.91284200000001</c:v>
                </c:pt>
                <c:pt idx="567">
                  <c:v>185.91284200000001</c:v>
                </c:pt>
                <c:pt idx="568">
                  <c:v>185.91284200000001</c:v>
                </c:pt>
                <c:pt idx="569">
                  <c:v>185.91284200000001</c:v>
                </c:pt>
                <c:pt idx="570">
                  <c:v>189.3125</c:v>
                </c:pt>
                <c:pt idx="571">
                  <c:v>189.3125</c:v>
                </c:pt>
                <c:pt idx="572">
                  <c:v>199.19328300000001</c:v>
                </c:pt>
                <c:pt idx="573">
                  <c:v>199.19328300000001</c:v>
                </c:pt>
                <c:pt idx="574">
                  <c:v>199.19328300000001</c:v>
                </c:pt>
                <c:pt idx="575">
                  <c:v>199.19328300000001</c:v>
                </c:pt>
                <c:pt idx="576">
                  <c:v>199.19328300000001</c:v>
                </c:pt>
                <c:pt idx="577">
                  <c:v>202.94909699999999</c:v>
                </c:pt>
                <c:pt idx="578">
                  <c:v>202.94909699999999</c:v>
                </c:pt>
                <c:pt idx="579">
                  <c:v>202.94909699999999</c:v>
                </c:pt>
                <c:pt idx="580">
                  <c:v>202.94909699999999</c:v>
                </c:pt>
                <c:pt idx="581">
                  <c:v>200.67712399999999</c:v>
                </c:pt>
                <c:pt idx="582">
                  <c:v>200.67712399999999</c:v>
                </c:pt>
                <c:pt idx="583">
                  <c:v>200.67712399999999</c:v>
                </c:pt>
                <c:pt idx="584">
                  <c:v>207.158691</c:v>
                </c:pt>
                <c:pt idx="585">
                  <c:v>207.158691</c:v>
                </c:pt>
                <c:pt idx="586">
                  <c:v>207.158691</c:v>
                </c:pt>
                <c:pt idx="587">
                  <c:v>213.451111</c:v>
                </c:pt>
                <c:pt idx="588">
                  <c:v>213.451111</c:v>
                </c:pt>
                <c:pt idx="589">
                  <c:v>213.451111</c:v>
                </c:pt>
                <c:pt idx="590">
                  <c:v>199.88360599999999</c:v>
                </c:pt>
                <c:pt idx="591">
                  <c:v>207.16918899999999</c:v>
                </c:pt>
                <c:pt idx="592">
                  <c:v>207.16918899999999</c:v>
                </c:pt>
                <c:pt idx="593">
                  <c:v>207.16918899999999</c:v>
                </c:pt>
                <c:pt idx="594">
                  <c:v>202.37034600000001</c:v>
                </c:pt>
                <c:pt idx="595">
                  <c:v>202.37034600000001</c:v>
                </c:pt>
                <c:pt idx="596">
                  <c:v>202.37034600000001</c:v>
                </c:pt>
                <c:pt idx="597">
                  <c:v>202.37034600000001</c:v>
                </c:pt>
                <c:pt idx="598">
                  <c:v>205.319748</c:v>
                </c:pt>
                <c:pt idx="599">
                  <c:v>205.319748</c:v>
                </c:pt>
                <c:pt idx="600">
                  <c:v>201.90231299999999</c:v>
                </c:pt>
                <c:pt idx="601">
                  <c:v>208.86343400000001</c:v>
                </c:pt>
                <c:pt idx="602">
                  <c:v>219.84042400000001</c:v>
                </c:pt>
                <c:pt idx="603">
                  <c:v>219.84042400000001</c:v>
                </c:pt>
                <c:pt idx="604">
                  <c:v>219.84042400000001</c:v>
                </c:pt>
                <c:pt idx="605">
                  <c:v>219.84042400000001</c:v>
                </c:pt>
                <c:pt idx="606">
                  <c:v>219.84042400000001</c:v>
                </c:pt>
                <c:pt idx="607">
                  <c:v>219.84042400000001</c:v>
                </c:pt>
                <c:pt idx="608">
                  <c:v>219.84042400000001</c:v>
                </c:pt>
                <c:pt idx="609">
                  <c:v>219.84042400000001</c:v>
                </c:pt>
                <c:pt idx="610">
                  <c:v>219.84042400000001</c:v>
                </c:pt>
                <c:pt idx="611">
                  <c:v>219.84042400000001</c:v>
                </c:pt>
                <c:pt idx="612">
                  <c:v>219.84042400000001</c:v>
                </c:pt>
                <c:pt idx="613">
                  <c:v>219.84042400000001</c:v>
                </c:pt>
                <c:pt idx="614">
                  <c:v>219.84042400000001</c:v>
                </c:pt>
                <c:pt idx="615">
                  <c:v>219.84042400000001</c:v>
                </c:pt>
                <c:pt idx="616">
                  <c:v>219.84042400000001</c:v>
                </c:pt>
                <c:pt idx="617">
                  <c:v>219.84042400000001</c:v>
                </c:pt>
                <c:pt idx="618">
                  <c:v>219.84042400000001</c:v>
                </c:pt>
                <c:pt idx="619">
                  <c:v>219.84042400000001</c:v>
                </c:pt>
                <c:pt idx="620">
                  <c:v>219.84042400000001</c:v>
                </c:pt>
                <c:pt idx="621">
                  <c:v>219.84042400000001</c:v>
                </c:pt>
                <c:pt idx="622">
                  <c:v>219.84042400000001</c:v>
                </c:pt>
                <c:pt idx="623">
                  <c:v>220.67512500000001</c:v>
                </c:pt>
                <c:pt idx="624">
                  <c:v>220.67512500000001</c:v>
                </c:pt>
                <c:pt idx="625">
                  <c:v>220.67512500000001</c:v>
                </c:pt>
                <c:pt idx="626">
                  <c:v>242.345596</c:v>
                </c:pt>
                <c:pt idx="627">
                  <c:v>242.345596</c:v>
                </c:pt>
                <c:pt idx="628">
                  <c:v>242.345596</c:v>
                </c:pt>
                <c:pt idx="629">
                  <c:v>242.345596</c:v>
                </c:pt>
                <c:pt idx="630">
                  <c:v>242.345596</c:v>
                </c:pt>
                <c:pt idx="631">
                  <c:v>242.345596</c:v>
                </c:pt>
                <c:pt idx="632">
                  <c:v>242.345596</c:v>
                </c:pt>
                <c:pt idx="633">
                  <c:v>242.345596</c:v>
                </c:pt>
                <c:pt idx="634">
                  <c:v>242.345596</c:v>
                </c:pt>
                <c:pt idx="635">
                  <c:v>242.345596</c:v>
                </c:pt>
                <c:pt idx="636">
                  <c:v>230.975708</c:v>
                </c:pt>
                <c:pt idx="637">
                  <c:v>230.975708</c:v>
                </c:pt>
                <c:pt idx="638">
                  <c:v>230.975708</c:v>
                </c:pt>
                <c:pt idx="639">
                  <c:v>230.975708</c:v>
                </c:pt>
                <c:pt idx="640">
                  <c:v>246.99176</c:v>
                </c:pt>
                <c:pt idx="641">
                  <c:v>246.99176</c:v>
                </c:pt>
                <c:pt idx="642">
                  <c:v>237.219055</c:v>
                </c:pt>
                <c:pt idx="643">
                  <c:v>237.219055</c:v>
                </c:pt>
                <c:pt idx="644">
                  <c:v>237.219055</c:v>
                </c:pt>
                <c:pt idx="645">
                  <c:v>237.219055</c:v>
                </c:pt>
                <c:pt idx="646">
                  <c:v>237.219055</c:v>
                </c:pt>
                <c:pt idx="647">
                  <c:v>237.219055</c:v>
                </c:pt>
                <c:pt idx="648">
                  <c:v>244.17932099999999</c:v>
                </c:pt>
                <c:pt idx="649">
                  <c:v>244.17932099999999</c:v>
                </c:pt>
                <c:pt idx="650">
                  <c:v>244.17932099999999</c:v>
                </c:pt>
                <c:pt idx="651">
                  <c:v>244.17932099999999</c:v>
                </c:pt>
                <c:pt idx="652">
                  <c:v>244.17932099999999</c:v>
                </c:pt>
                <c:pt idx="653">
                  <c:v>244.17932099999999</c:v>
                </c:pt>
                <c:pt idx="654">
                  <c:v>244.17932099999999</c:v>
                </c:pt>
                <c:pt idx="655">
                  <c:v>244.17932099999999</c:v>
                </c:pt>
                <c:pt idx="656">
                  <c:v>244.42639199999999</c:v>
                </c:pt>
                <c:pt idx="657">
                  <c:v>244.42639199999999</c:v>
                </c:pt>
                <c:pt idx="658">
                  <c:v>244.42639199999999</c:v>
                </c:pt>
                <c:pt idx="659">
                  <c:v>244.42639199999999</c:v>
                </c:pt>
                <c:pt idx="660">
                  <c:v>241.22198499999999</c:v>
                </c:pt>
                <c:pt idx="661">
                  <c:v>241.22198499999999</c:v>
                </c:pt>
                <c:pt idx="662">
                  <c:v>241.93132</c:v>
                </c:pt>
                <c:pt idx="663">
                  <c:v>241.93132</c:v>
                </c:pt>
                <c:pt idx="664">
                  <c:v>245.16725199999999</c:v>
                </c:pt>
                <c:pt idx="665">
                  <c:v>245.16725199999999</c:v>
                </c:pt>
                <c:pt idx="666">
                  <c:v>247.44494599999999</c:v>
                </c:pt>
                <c:pt idx="667">
                  <c:v>231.70266699999999</c:v>
                </c:pt>
                <c:pt idx="668">
                  <c:v>231.70266699999999</c:v>
                </c:pt>
                <c:pt idx="669">
                  <c:v>231.70266699999999</c:v>
                </c:pt>
                <c:pt idx="670">
                  <c:v>237.49321</c:v>
                </c:pt>
                <c:pt idx="671">
                  <c:v>237.49321</c:v>
                </c:pt>
                <c:pt idx="672">
                  <c:v>237.49321</c:v>
                </c:pt>
                <c:pt idx="673">
                  <c:v>237.49321</c:v>
                </c:pt>
                <c:pt idx="674">
                  <c:v>237.49321</c:v>
                </c:pt>
                <c:pt idx="675">
                  <c:v>238.90884399999999</c:v>
                </c:pt>
                <c:pt idx="676">
                  <c:v>238.90884399999999</c:v>
                </c:pt>
                <c:pt idx="677">
                  <c:v>238.90884399999999</c:v>
                </c:pt>
                <c:pt idx="678">
                  <c:v>229.928909</c:v>
                </c:pt>
                <c:pt idx="679">
                  <c:v>229.928909</c:v>
                </c:pt>
                <c:pt idx="680">
                  <c:v>229.928909</c:v>
                </c:pt>
                <c:pt idx="681">
                  <c:v>229.928909</c:v>
                </c:pt>
                <c:pt idx="682">
                  <c:v>229.928909</c:v>
                </c:pt>
                <c:pt idx="683">
                  <c:v>229.928909</c:v>
                </c:pt>
                <c:pt idx="684">
                  <c:v>234.416168</c:v>
                </c:pt>
                <c:pt idx="685">
                  <c:v>234.416168</c:v>
                </c:pt>
                <c:pt idx="686">
                  <c:v>229.274261</c:v>
                </c:pt>
                <c:pt idx="687">
                  <c:v>228.989822</c:v>
                </c:pt>
                <c:pt idx="688">
                  <c:v>228.989822</c:v>
                </c:pt>
                <c:pt idx="690">
                  <c:v>228.989822</c:v>
                </c:pt>
                <c:pt idx="691">
                  <c:v>242.533188</c:v>
                </c:pt>
                <c:pt idx="692">
                  <c:v>242.533188</c:v>
                </c:pt>
                <c:pt idx="693">
                  <c:v>235.77246099999999</c:v>
                </c:pt>
                <c:pt idx="694">
                  <c:v>235.77246099999999</c:v>
                </c:pt>
                <c:pt idx="695">
                  <c:v>235.77246099999999</c:v>
                </c:pt>
                <c:pt idx="696">
                  <c:v>235.77246099999999</c:v>
                </c:pt>
                <c:pt idx="697">
                  <c:v>235.77246099999999</c:v>
                </c:pt>
                <c:pt idx="698">
                  <c:v>235.77246099999999</c:v>
                </c:pt>
                <c:pt idx="699">
                  <c:v>232.944489</c:v>
                </c:pt>
                <c:pt idx="700">
                  <c:v>229.66804500000001</c:v>
                </c:pt>
                <c:pt idx="701">
                  <c:v>229.66804500000001</c:v>
                </c:pt>
                <c:pt idx="702">
                  <c:v>229.66804500000001</c:v>
                </c:pt>
                <c:pt idx="703">
                  <c:v>229.66804500000001</c:v>
                </c:pt>
                <c:pt idx="704">
                  <c:v>229.66804500000001</c:v>
                </c:pt>
                <c:pt idx="705">
                  <c:v>229.66804500000001</c:v>
                </c:pt>
                <c:pt idx="706">
                  <c:v>229.66804500000001</c:v>
                </c:pt>
                <c:pt idx="707">
                  <c:v>222.95979299999999</c:v>
                </c:pt>
                <c:pt idx="708">
                  <c:v>222.95979299999999</c:v>
                </c:pt>
                <c:pt idx="709">
                  <c:v>222.95979299999999</c:v>
                </c:pt>
                <c:pt idx="710">
                  <c:v>222.95979299999999</c:v>
                </c:pt>
                <c:pt idx="711">
                  <c:v>222.95979299999999</c:v>
                </c:pt>
                <c:pt idx="712">
                  <c:v>225.34716800000001</c:v>
                </c:pt>
                <c:pt idx="713">
                  <c:v>225.34716800000001</c:v>
                </c:pt>
                <c:pt idx="714">
                  <c:v>225.34716800000001</c:v>
                </c:pt>
                <c:pt idx="715">
                  <c:v>225.34716800000001</c:v>
                </c:pt>
                <c:pt idx="716">
                  <c:v>225.34716800000001</c:v>
                </c:pt>
                <c:pt idx="717">
                  <c:v>228.19487000000001</c:v>
                </c:pt>
                <c:pt idx="718">
                  <c:v>228.19487000000001</c:v>
                </c:pt>
                <c:pt idx="719">
                  <c:v>228.19487000000001</c:v>
                </c:pt>
                <c:pt idx="720">
                  <c:v>226.31500199999999</c:v>
                </c:pt>
                <c:pt idx="721">
                  <c:v>226.31500199999999</c:v>
                </c:pt>
                <c:pt idx="722">
                  <c:v>231.11341899999999</c:v>
                </c:pt>
                <c:pt idx="723">
                  <c:v>229.39219700000001</c:v>
                </c:pt>
                <c:pt idx="724">
                  <c:v>229.39219700000001</c:v>
                </c:pt>
                <c:pt idx="725">
                  <c:v>229.39219700000001</c:v>
                </c:pt>
                <c:pt idx="726">
                  <c:v>229.39219700000001</c:v>
                </c:pt>
                <c:pt idx="727">
                  <c:v>225.38706999999999</c:v>
                </c:pt>
                <c:pt idx="728">
                  <c:v>225.38706999999999</c:v>
                </c:pt>
                <c:pt idx="729">
                  <c:v>225.38706999999999</c:v>
                </c:pt>
                <c:pt idx="730">
                  <c:v>225.38706999999999</c:v>
                </c:pt>
                <c:pt idx="731">
                  <c:v>225.38706999999999</c:v>
                </c:pt>
                <c:pt idx="732">
                  <c:v>225.38706999999999</c:v>
                </c:pt>
                <c:pt idx="733">
                  <c:v>225.38706999999999</c:v>
                </c:pt>
                <c:pt idx="734">
                  <c:v>225.38706999999999</c:v>
                </c:pt>
                <c:pt idx="735">
                  <c:v>225.38706999999999</c:v>
                </c:pt>
                <c:pt idx="736">
                  <c:v>225.38706999999999</c:v>
                </c:pt>
                <c:pt idx="737">
                  <c:v>225.38706999999999</c:v>
                </c:pt>
                <c:pt idx="738">
                  <c:v>225.38706999999999</c:v>
                </c:pt>
                <c:pt idx="739">
                  <c:v>225.38706999999999</c:v>
                </c:pt>
                <c:pt idx="740">
                  <c:v>225.38706999999999</c:v>
                </c:pt>
                <c:pt idx="741">
                  <c:v>227.66459699999999</c:v>
                </c:pt>
                <c:pt idx="742">
                  <c:v>227.66459699999999</c:v>
                </c:pt>
                <c:pt idx="743">
                  <c:v>241.510223</c:v>
                </c:pt>
                <c:pt idx="744">
                  <c:v>239.07553100000001</c:v>
                </c:pt>
                <c:pt idx="745">
                  <c:v>246.67001300000001</c:v>
                </c:pt>
                <c:pt idx="746">
                  <c:v>243.015961</c:v>
                </c:pt>
                <c:pt idx="747">
                  <c:v>243.015961</c:v>
                </c:pt>
                <c:pt idx="748">
                  <c:v>240.98498499999999</c:v>
                </c:pt>
                <c:pt idx="749">
                  <c:v>240.98498499999999</c:v>
                </c:pt>
                <c:pt idx="750">
                  <c:v>239.45817600000001</c:v>
                </c:pt>
                <c:pt idx="751">
                  <c:v>242.131699</c:v>
                </c:pt>
                <c:pt idx="752">
                  <c:v>242.131699</c:v>
                </c:pt>
                <c:pt idx="753">
                  <c:v>242.131699</c:v>
                </c:pt>
                <c:pt idx="754">
                  <c:v>239.60458399999999</c:v>
                </c:pt>
                <c:pt idx="755">
                  <c:v>239.60458399999999</c:v>
                </c:pt>
                <c:pt idx="756">
                  <c:v>239.60458399999999</c:v>
                </c:pt>
                <c:pt idx="757">
                  <c:v>239.60458399999999</c:v>
                </c:pt>
                <c:pt idx="758">
                  <c:v>240.21148700000001</c:v>
                </c:pt>
                <c:pt idx="759">
                  <c:v>238.42352299999999</c:v>
                </c:pt>
                <c:pt idx="760">
                  <c:v>238.42352299999999</c:v>
                </c:pt>
                <c:pt idx="761">
                  <c:v>233.640884</c:v>
                </c:pt>
                <c:pt idx="762">
                  <c:v>233.640884</c:v>
                </c:pt>
                <c:pt idx="763">
                  <c:v>232.773087</c:v>
                </c:pt>
                <c:pt idx="764">
                  <c:v>235.48381000000001</c:v>
                </c:pt>
                <c:pt idx="765">
                  <c:v>236.15316799999999</c:v>
                </c:pt>
                <c:pt idx="766">
                  <c:v>245.01672400000001</c:v>
                </c:pt>
                <c:pt idx="767">
                  <c:v>262.19064300000002</c:v>
                </c:pt>
                <c:pt idx="768">
                  <c:v>274.68905599999999</c:v>
                </c:pt>
                <c:pt idx="769">
                  <c:v>274.68905599999999</c:v>
                </c:pt>
                <c:pt idx="770">
                  <c:v>279.21542399999998</c:v>
                </c:pt>
                <c:pt idx="771">
                  <c:v>279.21542399999998</c:v>
                </c:pt>
                <c:pt idx="772">
                  <c:v>279.21542399999998</c:v>
                </c:pt>
                <c:pt idx="773">
                  <c:v>304.05676299999999</c:v>
                </c:pt>
                <c:pt idx="774">
                  <c:v>304.05676299999999</c:v>
                </c:pt>
                <c:pt idx="775">
                  <c:v>309.64361600000001</c:v>
                </c:pt>
                <c:pt idx="776">
                  <c:v>309.64361600000001</c:v>
                </c:pt>
                <c:pt idx="777">
                  <c:v>321.51409899999999</c:v>
                </c:pt>
                <c:pt idx="778">
                  <c:v>321.51409899999999</c:v>
                </c:pt>
                <c:pt idx="779">
                  <c:v>321.51409899999999</c:v>
                </c:pt>
                <c:pt idx="780">
                  <c:v>321.51409899999999</c:v>
                </c:pt>
                <c:pt idx="781">
                  <c:v>321.51409899999999</c:v>
                </c:pt>
                <c:pt idx="782">
                  <c:v>318.19088699999998</c:v>
                </c:pt>
                <c:pt idx="783">
                  <c:v>334.58663899999999</c:v>
                </c:pt>
                <c:pt idx="784">
                  <c:v>334.58663899999999</c:v>
                </c:pt>
                <c:pt idx="785">
                  <c:v>334.58663899999999</c:v>
                </c:pt>
                <c:pt idx="786">
                  <c:v>334.58663899999999</c:v>
                </c:pt>
                <c:pt idx="787">
                  <c:v>334.58663899999999</c:v>
                </c:pt>
                <c:pt idx="788">
                  <c:v>345.55465700000002</c:v>
                </c:pt>
                <c:pt idx="789">
                  <c:v>345.55465700000002</c:v>
                </c:pt>
                <c:pt idx="790">
                  <c:v>345.55465700000002</c:v>
                </c:pt>
                <c:pt idx="791">
                  <c:v>385.19970699999999</c:v>
                </c:pt>
                <c:pt idx="792">
                  <c:v>385.19970699999999</c:v>
                </c:pt>
                <c:pt idx="793">
                  <c:v>370.67172199999999</c:v>
                </c:pt>
                <c:pt idx="794">
                  <c:v>389.87548800000002</c:v>
                </c:pt>
                <c:pt idx="795">
                  <c:v>389.87548800000002</c:v>
                </c:pt>
                <c:pt idx="796">
                  <c:v>401.590576</c:v>
                </c:pt>
                <c:pt idx="797">
                  <c:v>401.590576</c:v>
                </c:pt>
                <c:pt idx="798">
                  <c:v>401.590576</c:v>
                </c:pt>
                <c:pt idx="799">
                  <c:v>401.590576</c:v>
                </c:pt>
                <c:pt idx="800">
                  <c:v>394.96194500000001</c:v>
                </c:pt>
                <c:pt idx="801">
                  <c:v>394.96194500000001</c:v>
                </c:pt>
                <c:pt idx="802">
                  <c:v>379.51284800000002</c:v>
                </c:pt>
                <c:pt idx="803">
                  <c:v>437.39782700000001</c:v>
                </c:pt>
                <c:pt idx="804">
                  <c:v>433.354919</c:v>
                </c:pt>
                <c:pt idx="805">
                  <c:v>433.354919</c:v>
                </c:pt>
                <c:pt idx="806">
                  <c:v>433.78662100000003</c:v>
                </c:pt>
                <c:pt idx="807">
                  <c:v>406.463776</c:v>
                </c:pt>
                <c:pt idx="808">
                  <c:v>416.43978900000002</c:v>
                </c:pt>
                <c:pt idx="809">
                  <c:v>395.83514400000001</c:v>
                </c:pt>
                <c:pt idx="810">
                  <c:v>384.00103799999999</c:v>
                </c:pt>
                <c:pt idx="811">
                  <c:v>384.00103799999999</c:v>
                </c:pt>
                <c:pt idx="812">
                  <c:v>384.00103799999999</c:v>
                </c:pt>
                <c:pt idx="813">
                  <c:v>382.63262900000001</c:v>
                </c:pt>
                <c:pt idx="814">
                  <c:v>395.874664</c:v>
                </c:pt>
                <c:pt idx="815">
                  <c:v>399.92147799999998</c:v>
                </c:pt>
                <c:pt idx="816">
                  <c:v>435.07974200000001</c:v>
                </c:pt>
                <c:pt idx="817">
                  <c:v>435.07974200000001</c:v>
                </c:pt>
                <c:pt idx="818">
                  <c:v>435.07974200000001</c:v>
                </c:pt>
                <c:pt idx="819">
                  <c:v>435.07974200000001</c:v>
                </c:pt>
                <c:pt idx="820">
                  <c:v>435.07974200000001</c:v>
                </c:pt>
                <c:pt idx="821">
                  <c:v>435.07974200000001</c:v>
                </c:pt>
                <c:pt idx="822">
                  <c:v>435.07974200000001</c:v>
                </c:pt>
                <c:pt idx="823">
                  <c:v>435.07974200000001</c:v>
                </c:pt>
                <c:pt idx="824">
                  <c:v>435.07974200000001</c:v>
                </c:pt>
                <c:pt idx="825">
                  <c:v>477.05191000000002</c:v>
                </c:pt>
                <c:pt idx="826">
                  <c:v>440.04049700000002</c:v>
                </c:pt>
                <c:pt idx="827">
                  <c:v>385.67193600000002</c:v>
                </c:pt>
                <c:pt idx="828">
                  <c:v>388.24115</c:v>
                </c:pt>
                <c:pt idx="829">
                  <c:v>335.26007099999998</c:v>
                </c:pt>
                <c:pt idx="830">
                  <c:v>335.26007099999998</c:v>
                </c:pt>
                <c:pt idx="831">
                  <c:v>337.60211199999998</c:v>
                </c:pt>
                <c:pt idx="832">
                  <c:v>368.10189800000001</c:v>
                </c:pt>
                <c:pt idx="833">
                  <c:v>368.10189800000001</c:v>
                </c:pt>
                <c:pt idx="834">
                  <c:v>387.18310500000001</c:v>
                </c:pt>
                <c:pt idx="835">
                  <c:v>365.57000699999998</c:v>
                </c:pt>
                <c:pt idx="836">
                  <c:v>365.57000699999998</c:v>
                </c:pt>
                <c:pt idx="837">
                  <c:v>365.57000699999998</c:v>
                </c:pt>
                <c:pt idx="838">
                  <c:v>365.57000699999998</c:v>
                </c:pt>
                <c:pt idx="839">
                  <c:v>377.26886000000002</c:v>
                </c:pt>
                <c:pt idx="840">
                  <c:v>364.839203</c:v>
                </c:pt>
                <c:pt idx="841">
                  <c:v>365.81228599999997</c:v>
                </c:pt>
                <c:pt idx="842">
                  <c:v>365.81228599999997</c:v>
                </c:pt>
                <c:pt idx="843">
                  <c:v>365.81228599999997</c:v>
                </c:pt>
                <c:pt idx="844">
                  <c:v>389.019226</c:v>
                </c:pt>
                <c:pt idx="845">
                  <c:v>385.54437300000001</c:v>
                </c:pt>
                <c:pt idx="846">
                  <c:v>385.54437300000001</c:v>
                </c:pt>
                <c:pt idx="847">
                  <c:v>385.54437300000001</c:v>
                </c:pt>
                <c:pt idx="848">
                  <c:v>385.54437300000001</c:v>
                </c:pt>
                <c:pt idx="849">
                  <c:v>385.54437300000001</c:v>
                </c:pt>
                <c:pt idx="850">
                  <c:v>385.54437300000001</c:v>
                </c:pt>
                <c:pt idx="851">
                  <c:v>385.54437300000001</c:v>
                </c:pt>
                <c:pt idx="852">
                  <c:v>385.54437300000001</c:v>
                </c:pt>
                <c:pt idx="853">
                  <c:v>341.78607199999999</c:v>
                </c:pt>
                <c:pt idx="854">
                  <c:v>320.58554099999998</c:v>
                </c:pt>
                <c:pt idx="855">
                  <c:v>320.58554099999998</c:v>
                </c:pt>
                <c:pt idx="856">
                  <c:v>349.35665899999998</c:v>
                </c:pt>
                <c:pt idx="857">
                  <c:v>354.96527099999997</c:v>
                </c:pt>
                <c:pt idx="858">
                  <c:v>354.96527099999997</c:v>
                </c:pt>
                <c:pt idx="859">
                  <c:v>353.23129299999999</c:v>
                </c:pt>
                <c:pt idx="860">
                  <c:v>341.02114899999998</c:v>
                </c:pt>
                <c:pt idx="861">
                  <c:v>342.11978099999999</c:v>
                </c:pt>
                <c:pt idx="862">
                  <c:v>342.11978099999999</c:v>
                </c:pt>
                <c:pt idx="863">
                  <c:v>351.45565800000003</c:v>
                </c:pt>
                <c:pt idx="864">
                  <c:v>351.45565800000003</c:v>
                </c:pt>
                <c:pt idx="865">
                  <c:v>351.45565800000003</c:v>
                </c:pt>
                <c:pt idx="866">
                  <c:v>361.21162400000003</c:v>
                </c:pt>
                <c:pt idx="867">
                  <c:v>370.96758999999997</c:v>
                </c:pt>
                <c:pt idx="868">
                  <c:v>370.96758999999997</c:v>
                </c:pt>
                <c:pt idx="869">
                  <c:v>375.14205900000002</c:v>
                </c:pt>
                <c:pt idx="870">
                  <c:v>377.44183299999997</c:v>
                </c:pt>
                <c:pt idx="871">
                  <c:v>366.22900399999997</c:v>
                </c:pt>
                <c:pt idx="872">
                  <c:v>366.22900399999997</c:v>
                </c:pt>
                <c:pt idx="873">
                  <c:v>366.22900399999997</c:v>
                </c:pt>
                <c:pt idx="874">
                  <c:v>379.935608</c:v>
                </c:pt>
                <c:pt idx="875">
                  <c:v>392.18997200000001</c:v>
                </c:pt>
                <c:pt idx="876">
                  <c:v>413.77298000000002</c:v>
                </c:pt>
                <c:pt idx="877">
                  <c:v>413.77298000000002</c:v>
                </c:pt>
                <c:pt idx="878">
                  <c:v>409.76669299999998</c:v>
                </c:pt>
                <c:pt idx="879">
                  <c:v>409.76669299999998</c:v>
                </c:pt>
                <c:pt idx="880">
                  <c:v>409.76669299999998</c:v>
                </c:pt>
                <c:pt idx="881">
                  <c:v>409.76669299999998</c:v>
                </c:pt>
                <c:pt idx="882">
                  <c:v>409.76669299999998</c:v>
                </c:pt>
                <c:pt idx="883">
                  <c:v>409.76669299999998</c:v>
                </c:pt>
                <c:pt idx="884">
                  <c:v>406.21777300000002</c:v>
                </c:pt>
                <c:pt idx="885">
                  <c:v>406.21777300000002</c:v>
                </c:pt>
                <c:pt idx="886">
                  <c:v>406.21777300000002</c:v>
                </c:pt>
                <c:pt idx="887">
                  <c:v>393.888306</c:v>
                </c:pt>
                <c:pt idx="888">
                  <c:v>393.888306</c:v>
                </c:pt>
                <c:pt idx="889">
                  <c:v>393.888306</c:v>
                </c:pt>
                <c:pt idx="890">
                  <c:v>403.99704000000003</c:v>
                </c:pt>
                <c:pt idx="891">
                  <c:v>403.99704000000003</c:v>
                </c:pt>
                <c:pt idx="892">
                  <c:v>403.99704000000003</c:v>
                </c:pt>
                <c:pt idx="893">
                  <c:v>386.73010299999999</c:v>
                </c:pt>
                <c:pt idx="894">
                  <c:v>383.15673800000002</c:v>
                </c:pt>
                <c:pt idx="895">
                  <c:v>383.15673800000002</c:v>
                </c:pt>
                <c:pt idx="896">
                  <c:v>387.60217299999999</c:v>
                </c:pt>
                <c:pt idx="897">
                  <c:v>402.141998</c:v>
                </c:pt>
                <c:pt idx="898">
                  <c:v>414.06735200000003</c:v>
                </c:pt>
                <c:pt idx="899">
                  <c:v>414.06735200000003</c:v>
                </c:pt>
                <c:pt idx="900">
                  <c:v>414.06735200000003</c:v>
                </c:pt>
                <c:pt idx="901">
                  <c:v>454.71929899999998</c:v>
                </c:pt>
                <c:pt idx="902">
                  <c:v>454.71929899999998</c:v>
                </c:pt>
                <c:pt idx="903">
                  <c:v>435.71313500000002</c:v>
                </c:pt>
                <c:pt idx="904">
                  <c:v>435.71313500000002</c:v>
                </c:pt>
                <c:pt idx="905">
                  <c:v>435.71313500000002</c:v>
                </c:pt>
                <c:pt idx="906">
                  <c:v>435.71313500000002</c:v>
                </c:pt>
                <c:pt idx="907">
                  <c:v>453.554779</c:v>
                </c:pt>
                <c:pt idx="908">
                  <c:v>444.16305499999999</c:v>
                </c:pt>
                <c:pt idx="909">
                  <c:v>449.67962599999998</c:v>
                </c:pt>
                <c:pt idx="910">
                  <c:v>449.67962599999998</c:v>
                </c:pt>
                <c:pt idx="911">
                  <c:v>449.67962599999998</c:v>
                </c:pt>
                <c:pt idx="912">
                  <c:v>449.67962599999998</c:v>
                </c:pt>
                <c:pt idx="913">
                  <c:v>449.67962599999998</c:v>
                </c:pt>
                <c:pt idx="914">
                  <c:v>449.67962599999998</c:v>
                </c:pt>
                <c:pt idx="915">
                  <c:v>449.67962599999998</c:v>
                </c:pt>
                <c:pt idx="916">
                  <c:v>449.67962599999998</c:v>
                </c:pt>
                <c:pt idx="917">
                  <c:v>449.67962599999998</c:v>
                </c:pt>
                <c:pt idx="918">
                  <c:v>449.67962599999998</c:v>
                </c:pt>
                <c:pt idx="919">
                  <c:v>449.67962599999998</c:v>
                </c:pt>
                <c:pt idx="920">
                  <c:v>449.67962599999998</c:v>
                </c:pt>
                <c:pt idx="921">
                  <c:v>449.67962599999998</c:v>
                </c:pt>
                <c:pt idx="922">
                  <c:v>449.67962599999998</c:v>
                </c:pt>
                <c:pt idx="923">
                  <c:v>449.67962599999998</c:v>
                </c:pt>
                <c:pt idx="924">
                  <c:v>449.67962599999998</c:v>
                </c:pt>
                <c:pt idx="925">
                  <c:v>462.96054099999998</c:v>
                </c:pt>
                <c:pt idx="926">
                  <c:v>462.96054099999998</c:v>
                </c:pt>
                <c:pt idx="927">
                  <c:v>461.00528000000003</c:v>
                </c:pt>
                <c:pt idx="928">
                  <c:v>461.00528000000003</c:v>
                </c:pt>
                <c:pt idx="929">
                  <c:v>461.00528000000003</c:v>
                </c:pt>
                <c:pt idx="930">
                  <c:v>461.00528000000003</c:v>
                </c:pt>
                <c:pt idx="931">
                  <c:v>461.00528000000003</c:v>
                </c:pt>
                <c:pt idx="932">
                  <c:v>461.00528000000003</c:v>
                </c:pt>
                <c:pt idx="933">
                  <c:v>461.00528000000003</c:v>
                </c:pt>
                <c:pt idx="934">
                  <c:v>461.00528000000003</c:v>
                </c:pt>
                <c:pt idx="935">
                  <c:v>461.00528000000003</c:v>
                </c:pt>
                <c:pt idx="936">
                  <c:v>461.00528000000003</c:v>
                </c:pt>
                <c:pt idx="937">
                  <c:v>461.00528000000003</c:v>
                </c:pt>
                <c:pt idx="938">
                  <c:v>461.00528000000003</c:v>
                </c:pt>
                <c:pt idx="939">
                  <c:v>461.00528000000003</c:v>
                </c:pt>
                <c:pt idx="940">
                  <c:v>461.00528000000003</c:v>
                </c:pt>
                <c:pt idx="941">
                  <c:v>461.00528000000003</c:v>
                </c:pt>
                <c:pt idx="942">
                  <c:v>461.00528000000003</c:v>
                </c:pt>
                <c:pt idx="943">
                  <c:v>461.00528000000003</c:v>
                </c:pt>
                <c:pt idx="944">
                  <c:v>474.62643400000002</c:v>
                </c:pt>
                <c:pt idx="945">
                  <c:v>460.14984099999998</c:v>
                </c:pt>
                <c:pt idx="946">
                  <c:v>460.14984099999998</c:v>
                </c:pt>
                <c:pt idx="947">
                  <c:v>447.55908199999999</c:v>
                </c:pt>
                <c:pt idx="948">
                  <c:v>447.55908199999999</c:v>
                </c:pt>
                <c:pt idx="949">
                  <c:v>447.55908199999999</c:v>
                </c:pt>
                <c:pt idx="950">
                  <c:v>447.55908199999999</c:v>
                </c:pt>
                <c:pt idx="951">
                  <c:v>480.36007699999999</c:v>
                </c:pt>
                <c:pt idx="952">
                  <c:v>480.36007699999999</c:v>
                </c:pt>
                <c:pt idx="953">
                  <c:v>480.36007699999999</c:v>
                </c:pt>
                <c:pt idx="954">
                  <c:v>480.36007699999999</c:v>
                </c:pt>
                <c:pt idx="955">
                  <c:v>480.36007699999999</c:v>
                </c:pt>
                <c:pt idx="956">
                  <c:v>480.36007699999999</c:v>
                </c:pt>
                <c:pt idx="957">
                  <c:v>480.36007699999999</c:v>
                </c:pt>
                <c:pt idx="958">
                  <c:v>479.48406999999997</c:v>
                </c:pt>
                <c:pt idx="959">
                  <c:v>479.48406999999997</c:v>
                </c:pt>
                <c:pt idx="960">
                  <c:v>479.48406999999997</c:v>
                </c:pt>
                <c:pt idx="961">
                  <c:v>479.48406999999997</c:v>
                </c:pt>
                <c:pt idx="962">
                  <c:v>479.48406999999997</c:v>
                </c:pt>
                <c:pt idx="963">
                  <c:v>479.48406999999997</c:v>
                </c:pt>
                <c:pt idx="964">
                  <c:v>479.48406999999997</c:v>
                </c:pt>
                <c:pt idx="965">
                  <c:v>479.48406999999997</c:v>
                </c:pt>
                <c:pt idx="966">
                  <c:v>479.48406999999997</c:v>
                </c:pt>
                <c:pt idx="967">
                  <c:v>479.48406999999997</c:v>
                </c:pt>
                <c:pt idx="968">
                  <c:v>479.48406999999997</c:v>
                </c:pt>
                <c:pt idx="969">
                  <c:v>479.48406999999997</c:v>
                </c:pt>
                <c:pt idx="970">
                  <c:v>479.48406999999997</c:v>
                </c:pt>
                <c:pt idx="971">
                  <c:v>479.48406999999997</c:v>
                </c:pt>
                <c:pt idx="972">
                  <c:v>479.48406999999997</c:v>
                </c:pt>
                <c:pt idx="973">
                  <c:v>479.48406999999997</c:v>
                </c:pt>
                <c:pt idx="974">
                  <c:v>479.48406999999997</c:v>
                </c:pt>
                <c:pt idx="975">
                  <c:v>479.48406999999997</c:v>
                </c:pt>
                <c:pt idx="976">
                  <c:v>479.48406999999997</c:v>
                </c:pt>
                <c:pt idx="977">
                  <c:v>479.48406999999997</c:v>
                </c:pt>
                <c:pt idx="978">
                  <c:v>479.48406999999997</c:v>
                </c:pt>
                <c:pt idx="979">
                  <c:v>479.48406999999997</c:v>
                </c:pt>
                <c:pt idx="980">
                  <c:v>479.48406999999997</c:v>
                </c:pt>
                <c:pt idx="981">
                  <c:v>479.48406999999997</c:v>
                </c:pt>
                <c:pt idx="982">
                  <c:v>479.48406999999997</c:v>
                </c:pt>
                <c:pt idx="983">
                  <c:v>479.48406999999997</c:v>
                </c:pt>
                <c:pt idx="984">
                  <c:v>479.48406999999997</c:v>
                </c:pt>
                <c:pt idx="985">
                  <c:v>479.48406999999997</c:v>
                </c:pt>
                <c:pt idx="986">
                  <c:v>471.63043199999998</c:v>
                </c:pt>
                <c:pt idx="987">
                  <c:v>471.63043199999998</c:v>
                </c:pt>
                <c:pt idx="988">
                  <c:v>471.63043199999998</c:v>
                </c:pt>
                <c:pt idx="989">
                  <c:v>471.63043199999998</c:v>
                </c:pt>
                <c:pt idx="990">
                  <c:v>471.63043199999998</c:v>
                </c:pt>
                <c:pt idx="991">
                  <c:v>471.63043199999998</c:v>
                </c:pt>
                <c:pt idx="992">
                  <c:v>471.63043199999998</c:v>
                </c:pt>
                <c:pt idx="993">
                  <c:v>471.63043199999998</c:v>
                </c:pt>
                <c:pt idx="994">
                  <c:v>471.63043199999998</c:v>
                </c:pt>
                <c:pt idx="995">
                  <c:v>471.63043199999998</c:v>
                </c:pt>
                <c:pt idx="996">
                  <c:v>471.63043199999998</c:v>
                </c:pt>
                <c:pt idx="997">
                  <c:v>471.63043199999998</c:v>
                </c:pt>
                <c:pt idx="998">
                  <c:v>471.63043199999998</c:v>
                </c:pt>
                <c:pt idx="999">
                  <c:v>471.63043199999998</c:v>
                </c:pt>
                <c:pt idx="1000">
                  <c:v>471.63043199999998</c:v>
                </c:pt>
                <c:pt idx="1001">
                  <c:v>471.63043199999998</c:v>
                </c:pt>
                <c:pt idx="1002">
                  <c:v>471.63043199999998</c:v>
                </c:pt>
                <c:pt idx="1003">
                  <c:v>471.63043199999998</c:v>
                </c:pt>
                <c:pt idx="1004">
                  <c:v>471.63043199999998</c:v>
                </c:pt>
                <c:pt idx="1005">
                  <c:v>509.74456800000002</c:v>
                </c:pt>
                <c:pt idx="1006">
                  <c:v>509.74456800000002</c:v>
                </c:pt>
                <c:pt idx="1007">
                  <c:v>509.74456800000002</c:v>
                </c:pt>
                <c:pt idx="1008">
                  <c:v>509.74456800000002</c:v>
                </c:pt>
                <c:pt idx="1009">
                  <c:v>509.74456800000002</c:v>
                </c:pt>
                <c:pt idx="1010">
                  <c:v>509.74456800000002</c:v>
                </c:pt>
                <c:pt idx="1011">
                  <c:v>509.74456800000002</c:v>
                </c:pt>
                <c:pt idx="1012">
                  <c:v>549.48663299999998</c:v>
                </c:pt>
                <c:pt idx="1013">
                  <c:v>549.48663299999998</c:v>
                </c:pt>
                <c:pt idx="1014">
                  <c:v>549.48663299999998</c:v>
                </c:pt>
                <c:pt idx="1015">
                  <c:v>549.48663299999998</c:v>
                </c:pt>
                <c:pt idx="1016">
                  <c:v>558.06811500000003</c:v>
                </c:pt>
                <c:pt idx="1017">
                  <c:v>558.06811500000003</c:v>
                </c:pt>
                <c:pt idx="1018">
                  <c:v>558.06811500000003</c:v>
                </c:pt>
                <c:pt idx="1019">
                  <c:v>608.45404099999996</c:v>
                </c:pt>
                <c:pt idx="1020">
                  <c:v>608.45404099999996</c:v>
                </c:pt>
                <c:pt idx="1021">
                  <c:v>608.45404099999996</c:v>
                </c:pt>
                <c:pt idx="1022">
                  <c:v>608.45404099999996</c:v>
                </c:pt>
                <c:pt idx="1023">
                  <c:v>608.45404099999996</c:v>
                </c:pt>
                <c:pt idx="1024">
                  <c:v>608.45404099999996</c:v>
                </c:pt>
                <c:pt idx="1025">
                  <c:v>608.45404099999996</c:v>
                </c:pt>
                <c:pt idx="1026">
                  <c:v>608.45404099999996</c:v>
                </c:pt>
                <c:pt idx="1027">
                  <c:v>603.89776600000005</c:v>
                </c:pt>
                <c:pt idx="1028">
                  <c:v>603.89776600000005</c:v>
                </c:pt>
                <c:pt idx="1029">
                  <c:v>603.89776600000005</c:v>
                </c:pt>
                <c:pt idx="1030">
                  <c:v>603.89776600000005</c:v>
                </c:pt>
                <c:pt idx="1031">
                  <c:v>603.89776600000005</c:v>
                </c:pt>
                <c:pt idx="1032">
                  <c:v>603.89776600000005</c:v>
                </c:pt>
                <c:pt idx="1033">
                  <c:v>603.89776600000005</c:v>
                </c:pt>
                <c:pt idx="1034">
                  <c:v>603.89776600000005</c:v>
                </c:pt>
                <c:pt idx="1035">
                  <c:v>603.89776600000005</c:v>
                </c:pt>
                <c:pt idx="1036">
                  <c:v>603.89776600000005</c:v>
                </c:pt>
                <c:pt idx="1037">
                  <c:v>603.89776600000005</c:v>
                </c:pt>
                <c:pt idx="1038">
                  <c:v>570.686646</c:v>
                </c:pt>
                <c:pt idx="1039">
                  <c:v>570.686646</c:v>
                </c:pt>
                <c:pt idx="1040">
                  <c:v>570.686646</c:v>
                </c:pt>
                <c:pt idx="1041">
                  <c:v>570.686646</c:v>
                </c:pt>
                <c:pt idx="1042">
                  <c:v>518.80114700000001</c:v>
                </c:pt>
                <c:pt idx="1043">
                  <c:v>518.80114700000001</c:v>
                </c:pt>
                <c:pt idx="1044">
                  <c:v>518.80114700000001</c:v>
                </c:pt>
                <c:pt idx="1045">
                  <c:v>518.80114700000001</c:v>
                </c:pt>
                <c:pt idx="1046">
                  <c:v>518.80114700000001</c:v>
                </c:pt>
                <c:pt idx="1047">
                  <c:v>518.80114700000001</c:v>
                </c:pt>
                <c:pt idx="1048">
                  <c:v>518.80114700000001</c:v>
                </c:pt>
                <c:pt idx="1049">
                  <c:v>518.80114700000001</c:v>
                </c:pt>
                <c:pt idx="1050">
                  <c:v>518.80114700000001</c:v>
                </c:pt>
                <c:pt idx="1051">
                  <c:v>518.80114700000001</c:v>
                </c:pt>
                <c:pt idx="1052">
                  <c:v>517.49371299999996</c:v>
                </c:pt>
                <c:pt idx="1053">
                  <c:v>517.49371299999996</c:v>
                </c:pt>
                <c:pt idx="1054">
                  <c:v>517.49371299999996</c:v>
                </c:pt>
                <c:pt idx="1055">
                  <c:v>517.49371299999996</c:v>
                </c:pt>
                <c:pt idx="1056">
                  <c:v>517.49371299999996</c:v>
                </c:pt>
                <c:pt idx="1057">
                  <c:v>517.49371299999996</c:v>
                </c:pt>
                <c:pt idx="1058">
                  <c:v>517.49371299999996</c:v>
                </c:pt>
                <c:pt idx="1059">
                  <c:v>517.49371299999996</c:v>
                </c:pt>
                <c:pt idx="1060">
                  <c:v>538.22979699999996</c:v>
                </c:pt>
                <c:pt idx="1061">
                  <c:v>538.22979699999996</c:v>
                </c:pt>
                <c:pt idx="1062">
                  <c:v>538.22979699999996</c:v>
                </c:pt>
                <c:pt idx="1063">
                  <c:v>538.22979699999996</c:v>
                </c:pt>
                <c:pt idx="1064">
                  <c:v>538.22979699999996</c:v>
                </c:pt>
                <c:pt idx="1065">
                  <c:v>538.22979699999996</c:v>
                </c:pt>
                <c:pt idx="1066">
                  <c:v>538.22979699999996</c:v>
                </c:pt>
                <c:pt idx="1067">
                  <c:v>538.22979699999996</c:v>
                </c:pt>
                <c:pt idx="1068">
                  <c:v>538.22979699999996</c:v>
                </c:pt>
                <c:pt idx="1069">
                  <c:v>538.22979699999996</c:v>
                </c:pt>
                <c:pt idx="1070">
                  <c:v>538.22979699999996</c:v>
                </c:pt>
                <c:pt idx="1071">
                  <c:v>538.22979699999996</c:v>
                </c:pt>
                <c:pt idx="1072">
                  <c:v>538.22979699999996</c:v>
                </c:pt>
                <c:pt idx="1073">
                  <c:v>538.22979699999996</c:v>
                </c:pt>
                <c:pt idx="1074">
                  <c:v>538.22979699999996</c:v>
                </c:pt>
                <c:pt idx="1075">
                  <c:v>538.22979699999996</c:v>
                </c:pt>
                <c:pt idx="1076">
                  <c:v>538.22979699999996</c:v>
                </c:pt>
                <c:pt idx="1077">
                  <c:v>538.22979699999996</c:v>
                </c:pt>
                <c:pt idx="1078">
                  <c:v>538.22979699999996</c:v>
                </c:pt>
                <c:pt idx="1079">
                  <c:v>538.22979699999996</c:v>
                </c:pt>
                <c:pt idx="1080">
                  <c:v>538.22979699999996</c:v>
                </c:pt>
                <c:pt idx="1081">
                  <c:v>538.22979699999996</c:v>
                </c:pt>
                <c:pt idx="1082">
                  <c:v>538.22979699999996</c:v>
                </c:pt>
                <c:pt idx="1083">
                  <c:v>538.22979699999996</c:v>
                </c:pt>
                <c:pt idx="1084">
                  <c:v>538.22979699999996</c:v>
                </c:pt>
                <c:pt idx="1085">
                  <c:v>538.22979699999996</c:v>
                </c:pt>
                <c:pt idx="1086">
                  <c:v>538.22979699999996</c:v>
                </c:pt>
                <c:pt idx="1087">
                  <c:v>575.75805700000001</c:v>
                </c:pt>
                <c:pt idx="1088">
                  <c:v>575.75805700000001</c:v>
                </c:pt>
                <c:pt idx="1089">
                  <c:v>575.75805700000001</c:v>
                </c:pt>
                <c:pt idx="1090">
                  <c:v>575.75805700000001</c:v>
                </c:pt>
                <c:pt idx="1091">
                  <c:v>575.75805700000001</c:v>
                </c:pt>
                <c:pt idx="1092">
                  <c:v>575.75805700000001</c:v>
                </c:pt>
                <c:pt idx="1093">
                  <c:v>575.75805700000001</c:v>
                </c:pt>
                <c:pt idx="1094">
                  <c:v>575.75805700000001</c:v>
                </c:pt>
                <c:pt idx="1095">
                  <c:v>575.75805700000001</c:v>
                </c:pt>
                <c:pt idx="1096">
                  <c:v>575.75805700000001</c:v>
                </c:pt>
                <c:pt idx="1097">
                  <c:v>575.75805700000001</c:v>
                </c:pt>
                <c:pt idx="1098">
                  <c:v>575.75805700000001</c:v>
                </c:pt>
                <c:pt idx="1099">
                  <c:v>575.75805700000001</c:v>
                </c:pt>
                <c:pt idx="1100">
                  <c:v>575.75805700000001</c:v>
                </c:pt>
                <c:pt idx="1101">
                  <c:v>575.75805700000001</c:v>
                </c:pt>
                <c:pt idx="1102">
                  <c:v>575.75805700000001</c:v>
                </c:pt>
                <c:pt idx="1103">
                  <c:v>575.75805700000001</c:v>
                </c:pt>
                <c:pt idx="1104">
                  <c:v>575.75805700000001</c:v>
                </c:pt>
                <c:pt idx="1105">
                  <c:v>575.75805700000001</c:v>
                </c:pt>
                <c:pt idx="1106">
                  <c:v>575.75805700000001</c:v>
                </c:pt>
                <c:pt idx="1107">
                  <c:v>614.84252900000001</c:v>
                </c:pt>
                <c:pt idx="1108">
                  <c:v>614.84252900000001</c:v>
                </c:pt>
                <c:pt idx="1109">
                  <c:v>614.84252900000001</c:v>
                </c:pt>
                <c:pt idx="1110">
                  <c:v>614.84252900000001</c:v>
                </c:pt>
                <c:pt idx="1111">
                  <c:v>614.84252900000001</c:v>
                </c:pt>
                <c:pt idx="1112">
                  <c:v>614.84252900000001</c:v>
                </c:pt>
                <c:pt idx="1113">
                  <c:v>614.84252900000001</c:v>
                </c:pt>
                <c:pt idx="1114">
                  <c:v>614.84252900000001</c:v>
                </c:pt>
                <c:pt idx="1115">
                  <c:v>614.84252900000001</c:v>
                </c:pt>
                <c:pt idx="1116">
                  <c:v>614.84252900000001</c:v>
                </c:pt>
                <c:pt idx="1117">
                  <c:v>614.84252900000001</c:v>
                </c:pt>
                <c:pt idx="1118">
                  <c:v>614.84252900000001</c:v>
                </c:pt>
                <c:pt idx="1119">
                  <c:v>614.84252900000001</c:v>
                </c:pt>
                <c:pt idx="1120">
                  <c:v>587.32415800000001</c:v>
                </c:pt>
                <c:pt idx="1121">
                  <c:v>587.32415800000001</c:v>
                </c:pt>
                <c:pt idx="1122">
                  <c:v>587.32415800000001</c:v>
                </c:pt>
                <c:pt idx="1123">
                  <c:v>587.32415800000001</c:v>
                </c:pt>
                <c:pt idx="1124">
                  <c:v>587.32415800000001</c:v>
                </c:pt>
                <c:pt idx="1125">
                  <c:v>587.32415800000001</c:v>
                </c:pt>
                <c:pt idx="1126">
                  <c:v>587.32415800000001</c:v>
                </c:pt>
                <c:pt idx="1127">
                  <c:v>587.32415800000001</c:v>
                </c:pt>
                <c:pt idx="1128">
                  <c:v>587.32415800000001</c:v>
                </c:pt>
                <c:pt idx="1129">
                  <c:v>587.32415800000001</c:v>
                </c:pt>
                <c:pt idx="1130">
                  <c:v>598.35235599999999</c:v>
                </c:pt>
                <c:pt idx="1131">
                  <c:v>598.35235599999999</c:v>
                </c:pt>
                <c:pt idx="1132">
                  <c:v>598.35235599999999</c:v>
                </c:pt>
                <c:pt idx="1133">
                  <c:v>598.35235599999999</c:v>
                </c:pt>
                <c:pt idx="1134">
                  <c:v>598.35235599999999</c:v>
                </c:pt>
                <c:pt idx="1135">
                  <c:v>598.35235599999999</c:v>
                </c:pt>
                <c:pt idx="1136">
                  <c:v>598.35235599999999</c:v>
                </c:pt>
                <c:pt idx="1137">
                  <c:v>598.35235599999999</c:v>
                </c:pt>
                <c:pt idx="1138">
                  <c:v>598.35235599999999</c:v>
                </c:pt>
                <c:pt idx="1139">
                  <c:v>616.70874000000003</c:v>
                </c:pt>
                <c:pt idx="1140">
                  <c:v>569.35418700000002</c:v>
                </c:pt>
                <c:pt idx="1141">
                  <c:v>596.59545900000001</c:v>
                </c:pt>
                <c:pt idx="1142">
                  <c:v>601.908997</c:v>
                </c:pt>
                <c:pt idx="1143">
                  <c:v>573.47912599999995</c:v>
                </c:pt>
                <c:pt idx="1144">
                  <c:v>573.47912599999995</c:v>
                </c:pt>
                <c:pt idx="1145">
                  <c:v>573.47912599999995</c:v>
                </c:pt>
                <c:pt idx="1146">
                  <c:v>573.47912599999995</c:v>
                </c:pt>
                <c:pt idx="1147">
                  <c:v>573.47912599999995</c:v>
                </c:pt>
                <c:pt idx="1148">
                  <c:v>573.47912599999995</c:v>
                </c:pt>
                <c:pt idx="1149">
                  <c:v>573.47912599999995</c:v>
                </c:pt>
                <c:pt idx="1150">
                  <c:v>545.79736300000002</c:v>
                </c:pt>
                <c:pt idx="1151">
                  <c:v>568.56732199999999</c:v>
                </c:pt>
                <c:pt idx="1152">
                  <c:v>568.56732199999999</c:v>
                </c:pt>
                <c:pt idx="1153">
                  <c:v>568.56732199999999</c:v>
                </c:pt>
                <c:pt idx="1154">
                  <c:v>568.56732199999999</c:v>
                </c:pt>
                <c:pt idx="1155">
                  <c:v>568.56732199999999</c:v>
                </c:pt>
                <c:pt idx="1156">
                  <c:v>589.66320800000005</c:v>
                </c:pt>
                <c:pt idx="1157">
                  <c:v>589.66320800000005</c:v>
                </c:pt>
                <c:pt idx="1158">
                  <c:v>589.355591</c:v>
                </c:pt>
                <c:pt idx="1159">
                  <c:v>636.18182400000001</c:v>
                </c:pt>
                <c:pt idx="1160">
                  <c:v>636.18182400000001</c:v>
                </c:pt>
                <c:pt idx="1161">
                  <c:v>636.18182400000001</c:v>
                </c:pt>
                <c:pt idx="1162">
                  <c:v>636.18182400000001</c:v>
                </c:pt>
                <c:pt idx="1163">
                  <c:v>636.18182400000001</c:v>
                </c:pt>
                <c:pt idx="1164">
                  <c:v>636.18182400000001</c:v>
                </c:pt>
                <c:pt idx="1165">
                  <c:v>636.18182400000001</c:v>
                </c:pt>
                <c:pt idx="1166">
                  <c:v>642.86895800000002</c:v>
                </c:pt>
                <c:pt idx="1167">
                  <c:v>642.86895800000002</c:v>
                </c:pt>
                <c:pt idx="1168">
                  <c:v>638.29083300000002</c:v>
                </c:pt>
                <c:pt idx="1169">
                  <c:v>609.81787099999997</c:v>
                </c:pt>
                <c:pt idx="1170">
                  <c:v>609.81787099999997</c:v>
                </c:pt>
                <c:pt idx="1171">
                  <c:v>609.81787099999997</c:v>
                </c:pt>
                <c:pt idx="1172">
                  <c:v>609.81787099999997</c:v>
                </c:pt>
                <c:pt idx="1173">
                  <c:v>634.85418700000002</c:v>
                </c:pt>
                <c:pt idx="1174">
                  <c:v>583.71460000000002</c:v>
                </c:pt>
                <c:pt idx="1175">
                  <c:v>611.60717799999998</c:v>
                </c:pt>
                <c:pt idx="1176">
                  <c:v>611.60717799999998</c:v>
                </c:pt>
                <c:pt idx="1177">
                  <c:v>611.60717799999998</c:v>
                </c:pt>
                <c:pt idx="1178">
                  <c:v>682.64233400000001</c:v>
                </c:pt>
                <c:pt idx="1179">
                  <c:v>730.39733899999999</c:v>
                </c:pt>
                <c:pt idx="1180">
                  <c:v>731.52014199999996</c:v>
                </c:pt>
                <c:pt idx="1181">
                  <c:v>737.803406</c:v>
                </c:pt>
                <c:pt idx="1182">
                  <c:v>737.803406</c:v>
                </c:pt>
                <c:pt idx="1183">
                  <c:v>730.36755400000004</c:v>
                </c:pt>
                <c:pt idx="1184">
                  <c:v>975.50769000000003</c:v>
                </c:pt>
                <c:pt idx="1185">
                  <c:v>975.50769000000003</c:v>
                </c:pt>
                <c:pt idx="1186">
                  <c:v>975.50769000000003</c:v>
                </c:pt>
                <c:pt idx="1187">
                  <c:v>1040.2330320000001</c:v>
                </c:pt>
                <c:pt idx="1188">
                  <c:v>1040.2330320000001</c:v>
                </c:pt>
                <c:pt idx="1189">
                  <c:v>1207.112183</c:v>
                </c:pt>
                <c:pt idx="1190">
                  <c:v>1207.112183</c:v>
                </c:pt>
                <c:pt idx="1191">
                  <c:v>1207.112183</c:v>
                </c:pt>
                <c:pt idx="1192">
                  <c:v>1262.2467039999999</c:v>
                </c:pt>
                <c:pt idx="1193">
                  <c:v>1090.1453859999999</c:v>
                </c:pt>
                <c:pt idx="1194">
                  <c:v>1090.1453859999999</c:v>
                </c:pt>
                <c:pt idx="1195">
                  <c:v>1090.1453859999999</c:v>
                </c:pt>
                <c:pt idx="1196">
                  <c:v>1090.1453859999999</c:v>
                </c:pt>
                <c:pt idx="1197">
                  <c:v>1090.1453859999999</c:v>
                </c:pt>
                <c:pt idx="1198">
                  <c:v>1090.1453859999999</c:v>
                </c:pt>
                <c:pt idx="1199">
                  <c:v>1090.1453859999999</c:v>
                </c:pt>
                <c:pt idx="1200">
                  <c:v>1233.5375979999999</c:v>
                </c:pt>
                <c:pt idx="1201">
                  <c:v>1230.172241</c:v>
                </c:pt>
                <c:pt idx="1202">
                  <c:v>1257.2795410000001</c:v>
                </c:pt>
                <c:pt idx="1203">
                  <c:v>1377.2958980000001</c:v>
                </c:pt>
                <c:pt idx="1204">
                  <c:v>1391.609375</c:v>
                </c:pt>
                <c:pt idx="1205">
                  <c:v>1391.609375</c:v>
                </c:pt>
                <c:pt idx="1206">
                  <c:v>1391.609375</c:v>
                </c:pt>
                <c:pt idx="1207">
                  <c:v>1391.609375</c:v>
                </c:pt>
                <c:pt idx="1208">
                  <c:v>1391.609375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8-4CEB-95D4-B2A044D18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213176"/>
        <c:axId val="419213504"/>
      </c:lineChart>
      <c:catAx>
        <c:axId val="419213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13504"/>
        <c:crosses val="autoZero"/>
        <c:auto val="1"/>
        <c:lblAlgn val="ctr"/>
        <c:lblOffset val="100"/>
        <c:noMultiLvlLbl val="0"/>
      </c:catAx>
      <c:valAx>
        <c:axId val="4192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13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'export-dextracker-20190425'!$S$1</c:f>
              <c:strCache>
                <c:ptCount val="1"/>
                <c:pt idx="0">
                  <c:v>realt 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'export-dextracker-20190425'!$S$2:$S$1210</c:f>
              <c:numCache>
                <c:formatCode>0%</c:formatCode>
                <c:ptCount val="1209"/>
                <c:pt idx="0">
                  <c:v>0</c:v>
                </c:pt>
                <c:pt idx="1">
                  <c:v>9.6345376143433734E-3</c:v>
                </c:pt>
                <c:pt idx="2">
                  <c:v>-4.7802593873347732E-2</c:v>
                </c:pt>
                <c:pt idx="3">
                  <c:v>-1.1100150731688577E-2</c:v>
                </c:pt>
                <c:pt idx="4">
                  <c:v>2.5772633231896489E-4</c:v>
                </c:pt>
                <c:pt idx="5">
                  <c:v>-2.5631911271237377E-2</c:v>
                </c:pt>
                <c:pt idx="6">
                  <c:v>4.3264990330437833E-2</c:v>
                </c:pt>
                <c:pt idx="7">
                  <c:v>2.0237112766807456E-2</c:v>
                </c:pt>
                <c:pt idx="8">
                  <c:v>-3.9086497535870866E-2</c:v>
                </c:pt>
                <c:pt idx="9">
                  <c:v>1.459738880120544E-2</c:v>
                </c:pt>
                <c:pt idx="10">
                  <c:v>-8.0247265168485848E-2</c:v>
                </c:pt>
                <c:pt idx="11">
                  <c:v>7.5298997915348609E-2</c:v>
                </c:pt>
                <c:pt idx="12">
                  <c:v>6.0271084064668582E-3</c:v>
                </c:pt>
                <c:pt idx="13">
                  <c:v>4.2713929940252082E-2</c:v>
                </c:pt>
                <c:pt idx="14">
                  <c:v>-5.8662776185642584E-3</c:v>
                </c:pt>
                <c:pt idx="15">
                  <c:v>1.0031424561022911E-2</c:v>
                </c:pt>
                <c:pt idx="16">
                  <c:v>3.2397981078049407E-2</c:v>
                </c:pt>
                <c:pt idx="17">
                  <c:v>-1.8624649721661158E-2</c:v>
                </c:pt>
                <c:pt idx="18">
                  <c:v>2.5372842164364275E-2</c:v>
                </c:pt>
                <c:pt idx="19">
                  <c:v>-7.8227348235664611E-3</c:v>
                </c:pt>
                <c:pt idx="20">
                  <c:v>-1.4733114504692455E-2</c:v>
                </c:pt>
                <c:pt idx="21">
                  <c:v>-3.8055167711146658E-4</c:v>
                </c:pt>
                <c:pt idx="22">
                  <c:v>-6.8036075928570403E-2</c:v>
                </c:pt>
                <c:pt idx="23">
                  <c:v>-1.4087477373188044E-2</c:v>
                </c:pt>
                <c:pt idx="24">
                  <c:v>2.5376274313649326E-2</c:v>
                </c:pt>
                <c:pt idx="25">
                  <c:v>2.1280933220896112E-2</c:v>
                </c:pt>
                <c:pt idx="26">
                  <c:v>-1.9673680929918076E-2</c:v>
                </c:pt>
                <c:pt idx="27">
                  <c:v>-1.6061341317130742E-2</c:v>
                </c:pt>
                <c:pt idx="28">
                  <c:v>3.7905764853261733E-3</c:v>
                </c:pt>
                <c:pt idx="29">
                  <c:v>6.322385487700392E-3</c:v>
                </c:pt>
                <c:pt idx="30">
                  <c:v>4.0478342401254934E-3</c:v>
                </c:pt>
                <c:pt idx="31">
                  <c:v>9.7445494858490241E-3</c:v>
                </c:pt>
                <c:pt idx="32">
                  <c:v>3.6118817982742774E-2</c:v>
                </c:pt>
                <c:pt idx="33">
                  <c:v>-4.4862780295451252E-2</c:v>
                </c:pt>
                <c:pt idx="34">
                  <c:v>-3.4303435844497382E-2</c:v>
                </c:pt>
                <c:pt idx="35">
                  <c:v>2.1362585100358922E-2</c:v>
                </c:pt>
                <c:pt idx="36">
                  <c:v>2.2327810860484996E-2</c:v>
                </c:pt>
                <c:pt idx="37">
                  <c:v>-2.0086740304912632E-2</c:v>
                </c:pt>
                <c:pt idx="38">
                  <c:v>1.4441221929474763E-3</c:v>
                </c:pt>
                <c:pt idx="39">
                  <c:v>-1.497047442788641E-2</c:v>
                </c:pt>
                <c:pt idx="40">
                  <c:v>5.6477762673983987E-2</c:v>
                </c:pt>
                <c:pt idx="41">
                  <c:v>3.3734738329939937E-2</c:v>
                </c:pt>
                <c:pt idx="42">
                  <c:v>4.6585708536694866E-3</c:v>
                </c:pt>
                <c:pt idx="43">
                  <c:v>-4.1285692150548246E-2</c:v>
                </c:pt>
                <c:pt idx="44">
                  <c:v>-7.2650998312800549E-3</c:v>
                </c:pt>
                <c:pt idx="45">
                  <c:v>3.0520268647681526E-2</c:v>
                </c:pt>
                <c:pt idx="46">
                  <c:v>-2.6588352698503227E-2</c:v>
                </c:pt>
                <c:pt idx="47">
                  <c:v>-3.2312765052511357E-2</c:v>
                </c:pt>
                <c:pt idx="48">
                  <c:v>1.1557087419215187E-2</c:v>
                </c:pt>
                <c:pt idx="49">
                  <c:v>6.8745336967789686E-2</c:v>
                </c:pt>
                <c:pt idx="50">
                  <c:v>-2.5657441004954089E-2</c:v>
                </c:pt>
                <c:pt idx="51">
                  <c:v>-9.4249226118554869E-3</c:v>
                </c:pt>
                <c:pt idx="52">
                  <c:v>-1.5786340618100119E-2</c:v>
                </c:pt>
                <c:pt idx="53">
                  <c:v>-2.4789393182906877E-2</c:v>
                </c:pt>
                <c:pt idx="54">
                  <c:v>2.5554494679442832E-2</c:v>
                </c:pt>
                <c:pt idx="55">
                  <c:v>1.3683014077996722E-2</c:v>
                </c:pt>
                <c:pt idx="56">
                  <c:v>4.8132028260793526E-2</c:v>
                </c:pt>
                <c:pt idx="57">
                  <c:v>-4.3225720698195517E-2</c:v>
                </c:pt>
                <c:pt idx="58">
                  <c:v>-3.362341584787748E-2</c:v>
                </c:pt>
                <c:pt idx="59">
                  <c:v>9.4446369707973778E-4</c:v>
                </c:pt>
                <c:pt idx="60">
                  <c:v>1.0703103763624116E-3</c:v>
                </c:pt>
                <c:pt idx="61">
                  <c:v>4.0549778564128048E-3</c:v>
                </c:pt>
                <c:pt idx="62">
                  <c:v>5.0033857852412973E-3</c:v>
                </c:pt>
                <c:pt idx="63">
                  <c:v>4.0964458596997695E-3</c:v>
                </c:pt>
                <c:pt idx="64">
                  <c:v>2.1365975891361782E-2</c:v>
                </c:pt>
                <c:pt idx="65">
                  <c:v>2.4332101105453653E-3</c:v>
                </c:pt>
                <c:pt idx="66">
                  <c:v>0.11066636195935595</c:v>
                </c:pt>
                <c:pt idx="67">
                  <c:v>-4.7999809233563416E-2</c:v>
                </c:pt>
                <c:pt idx="68">
                  <c:v>-8.9052282202601404E-2</c:v>
                </c:pt>
                <c:pt idx="69">
                  <c:v>-3.121657447640418E-2</c:v>
                </c:pt>
                <c:pt idx="70">
                  <c:v>4.1953664831232793E-2</c:v>
                </c:pt>
                <c:pt idx="71">
                  <c:v>2.3700142245322919E-2</c:v>
                </c:pt>
                <c:pt idx="72">
                  <c:v>1.9972085323348935E-2</c:v>
                </c:pt>
                <c:pt idx="73">
                  <c:v>-2.1890659596015247E-2</c:v>
                </c:pt>
                <c:pt idx="74">
                  <c:v>-9.8017930585685004E-3</c:v>
                </c:pt>
                <c:pt idx="75">
                  <c:v>3.3183062928249088E-2</c:v>
                </c:pt>
                <c:pt idx="76">
                  <c:v>3.7968059611850721E-2</c:v>
                </c:pt>
                <c:pt idx="77">
                  <c:v>2.018151022420038E-2</c:v>
                </c:pt>
                <c:pt idx="78">
                  <c:v>-2.3827616810295507E-2</c:v>
                </c:pt>
                <c:pt idx="79">
                  <c:v>-1.2967284440681778E-2</c:v>
                </c:pt>
                <c:pt idx="80">
                  <c:v>-2.4347737939407414E-2</c:v>
                </c:pt>
                <c:pt idx="81">
                  <c:v>-3.5621656559091061E-3</c:v>
                </c:pt>
                <c:pt idx="82">
                  <c:v>5.8590873241230841E-3</c:v>
                </c:pt>
                <c:pt idx="83">
                  <c:v>-2.9296042837510045E-2</c:v>
                </c:pt>
                <c:pt idx="84">
                  <c:v>1.6196099443359618E-2</c:v>
                </c:pt>
                <c:pt idx="85">
                  <c:v>-8.4765250844390481E-3</c:v>
                </c:pt>
                <c:pt idx="86">
                  <c:v>1.7486725539083803E-2</c:v>
                </c:pt>
                <c:pt idx="87">
                  <c:v>-2.0455261459506192E-2</c:v>
                </c:pt>
                <c:pt idx="88">
                  <c:v>2.6907572500075819E-2</c:v>
                </c:pt>
                <c:pt idx="89">
                  <c:v>1.4434277683651207E-2</c:v>
                </c:pt>
                <c:pt idx="90">
                  <c:v>-7.3708592737793802E-2</c:v>
                </c:pt>
                <c:pt idx="91">
                  <c:v>1.5302211346924071E-2</c:v>
                </c:pt>
                <c:pt idx="92">
                  <c:v>2.5292646580773029E-2</c:v>
                </c:pt>
                <c:pt idx="93">
                  <c:v>-1.8390937976599846E-2</c:v>
                </c:pt>
                <c:pt idx="94">
                  <c:v>-3.2157783575222356E-3</c:v>
                </c:pt>
                <c:pt idx="95">
                  <c:v>2.6730120267720908E-2</c:v>
                </c:pt>
                <c:pt idx="96">
                  <c:v>2.072396421775663E-2</c:v>
                </c:pt>
                <c:pt idx="97">
                  <c:v>2.1705482024712848E-2</c:v>
                </c:pt>
                <c:pt idx="98">
                  <c:v>-1.2437656958140107E-2</c:v>
                </c:pt>
                <c:pt idx="99">
                  <c:v>-3.5426705278042273E-2</c:v>
                </c:pt>
                <c:pt idx="100">
                  <c:v>4.2969287892440818E-3</c:v>
                </c:pt>
                <c:pt idx="101">
                  <c:v>3.8174947216449838E-2</c:v>
                </c:pt>
                <c:pt idx="102">
                  <c:v>-2.0912448071221567E-2</c:v>
                </c:pt>
                <c:pt idx="103">
                  <c:v>-2.0541806548244682E-2</c:v>
                </c:pt>
                <c:pt idx="104">
                  <c:v>9.6303744236055609E-3</c:v>
                </c:pt>
                <c:pt idx="105">
                  <c:v>6.8738684847748782E-3</c:v>
                </c:pt>
                <c:pt idx="106">
                  <c:v>1.2187722221263995E-2</c:v>
                </c:pt>
                <c:pt idx="107">
                  <c:v>-9.6338676328993535E-3</c:v>
                </c:pt>
                <c:pt idx="108">
                  <c:v>-3.4413463905895371E-2</c:v>
                </c:pt>
                <c:pt idx="109">
                  <c:v>2.5524567072117916E-3</c:v>
                </c:pt>
                <c:pt idx="110">
                  <c:v>1.5076801885760995E-2</c:v>
                </c:pt>
                <c:pt idx="111">
                  <c:v>1.5585066787550844E-2</c:v>
                </c:pt>
                <c:pt idx="112">
                  <c:v>8.9467504381774022E-3</c:v>
                </c:pt>
                <c:pt idx="113">
                  <c:v>-8.8055247210964971E-3</c:v>
                </c:pt>
                <c:pt idx="114">
                  <c:v>2.9714820596432228E-3</c:v>
                </c:pt>
                <c:pt idx="115">
                  <c:v>-9.6753799942467227E-3</c:v>
                </c:pt>
                <c:pt idx="116">
                  <c:v>1.5642884493857739E-2</c:v>
                </c:pt>
                <c:pt idx="117">
                  <c:v>1.785630943856463E-2</c:v>
                </c:pt>
                <c:pt idx="118">
                  <c:v>-5.9339071675195256E-3</c:v>
                </c:pt>
                <c:pt idx="119">
                  <c:v>-3.5245834958755676E-3</c:v>
                </c:pt>
                <c:pt idx="120">
                  <c:v>1.6102702400420821E-3</c:v>
                </c:pt>
                <c:pt idx="121">
                  <c:v>-4.1748795360456115E-2</c:v>
                </c:pt>
                <c:pt idx="122">
                  <c:v>-3.0786278808571755E-2</c:v>
                </c:pt>
                <c:pt idx="123">
                  <c:v>4.5617407882085861E-2</c:v>
                </c:pt>
                <c:pt idx="124">
                  <c:v>4.6704741376780443E-3</c:v>
                </c:pt>
                <c:pt idx="125">
                  <c:v>-0.14977093140727699</c:v>
                </c:pt>
                <c:pt idx="126">
                  <c:v>-2.7162991582811252E-2</c:v>
                </c:pt>
                <c:pt idx="127">
                  <c:v>0.22165019846193579</c:v>
                </c:pt>
                <c:pt idx="128">
                  <c:v>5.0772858064830277E-2</c:v>
                </c:pt>
                <c:pt idx="129">
                  <c:v>-3.7120887889810876E-2</c:v>
                </c:pt>
                <c:pt idx="130">
                  <c:v>-1.009419496303344E-2</c:v>
                </c:pt>
                <c:pt idx="131">
                  <c:v>2.6349602224727902E-3</c:v>
                </c:pt>
                <c:pt idx="132">
                  <c:v>-2.4107380949634275E-2</c:v>
                </c:pt>
                <c:pt idx="133">
                  <c:v>4.4063130371908123E-3</c:v>
                </c:pt>
                <c:pt idx="134">
                  <c:v>4.7165285441059142E-2</c:v>
                </c:pt>
                <c:pt idx="135">
                  <c:v>6.8326636800632289E-3</c:v>
                </c:pt>
                <c:pt idx="136">
                  <c:v>-2.0078125657961837E-2</c:v>
                </c:pt>
                <c:pt idx="137">
                  <c:v>-1.1467050853833913E-2</c:v>
                </c:pt>
                <c:pt idx="138">
                  <c:v>-2.2676542201532573E-2</c:v>
                </c:pt>
                <c:pt idx="139">
                  <c:v>-1.0313665588483475E-2</c:v>
                </c:pt>
                <c:pt idx="140">
                  <c:v>1.2580826778664648E-2</c:v>
                </c:pt>
                <c:pt idx="141">
                  <c:v>0.13611985516517866</c:v>
                </c:pt>
                <c:pt idx="142">
                  <c:v>-0.14534446762545883</c:v>
                </c:pt>
                <c:pt idx="143">
                  <c:v>6.8374152165070978E-2</c:v>
                </c:pt>
                <c:pt idx="144">
                  <c:v>0.15063894207436684</c:v>
                </c:pt>
                <c:pt idx="145">
                  <c:v>-0.12714057314491672</c:v>
                </c:pt>
                <c:pt idx="146">
                  <c:v>0.15599690747294673</c:v>
                </c:pt>
                <c:pt idx="147">
                  <c:v>1.4354275099853972E-2</c:v>
                </c:pt>
                <c:pt idx="148">
                  <c:v>1.0694228015132813E-2</c:v>
                </c:pt>
                <c:pt idx="149">
                  <c:v>-0.18285116705784193</c:v>
                </c:pt>
                <c:pt idx="150">
                  <c:v>-3.0704322664546493E-3</c:v>
                </c:pt>
                <c:pt idx="151">
                  <c:v>2.4143595632774545E-2</c:v>
                </c:pt>
                <c:pt idx="152">
                  <c:v>-5.0150796883324748E-3</c:v>
                </c:pt>
                <c:pt idx="153">
                  <c:v>-4.6014103735213641E-2</c:v>
                </c:pt>
                <c:pt idx="154">
                  <c:v>4.6220363865692553E-3</c:v>
                </c:pt>
                <c:pt idx="155">
                  <c:v>5.4299411383102051E-3</c:v>
                </c:pt>
                <c:pt idx="156">
                  <c:v>2.2881843485900586E-2</c:v>
                </c:pt>
                <c:pt idx="157">
                  <c:v>2.9015197693212512E-3</c:v>
                </c:pt>
                <c:pt idx="158">
                  <c:v>-2.2231792849231095E-2</c:v>
                </c:pt>
                <c:pt idx="159">
                  <c:v>1.7263207495062747E-2</c:v>
                </c:pt>
                <c:pt idx="160">
                  <c:v>2.3883997916624461E-2</c:v>
                </c:pt>
                <c:pt idx="161">
                  <c:v>-2.1795707970787255E-3</c:v>
                </c:pt>
                <c:pt idx="162">
                  <c:v>-1.1491733476751953E-2</c:v>
                </c:pt>
                <c:pt idx="163">
                  <c:v>-2.2950652624046816E-2</c:v>
                </c:pt>
                <c:pt idx="164">
                  <c:v>-9.5959491791996129E-3</c:v>
                </c:pt>
                <c:pt idx="165">
                  <c:v>8.5808303032320205E-3</c:v>
                </c:pt>
                <c:pt idx="166">
                  <c:v>0.3579294316299903</c:v>
                </c:pt>
                <c:pt idx="167">
                  <c:v>-0.28446984892246119</c:v>
                </c:pt>
                <c:pt idx="168">
                  <c:v>1.7356791409545245E-2</c:v>
                </c:pt>
                <c:pt idx="169">
                  <c:v>1.0874128035829161E-2</c:v>
                </c:pt>
                <c:pt idx="170">
                  <c:v>0.3302329051305542</c:v>
                </c:pt>
                <c:pt idx="171">
                  <c:v>6.0598837452343823E-3</c:v>
                </c:pt>
                <c:pt idx="172">
                  <c:v>-0.25999826481870031</c:v>
                </c:pt>
                <c:pt idx="173">
                  <c:v>8.2192054228576411E-4</c:v>
                </c:pt>
                <c:pt idx="174">
                  <c:v>8.2237678497549233E-2</c:v>
                </c:pt>
                <c:pt idx="175">
                  <c:v>-1.9932616161249399E-2</c:v>
                </c:pt>
                <c:pt idx="176">
                  <c:v>0.41926347721920354</c:v>
                </c:pt>
                <c:pt idx="177">
                  <c:v>-0.32246366362511397</c:v>
                </c:pt>
                <c:pt idx="178">
                  <c:v>-1.8572315192599241E-3</c:v>
                </c:pt>
                <c:pt idx="179">
                  <c:v>0.5318909409355006</c:v>
                </c:pt>
                <c:pt idx="180">
                  <c:v>-0.36220134152883382</c:v>
                </c:pt>
                <c:pt idx="181">
                  <c:v>1.8250794909773358E-2</c:v>
                </c:pt>
                <c:pt idx="182">
                  <c:v>1.587824100947937E-2</c:v>
                </c:pt>
                <c:pt idx="183">
                  <c:v>0.7910897280294652</c:v>
                </c:pt>
                <c:pt idx="184">
                  <c:v>-0.47844883874408373</c:v>
                </c:pt>
                <c:pt idx="185">
                  <c:v>-3.9310654385273133E-2</c:v>
                </c:pt>
                <c:pt idx="186">
                  <c:v>1.6403653146772071E-2</c:v>
                </c:pt>
                <c:pt idx="187">
                  <c:v>4.681595282838627E-2</c:v>
                </c:pt>
                <c:pt idx="188">
                  <c:v>0.90993009259830293</c:v>
                </c:pt>
                <c:pt idx="189">
                  <c:v>-0.467013501324683</c:v>
                </c:pt>
                <c:pt idx="190">
                  <c:v>7.6573806045861122E-3</c:v>
                </c:pt>
                <c:pt idx="191">
                  <c:v>0.94386810898248474</c:v>
                </c:pt>
                <c:pt idx="192">
                  <c:v>-0.49802567143403437</c:v>
                </c:pt>
                <c:pt idx="193">
                  <c:v>8.296374094497249E-3</c:v>
                </c:pt>
                <c:pt idx="194">
                  <c:v>3.8213536316587088E-3</c:v>
                </c:pt>
                <c:pt idx="195">
                  <c:v>1.5719480437537996E-2</c:v>
                </c:pt>
                <c:pt idx="196">
                  <c:v>1.5414089728194066E-2</c:v>
                </c:pt>
                <c:pt idx="197">
                  <c:v>-2.0536134295745218E-2</c:v>
                </c:pt>
                <c:pt idx="198">
                  <c:v>0.98179851520945183</c:v>
                </c:pt>
                <c:pt idx="199">
                  <c:v>1.4987932609697011E-2</c:v>
                </c:pt>
                <c:pt idx="200">
                  <c:v>1.4876282773097212E-2</c:v>
                </c:pt>
                <c:pt idx="201">
                  <c:v>1.0343053656521736E-2</c:v>
                </c:pt>
                <c:pt idx="202">
                  <c:v>-0.46312918322128171</c:v>
                </c:pt>
                <c:pt idx="203">
                  <c:v>1.1952328098751646</c:v>
                </c:pt>
                <c:pt idx="204">
                  <c:v>-0.56967758939109103</c:v>
                </c:pt>
                <c:pt idx="205">
                  <c:v>-6.3633690503922006E-3</c:v>
                </c:pt>
                <c:pt idx="206">
                  <c:v>1.4489127128385269</c:v>
                </c:pt>
                <c:pt idx="207">
                  <c:v>-0.60455359434251577</c:v>
                </c:pt>
                <c:pt idx="208">
                  <c:v>-1.6629829087017767E-2</c:v>
                </c:pt>
                <c:pt idx="209">
                  <c:v>-7.1055570564224129E-3</c:v>
                </c:pt>
                <c:pt idx="210">
                  <c:v>2.0289322570336108E-4</c:v>
                </c:pt>
                <c:pt idx="211">
                  <c:v>5.620688053325342E-3</c:v>
                </c:pt>
                <c:pt idx="212">
                  <c:v>7.7928586630561887E-3</c:v>
                </c:pt>
                <c:pt idx="213">
                  <c:v>5.1097678420910873E-3</c:v>
                </c:pt>
                <c:pt idx="214">
                  <c:v>-1.5930570904972977E-2</c:v>
                </c:pt>
                <c:pt idx="215">
                  <c:v>-6.8027934599604002E-3</c:v>
                </c:pt>
                <c:pt idx="216">
                  <c:v>8.3168522202576862E-4</c:v>
                </c:pt>
                <c:pt idx="217">
                  <c:v>1.2533552307918866E-2</c:v>
                </c:pt>
                <c:pt idx="218">
                  <c:v>5.2299218062015533E-2</c:v>
                </c:pt>
                <c:pt idx="219">
                  <c:v>-2.5808720051160677E-2</c:v>
                </c:pt>
                <c:pt idx="220">
                  <c:v>-6.5858115052313719E-3</c:v>
                </c:pt>
                <c:pt idx="221">
                  <c:v>-6.2869647026366021E-2</c:v>
                </c:pt>
                <c:pt idx="222">
                  <c:v>-5.0565927289041432E-3</c:v>
                </c:pt>
                <c:pt idx="223">
                  <c:v>4.8224725558292459E-3</c:v>
                </c:pt>
                <c:pt idx="224">
                  <c:v>1.6826820373105542E-2</c:v>
                </c:pt>
                <c:pt idx="225">
                  <c:v>2.9128719498742153E-2</c:v>
                </c:pt>
                <c:pt idx="226">
                  <c:v>-2.7965125604941014E-2</c:v>
                </c:pt>
                <c:pt idx="227">
                  <c:v>-7.154824135411287E-3</c:v>
                </c:pt>
                <c:pt idx="228">
                  <c:v>9.849512857220721E-3</c:v>
                </c:pt>
                <c:pt idx="229">
                  <c:v>5.8771873764795878E-3</c:v>
                </c:pt>
                <c:pt idx="230">
                  <c:v>2.9753777872351818E-2</c:v>
                </c:pt>
                <c:pt idx="231">
                  <c:v>3.4859485599934625E-2</c:v>
                </c:pt>
                <c:pt idx="232">
                  <c:v>1.4441156504486333E-2</c:v>
                </c:pt>
                <c:pt idx="233">
                  <c:v>-6.6390745691965692E-3</c:v>
                </c:pt>
                <c:pt idx="234">
                  <c:v>1.3349286357845114</c:v>
                </c:pt>
                <c:pt idx="235">
                  <c:v>-0.57294762073242422</c:v>
                </c:pt>
                <c:pt idx="236">
                  <c:v>1.4094705306577144</c:v>
                </c:pt>
                <c:pt idx="237">
                  <c:v>-0.5910906365961589</c:v>
                </c:pt>
                <c:pt idx="238">
                  <c:v>3.0946299787247483E-2</c:v>
                </c:pt>
                <c:pt idx="239">
                  <c:v>-2.5579186996370951E-2</c:v>
                </c:pt>
                <c:pt idx="240">
                  <c:v>-2.5250903761380152E-2</c:v>
                </c:pt>
                <c:pt idx="241">
                  <c:v>-2.5236154316972171E-2</c:v>
                </c:pt>
                <c:pt idx="242">
                  <c:v>-5.5651551380648586E-3</c:v>
                </c:pt>
                <c:pt idx="243">
                  <c:v>7.2724644759884077E-3</c:v>
                </c:pt>
                <c:pt idx="244">
                  <c:v>-7.0637485946776837E-2</c:v>
                </c:pt>
                <c:pt idx="245">
                  <c:v>1.5435697365642374E-2</c:v>
                </c:pt>
                <c:pt idx="246">
                  <c:v>1.9525784327293962</c:v>
                </c:pt>
                <c:pt idx="247">
                  <c:v>-0.66310051633156952</c:v>
                </c:pt>
                <c:pt idx="248">
                  <c:v>2.1233249254423221E-2</c:v>
                </c:pt>
                <c:pt idx="249">
                  <c:v>1.8783466459510133E-2</c:v>
                </c:pt>
                <c:pt idx="250">
                  <c:v>1.4189977361922662E-3</c:v>
                </c:pt>
                <c:pt idx="251">
                  <c:v>1.6469129217451209E-2</c:v>
                </c:pt>
                <c:pt idx="252">
                  <c:v>2.0391658507838632E-2</c:v>
                </c:pt>
                <c:pt idx="253">
                  <c:v>1.5943088501987857</c:v>
                </c:pt>
                <c:pt idx="254">
                  <c:v>-0.61084606518850026</c:v>
                </c:pt>
                <c:pt idx="255">
                  <c:v>-1.0811471217005592E-2</c:v>
                </c:pt>
                <c:pt idx="256">
                  <c:v>2.7794405624665835E-3</c:v>
                </c:pt>
                <c:pt idx="257">
                  <c:v>2.4426219517648722E-2</c:v>
                </c:pt>
                <c:pt idx="258">
                  <c:v>-3.8143972752528559E-2</c:v>
                </c:pt>
                <c:pt idx="259">
                  <c:v>-4.961978481419381E-2</c:v>
                </c:pt>
                <c:pt idx="260">
                  <c:v>4.6002708773289165E-2</c:v>
                </c:pt>
                <c:pt idx="261">
                  <c:v>3.2760648052271281E-2</c:v>
                </c:pt>
                <c:pt idx="262">
                  <c:v>-9.5615617527188376E-2</c:v>
                </c:pt>
                <c:pt idx="263">
                  <c:v>-4.3349614627961927E-2</c:v>
                </c:pt>
                <c:pt idx="264">
                  <c:v>3.734272693207092E-2</c:v>
                </c:pt>
                <c:pt idx="265">
                  <c:v>2.3012275998662794E-2</c:v>
                </c:pt>
                <c:pt idx="266">
                  <c:v>1.226824932660471E-2</c:v>
                </c:pt>
                <c:pt idx="267">
                  <c:v>4.0093923188027165E-3</c:v>
                </c:pt>
                <c:pt idx="268">
                  <c:v>1.5002365848177251E-2</c:v>
                </c:pt>
                <c:pt idx="269">
                  <c:v>1.4567849120794786E-2</c:v>
                </c:pt>
                <c:pt idx="270">
                  <c:v>1.8924578089171691E-3</c:v>
                </c:pt>
                <c:pt idx="271">
                  <c:v>3.6919999914528079E-3</c:v>
                </c:pt>
                <c:pt idx="272">
                  <c:v>5.7601279933058467E-3</c:v>
                </c:pt>
                <c:pt idx="273">
                  <c:v>3.812511294210571E-3</c:v>
                </c:pt>
                <c:pt idx="274">
                  <c:v>3.2742223151450258E-3</c:v>
                </c:pt>
                <c:pt idx="275">
                  <c:v>1.4756271972630309E-2</c:v>
                </c:pt>
                <c:pt idx="276">
                  <c:v>-5.485713775022015E-3</c:v>
                </c:pt>
                <c:pt idx="277">
                  <c:v>1.3490827835188117E-2</c:v>
                </c:pt>
                <c:pt idx="278">
                  <c:v>-6.3874585366457695E-2</c:v>
                </c:pt>
                <c:pt idx="279">
                  <c:v>2.8956304870868144E-2</c:v>
                </c:pt>
                <c:pt idx="280">
                  <c:v>2.7682458021327207E-2</c:v>
                </c:pt>
                <c:pt idx="281">
                  <c:v>-8.8814393226525026E-2</c:v>
                </c:pt>
                <c:pt idx="282">
                  <c:v>2.8283940696636371E-2</c:v>
                </c:pt>
                <c:pt idx="283">
                  <c:v>3.6381125143238408E-2</c:v>
                </c:pt>
                <c:pt idx="284">
                  <c:v>2.7798465019759421E-2</c:v>
                </c:pt>
                <c:pt idx="285">
                  <c:v>1.5394474069833379E-2</c:v>
                </c:pt>
                <c:pt idx="286">
                  <c:v>-1.944309003286885E-2</c:v>
                </c:pt>
                <c:pt idx="287">
                  <c:v>-5.1565224771242396E-3</c:v>
                </c:pt>
                <c:pt idx="288">
                  <c:v>5.9180578946766114E-3</c:v>
                </c:pt>
                <c:pt idx="289">
                  <c:v>4.7591074939706102E-2</c:v>
                </c:pt>
                <c:pt idx="290">
                  <c:v>-1.7314516207970154E-2</c:v>
                </c:pt>
                <c:pt idx="291">
                  <c:v>-6.2393697443630216E-3</c:v>
                </c:pt>
                <c:pt idx="292">
                  <c:v>1.4297061802853549E-2</c:v>
                </c:pt>
                <c:pt idx="293">
                  <c:v>2.4958691577228517E-3</c:v>
                </c:pt>
                <c:pt idx="294">
                  <c:v>-2.9408115638151586E-2</c:v>
                </c:pt>
                <c:pt idx="295">
                  <c:v>-4.0016247315028232E-3</c:v>
                </c:pt>
                <c:pt idx="296">
                  <c:v>1.2424128763558169E-2</c:v>
                </c:pt>
                <c:pt idx="297">
                  <c:v>3.5654601763006888E-2</c:v>
                </c:pt>
                <c:pt idx="298">
                  <c:v>-1.6741186813177891E-2</c:v>
                </c:pt>
                <c:pt idx="299">
                  <c:v>8.166130251007651E-3</c:v>
                </c:pt>
                <c:pt idx="300">
                  <c:v>6.2911421436867392E-3</c:v>
                </c:pt>
                <c:pt idx="301">
                  <c:v>-1.7694050526342976E-2</c:v>
                </c:pt>
                <c:pt idx="302">
                  <c:v>-3.079497165813137E-2</c:v>
                </c:pt>
                <c:pt idx="303">
                  <c:v>3.3564524625265117E-3</c:v>
                </c:pt>
                <c:pt idx="304">
                  <c:v>1.5125029167365696E-2</c:v>
                </c:pt>
                <c:pt idx="305">
                  <c:v>5.4890709266294808E-2</c:v>
                </c:pt>
                <c:pt idx="306">
                  <c:v>-1.1811580737983905E-2</c:v>
                </c:pt>
                <c:pt idx="307">
                  <c:v>-1.7563821412250873E-2</c:v>
                </c:pt>
                <c:pt idx="308">
                  <c:v>-4.6938218789096584E-2</c:v>
                </c:pt>
                <c:pt idx="309">
                  <c:v>-6.6662763809482248E-3</c:v>
                </c:pt>
                <c:pt idx="310">
                  <c:v>-0.1311952924161891</c:v>
                </c:pt>
                <c:pt idx="311">
                  <c:v>4.3366294682651157E-2</c:v>
                </c:pt>
                <c:pt idx="312">
                  <c:v>1.8861840009858938E-2</c:v>
                </c:pt>
                <c:pt idx="313">
                  <c:v>3.4299977360592052E-2</c:v>
                </c:pt>
                <c:pt idx="314">
                  <c:v>-5.8582811647314584E-3</c:v>
                </c:pt>
                <c:pt idx="315">
                  <c:v>-2.1500729016432022E-2</c:v>
                </c:pt>
                <c:pt idx="316">
                  <c:v>1.6434219445484153E-2</c:v>
                </c:pt>
                <c:pt idx="317">
                  <c:v>1.758557558924111E-2</c:v>
                </c:pt>
                <c:pt idx="318">
                  <c:v>2.380367677134549E-2</c:v>
                </c:pt>
                <c:pt idx="319">
                  <c:v>1.5971516947724994E-2</c:v>
                </c:pt>
                <c:pt idx="320">
                  <c:v>1.6742934006313305E-2</c:v>
                </c:pt>
                <c:pt idx="321">
                  <c:v>3.6771718560562848E-2</c:v>
                </c:pt>
                <c:pt idx="322">
                  <c:v>2.1226390062747949E-3</c:v>
                </c:pt>
                <c:pt idx="323">
                  <c:v>-1.2465218721498639E-2</c:v>
                </c:pt>
                <c:pt idx="324">
                  <c:v>1.7337996876530279E-3</c:v>
                </c:pt>
                <c:pt idx="325">
                  <c:v>-1.9354429695389731E-2</c:v>
                </c:pt>
                <c:pt idx="326">
                  <c:v>-8.5548819125441551E-3</c:v>
                </c:pt>
                <c:pt idx="327">
                  <c:v>-2.7536177314813084E-2</c:v>
                </c:pt>
                <c:pt idx="328">
                  <c:v>4.4729437407150562E-3</c:v>
                </c:pt>
                <c:pt idx="329">
                  <c:v>5.0086496776132576E-3</c:v>
                </c:pt>
                <c:pt idx="330">
                  <c:v>2.8446105925464139E-3</c:v>
                </c:pt>
                <c:pt idx="331">
                  <c:v>1.6186186670229835E-2</c:v>
                </c:pt>
                <c:pt idx="332">
                  <c:v>3.1515428131296944E-2</c:v>
                </c:pt>
                <c:pt idx="333">
                  <c:v>1.7267635796634911E-2</c:v>
                </c:pt>
                <c:pt idx="334">
                  <c:v>-0.40364206214143833</c:v>
                </c:pt>
                <c:pt idx="335">
                  <c:v>9.9540382998523219E-2</c:v>
                </c:pt>
                <c:pt idx="336">
                  <c:v>6.1193100355265073E-3</c:v>
                </c:pt>
                <c:pt idx="337">
                  <c:v>5.4243281331257586E-3</c:v>
                </c:pt>
                <c:pt idx="338">
                  <c:v>8.049175889642779E-2</c:v>
                </c:pt>
                <c:pt idx="339">
                  <c:v>3.4869579180680954E-2</c:v>
                </c:pt>
                <c:pt idx="340">
                  <c:v>5.4038803440861059E-2</c:v>
                </c:pt>
                <c:pt idx="341">
                  <c:v>0.26484847738206069</c:v>
                </c:pt>
                <c:pt idx="342">
                  <c:v>3.9023831092875771E-2</c:v>
                </c:pt>
                <c:pt idx="343">
                  <c:v>-2.0739411757793188E-3</c:v>
                </c:pt>
                <c:pt idx="344">
                  <c:v>-5.1624259435820836E-2</c:v>
                </c:pt>
                <c:pt idx="345">
                  <c:v>-5.4367503007441503E-2</c:v>
                </c:pt>
                <c:pt idx="346">
                  <c:v>-9.4342718676231185E-3</c:v>
                </c:pt>
                <c:pt idx="347">
                  <c:v>5.7850792677823885E-3</c:v>
                </c:pt>
                <c:pt idx="348">
                  <c:v>-5.430250116659719E-2</c:v>
                </c:pt>
                <c:pt idx="349">
                  <c:v>2.0226136195349735E-2</c:v>
                </c:pt>
                <c:pt idx="350">
                  <c:v>-2.2575641929471514E-2</c:v>
                </c:pt>
                <c:pt idx="351">
                  <c:v>2.5106839780416279E-2</c:v>
                </c:pt>
                <c:pt idx="352">
                  <c:v>7.4487844657255053E-2</c:v>
                </c:pt>
                <c:pt idx="353">
                  <c:v>-5.8777125605435224E-3</c:v>
                </c:pt>
                <c:pt idx="354">
                  <c:v>-0.38198466765549999</c:v>
                </c:pt>
                <c:pt idx="355">
                  <c:v>0.58945522897389901</c:v>
                </c:pt>
                <c:pt idx="356">
                  <c:v>-4.591913676776968E-2</c:v>
                </c:pt>
                <c:pt idx="357">
                  <c:v>-0.17145700058803381</c:v>
                </c:pt>
                <c:pt idx="358">
                  <c:v>0.10644771774781758</c:v>
                </c:pt>
                <c:pt idx="359">
                  <c:v>0.10963984730083651</c:v>
                </c:pt>
                <c:pt idx="360">
                  <c:v>4.8445114427820554E-2</c:v>
                </c:pt>
                <c:pt idx="361">
                  <c:v>1.4367027006571007E-2</c:v>
                </c:pt>
                <c:pt idx="362">
                  <c:v>-1.3168641003801568E-2</c:v>
                </c:pt>
                <c:pt idx="363">
                  <c:v>-3.0294775256415274E-2</c:v>
                </c:pt>
                <c:pt idx="364">
                  <c:v>9.9868989249248027E-3</c:v>
                </c:pt>
                <c:pt idx="365">
                  <c:v>0.18123993821389539</c:v>
                </c:pt>
                <c:pt idx="366">
                  <c:v>-2.8028207575815482E-2</c:v>
                </c:pt>
                <c:pt idx="367">
                  <c:v>-3.7714427218839754E-2</c:v>
                </c:pt>
                <c:pt idx="368">
                  <c:v>-3.7015371861773783E-2</c:v>
                </c:pt>
                <c:pt idx="369">
                  <c:v>-6.3550385060523878E-2</c:v>
                </c:pt>
                <c:pt idx="370">
                  <c:v>6.0271084064678808E-3</c:v>
                </c:pt>
                <c:pt idx="371">
                  <c:v>3.7825767871311304E-2</c:v>
                </c:pt>
                <c:pt idx="372">
                  <c:v>-5.8802870227588015E-3</c:v>
                </c:pt>
                <c:pt idx="373">
                  <c:v>-8.0510635676978873E-2</c:v>
                </c:pt>
                <c:pt idx="374">
                  <c:v>2.1325484899792871E-2</c:v>
                </c:pt>
                <c:pt idx="375">
                  <c:v>0.13261851253169474</c:v>
                </c:pt>
                <c:pt idx="376">
                  <c:v>8.2481515664761321E-2</c:v>
                </c:pt>
                <c:pt idx="377">
                  <c:v>-4.0323582640448441E-2</c:v>
                </c:pt>
                <c:pt idx="378">
                  <c:v>-3.9525480988445771E-2</c:v>
                </c:pt>
                <c:pt idx="379">
                  <c:v>-5.7005368240345335E-2</c:v>
                </c:pt>
                <c:pt idx="380">
                  <c:v>-1.3497022578573725E-2</c:v>
                </c:pt>
                <c:pt idx="381">
                  <c:v>-5.8772808430699076E-3</c:v>
                </c:pt>
                <c:pt idx="382">
                  <c:v>-3.7310107983281861E-2</c:v>
                </c:pt>
                <c:pt idx="383">
                  <c:v>6.0271084064563076E-3</c:v>
                </c:pt>
                <c:pt idx="384">
                  <c:v>0.13354990410683176</c:v>
                </c:pt>
                <c:pt idx="385">
                  <c:v>2.2782065433823079E-2</c:v>
                </c:pt>
                <c:pt idx="386">
                  <c:v>-1.916594820236777E-2</c:v>
                </c:pt>
                <c:pt idx="387">
                  <c:v>-3.7427219673736446E-2</c:v>
                </c:pt>
                <c:pt idx="388">
                  <c:v>6.0799199088212496E-3</c:v>
                </c:pt>
                <c:pt idx="389">
                  <c:v>-2.4064469872362309E-2</c:v>
                </c:pt>
                <c:pt idx="390">
                  <c:v>-1.6269022374343408E-2</c:v>
                </c:pt>
                <c:pt idx="391">
                  <c:v>-9.2937479245021291E-3</c:v>
                </c:pt>
                <c:pt idx="392">
                  <c:v>-8.4455691488694029E-3</c:v>
                </c:pt>
                <c:pt idx="393">
                  <c:v>-1.1404976670043872E-2</c:v>
                </c:pt>
                <c:pt idx="394">
                  <c:v>1.905003907534885E-2</c:v>
                </c:pt>
                <c:pt idx="395">
                  <c:v>-5.8833829126963963E-3</c:v>
                </c:pt>
                <c:pt idx="396">
                  <c:v>-9.122345011847343E-3</c:v>
                </c:pt>
                <c:pt idx="397">
                  <c:v>1.2165988467196383E-2</c:v>
                </c:pt>
                <c:pt idx="398">
                  <c:v>-3.3027052070196058E-2</c:v>
                </c:pt>
                <c:pt idx="399">
                  <c:v>6.0271084064587145E-3</c:v>
                </c:pt>
                <c:pt idx="400">
                  <c:v>3.0009528182992018E-2</c:v>
                </c:pt>
                <c:pt idx="401">
                  <c:v>1.7298261065729792E-2</c:v>
                </c:pt>
                <c:pt idx="402">
                  <c:v>1.1397030640986312E-2</c:v>
                </c:pt>
                <c:pt idx="403">
                  <c:v>-1.8602418151918165E-2</c:v>
                </c:pt>
                <c:pt idx="404">
                  <c:v>-6.6975566235605048E-3</c:v>
                </c:pt>
                <c:pt idx="405">
                  <c:v>1.155047872721284E-2</c:v>
                </c:pt>
                <c:pt idx="406">
                  <c:v>1.1484277471592409E-2</c:v>
                </c:pt>
                <c:pt idx="407">
                  <c:v>1.142568385647702E-2</c:v>
                </c:pt>
                <c:pt idx="408">
                  <c:v>-1.8667837663405053E-2</c:v>
                </c:pt>
                <c:pt idx="409">
                  <c:v>-1.1319046203693353E-3</c:v>
                </c:pt>
                <c:pt idx="410">
                  <c:v>-1.284749549745106E-2</c:v>
                </c:pt>
                <c:pt idx="411">
                  <c:v>-6.6687334486320408E-3</c:v>
                </c:pt>
                <c:pt idx="412">
                  <c:v>2.3007234728406573E-2</c:v>
                </c:pt>
                <c:pt idx="413">
                  <c:v>-7.388386261950812E-3</c:v>
                </c:pt>
                <c:pt idx="414">
                  <c:v>1.1153962997207736E-2</c:v>
                </c:pt>
                <c:pt idx="415">
                  <c:v>1.4993474739361506E-2</c:v>
                </c:pt>
                <c:pt idx="416">
                  <c:v>-1.1400163395489986E-2</c:v>
                </c:pt>
                <c:pt idx="417">
                  <c:v>1.5751507410629996E-3</c:v>
                </c:pt>
                <c:pt idx="418">
                  <c:v>2.5083052054127139E-3</c:v>
                </c:pt>
                <c:pt idx="419">
                  <c:v>-4.443022523400493E-2</c:v>
                </c:pt>
                <c:pt idx="420">
                  <c:v>-7.1248951946494381E-3</c:v>
                </c:pt>
                <c:pt idx="421">
                  <c:v>3.7399343147160174E-2</c:v>
                </c:pt>
                <c:pt idx="422">
                  <c:v>-5.8815123239285344E-3</c:v>
                </c:pt>
                <c:pt idx="423">
                  <c:v>-1.2131262257589455E-2</c:v>
                </c:pt>
                <c:pt idx="424">
                  <c:v>3.6550429548603222E-3</c:v>
                </c:pt>
                <c:pt idx="425">
                  <c:v>4.5048676704003247E-3</c:v>
                </c:pt>
                <c:pt idx="426">
                  <c:v>1.6103470668727884E-3</c:v>
                </c:pt>
                <c:pt idx="427">
                  <c:v>7.8148567134760216E-3</c:v>
                </c:pt>
                <c:pt idx="428">
                  <c:v>-1.6879686035611796E-2</c:v>
                </c:pt>
                <c:pt idx="429">
                  <c:v>-5.218195148308042E-2</c:v>
                </c:pt>
                <c:pt idx="430">
                  <c:v>1.9508703805107226E-2</c:v>
                </c:pt>
                <c:pt idx="431">
                  <c:v>3.7916507565102564E-2</c:v>
                </c:pt>
                <c:pt idx="432">
                  <c:v>5.2071439827940935E-2</c:v>
                </c:pt>
                <c:pt idx="433">
                  <c:v>-3.6425763710353366E-2</c:v>
                </c:pt>
                <c:pt idx="434">
                  <c:v>-7.7089790250647883E-3</c:v>
                </c:pt>
                <c:pt idx="435">
                  <c:v>4.8688291326434907E-3</c:v>
                </c:pt>
                <c:pt idx="436">
                  <c:v>-5.9899054760626149E-3</c:v>
                </c:pt>
                <c:pt idx="437">
                  <c:v>-1.8121631680985538E-2</c:v>
                </c:pt>
                <c:pt idx="438">
                  <c:v>1.1242722780366976E-2</c:v>
                </c:pt>
                <c:pt idx="439">
                  <c:v>-5.8835114247088793E-3</c:v>
                </c:pt>
                <c:pt idx="440">
                  <c:v>-9.7512407412258181E-3</c:v>
                </c:pt>
                <c:pt idx="441">
                  <c:v>3.6367069449670962E-2</c:v>
                </c:pt>
                <c:pt idx="442">
                  <c:v>2.4087634298257353E-2</c:v>
                </c:pt>
                <c:pt idx="443">
                  <c:v>1.1139296432535859E-2</c:v>
                </c:pt>
                <c:pt idx="444">
                  <c:v>-1.8648890097652523E-2</c:v>
                </c:pt>
                <c:pt idx="445">
                  <c:v>4.3031136313188313E-3</c:v>
                </c:pt>
                <c:pt idx="446">
                  <c:v>-7.559781248601319E-3</c:v>
                </c:pt>
                <c:pt idx="447">
                  <c:v>-5.6745373276240072E-3</c:v>
                </c:pt>
                <c:pt idx="448">
                  <c:v>7.2730479614189388E-3</c:v>
                </c:pt>
                <c:pt idx="449">
                  <c:v>3.8645056790182375E-2</c:v>
                </c:pt>
                <c:pt idx="450">
                  <c:v>1.2743389064473516E-2</c:v>
                </c:pt>
                <c:pt idx="451">
                  <c:v>-3.6617699327133518E-2</c:v>
                </c:pt>
                <c:pt idx="452">
                  <c:v>-3.5958354208110714E-2</c:v>
                </c:pt>
                <c:pt idx="453">
                  <c:v>5.3735436631911139E-2</c:v>
                </c:pt>
                <c:pt idx="454">
                  <c:v>-5.8579826460756681E-3</c:v>
                </c:pt>
                <c:pt idx="455">
                  <c:v>6.027108406458744E-3</c:v>
                </c:pt>
                <c:pt idx="456">
                  <c:v>-5.882040048675658E-3</c:v>
                </c:pt>
                <c:pt idx="457">
                  <c:v>-1.1381605762584688E-2</c:v>
                </c:pt>
                <c:pt idx="458">
                  <c:v>-2.2827953752753684E-2</c:v>
                </c:pt>
                <c:pt idx="459">
                  <c:v>-3.5179319716132459E-2</c:v>
                </c:pt>
                <c:pt idx="460">
                  <c:v>6.0271084064658746E-3</c:v>
                </c:pt>
                <c:pt idx="461">
                  <c:v>1.9373455236309584E-2</c:v>
                </c:pt>
                <c:pt idx="462">
                  <c:v>-2.288002314209156E-2</c:v>
                </c:pt>
                <c:pt idx="463">
                  <c:v>7.8705344093312618E-3</c:v>
                </c:pt>
                <c:pt idx="464">
                  <c:v>4.4713087000792552E-2</c:v>
                </c:pt>
                <c:pt idx="465">
                  <c:v>-4.4018344936376814E-3</c:v>
                </c:pt>
                <c:pt idx="466">
                  <c:v>2.4544439122842036E-2</c:v>
                </c:pt>
                <c:pt idx="467">
                  <c:v>-5.7943292307972103E-3</c:v>
                </c:pt>
                <c:pt idx="468">
                  <c:v>-1.1600599574901091E-3</c:v>
                </c:pt>
                <c:pt idx="469">
                  <c:v>-1.9873706090558572E-2</c:v>
                </c:pt>
                <c:pt idx="470">
                  <c:v>-1.2690732507846598E-2</c:v>
                </c:pt>
                <c:pt idx="471">
                  <c:v>0.11135597248369331</c:v>
                </c:pt>
                <c:pt idx="472">
                  <c:v>-1.2023135407711672E-2</c:v>
                </c:pt>
                <c:pt idx="473">
                  <c:v>3.89091233430598E-2</c:v>
                </c:pt>
                <c:pt idx="474">
                  <c:v>-2.63725173941677E-2</c:v>
                </c:pt>
                <c:pt idx="475">
                  <c:v>-3.457192291103494E-2</c:v>
                </c:pt>
                <c:pt idx="476">
                  <c:v>-1.1289503641848594E-2</c:v>
                </c:pt>
                <c:pt idx="477">
                  <c:v>-2.2759383962956577E-2</c:v>
                </c:pt>
                <c:pt idx="478">
                  <c:v>-5.6471428841466179E-2</c:v>
                </c:pt>
                <c:pt idx="479">
                  <c:v>6.1506432319769159E-3</c:v>
                </c:pt>
                <c:pt idx="480">
                  <c:v>1.1704253219264037E-2</c:v>
                </c:pt>
                <c:pt idx="481">
                  <c:v>-1.5258136700438817E-3</c:v>
                </c:pt>
                <c:pt idx="482">
                  <c:v>-3.1298424801073463E-2</c:v>
                </c:pt>
                <c:pt idx="483">
                  <c:v>1.9843132090599944E-2</c:v>
                </c:pt>
                <c:pt idx="484">
                  <c:v>5.2337696100229593E-3</c:v>
                </c:pt>
                <c:pt idx="485">
                  <c:v>4.7142226237231076E-3</c:v>
                </c:pt>
                <c:pt idx="486">
                  <c:v>9.4464905665290443E-3</c:v>
                </c:pt>
                <c:pt idx="487">
                  <c:v>9.612019765707502E-3</c:v>
                </c:pt>
                <c:pt idx="488">
                  <c:v>3.5754616831080413E-3</c:v>
                </c:pt>
                <c:pt idx="489">
                  <c:v>4.1955865310815015E-2</c:v>
                </c:pt>
                <c:pt idx="490">
                  <c:v>7.3540749868458398E-3</c:v>
                </c:pt>
                <c:pt idx="491">
                  <c:v>-1.841816929701217E-2</c:v>
                </c:pt>
                <c:pt idx="492">
                  <c:v>-1.6333850627568917E-2</c:v>
                </c:pt>
                <c:pt idx="493">
                  <c:v>-5.7395154696330873E-3</c:v>
                </c:pt>
                <c:pt idx="494">
                  <c:v>6.2027004701342625E-3</c:v>
                </c:pt>
                <c:pt idx="495">
                  <c:v>-2.2836919034390311E-2</c:v>
                </c:pt>
                <c:pt idx="496">
                  <c:v>6.0360232364318894E-3</c:v>
                </c:pt>
                <c:pt idx="497">
                  <c:v>1.1644817310780787E-2</c:v>
                </c:pt>
                <c:pt idx="498">
                  <c:v>-2.5086125973686785E-2</c:v>
                </c:pt>
                <c:pt idx="499">
                  <c:v>6.1726493887056767E-3</c:v>
                </c:pt>
                <c:pt idx="500">
                  <c:v>-4.8115037305032193E-2</c:v>
                </c:pt>
                <c:pt idx="501">
                  <c:v>-1.0057110727670871E-2</c:v>
                </c:pt>
                <c:pt idx="502">
                  <c:v>3.2493809388158712E-2</c:v>
                </c:pt>
                <c:pt idx="503">
                  <c:v>-5.9433237740573099E-3</c:v>
                </c:pt>
                <c:pt idx="504">
                  <c:v>6.0739710418329547E-3</c:v>
                </c:pt>
                <c:pt idx="505">
                  <c:v>1.7773657274785231E-2</c:v>
                </c:pt>
                <c:pt idx="506">
                  <c:v>0.14329302643389297</c:v>
                </c:pt>
                <c:pt idx="507">
                  <c:v>-1.3892345734471E-2</c:v>
                </c:pt>
                <c:pt idx="508">
                  <c:v>-3.1996686392230064E-2</c:v>
                </c:pt>
                <c:pt idx="509">
                  <c:v>-3.869360659174674E-2</c:v>
                </c:pt>
                <c:pt idx="510">
                  <c:v>4.4550030053316387E-3</c:v>
                </c:pt>
                <c:pt idx="511">
                  <c:v>7.855071642630735E-3</c:v>
                </c:pt>
                <c:pt idx="512">
                  <c:v>5.1304302555727724E-2</c:v>
                </c:pt>
                <c:pt idx="513">
                  <c:v>-3.1199654698273998E-2</c:v>
                </c:pt>
                <c:pt idx="514">
                  <c:v>7.6794842901137953E-3</c:v>
                </c:pt>
                <c:pt idx="515">
                  <c:v>-4.2855302291563311E-3</c:v>
                </c:pt>
                <c:pt idx="516">
                  <c:v>6.5656382392640274E-3</c:v>
                </c:pt>
                <c:pt idx="517">
                  <c:v>1.7524963516773615E-2</c:v>
                </c:pt>
                <c:pt idx="518">
                  <c:v>-2.0523398953004209E-2</c:v>
                </c:pt>
                <c:pt idx="519">
                  <c:v>-2.1743423608139322E-3</c:v>
                </c:pt>
                <c:pt idx="520">
                  <c:v>1.6752523134323422E-2</c:v>
                </c:pt>
                <c:pt idx="521">
                  <c:v>-1.2681422763447199E-2</c:v>
                </c:pt>
                <c:pt idx="522">
                  <c:v>-3.0838718711240248E-2</c:v>
                </c:pt>
                <c:pt idx="523">
                  <c:v>-0.10619565607983225</c:v>
                </c:pt>
                <c:pt idx="524">
                  <c:v>6.0271084064633645E-3</c:v>
                </c:pt>
                <c:pt idx="525">
                  <c:v>3.141518762354259E-2</c:v>
                </c:pt>
                <c:pt idx="526">
                  <c:v>2.0832752792648533E-2</c:v>
                </c:pt>
                <c:pt idx="527">
                  <c:v>-1.8917812098655808E-2</c:v>
                </c:pt>
                <c:pt idx="528">
                  <c:v>5.5167866525429869E-2</c:v>
                </c:pt>
                <c:pt idx="529">
                  <c:v>-1.355671817348977E-2</c:v>
                </c:pt>
                <c:pt idx="530">
                  <c:v>5.8056560319354206E-3</c:v>
                </c:pt>
                <c:pt idx="531">
                  <c:v>-1.9004753149185215E-2</c:v>
                </c:pt>
                <c:pt idx="532">
                  <c:v>0.29567489324856377</c:v>
                </c:pt>
                <c:pt idx="533">
                  <c:v>-0.22494777353681758</c:v>
                </c:pt>
                <c:pt idx="534">
                  <c:v>5.2711398886894988E-2</c:v>
                </c:pt>
                <c:pt idx="535">
                  <c:v>3.1930626175639062E-2</c:v>
                </c:pt>
                <c:pt idx="536">
                  <c:v>-3.4939216653640436E-2</c:v>
                </c:pt>
                <c:pt idx="537">
                  <c:v>-4.0918389295052419E-2</c:v>
                </c:pt>
                <c:pt idx="538">
                  <c:v>-1.4867832915643307E-2</c:v>
                </c:pt>
                <c:pt idx="539">
                  <c:v>1.0406565818895463E-2</c:v>
                </c:pt>
                <c:pt idx="540">
                  <c:v>2.264284105266701E-2</c:v>
                </c:pt>
                <c:pt idx="541">
                  <c:v>8.7049669170688002E-2</c:v>
                </c:pt>
                <c:pt idx="542">
                  <c:v>-2.8869496540446304E-2</c:v>
                </c:pt>
                <c:pt idx="543">
                  <c:v>-3.1210941328337419E-2</c:v>
                </c:pt>
                <c:pt idx="544">
                  <c:v>-7.3347140249407944E-2</c:v>
                </c:pt>
                <c:pt idx="545">
                  <c:v>-3.7618829573487257E-2</c:v>
                </c:pt>
                <c:pt idx="546">
                  <c:v>-3.7357549568911076E-3</c:v>
                </c:pt>
                <c:pt idx="547">
                  <c:v>2.0839734256628484E-2</c:v>
                </c:pt>
                <c:pt idx="548">
                  <c:v>1.4326869950692397E-2</c:v>
                </c:pt>
                <c:pt idx="549">
                  <c:v>1.174769501678706E-2</c:v>
                </c:pt>
                <c:pt idx="550">
                  <c:v>5.2291414878708449E-3</c:v>
                </c:pt>
                <c:pt idx="551">
                  <c:v>2.186902685780384E-3</c:v>
                </c:pt>
                <c:pt idx="552">
                  <c:v>1.2686747586864564E-2</c:v>
                </c:pt>
                <c:pt idx="553">
                  <c:v>4.2581041535996759E-3</c:v>
                </c:pt>
                <c:pt idx="554">
                  <c:v>-1.2379702226659432E-2</c:v>
                </c:pt>
                <c:pt idx="555">
                  <c:v>-5.9070440894656018E-3</c:v>
                </c:pt>
                <c:pt idx="556">
                  <c:v>1.3714428124330182E-2</c:v>
                </c:pt>
                <c:pt idx="557">
                  <c:v>3.5200832748175898E-2</c:v>
                </c:pt>
                <c:pt idx="558">
                  <c:v>-3.1225284617266265E-2</c:v>
                </c:pt>
                <c:pt idx="559">
                  <c:v>0.65334251757266892</c:v>
                </c:pt>
                <c:pt idx="560">
                  <c:v>-0.41364664929479888</c:v>
                </c:pt>
                <c:pt idx="561">
                  <c:v>-8.9482139520344992E-2</c:v>
                </c:pt>
                <c:pt idx="562">
                  <c:v>0.11384748768645316</c:v>
                </c:pt>
                <c:pt idx="563">
                  <c:v>7.0002197252556422E-2</c:v>
                </c:pt>
                <c:pt idx="564">
                  <c:v>-3.4832849164463407E-2</c:v>
                </c:pt>
                <c:pt idx="565">
                  <c:v>-2.949592115722208E-2</c:v>
                </c:pt>
                <c:pt idx="566">
                  <c:v>-8.3043943151022374E-3</c:v>
                </c:pt>
                <c:pt idx="567">
                  <c:v>-5.9027776998187148E-3</c:v>
                </c:pt>
                <c:pt idx="568">
                  <c:v>6.0271084064630444E-3</c:v>
                </c:pt>
                <c:pt idx="569">
                  <c:v>-5.9027776998187339E-3</c:v>
                </c:pt>
                <c:pt idx="570">
                  <c:v>9.7939592458806384E-3</c:v>
                </c:pt>
                <c:pt idx="571">
                  <c:v>5.5664538357693598E-3</c:v>
                </c:pt>
                <c:pt idx="572">
                  <c:v>8.1312906916927372E-2</c:v>
                </c:pt>
                <c:pt idx="573">
                  <c:v>1.4578897530292839E-3</c:v>
                </c:pt>
                <c:pt idx="574">
                  <c:v>-2.9058011290375253E-2</c:v>
                </c:pt>
                <c:pt idx="575">
                  <c:v>1.3509356863998194E-2</c:v>
                </c:pt>
                <c:pt idx="576">
                  <c:v>1.4021189244689031E-3</c:v>
                </c:pt>
                <c:pt idx="577">
                  <c:v>-2.4586369864925257E-2</c:v>
                </c:pt>
                <c:pt idx="578">
                  <c:v>-4.2078114878245185E-2</c:v>
                </c:pt>
                <c:pt idx="579">
                  <c:v>-6.1627585953431376E-3</c:v>
                </c:pt>
                <c:pt idx="580">
                  <c:v>1.9582618692295779E-2</c:v>
                </c:pt>
                <c:pt idx="581">
                  <c:v>-4.0841128704108574E-2</c:v>
                </c:pt>
                <c:pt idx="582">
                  <c:v>-8.1702727055221729E-3</c:v>
                </c:pt>
                <c:pt idx="583">
                  <c:v>2.9197868468406791E-2</c:v>
                </c:pt>
                <c:pt idx="584">
                  <c:v>3.898365330446172E-2</c:v>
                </c:pt>
                <c:pt idx="585">
                  <c:v>-1.4360805467446232E-2</c:v>
                </c:pt>
                <c:pt idx="586">
                  <c:v>-2.7582380078654649E-2</c:v>
                </c:pt>
                <c:pt idx="587">
                  <c:v>4.3894807408044724E-2</c:v>
                </c:pt>
                <c:pt idx="588">
                  <c:v>1.0251884619771835E-3</c:v>
                </c:pt>
                <c:pt idx="589">
                  <c:v>-1.4930105575364039E-3</c:v>
                </c:pt>
                <c:pt idx="590">
                  <c:v>-4.4054384299093877E-2</c:v>
                </c:pt>
                <c:pt idx="591">
                  <c:v>3.0326422754500777E-2</c:v>
                </c:pt>
                <c:pt idx="592">
                  <c:v>-7.4041448118819381E-3</c:v>
                </c:pt>
                <c:pt idx="593">
                  <c:v>1.1042639130862122E-3</c:v>
                </c:pt>
                <c:pt idx="594">
                  <c:v>-5.498865503854318E-2</c:v>
                </c:pt>
                <c:pt idx="595">
                  <c:v>-1.090778310200243E-2</c:v>
                </c:pt>
                <c:pt idx="596">
                  <c:v>1.5199908665353324E-2</c:v>
                </c:pt>
                <c:pt idx="597">
                  <c:v>1.850607903528512E-2</c:v>
                </c:pt>
                <c:pt idx="598">
                  <c:v>8.5798293146402086E-3</c:v>
                </c:pt>
                <c:pt idx="599">
                  <c:v>-6.5374189856120977E-3</c:v>
                </c:pt>
                <c:pt idx="600">
                  <c:v>-8.2290452964667964E-3</c:v>
                </c:pt>
                <c:pt idx="601">
                  <c:v>2.1467790216997813E-2</c:v>
                </c:pt>
                <c:pt idx="602">
                  <c:v>2.3130430119030557E-3</c:v>
                </c:pt>
                <c:pt idx="603">
                  <c:v>-2.2054252537636872E-3</c:v>
                </c:pt>
                <c:pt idx="604">
                  <c:v>3.2088654990759365E-2</c:v>
                </c:pt>
                <c:pt idx="605">
                  <c:v>-1.4896813606323236E-2</c:v>
                </c:pt>
                <c:pt idx="606">
                  <c:v>2.0015958415993105E-2</c:v>
                </c:pt>
                <c:pt idx="607">
                  <c:v>7.7646833313393965E-3</c:v>
                </c:pt>
                <c:pt idx="608">
                  <c:v>-2.7018121287958056E-2</c:v>
                </c:pt>
                <c:pt idx="609">
                  <c:v>6.0271084064628319E-3</c:v>
                </c:pt>
                <c:pt idx="610">
                  <c:v>-5.9101887992284207E-3</c:v>
                </c:pt>
                <c:pt idx="611">
                  <c:v>-2.6657463016053089E-2</c:v>
                </c:pt>
                <c:pt idx="612">
                  <c:v>1.9824110511091779E-2</c:v>
                </c:pt>
                <c:pt idx="613">
                  <c:v>7.5785778127390856E-3</c:v>
                </c:pt>
                <c:pt idx="614">
                  <c:v>-2.6657463016052773E-2</c:v>
                </c:pt>
                <c:pt idx="615">
                  <c:v>1.8160528626228849E-2</c:v>
                </c:pt>
                <c:pt idx="616">
                  <c:v>5.9522925801613587E-3</c:v>
                </c:pt>
                <c:pt idx="617">
                  <c:v>-2.661513554595147E-2</c:v>
                </c:pt>
                <c:pt idx="618">
                  <c:v>6.0271084064625717E-3</c:v>
                </c:pt>
                <c:pt idx="619">
                  <c:v>-5.9113941295821874E-3</c:v>
                </c:pt>
                <c:pt idx="620">
                  <c:v>1.3345573841747314E-2</c:v>
                </c:pt>
                <c:pt idx="621">
                  <c:v>1.2449100923453596E-3</c:v>
                </c:pt>
                <c:pt idx="622">
                  <c:v>-2.6560988837353999E-2</c:v>
                </c:pt>
                <c:pt idx="623">
                  <c:v>9.0740928066186891E-3</c:v>
                </c:pt>
                <c:pt idx="624">
                  <c:v>2.9485802251158922E-2</c:v>
                </c:pt>
                <c:pt idx="625">
                  <c:v>-3.1158602366423128E-3</c:v>
                </c:pt>
                <c:pt idx="626">
                  <c:v>6.9093814869679943E-2</c:v>
                </c:pt>
                <c:pt idx="627">
                  <c:v>-0.11827218338764502</c:v>
                </c:pt>
                <c:pt idx="628">
                  <c:v>-9.0532821956166076E-2</c:v>
                </c:pt>
                <c:pt idx="629">
                  <c:v>2.4323284279709208E-2</c:v>
                </c:pt>
                <c:pt idx="630">
                  <c:v>2.4622281813959635E-2</c:v>
                </c:pt>
                <c:pt idx="631">
                  <c:v>2.0872681546177111E-2</c:v>
                </c:pt>
                <c:pt idx="632">
                  <c:v>8.5475383038986011E-2</c:v>
                </c:pt>
                <c:pt idx="633">
                  <c:v>5.6095284138813636E-2</c:v>
                </c:pt>
                <c:pt idx="634">
                  <c:v>-2.5954446244231266E-2</c:v>
                </c:pt>
                <c:pt idx="635">
                  <c:v>-3.4551387466639917E-2</c:v>
                </c:pt>
                <c:pt idx="636">
                  <c:v>-5.0098425322784933E-2</c:v>
                </c:pt>
                <c:pt idx="637">
                  <c:v>5.374408402812543E-2</c:v>
                </c:pt>
                <c:pt idx="638">
                  <c:v>2.0568935725670114E-2</c:v>
                </c:pt>
                <c:pt idx="639">
                  <c:v>-2.6051408637884309E-2</c:v>
                </c:pt>
                <c:pt idx="640">
                  <c:v>4.1841748146154892E-2</c:v>
                </c:pt>
                <c:pt idx="641">
                  <c:v>-2.5388995911402281E-2</c:v>
                </c:pt>
                <c:pt idx="642">
                  <c:v>-2.1174161079712431E-2</c:v>
                </c:pt>
                <c:pt idx="643">
                  <c:v>6.9245690594859537E-3</c:v>
                </c:pt>
                <c:pt idx="644">
                  <c:v>-2.5388995911400519E-2</c:v>
                </c:pt>
                <c:pt idx="645">
                  <c:v>6.0658608728493442E-2</c:v>
                </c:pt>
                <c:pt idx="646">
                  <c:v>3.3702616229769986E-2</c:v>
                </c:pt>
                <c:pt idx="647">
                  <c:v>-3.9096680865170999E-2</c:v>
                </c:pt>
                <c:pt idx="648">
                  <c:v>2.284544483515849E-2</c:v>
                </c:pt>
                <c:pt idx="649">
                  <c:v>-8.2998662407933275E-3</c:v>
                </c:pt>
                <c:pt idx="650">
                  <c:v>2.2300468573797909E-2</c:v>
                </c:pt>
                <c:pt idx="651">
                  <c:v>8.3126841821141187E-5</c:v>
                </c:pt>
                <c:pt idx="652">
                  <c:v>-2.5808976399886888E-2</c:v>
                </c:pt>
                <c:pt idx="653">
                  <c:v>6.0271084064628154E-3</c:v>
                </c:pt>
                <c:pt idx="654">
                  <c:v>4.0374322930272766E-2</c:v>
                </c:pt>
                <c:pt idx="655">
                  <c:v>7.3152332002175083E-3</c:v>
                </c:pt>
                <c:pt idx="656">
                  <c:v>7.0450493307116875E-3</c:v>
                </c:pt>
                <c:pt idx="657">
                  <c:v>-5.9117571011046803E-3</c:v>
                </c:pt>
                <c:pt idx="658">
                  <c:v>6.0271084064620062E-3</c:v>
                </c:pt>
                <c:pt idx="659">
                  <c:v>4.1489956542218653E-2</c:v>
                </c:pt>
                <c:pt idx="660">
                  <c:v>-5.5326441328247796E-3</c:v>
                </c:pt>
                <c:pt idx="661">
                  <c:v>-2.4233998878324579E-2</c:v>
                </c:pt>
                <c:pt idx="662">
                  <c:v>-4.6329060146152075E-2</c:v>
                </c:pt>
                <c:pt idx="663">
                  <c:v>-2.0385019164730962E-2</c:v>
                </c:pt>
                <c:pt idx="664">
                  <c:v>4.037491365768224E-2</c:v>
                </c:pt>
                <c:pt idx="665">
                  <c:v>-5.9136848893839187E-3</c:v>
                </c:pt>
                <c:pt idx="666">
                  <c:v>-1.4930285109441164E-2</c:v>
                </c:pt>
                <c:pt idx="667">
                  <c:v>-6.3123230497681301E-2</c:v>
                </c:pt>
                <c:pt idx="668">
                  <c:v>1.1371218495292636E-2</c:v>
                </c:pt>
                <c:pt idx="669">
                  <c:v>1.1436142252768424E-2</c:v>
                </c:pt>
                <c:pt idx="670">
                  <c:v>1.3168967319958353E-2</c:v>
                </c:pt>
                <c:pt idx="671">
                  <c:v>-2.2229611827603336E-2</c:v>
                </c:pt>
                <c:pt idx="672">
                  <c:v>1.7566552682233991E-2</c:v>
                </c:pt>
                <c:pt idx="673">
                  <c:v>1.1024473838403848E-2</c:v>
                </c:pt>
                <c:pt idx="674">
                  <c:v>-1.6839773844234521E-2</c:v>
                </c:pt>
                <c:pt idx="675">
                  <c:v>1.7768767042642773E-2</c:v>
                </c:pt>
                <c:pt idx="676">
                  <c:v>1.0514293233381766E-2</c:v>
                </c:pt>
                <c:pt idx="677">
                  <c:v>-6.2217309707094017E-3</c:v>
                </c:pt>
                <c:pt idx="678">
                  <c:v>-3.1786720041545743E-2</c:v>
                </c:pt>
                <c:pt idx="679">
                  <c:v>1.1495658146558216E-2</c:v>
                </c:pt>
                <c:pt idx="680">
                  <c:v>-5.8561912237232562E-3</c:v>
                </c:pt>
                <c:pt idx="681">
                  <c:v>0.99114140983134036</c:v>
                </c:pt>
                <c:pt idx="682">
                  <c:v>-0.5004232147228308</c:v>
                </c:pt>
                <c:pt idx="683">
                  <c:v>-5.9571046531868184E-3</c:v>
                </c:pt>
                <c:pt idx="684">
                  <c:v>2.5660586493556958E-2</c:v>
                </c:pt>
                <c:pt idx="685">
                  <c:v>-5.9571046531855677E-3</c:v>
                </c:pt>
                <c:pt idx="686">
                  <c:v>-1.6040046240074372E-2</c:v>
                </c:pt>
                <c:pt idx="687">
                  <c:v>-7.1903201300403848E-3</c:v>
                </c:pt>
                <c:pt idx="688">
                  <c:v>-1.6755952753560673E-2</c:v>
                </c:pt>
                <c:pt idx="689">
                  <c:v>#N/A</c:v>
                </c:pt>
                <c:pt idx="690">
                  <c:v>#N/A</c:v>
                </c:pt>
                <c:pt idx="691">
                  <c:v>4.1184383245493145E-2</c:v>
                </c:pt>
                <c:pt idx="692">
                  <c:v>-2.7425385455695471E-2</c:v>
                </c:pt>
                <c:pt idx="693">
                  <c:v>-2.7430596289547457E-2</c:v>
                </c:pt>
                <c:pt idx="694">
                  <c:v>6.5076192096435188E-3</c:v>
                </c:pt>
                <c:pt idx="695">
                  <c:v>-1.6633891444967928E-2</c:v>
                </c:pt>
                <c:pt idx="696">
                  <c:v>-2.2154183953896199E-4</c:v>
                </c:pt>
                <c:pt idx="697">
                  <c:v>1.1187941094205577E-2</c:v>
                </c:pt>
                <c:pt idx="698">
                  <c:v>7.0280381931804676E-3</c:v>
                </c:pt>
                <c:pt idx="699">
                  <c:v>-8.7016936430675453E-3</c:v>
                </c:pt>
                <c:pt idx="700">
                  <c:v>-6.611334542510088E-3</c:v>
                </c:pt>
                <c:pt idx="701">
                  <c:v>1.7117119930594143E-2</c:v>
                </c:pt>
                <c:pt idx="702">
                  <c:v>1.390940956815716E-2</c:v>
                </c:pt>
                <c:pt idx="703">
                  <c:v>-9.1956059843155222E-3</c:v>
                </c:pt>
                <c:pt idx="704">
                  <c:v>6.0271084064624364E-3</c:v>
                </c:pt>
                <c:pt idx="705">
                  <c:v>1.7357365860325207E-2</c:v>
                </c:pt>
                <c:pt idx="706">
                  <c:v>-2.2704038243817092E-4</c:v>
                </c:pt>
                <c:pt idx="707">
                  <c:v>-5.6412654927948933E-2</c:v>
                </c:pt>
                <c:pt idx="708">
                  <c:v>-1.1023173289869336E-2</c:v>
                </c:pt>
                <c:pt idx="709">
                  <c:v>1.1380044943466438E-2</c:v>
                </c:pt>
                <c:pt idx="710">
                  <c:v>1.1445069817111858E-2</c:v>
                </c:pt>
                <c:pt idx="711">
                  <c:v>1.1510842057387116E-2</c:v>
                </c:pt>
                <c:pt idx="712">
                  <c:v>3.4366244820584382E-2</c:v>
                </c:pt>
                <c:pt idx="713">
                  <c:v>5.6362334933642046E-3</c:v>
                </c:pt>
                <c:pt idx="714">
                  <c:v>-1.1542842652323594E-2</c:v>
                </c:pt>
                <c:pt idx="715">
                  <c:v>-1.1476507389928926E-2</c:v>
                </c:pt>
                <c:pt idx="716">
                  <c:v>6.0271084064624295E-3</c:v>
                </c:pt>
                <c:pt idx="717">
                  <c:v>3.041922777779086E-2</c:v>
                </c:pt>
                <c:pt idx="718">
                  <c:v>-5.921949517904865E-3</c:v>
                </c:pt>
                <c:pt idx="719">
                  <c:v>1.7847548896121536E-4</c:v>
                </c:pt>
                <c:pt idx="720">
                  <c:v>-2.5378403607339044E-2</c:v>
                </c:pt>
                <c:pt idx="721">
                  <c:v>2.122805359670509E-4</c:v>
                </c:pt>
                <c:pt idx="722">
                  <c:v>2.1547357649310962E-2</c:v>
                </c:pt>
                <c:pt idx="723">
                  <c:v>-1.8612578418277517E-3</c:v>
                </c:pt>
                <c:pt idx="724">
                  <c:v>-1.2569597155722784E-2</c:v>
                </c:pt>
                <c:pt idx="725">
                  <c:v>6.0271084064655927E-3</c:v>
                </c:pt>
                <c:pt idx="726">
                  <c:v>2.0549759156526032E-2</c:v>
                </c:pt>
                <c:pt idx="727">
                  <c:v>-2.5990631283138381E-2</c:v>
                </c:pt>
                <c:pt idx="728">
                  <c:v>6.0271084064673301E-3</c:v>
                </c:pt>
                <c:pt idx="729">
                  <c:v>1.9802408614824848E-2</c:v>
                </c:pt>
                <c:pt idx="730">
                  <c:v>1.6055836380953224E-2</c:v>
                </c:pt>
                <c:pt idx="731">
                  <c:v>1.5927777398557805E-2</c:v>
                </c:pt>
                <c:pt idx="732">
                  <c:v>1.5801745011460193E-2</c:v>
                </c:pt>
                <c:pt idx="733">
                  <c:v>1.5677691489523984E-2</c:v>
                </c:pt>
                <c:pt idx="734">
                  <c:v>2.0914180342424267E-2</c:v>
                </c:pt>
                <c:pt idx="735">
                  <c:v>-5.1892692220147354E-3</c:v>
                </c:pt>
                <c:pt idx="736">
                  <c:v>-1.7482492652016641E-2</c:v>
                </c:pt>
                <c:pt idx="737">
                  <c:v>-1.725469200433636E-2</c:v>
                </c:pt>
                <c:pt idx="738">
                  <c:v>-2.3532531683746676E-2</c:v>
                </c:pt>
                <c:pt idx="739">
                  <c:v>6.0720787260445256E-3</c:v>
                </c:pt>
                <c:pt idx="740">
                  <c:v>-1.1747400311642779E-2</c:v>
                </c:pt>
                <c:pt idx="741">
                  <c:v>-1.3492862938640326E-2</c:v>
                </c:pt>
                <c:pt idx="742">
                  <c:v>4.0562657737684528E-3</c:v>
                </c:pt>
                <c:pt idx="743">
                  <c:v>3.4389777871799976E-2</c:v>
                </c:pt>
                <c:pt idx="744">
                  <c:v>-1.7375669398721271E-2</c:v>
                </c:pt>
                <c:pt idx="745">
                  <c:v>2.0976090650904767E-2</c:v>
                </c:pt>
                <c:pt idx="746">
                  <c:v>-3.9763155593428294E-2</c:v>
                </c:pt>
                <c:pt idx="747">
                  <c:v>-2.2230185385099931E-2</c:v>
                </c:pt>
                <c:pt idx="748">
                  <c:v>-7.9557768611119052E-3</c:v>
                </c:pt>
                <c:pt idx="749">
                  <c:v>1.1302488471992929E-2</c:v>
                </c:pt>
                <c:pt idx="750">
                  <c:v>3.187375728282212E-4</c:v>
                </c:pt>
                <c:pt idx="751">
                  <c:v>-5.0595890154838015E-3</c:v>
                </c:pt>
                <c:pt idx="752">
                  <c:v>-1.7232612769025556E-3</c:v>
                </c:pt>
                <c:pt idx="753">
                  <c:v>9.0592179019453236E-3</c:v>
                </c:pt>
                <c:pt idx="754">
                  <c:v>-2.1853706026150388E-2</c:v>
                </c:pt>
                <c:pt idx="755">
                  <c:v>4.4531582448874052E-4</c:v>
                </c:pt>
                <c:pt idx="756">
                  <c:v>9.9053115712454121E-3</c:v>
                </c:pt>
                <c:pt idx="757">
                  <c:v>-7.3147084943626676E-3</c:v>
                </c:pt>
                <c:pt idx="758">
                  <c:v>8.5753103647915347E-3</c:v>
                </c:pt>
                <c:pt idx="759">
                  <c:v>-1.8831842688340018E-2</c:v>
                </c:pt>
                <c:pt idx="760">
                  <c:v>1.1721704506678461E-2</c:v>
                </c:pt>
                <c:pt idx="761">
                  <c:v>2.3049751310190033E-3</c:v>
                </c:pt>
                <c:pt idx="762">
                  <c:v>1.146781879965381E-2</c:v>
                </c:pt>
                <c:pt idx="763">
                  <c:v>5.7354822178768755E-3</c:v>
                </c:pt>
                <c:pt idx="764">
                  <c:v>-2.0970183457115384E-3</c:v>
                </c:pt>
                <c:pt idx="765">
                  <c:v>-2.4044162291206646E-3</c:v>
                </c:pt>
                <c:pt idx="766">
                  <c:v>1.9939660094068039E-2</c:v>
                </c:pt>
                <c:pt idx="767">
                  <c:v>4.634597097999385E-2</c:v>
                </c:pt>
                <c:pt idx="768">
                  <c:v>2.4731912937963806E-2</c:v>
                </c:pt>
                <c:pt idx="769">
                  <c:v>-1.6324533511872675E-2</c:v>
                </c:pt>
                <c:pt idx="770">
                  <c:v>9.5545130330103156E-3</c:v>
                </c:pt>
                <c:pt idx="771">
                  <c:v>-1.7318102232801214E-2</c:v>
                </c:pt>
                <c:pt idx="772">
                  <c:v>-5.1575821241790783E-2</c:v>
                </c:pt>
                <c:pt idx="773">
                  <c:v>6.1326684715909144E-2</c:v>
                </c:pt>
                <c:pt idx="774">
                  <c:v>-5.9408596797249401E-3</c:v>
                </c:pt>
                <c:pt idx="775">
                  <c:v>7.954438245612195E-3</c:v>
                </c:pt>
                <c:pt idx="776">
                  <c:v>-3.0022293717427331E-2</c:v>
                </c:pt>
                <c:pt idx="777">
                  <c:v>-1.2015038591185129E-2</c:v>
                </c:pt>
                <c:pt idx="778">
                  <c:v>-2.4183710973627412E-2</c:v>
                </c:pt>
                <c:pt idx="779">
                  <c:v>6.1646695435878937E-3</c:v>
                </c:pt>
                <c:pt idx="780">
                  <c:v>1.4769203166750502E-3</c:v>
                </c:pt>
                <c:pt idx="781">
                  <c:v>7.3431881597629985E-3</c:v>
                </c:pt>
                <c:pt idx="782">
                  <c:v>2.6458253646030609E-2</c:v>
                </c:pt>
                <c:pt idx="783">
                  <c:v>2.5550705642951956E-2</c:v>
                </c:pt>
                <c:pt idx="784">
                  <c:v>-3.8025365512356787E-2</c:v>
                </c:pt>
                <c:pt idx="785">
                  <c:v>7.0220351802635275E-3</c:v>
                </c:pt>
                <c:pt idx="786">
                  <c:v>4.9979110791667199E-3</c:v>
                </c:pt>
                <c:pt idx="787">
                  <c:v>-7.9818634040551388E-3</c:v>
                </c:pt>
                <c:pt idx="788">
                  <c:v>1.7879348893111616E-2</c:v>
                </c:pt>
                <c:pt idx="789">
                  <c:v>-1.4259078662183274E-3</c:v>
                </c:pt>
                <c:pt idx="790">
                  <c:v>4.9840577502306017E-3</c:v>
                </c:pt>
                <c:pt idx="791">
                  <c:v>7.2243636258328539E-2</c:v>
                </c:pt>
                <c:pt idx="792">
                  <c:v>-3.5606587409060003E-2</c:v>
                </c:pt>
                <c:pt idx="793">
                  <c:v>-5.5880147243315269E-2</c:v>
                </c:pt>
                <c:pt idx="794">
                  <c:v>1.8527620707033631E-2</c:v>
                </c:pt>
                <c:pt idx="795">
                  <c:v>2.536637774419661E-2</c:v>
                </c:pt>
                <c:pt idx="796">
                  <c:v>0.1125436660435631</c:v>
                </c:pt>
                <c:pt idx="797">
                  <c:v>2.9089066715735787E-2</c:v>
                </c:pt>
                <c:pt idx="798">
                  <c:v>-1.9087746436248748E-2</c:v>
                </c:pt>
                <c:pt idx="799">
                  <c:v>-1.4242471693835445E-2</c:v>
                </c:pt>
                <c:pt idx="800">
                  <c:v>-2.5826332631995623E-2</c:v>
                </c:pt>
                <c:pt idx="801">
                  <c:v>1.5820049628837492E-2</c:v>
                </c:pt>
                <c:pt idx="802">
                  <c:v>-7.5319486577998251E-2</c:v>
                </c:pt>
                <c:pt idx="803">
                  <c:v>5.1433769531240355E-2</c:v>
                </c:pt>
                <c:pt idx="804">
                  <c:v>-4.5409334810673593E-2</c:v>
                </c:pt>
                <c:pt idx="805">
                  <c:v>-6.024290722883548E-3</c:v>
                </c:pt>
                <c:pt idx="806">
                  <c:v>-1.7960637993699714E-2</c:v>
                </c:pt>
                <c:pt idx="807">
                  <c:v>-5.9404633990413562E-2</c:v>
                </c:pt>
                <c:pt idx="808">
                  <c:v>4.2587674237417765E-2</c:v>
                </c:pt>
                <c:pt idx="809">
                  <c:v>-4.3182929635959932E-2</c:v>
                </c:pt>
                <c:pt idx="810">
                  <c:v>-3.5682994499764288E-2</c:v>
                </c:pt>
                <c:pt idx="811">
                  <c:v>6.027108406462328E-3</c:v>
                </c:pt>
                <c:pt idx="812">
                  <c:v>2.6242013815226166E-2</c:v>
                </c:pt>
                <c:pt idx="813">
                  <c:v>7.5194089278935667E-3</c:v>
                </c:pt>
                <c:pt idx="814">
                  <c:v>4.7015160608725681E-2</c:v>
                </c:pt>
                <c:pt idx="815">
                  <c:v>1.0142808461302517E-2</c:v>
                </c:pt>
                <c:pt idx="816">
                  <c:v>3.6373322620296869E-2</c:v>
                </c:pt>
                <c:pt idx="817">
                  <c:v>-8.2671662209271662E-2</c:v>
                </c:pt>
                <c:pt idx="818">
                  <c:v>-5.7337754501824274E-2</c:v>
                </c:pt>
                <c:pt idx="819">
                  <c:v>3.1216705665271342E-2</c:v>
                </c:pt>
                <c:pt idx="820">
                  <c:v>3.1945592605020695E-2</c:v>
                </c:pt>
                <c:pt idx="821">
                  <c:v>-1.6651528420974792E-2</c:v>
                </c:pt>
                <c:pt idx="822">
                  <c:v>-2.8677577350311574E-2</c:v>
                </c:pt>
                <c:pt idx="823">
                  <c:v>-3.6131976708756175E-2</c:v>
                </c:pt>
                <c:pt idx="824">
                  <c:v>1.0172482325709371E-2</c:v>
                </c:pt>
                <c:pt idx="825">
                  <c:v>7.2853348424010173E-2</c:v>
                </c:pt>
                <c:pt idx="826">
                  <c:v>-0.10163799931526436</c:v>
                </c:pt>
                <c:pt idx="827">
                  <c:v>-7.5995295581135852E-2</c:v>
                </c:pt>
                <c:pt idx="828">
                  <c:v>5.7411278495520086E-2</c:v>
                </c:pt>
                <c:pt idx="829">
                  <c:v>-9.4916289298050613E-2</c:v>
                </c:pt>
                <c:pt idx="830">
                  <c:v>8.1006140889553976E-2</c:v>
                </c:pt>
                <c:pt idx="831">
                  <c:v>6.216770007012442E-2</c:v>
                </c:pt>
                <c:pt idx="832">
                  <c:v>8.3928135462271583E-2</c:v>
                </c:pt>
                <c:pt idx="833">
                  <c:v>-3.1300000848335299E-2</c:v>
                </c:pt>
                <c:pt idx="834">
                  <c:v>-3.1398387538094902E-2</c:v>
                </c:pt>
                <c:pt idx="835">
                  <c:v>-0.10607779269791519</c:v>
                </c:pt>
                <c:pt idx="836">
                  <c:v>1.6985241581928993E-2</c:v>
                </c:pt>
                <c:pt idx="837">
                  <c:v>-3.1664611466422528E-2</c:v>
                </c:pt>
                <c:pt idx="838">
                  <c:v>4.4249367071709268E-3</c:v>
                </c:pt>
                <c:pt idx="839">
                  <c:v>7.5995792187654981E-2</c:v>
                </c:pt>
                <c:pt idx="840">
                  <c:v>-1.626446608145506E-2</c:v>
                </c:pt>
                <c:pt idx="841">
                  <c:v>1.3070525646526268E-2</c:v>
                </c:pt>
                <c:pt idx="842">
                  <c:v>-3.3372791639116203E-2</c:v>
                </c:pt>
                <c:pt idx="843">
                  <c:v>-3.1325946915387623E-3</c:v>
                </c:pt>
                <c:pt idx="844">
                  <c:v>0.10943875233766223</c:v>
                </c:pt>
                <c:pt idx="845">
                  <c:v>3.2225801839066905E-2</c:v>
                </c:pt>
                <c:pt idx="846">
                  <c:v>4.0628679957978253E-2</c:v>
                </c:pt>
                <c:pt idx="847">
                  <c:v>3.209396969968862E-2</c:v>
                </c:pt>
                <c:pt idx="848">
                  <c:v>1.3584913334042943E-2</c:v>
                </c:pt>
                <c:pt idx="849">
                  <c:v>-2.0775474927334649E-2</c:v>
                </c:pt>
                <c:pt idx="850">
                  <c:v>-7.2357515056400805E-3</c:v>
                </c:pt>
                <c:pt idx="851">
                  <c:v>9.1472639689378615E-3</c:v>
                </c:pt>
                <c:pt idx="852">
                  <c:v>-1.929871002820659E-2</c:v>
                </c:pt>
                <c:pt idx="853">
                  <c:v>-0.10406286632795865</c:v>
                </c:pt>
                <c:pt idx="854">
                  <c:v>-3.1562376375200069E-2</c:v>
                </c:pt>
                <c:pt idx="855">
                  <c:v>1.8722022981403869E-2</c:v>
                </c:pt>
                <c:pt idx="856">
                  <c:v>0.11034026473593983</c:v>
                </c:pt>
                <c:pt idx="857">
                  <c:v>1.4751985117188145E-2</c:v>
                </c:pt>
                <c:pt idx="858">
                  <c:v>5.5657238889949114E-3</c:v>
                </c:pt>
                <c:pt idx="859">
                  <c:v>-1.6192387924109607E-2</c:v>
                </c:pt>
                <c:pt idx="860">
                  <c:v>-4.8477333657412781E-2</c:v>
                </c:pt>
                <c:pt idx="861">
                  <c:v>9.2681202246560415E-3</c:v>
                </c:pt>
                <c:pt idx="862">
                  <c:v>2.0011105505720096E-2</c:v>
                </c:pt>
                <c:pt idx="863">
                  <c:v>6.3703723314217295E-2</c:v>
                </c:pt>
                <c:pt idx="864">
                  <c:v>8.9248116418332284E-3</c:v>
                </c:pt>
                <c:pt idx="865">
                  <c:v>-9.7917858776584276E-3</c:v>
                </c:pt>
                <c:pt idx="866">
                  <c:v>1.2768695878416713E-2</c:v>
                </c:pt>
                <c:pt idx="867">
                  <c:v>2.2346913704861158E-3</c:v>
                </c:pt>
                <c:pt idx="868">
                  <c:v>-3.3134678658096862E-2</c:v>
                </c:pt>
                <c:pt idx="869">
                  <c:v>-1.7217573617787266E-2</c:v>
                </c:pt>
                <c:pt idx="870">
                  <c:v>-2.1646428198958161E-2</c:v>
                </c:pt>
                <c:pt idx="871">
                  <c:v>-3.7422608254843844E-2</c:v>
                </c:pt>
                <c:pt idx="872">
                  <c:v>9.320271573661677E-3</c:v>
                </c:pt>
                <c:pt idx="873">
                  <c:v>2.3721188395594235E-2</c:v>
                </c:pt>
                <c:pt idx="874">
                  <c:v>3.1326439646747417E-2</c:v>
                </c:pt>
                <c:pt idx="875">
                  <c:v>-8.645679067432598E-4</c:v>
                </c:pt>
                <c:pt idx="876">
                  <c:v>1.7236320129566753E-2</c:v>
                </c:pt>
                <c:pt idx="877">
                  <c:v>-2.6783576572167827E-2</c:v>
                </c:pt>
                <c:pt idx="878">
                  <c:v>-1.8475629351457586E-2</c:v>
                </c:pt>
                <c:pt idx="879">
                  <c:v>-2.8365292569860666E-2</c:v>
                </c:pt>
                <c:pt idx="880">
                  <c:v>-3.459788672482017E-2</c:v>
                </c:pt>
                <c:pt idx="881">
                  <c:v>-4.93764518336463E-4</c:v>
                </c:pt>
                <c:pt idx="882">
                  <c:v>2.2190014020899235E-2</c:v>
                </c:pt>
                <c:pt idx="883">
                  <c:v>2.2329089096662973E-2</c:v>
                </c:pt>
                <c:pt idx="884">
                  <c:v>2.3117470675505059E-2</c:v>
                </c:pt>
                <c:pt idx="885">
                  <c:v>1.6751147004374169E-2</c:v>
                </c:pt>
                <c:pt idx="886">
                  <c:v>-9.0583661000962629E-3</c:v>
                </c:pt>
                <c:pt idx="887">
                  <c:v>-2.450769055764411E-2</c:v>
                </c:pt>
                <c:pt idx="888">
                  <c:v>5.2529811396046983E-2</c:v>
                </c:pt>
                <c:pt idx="889">
                  <c:v>3.6672726289796606E-2</c:v>
                </c:pt>
                <c:pt idx="890">
                  <c:v>6.4868053595993416E-3</c:v>
                </c:pt>
                <c:pt idx="891">
                  <c:v>-1.8637579062745022E-2</c:v>
                </c:pt>
                <c:pt idx="892">
                  <c:v>-9.2685768213647581E-3</c:v>
                </c:pt>
                <c:pt idx="893">
                  <c:v>-2.3308315754860323E-2</c:v>
                </c:pt>
                <c:pt idx="894">
                  <c:v>-1.0486727267949176E-2</c:v>
                </c:pt>
                <c:pt idx="895">
                  <c:v>1.0807193306533359E-2</c:v>
                </c:pt>
                <c:pt idx="896">
                  <c:v>4.0776672896350126E-2</c:v>
                </c:pt>
                <c:pt idx="897">
                  <c:v>2.8504056512383131E-3</c:v>
                </c:pt>
                <c:pt idx="898">
                  <c:v>-2.1914197747399233E-2</c:v>
                </c:pt>
                <c:pt idx="899">
                  <c:v>1.0696266998992014E-2</c:v>
                </c:pt>
                <c:pt idx="900">
                  <c:v>-5.8821274187636097E-3</c:v>
                </c:pt>
                <c:pt idx="901">
                  <c:v>6.3664902572262691E-2</c:v>
                </c:pt>
                <c:pt idx="902">
                  <c:v>-3.0858884159319065E-2</c:v>
                </c:pt>
                <c:pt idx="903">
                  <c:v>-7.9067339301648706E-2</c:v>
                </c:pt>
                <c:pt idx="904">
                  <c:v>-3.8247232771890807E-2</c:v>
                </c:pt>
                <c:pt idx="905">
                  <c:v>-2.5905572275833652E-3</c:v>
                </c:pt>
                <c:pt idx="906">
                  <c:v>4.9028905459705896E-2</c:v>
                </c:pt>
                <c:pt idx="907">
                  <c:v>5.7533367537161671E-2</c:v>
                </c:pt>
                <c:pt idx="908">
                  <c:v>-1.917393893718549E-2</c:v>
                </c:pt>
                <c:pt idx="909">
                  <c:v>1.0845258768606241E-2</c:v>
                </c:pt>
                <c:pt idx="910">
                  <c:v>-1.7405007445144022E-2</c:v>
                </c:pt>
                <c:pt idx="911">
                  <c:v>-1.7254623444385657E-2</c:v>
                </c:pt>
                <c:pt idx="912">
                  <c:v>-1.7106815899728605E-2</c:v>
                </c:pt>
                <c:pt idx="913">
                  <c:v>-1.6961519161781336E-2</c:v>
                </c:pt>
                <c:pt idx="914">
                  <c:v>-1.6818669792745784E-2</c:v>
                </c:pt>
                <c:pt idx="915">
                  <c:v>1.7729376666567832E-3</c:v>
                </c:pt>
                <c:pt idx="916">
                  <c:v>-1.0121652220853183E-2</c:v>
                </c:pt>
                <c:pt idx="917">
                  <c:v>1.7908514586403173E-3</c:v>
                </c:pt>
                <c:pt idx="918">
                  <c:v>-1.0104403379936889E-2</c:v>
                </c:pt>
                <c:pt idx="919">
                  <c:v>1.8086150176726276E-3</c:v>
                </c:pt>
                <c:pt idx="920">
                  <c:v>-1.008729799592129E-2</c:v>
                </c:pt>
                <c:pt idx="921">
                  <c:v>1.4535449886083482E-2</c:v>
                </c:pt>
                <c:pt idx="922">
                  <c:v>3.8932213057658531E-2</c:v>
                </c:pt>
                <c:pt idx="923">
                  <c:v>3.0569284040578622E-2</c:v>
                </c:pt>
                <c:pt idx="924">
                  <c:v>-1.0202622590616862E-2</c:v>
                </c:pt>
                <c:pt idx="925">
                  <c:v>1.1909117130042736E-2</c:v>
                </c:pt>
                <c:pt idx="926">
                  <c:v>-1.6877320175281957E-2</c:v>
                </c:pt>
                <c:pt idx="927">
                  <c:v>-2.5076411473529642E-2</c:v>
                </c:pt>
                <c:pt idx="928">
                  <c:v>-1.6608850979330625E-2</c:v>
                </c:pt>
                <c:pt idx="929">
                  <c:v>-1.6471856184776496E-2</c:v>
                </c:pt>
                <c:pt idx="930">
                  <c:v>1.8610229610427737E-3</c:v>
                </c:pt>
                <c:pt idx="931">
                  <c:v>-1.0036824909040096E-2</c:v>
                </c:pt>
                <c:pt idx="932">
                  <c:v>1.8782040983194401E-3</c:v>
                </c:pt>
                <c:pt idx="933">
                  <c:v>-1.0020275820994868E-2</c:v>
                </c:pt>
                <c:pt idx="934">
                  <c:v>1.8952441059419004E-3</c:v>
                </c:pt>
                <c:pt idx="935">
                  <c:v>8.2605058176535035E-3</c:v>
                </c:pt>
                <c:pt idx="936">
                  <c:v>8.2947136166008958E-3</c:v>
                </c:pt>
                <c:pt idx="937">
                  <c:v>-8.6417631531977013E-3</c:v>
                </c:pt>
                <c:pt idx="938">
                  <c:v>3.3001241791423565E-3</c:v>
                </c:pt>
                <c:pt idx="939">
                  <c:v>8.3065347457515828E-3</c:v>
                </c:pt>
                <c:pt idx="940">
                  <c:v>8.3411256282279814E-3</c:v>
                </c:pt>
                <c:pt idx="941">
                  <c:v>8.3760058088815943E-3</c:v>
                </c:pt>
                <c:pt idx="942">
                  <c:v>8.4111789322366595E-3</c:v>
                </c:pt>
                <c:pt idx="943">
                  <c:v>1.2717256969540987E-2</c:v>
                </c:pt>
                <c:pt idx="944">
                  <c:v>1.8995210215163441E-2</c:v>
                </c:pt>
                <c:pt idx="945">
                  <c:v>-3.300981925179599E-2</c:v>
                </c:pt>
                <c:pt idx="946">
                  <c:v>8.4452400520753212E-3</c:v>
                </c:pt>
                <c:pt idx="947">
                  <c:v>-1.9113363536804047E-2</c:v>
                </c:pt>
                <c:pt idx="948">
                  <c:v>8.5170606185215134E-3</c:v>
                </c:pt>
                <c:pt idx="949">
                  <c:v>8.5534309437988211E-3</c:v>
                </c:pt>
                <c:pt idx="950">
                  <c:v>8.590113224941829E-3</c:v>
                </c:pt>
                <c:pt idx="951">
                  <c:v>6.6885940814744652E-2</c:v>
                </c:pt>
                <c:pt idx="952">
                  <c:v>-8.4916177591301423E-3</c:v>
                </c:pt>
                <c:pt idx="953">
                  <c:v>-8.4556626987680565E-3</c:v>
                </c:pt>
                <c:pt idx="954">
                  <c:v>-8.4200108352022757E-3</c:v>
                </c:pt>
                <c:pt idx="955">
                  <c:v>-8.3846583493978784E-3</c:v>
                </c:pt>
                <c:pt idx="956">
                  <c:v>-3.2546743990266108E-2</c:v>
                </c:pt>
                <c:pt idx="957">
                  <c:v>-1.4658048228858323E-2</c:v>
                </c:pt>
                <c:pt idx="958">
                  <c:v>4.9571516838075563E-2</c:v>
                </c:pt>
                <c:pt idx="959">
                  <c:v>3.2352316777417865E-2</c:v>
                </c:pt>
                <c:pt idx="960">
                  <c:v>-8.4916177591284892E-3</c:v>
                </c:pt>
                <c:pt idx="961">
                  <c:v>-8.4556626987697878E-3</c:v>
                </c:pt>
                <c:pt idx="962">
                  <c:v>-8.4200108352010285E-3</c:v>
                </c:pt>
                <c:pt idx="963">
                  <c:v>-8.3846583494003053E-3</c:v>
                </c:pt>
                <c:pt idx="964">
                  <c:v>-8.3496014861951778E-3</c:v>
                </c:pt>
                <c:pt idx="965">
                  <c:v>1.8860391357755503E-2</c:v>
                </c:pt>
                <c:pt idx="966">
                  <c:v>-3.0149124220852055E-2</c:v>
                </c:pt>
                <c:pt idx="967">
                  <c:v>-3.1053688165923941E-2</c:v>
                </c:pt>
                <c:pt idx="968">
                  <c:v>4.6986047798424677E-2</c:v>
                </c:pt>
                <c:pt idx="969">
                  <c:v>3.218927381813274E-2</c:v>
                </c:pt>
                <c:pt idx="970">
                  <c:v>-4.4748826849315616E-2</c:v>
                </c:pt>
                <c:pt idx="971">
                  <c:v>-3.1053688165927729E-2</c:v>
                </c:pt>
                <c:pt idx="972">
                  <c:v>2.0830587243097883E-2</c:v>
                </c:pt>
                <c:pt idx="973">
                  <c:v>3.392399314612702E-2</c:v>
                </c:pt>
                <c:pt idx="974">
                  <c:v>-3.0050978749286077E-2</c:v>
                </c:pt>
                <c:pt idx="975">
                  <c:v>-3.0902446679245157E-2</c:v>
                </c:pt>
                <c:pt idx="976">
                  <c:v>8.2031333003096518E-3</c:v>
                </c:pt>
                <c:pt idx="977">
                  <c:v>4.6986047798427147E-2</c:v>
                </c:pt>
                <c:pt idx="978">
                  <c:v>3.2189273818133197E-2</c:v>
                </c:pt>
                <c:pt idx="979">
                  <c:v>-4.4748826849318517E-2</c:v>
                </c:pt>
                <c:pt idx="980">
                  <c:v>-3.1053688165924808E-2</c:v>
                </c:pt>
                <c:pt idx="981">
                  <c:v>2.5098700251238341E-2</c:v>
                </c:pt>
                <c:pt idx="982">
                  <c:v>4.2767154718989002E-2</c:v>
                </c:pt>
                <c:pt idx="983">
                  <c:v>1.0992120824012913E-2</c:v>
                </c:pt>
                <c:pt idx="984">
                  <c:v>-8.4556626987669897E-3</c:v>
                </c:pt>
                <c:pt idx="985">
                  <c:v>-8.4200108352035421E-3</c:v>
                </c:pt>
                <c:pt idx="986">
                  <c:v>-2.4626674332473144E-2</c:v>
                </c:pt>
                <c:pt idx="987">
                  <c:v>1.0286756799078534E-2</c:v>
                </c:pt>
                <c:pt idx="988">
                  <c:v>-1.7621348248600943E-3</c:v>
                </c:pt>
                <c:pt idx="989">
                  <c:v>-3.6614005396238714E-2</c:v>
                </c:pt>
                <c:pt idx="990">
                  <c:v>-2.2813511149841269E-2</c:v>
                </c:pt>
                <c:pt idx="991">
                  <c:v>8.2368666054671129E-3</c:v>
                </c:pt>
                <c:pt idx="992">
                  <c:v>8.2708784955576008E-3</c:v>
                </c:pt>
                <c:pt idx="993">
                  <c:v>8.3051724359106734E-3</c:v>
                </c:pt>
                <c:pt idx="994">
                  <c:v>2.1094069794563814E-2</c:v>
                </c:pt>
                <c:pt idx="995">
                  <c:v>-2.2063535870956125E-2</c:v>
                </c:pt>
                <c:pt idx="996">
                  <c:v>-2.281351114983849E-2</c:v>
                </c:pt>
                <c:pt idx="997">
                  <c:v>8.236866605465222E-3</c:v>
                </c:pt>
                <c:pt idx="998">
                  <c:v>1.2451520417184283E-2</c:v>
                </c:pt>
                <c:pt idx="999">
                  <c:v>1.2515892134634424E-2</c:v>
                </c:pt>
                <c:pt idx="1000">
                  <c:v>8.3746206185013345E-3</c:v>
                </c:pt>
                <c:pt idx="1001">
                  <c:v>-2.2202161414630852E-2</c:v>
                </c:pt>
                <c:pt idx="1002">
                  <c:v>-1.0521016901791759E-2</c:v>
                </c:pt>
                <c:pt idx="1003">
                  <c:v>8.2708784955547263E-3</c:v>
                </c:pt>
                <c:pt idx="1004">
                  <c:v>1.6072326048019996E-2</c:v>
                </c:pt>
                <c:pt idx="1005">
                  <c:v>7.3722939552681124E-2</c:v>
                </c:pt>
                <c:pt idx="1006">
                  <c:v>-3.6171874978502036E-2</c:v>
                </c:pt>
                <c:pt idx="1007">
                  <c:v>-1.4310437739010549E-2</c:v>
                </c:pt>
                <c:pt idx="1008">
                  <c:v>7.4250068467000439E-3</c:v>
                </c:pt>
                <c:pt idx="1009">
                  <c:v>-2.946950654705666E-2</c:v>
                </c:pt>
                <c:pt idx="1010">
                  <c:v>-1.7323149841548837E-2</c:v>
                </c:pt>
                <c:pt idx="1011">
                  <c:v>7.7785194356283912E-3</c:v>
                </c:pt>
                <c:pt idx="1012">
                  <c:v>8.6382324404499916E-2</c:v>
                </c:pt>
                <c:pt idx="1013">
                  <c:v>-2.853576481246493E-2</c:v>
                </c:pt>
                <c:pt idx="1014">
                  <c:v>-1.6967343400239979E-2</c:v>
                </c:pt>
                <c:pt idx="1015">
                  <c:v>7.6595387024233404E-3</c:v>
                </c:pt>
                <c:pt idx="1016">
                  <c:v>-3.0930640964233425E-2</c:v>
                </c:pt>
                <c:pt idx="1017">
                  <c:v>-3.4582388626130618E-2</c:v>
                </c:pt>
                <c:pt idx="1018">
                  <c:v>7.3774247929879379E-3</c:v>
                </c:pt>
                <c:pt idx="1019">
                  <c:v>9.8359577760545602E-2</c:v>
                </c:pt>
                <c:pt idx="1020">
                  <c:v>-5.1260049373207536E-2</c:v>
                </c:pt>
                <c:pt idx="1021">
                  <c:v>-4.0103803662994895E-2</c:v>
                </c:pt>
                <c:pt idx="1022">
                  <c:v>7.0901674992513335E-3</c:v>
                </c:pt>
                <c:pt idx="1023">
                  <c:v>7.1153541319291394E-3</c:v>
                </c:pt>
                <c:pt idx="1024">
                  <c:v>7.1407203451240124E-3</c:v>
                </c:pt>
                <c:pt idx="1025">
                  <c:v>7.1662680663236037E-3</c:v>
                </c:pt>
                <c:pt idx="1026">
                  <c:v>2.1681752097275117E-2</c:v>
                </c:pt>
                <c:pt idx="1027">
                  <c:v>7.7131019895648831E-4</c:v>
                </c:pt>
                <c:pt idx="1028">
                  <c:v>-4.1766375952605413E-2</c:v>
                </c:pt>
                <c:pt idx="1029">
                  <c:v>-2.9203438818180761E-2</c:v>
                </c:pt>
                <c:pt idx="1030">
                  <c:v>7.0390841673570129E-3</c:v>
                </c:pt>
                <c:pt idx="1031">
                  <c:v>7.0639085421343919E-3</c:v>
                </c:pt>
                <c:pt idx="1032">
                  <c:v>7.0889086302801984E-3</c:v>
                </c:pt>
                <c:pt idx="1033">
                  <c:v>7.1140863040288042E-3</c:v>
                </c:pt>
                <c:pt idx="1034">
                  <c:v>-9.5017113268634455E-3</c:v>
                </c:pt>
                <c:pt idx="1035">
                  <c:v>2.4292642648335717E-3</c:v>
                </c:pt>
                <c:pt idx="1036">
                  <c:v>4.7854085227526395E-3</c:v>
                </c:pt>
                <c:pt idx="1037">
                  <c:v>1.563004971983974E-2</c:v>
                </c:pt>
                <c:pt idx="1038">
                  <c:v>-3.7909153976059477E-2</c:v>
                </c:pt>
                <c:pt idx="1039">
                  <c:v>1.8311393843569723E-2</c:v>
                </c:pt>
                <c:pt idx="1040">
                  <c:v>-2.3465818246125855E-2</c:v>
                </c:pt>
                <c:pt idx="1041">
                  <c:v>2.3584003665272258E-3</c:v>
                </c:pt>
                <c:pt idx="1042">
                  <c:v>-2.8903183081079864E-2</c:v>
                </c:pt>
                <c:pt idx="1043">
                  <c:v>7.8790887227287859E-2</c:v>
                </c:pt>
                <c:pt idx="1044">
                  <c:v>2.9190945811766324E-2</c:v>
                </c:pt>
                <c:pt idx="1045">
                  <c:v>-2.6730437712796176E-2</c:v>
                </c:pt>
                <c:pt idx="1046">
                  <c:v>-1.0262808922315821E-2</c:v>
                </c:pt>
                <c:pt idx="1047">
                  <c:v>1.8738156384706113E-2</c:v>
                </c:pt>
                <c:pt idx="1048">
                  <c:v>3.5975818944577589E-2</c:v>
                </c:pt>
                <c:pt idx="1049">
                  <c:v>1.3860456818230506E-2</c:v>
                </c:pt>
                <c:pt idx="1050">
                  <c:v>-7.9115441768186617E-3</c:v>
                </c:pt>
                <c:pt idx="1051">
                  <c:v>-7.8803245794021436E-3</c:v>
                </c:pt>
                <c:pt idx="1052">
                  <c:v>-1.0349675431689359E-2</c:v>
                </c:pt>
                <c:pt idx="1053">
                  <c:v>-7.8186187670377209E-3</c:v>
                </c:pt>
                <c:pt idx="1054">
                  <c:v>-7.7881268318332562E-3</c:v>
                </c:pt>
                <c:pt idx="1055">
                  <c:v>1.3966744159655087E-2</c:v>
                </c:pt>
                <c:pt idx="1056">
                  <c:v>-1.7383254926893923E-2</c:v>
                </c:pt>
                <c:pt idx="1057">
                  <c:v>-1.3437932345517637E-2</c:v>
                </c:pt>
                <c:pt idx="1058">
                  <c:v>7.7811247673840256E-3</c:v>
                </c:pt>
                <c:pt idx="1059">
                  <c:v>1.9742047213752459E-2</c:v>
                </c:pt>
                <c:pt idx="1060">
                  <c:v>4.6090988859328934E-2</c:v>
                </c:pt>
                <c:pt idx="1061">
                  <c:v>-3.7863722523698108E-2</c:v>
                </c:pt>
                <c:pt idx="1062">
                  <c:v>-2.4642234002585157E-2</c:v>
                </c:pt>
                <c:pt idx="1063">
                  <c:v>7.6620649281633584E-3</c:v>
                </c:pt>
                <c:pt idx="1064">
                  <c:v>7.6914869986463566E-3</c:v>
                </c:pt>
                <c:pt idx="1065">
                  <c:v>7.7211358996678763E-3</c:v>
                </c:pt>
                <c:pt idx="1066">
                  <c:v>-3.1912265847821635E-2</c:v>
                </c:pt>
                <c:pt idx="1067">
                  <c:v>-2.0405656816279576E-2</c:v>
                </c:pt>
                <c:pt idx="1068">
                  <c:v>3.4838810234480405E-2</c:v>
                </c:pt>
                <c:pt idx="1069">
                  <c:v>2.0934764667188733E-2</c:v>
                </c:pt>
                <c:pt idx="1070">
                  <c:v>-3.7158341430072905E-2</c:v>
                </c:pt>
                <c:pt idx="1071">
                  <c:v>-2.4068801537720053E-2</c:v>
                </c:pt>
                <c:pt idx="1072">
                  <c:v>7.5182676361952973E-3</c:v>
                </c:pt>
                <c:pt idx="1073">
                  <c:v>3.8858866952996188E-2</c:v>
                </c:pt>
                <c:pt idx="1074">
                  <c:v>2.489708098046681E-2</c:v>
                </c:pt>
                <c:pt idx="1075">
                  <c:v>-7.6980615147009875E-3</c:v>
                </c:pt>
                <c:pt idx="1076">
                  <c:v>-7.6685008780055354E-3</c:v>
                </c:pt>
                <c:pt idx="1077">
                  <c:v>-3.3443251237250525E-2</c:v>
                </c:pt>
                <c:pt idx="1078">
                  <c:v>-2.0306812794693652E-2</c:v>
                </c:pt>
                <c:pt idx="1079">
                  <c:v>7.5182676361934229E-3</c:v>
                </c:pt>
                <c:pt idx="1080">
                  <c:v>3.4838810234479795E-2</c:v>
                </c:pt>
                <c:pt idx="1081">
                  <c:v>2.0934764667188549E-2</c:v>
                </c:pt>
                <c:pt idx="1082">
                  <c:v>-7.6685008780024806E-3</c:v>
                </c:pt>
                <c:pt idx="1083">
                  <c:v>1.7797226157127456E-2</c:v>
                </c:pt>
                <c:pt idx="1084">
                  <c:v>5.6515300676231806E-3</c:v>
                </c:pt>
                <c:pt idx="1085">
                  <c:v>-7.7278509347703259E-3</c:v>
                </c:pt>
                <c:pt idx="1086">
                  <c:v>-7.6980615147012816E-3</c:v>
                </c:pt>
                <c:pt idx="1087">
                  <c:v>3.3816463407019735E-2</c:v>
                </c:pt>
                <c:pt idx="1088">
                  <c:v>-2.0405656816280433E-2</c:v>
                </c:pt>
                <c:pt idx="1089">
                  <c:v>7.5465936747813244E-3</c:v>
                </c:pt>
                <c:pt idx="1090">
                  <c:v>7.5751339645602359E-3</c:v>
                </c:pt>
                <c:pt idx="1091">
                  <c:v>1.9211385653103673E-2</c:v>
                </c:pt>
                <c:pt idx="1092">
                  <c:v>5.4733844001340921E-3</c:v>
                </c:pt>
                <c:pt idx="1093">
                  <c:v>-7.6100554926975929E-3</c:v>
                </c:pt>
                <c:pt idx="1094">
                  <c:v>-7.5811656123754619E-3</c:v>
                </c:pt>
                <c:pt idx="1095">
                  <c:v>-3.3073569521070614E-2</c:v>
                </c:pt>
                <c:pt idx="1096">
                  <c:v>-2.0014666991438196E-2</c:v>
                </c:pt>
                <c:pt idx="1097">
                  <c:v>7.4345511705701077E-3</c:v>
                </c:pt>
                <c:pt idx="1098">
                  <c:v>2.4892035088452991E-2</c:v>
                </c:pt>
                <c:pt idx="1099">
                  <c:v>3.687300403788344E-2</c:v>
                </c:pt>
                <c:pt idx="1100">
                  <c:v>-2.4334547715025606E-2</c:v>
                </c:pt>
                <c:pt idx="1101">
                  <c:v>6.0271084064622117E-3</c:v>
                </c:pt>
                <c:pt idx="1102">
                  <c:v>1.638530145405465E-3</c:v>
                </c:pt>
                <c:pt idx="1103">
                  <c:v>-5.4548555881550193E-3</c:v>
                </c:pt>
                <c:pt idx="1104">
                  <c:v>2.6984511990942497E-2</c:v>
                </c:pt>
                <c:pt idx="1105">
                  <c:v>-1.7107480512759073E-2</c:v>
                </c:pt>
                <c:pt idx="1106">
                  <c:v>6.0271084064614303E-3</c:v>
                </c:pt>
                <c:pt idx="1107">
                  <c:v>7.3710405337823109E-2</c:v>
                </c:pt>
                <c:pt idx="1108">
                  <c:v>-1.5148695543088942E-2</c:v>
                </c:pt>
                <c:pt idx="1109">
                  <c:v>-7.540085698506456E-3</c:v>
                </c:pt>
                <c:pt idx="1110">
                  <c:v>-7.5117236354351503E-3</c:v>
                </c:pt>
                <c:pt idx="1111">
                  <c:v>-7.4835741408165899E-3</c:v>
                </c:pt>
                <c:pt idx="1112">
                  <c:v>-7.4556348338354617E-3</c:v>
                </c:pt>
                <c:pt idx="1113">
                  <c:v>-7.4279033690850555E-3</c:v>
                </c:pt>
                <c:pt idx="1114">
                  <c:v>-7.400377435941791E-3</c:v>
                </c:pt>
                <c:pt idx="1115">
                  <c:v>-7.3730547578945461E-3</c:v>
                </c:pt>
                <c:pt idx="1116">
                  <c:v>-7.3459330919255746E-3</c:v>
                </c:pt>
                <c:pt idx="1117">
                  <c:v>-7.3190102279134328E-3</c:v>
                </c:pt>
                <c:pt idx="1118">
                  <c:v>-7.2922839880101512E-3</c:v>
                </c:pt>
                <c:pt idx="1119">
                  <c:v>-7.2657522260541367E-3</c:v>
                </c:pt>
                <c:pt idx="1120">
                  <c:v>-5.1672178719841769E-2</c:v>
                </c:pt>
                <c:pt idx="1121">
                  <c:v>-7.2132637064437318E-3</c:v>
                </c:pt>
                <c:pt idx="1122">
                  <c:v>-7.1873028098454203E-3</c:v>
                </c:pt>
                <c:pt idx="1123">
                  <c:v>2.4530178695968824E-2</c:v>
                </c:pt>
                <c:pt idx="1124">
                  <c:v>1.2300929209742351E-2</c:v>
                </c:pt>
                <c:pt idx="1125">
                  <c:v>-7.2922839880044847E-3</c:v>
                </c:pt>
                <c:pt idx="1126">
                  <c:v>1.721123090962012E-2</c:v>
                </c:pt>
                <c:pt idx="1127">
                  <c:v>5.0740206489720196E-3</c:v>
                </c:pt>
                <c:pt idx="1128">
                  <c:v>-7.3459330919241651E-3</c:v>
                </c:pt>
                <c:pt idx="1129">
                  <c:v>-7.3190102279139177E-3</c:v>
                </c:pt>
                <c:pt idx="1130">
                  <c:v>3.6353807805215931E-2</c:v>
                </c:pt>
                <c:pt idx="1131">
                  <c:v>5.1150248197955987E-3</c:v>
                </c:pt>
                <c:pt idx="1132">
                  <c:v>-7.3730547578936233E-3</c:v>
                </c:pt>
                <c:pt idx="1133">
                  <c:v>1.353886278390086E-2</c:v>
                </c:pt>
                <c:pt idx="1134">
                  <c:v>1.4479616351210729E-3</c:v>
                </c:pt>
                <c:pt idx="1135">
                  <c:v>-7.400377435942955E-3</c:v>
                </c:pt>
                <c:pt idx="1136">
                  <c:v>-7.3730547578912831E-3</c:v>
                </c:pt>
                <c:pt idx="1137">
                  <c:v>-7.3459330919275105E-3</c:v>
                </c:pt>
                <c:pt idx="1138">
                  <c:v>-7.3190102279138622E-3</c:v>
                </c:pt>
                <c:pt idx="1139">
                  <c:v>3.6890227321497215E-2</c:v>
                </c:pt>
                <c:pt idx="1140">
                  <c:v>-6.6512153619583361E-2</c:v>
                </c:pt>
                <c:pt idx="1141">
                  <c:v>6.3517467603612709E-2</c:v>
                </c:pt>
                <c:pt idx="1142">
                  <c:v>-8.0876308509533826E-3</c:v>
                </c:pt>
                <c:pt idx="1143">
                  <c:v>-5.5593702649223378E-2</c:v>
                </c:pt>
                <c:pt idx="1144">
                  <c:v>7.3951585691043997E-3</c:v>
                </c:pt>
                <c:pt idx="1145">
                  <c:v>7.4225628536293041E-3</c:v>
                </c:pt>
                <c:pt idx="1146">
                  <c:v>7.4501709980571368E-3</c:v>
                </c:pt>
                <c:pt idx="1147">
                  <c:v>7.4779852856301692E-3</c:v>
                </c:pt>
                <c:pt idx="1148">
                  <c:v>1.1295703222609262E-2</c:v>
                </c:pt>
                <c:pt idx="1149">
                  <c:v>-2.2324506716094464E-3</c:v>
                </c:pt>
                <c:pt idx="1150">
                  <c:v>-3.8918618842662393E-2</c:v>
                </c:pt>
                <c:pt idx="1151">
                  <c:v>1.2819771039353603E-2</c:v>
                </c:pt>
                <c:pt idx="1152">
                  <c:v>-1.9877189998845218E-2</c:v>
                </c:pt>
                <c:pt idx="1153">
                  <c:v>7.3951585690996222E-3</c:v>
                </c:pt>
                <c:pt idx="1154">
                  <c:v>7.4225628536325706E-3</c:v>
                </c:pt>
                <c:pt idx="1155">
                  <c:v>7.4501709980559E-3</c:v>
                </c:pt>
                <c:pt idx="1156">
                  <c:v>3.0913253291394962E-2</c:v>
                </c:pt>
                <c:pt idx="1157">
                  <c:v>-7.3730547578909119E-3</c:v>
                </c:pt>
                <c:pt idx="1158">
                  <c:v>-2.2207794860767304E-2</c:v>
                </c:pt>
                <c:pt idx="1159">
                  <c:v>8.1964618908982587E-2</c:v>
                </c:pt>
                <c:pt idx="1160">
                  <c:v>4.9929139896820818E-3</c:v>
                </c:pt>
                <c:pt idx="1161">
                  <c:v>-7.2922839880062351E-3</c:v>
                </c:pt>
                <c:pt idx="1162">
                  <c:v>-9.9395373547638503E-3</c:v>
                </c:pt>
                <c:pt idx="1163">
                  <c:v>-9.9115968346998751E-3</c:v>
                </c:pt>
                <c:pt idx="1164">
                  <c:v>-7.1939179225507825E-3</c:v>
                </c:pt>
                <c:pt idx="1165">
                  <c:v>-2.117957265851279E-2</c:v>
                </c:pt>
                <c:pt idx="1166">
                  <c:v>-1.0857227747451044E-2</c:v>
                </c:pt>
                <c:pt idx="1167">
                  <c:v>-7.0169741309927831E-3</c:v>
                </c:pt>
                <c:pt idx="1168">
                  <c:v>-1.7493885516059574E-2</c:v>
                </c:pt>
                <c:pt idx="1169">
                  <c:v>-4.2215270058230198E-2</c:v>
                </c:pt>
                <c:pt idx="1170">
                  <c:v>7.0380142065515168E-3</c:v>
                </c:pt>
                <c:pt idx="1171">
                  <c:v>7.0628310218512026E-3</c:v>
                </c:pt>
                <c:pt idx="1172">
                  <c:v>1.7893540714136329E-2</c:v>
                </c:pt>
                <c:pt idx="1173">
                  <c:v>4.5937694163451288E-2</c:v>
                </c:pt>
                <c:pt idx="1174">
                  <c:v>-4.4246937799871787E-2</c:v>
                </c:pt>
                <c:pt idx="1175">
                  <c:v>7.614718383989319E-2</c:v>
                </c:pt>
                <c:pt idx="1176">
                  <c:v>-7.3258701217669359E-3</c:v>
                </c:pt>
                <c:pt idx="1177">
                  <c:v>-7.2990938505829005E-3</c:v>
                </c:pt>
                <c:pt idx="1178">
                  <c:v>7.2966409509936034E-2</c:v>
                </c:pt>
                <c:pt idx="1179">
                  <c:v>-2.827634630131149E-3</c:v>
                </c:pt>
                <c:pt idx="1180">
                  <c:v>-4.6815198210257002E-2</c:v>
                </c:pt>
                <c:pt idx="1181">
                  <c:v>-4.1572876190014894E-2</c:v>
                </c:pt>
                <c:pt idx="1182">
                  <c:v>-4.7887128702150318E-2</c:v>
                </c:pt>
                <c:pt idx="1183">
                  <c:v>2.3759123955689409E-3</c:v>
                </c:pt>
                <c:pt idx="1184">
                  <c:v>0.34492764181975594</c:v>
                </c:pt>
                <c:pt idx="1185">
                  <c:v>-3.7527277586028161E-2</c:v>
                </c:pt>
                <c:pt idx="1186">
                  <c:v>-6.879061906585103E-2</c:v>
                </c:pt>
                <c:pt idx="1187">
                  <c:v>-1.9186868118250808E-2</c:v>
                </c:pt>
                <c:pt idx="1188">
                  <c:v>-5.6800098408336427E-2</c:v>
                </c:pt>
                <c:pt idx="1189">
                  <c:v>9.1126644980422972E-2</c:v>
                </c:pt>
                <c:pt idx="1190">
                  <c:v>-7.7458691022216558E-2</c:v>
                </c:pt>
                <c:pt idx="1191">
                  <c:v>-4.2778006265081985E-2</c:v>
                </c:pt>
                <c:pt idx="1192">
                  <c:v>3.2153283713661572E-2</c:v>
                </c:pt>
                <c:pt idx="1193">
                  <c:v>-0.14274972329109925</c:v>
                </c:pt>
                <c:pt idx="1194">
                  <c:v>4.1367916941071135E-2</c:v>
                </c:pt>
                <c:pt idx="1195">
                  <c:v>4.309397145738586E-2</c:v>
                </c:pt>
                <c:pt idx="1196">
                  <c:v>5.3941626256798483E-3</c:v>
                </c:pt>
                <c:pt idx="1197">
                  <c:v>5.408728491673895E-3</c:v>
                </c:pt>
                <c:pt idx="1198">
                  <c:v>5.4233732351289003E-3</c:v>
                </c:pt>
                <c:pt idx="1199">
                  <c:v>5.4380974984875475E-3</c:v>
                </c:pt>
                <c:pt idx="1200">
                  <c:v>0.11573837035991566</c:v>
                </c:pt>
                <c:pt idx="1201">
                  <c:v>-3.9170599391488134E-2</c:v>
                </c:pt>
                <c:pt idx="1202">
                  <c:v>1.736712670837157E-2</c:v>
                </c:pt>
                <c:pt idx="1203">
                  <c:v>5.0737551021804363E-2</c:v>
                </c:pt>
                <c:pt idx="1204">
                  <c:v>-5.2518375404945035E-2</c:v>
                </c:pt>
                <c:pt idx="1205">
                  <c:v>-3.7252019429606494E-2</c:v>
                </c:pt>
                <c:pt idx="1206">
                  <c:v>-2.7533936999737028E-2</c:v>
                </c:pt>
                <c:pt idx="1207">
                  <c:v>-2.5956706841590352E-2</c:v>
                </c:pt>
                <c:pt idx="1208">
                  <c:v>-4.6159877087746812E-2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1-4D2A-8A88-BA1532FBC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212848"/>
        <c:axId val="606169232"/>
      </c:lineChart>
      <c:catAx>
        <c:axId val="41921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69232"/>
        <c:crosses val="autoZero"/>
        <c:auto val="1"/>
        <c:lblAlgn val="ctr"/>
        <c:lblOffset val="100"/>
        <c:noMultiLvlLbl val="0"/>
      </c:catAx>
      <c:valAx>
        <c:axId val="6061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1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'export-dextracker-20190425'!$O$1</c:f>
              <c:strCache>
                <c:ptCount val="1"/>
                <c:pt idx="0">
                  <c:v>Eth chage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'export-dextracker-20190425'!$O$2:$O$1210</c:f>
              <c:numCache>
                <c:formatCode>0%</c:formatCode>
                <c:ptCount val="1209"/>
                <c:pt idx="0">
                  <c:v>0</c:v>
                </c:pt>
                <c:pt idx="1">
                  <c:v>0</c:v>
                </c:pt>
                <c:pt idx="2">
                  <c:v>-8.3582378901942804E-3</c:v>
                </c:pt>
                <c:pt idx="3">
                  <c:v>0</c:v>
                </c:pt>
                <c:pt idx="4">
                  <c:v>-2.0094248675624728E-2</c:v>
                </c:pt>
                <c:pt idx="5">
                  <c:v>-3.1149715499743724E-2</c:v>
                </c:pt>
                <c:pt idx="6">
                  <c:v>1.3898960867097115E-2</c:v>
                </c:pt>
                <c:pt idx="7">
                  <c:v>-4.5277326302098067E-3</c:v>
                </c:pt>
                <c:pt idx="8">
                  <c:v>-7.817267721904636E-2</c:v>
                </c:pt>
                <c:pt idx="9">
                  <c:v>0</c:v>
                </c:pt>
                <c:pt idx="10">
                  <c:v>-8.2402574657785332E-2</c:v>
                </c:pt>
                <c:pt idx="11">
                  <c:v>8.5546266807246307E-2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-2.833417863710332E-2</c:v>
                </c:pt>
                <c:pt idx="18">
                  <c:v>0</c:v>
                </c:pt>
                <c:pt idx="19">
                  <c:v>-1.972461794644225E-3</c:v>
                </c:pt>
                <c:pt idx="20">
                  <c:v>0</c:v>
                </c:pt>
                <c:pt idx="21">
                  <c:v>2.5618339384433746E-2</c:v>
                </c:pt>
                <c:pt idx="22">
                  <c:v>-2.8392775167757022E-2</c:v>
                </c:pt>
                <c:pt idx="23">
                  <c:v>0</c:v>
                </c:pt>
                <c:pt idx="24">
                  <c:v>3.4972762315542915E-3</c:v>
                </c:pt>
                <c:pt idx="25">
                  <c:v>0</c:v>
                </c:pt>
                <c:pt idx="26">
                  <c:v>-2.0216754819777635E-2</c:v>
                </c:pt>
                <c:pt idx="27">
                  <c:v>0</c:v>
                </c:pt>
                <c:pt idx="28">
                  <c:v>6.009831067008151E-3</c:v>
                </c:pt>
                <c:pt idx="29">
                  <c:v>0</c:v>
                </c:pt>
                <c:pt idx="30">
                  <c:v>0</c:v>
                </c:pt>
                <c:pt idx="31">
                  <c:v>8.710485581266662E-3</c:v>
                </c:pt>
                <c:pt idx="32">
                  <c:v>3.3593243683729027E-2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-2.2789335760794938E-2</c:v>
                </c:pt>
                <c:pt idx="38">
                  <c:v>0</c:v>
                </c:pt>
                <c:pt idx="39">
                  <c:v>-1.697910256050689E-2</c:v>
                </c:pt>
                <c:pt idx="40">
                  <c:v>5.306897810731432E-2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6.6903747449527824E-3</c:v>
                </c:pt>
                <c:pt idx="45">
                  <c:v>8.9392068368781899E-3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5.8904929063520121E-2</c:v>
                </c:pt>
                <c:pt idx="50">
                  <c:v>0</c:v>
                </c:pt>
                <c:pt idx="51">
                  <c:v>-5.2677763196462418E-3</c:v>
                </c:pt>
                <c:pt idx="52">
                  <c:v>0</c:v>
                </c:pt>
                <c:pt idx="53">
                  <c:v>-1.592444228473499E-2</c:v>
                </c:pt>
                <c:pt idx="54">
                  <c:v>0</c:v>
                </c:pt>
                <c:pt idx="55">
                  <c:v>-1.6133095855089635E-2</c:v>
                </c:pt>
                <c:pt idx="56">
                  <c:v>3.5865611028620022E-2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-7.2008878122229456E-3</c:v>
                </c:pt>
                <c:pt idx="64">
                  <c:v>9.09193510658644E-3</c:v>
                </c:pt>
                <c:pt idx="65">
                  <c:v>0</c:v>
                </c:pt>
                <c:pt idx="66">
                  <c:v>0.15065709830641283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1.6590546494755084E-3</c:v>
                </c:pt>
                <c:pt idx="74">
                  <c:v>-1.106700627023835E-2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3.8864334220328339E-2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2.6851652781518208E-2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-4.7876118882716111E-2</c:v>
                </c:pt>
                <c:pt idx="91">
                  <c:v>0</c:v>
                </c:pt>
                <c:pt idx="92">
                  <c:v>9.0234854317904523E-4</c:v>
                </c:pt>
                <c:pt idx="93">
                  <c:v>0</c:v>
                </c:pt>
                <c:pt idx="94">
                  <c:v>0</c:v>
                </c:pt>
                <c:pt idx="95">
                  <c:v>1.5417885801859212E-2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-8.2676693485480898E-3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-3.188227703137337E-2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7.5259979898664243E-4</c:v>
                </c:pt>
                <c:pt idx="115">
                  <c:v>0</c:v>
                </c:pt>
                <c:pt idx="116">
                  <c:v>0</c:v>
                </c:pt>
                <c:pt idx="117">
                  <c:v>-1.0838572414361716E-2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4.2119303189624431E-2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1.6979052762469398E-2</c:v>
                </c:pt>
                <c:pt idx="134">
                  <c:v>3.1822351738371862E-2</c:v>
                </c:pt>
                <c:pt idx="135">
                  <c:v>0</c:v>
                </c:pt>
                <c:pt idx="136">
                  <c:v>0</c:v>
                </c:pt>
                <c:pt idx="137">
                  <c:v>-7.484122214760869E-3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5.50706502773467E-2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-2.4529164267946161E-2</c:v>
                </c:pt>
                <c:pt idx="154">
                  <c:v>0</c:v>
                </c:pt>
                <c:pt idx="155">
                  <c:v>0</c:v>
                </c:pt>
                <c:pt idx="156">
                  <c:v>1.950363368880444E-2</c:v>
                </c:pt>
                <c:pt idx="157">
                  <c:v>0</c:v>
                </c:pt>
                <c:pt idx="158">
                  <c:v>0</c:v>
                </c:pt>
                <c:pt idx="159">
                  <c:v>2.6915019794587124E-2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6.614066821294287E-3</c:v>
                </c:pt>
                <c:pt idx="166">
                  <c:v>0</c:v>
                </c:pt>
                <c:pt idx="167">
                  <c:v>-3.2363615366907189E-3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7.9152432783632751E-2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3.9704409102197517E-2</c:v>
                </c:pt>
                <c:pt idx="182">
                  <c:v>4.8916939600016446E-2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1.8877719198542526E-3</c:v>
                </c:pt>
                <c:pt idx="190">
                  <c:v>0</c:v>
                </c:pt>
                <c:pt idx="191">
                  <c:v>2.4342988282832902E-2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-2.2118709747100999E-2</c:v>
                </c:pt>
                <c:pt idx="198">
                  <c:v>5.5155430406946739E-2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0.12531177497187693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1.0147147016891702E-2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6.0120483070517192E-2</c:v>
                </c:pt>
                <c:pt idx="219">
                  <c:v>0</c:v>
                </c:pt>
                <c:pt idx="220">
                  <c:v>0</c:v>
                </c:pt>
                <c:pt idx="221">
                  <c:v>-6.8570450688541187E-2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-1.8259694721208551E-2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2.4889771324860272E-2</c:v>
                </c:pt>
                <c:pt idx="237">
                  <c:v>0</c:v>
                </c:pt>
                <c:pt idx="238">
                  <c:v>5.8495814406717667E-2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-7.8670081191133251E-2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-6.9852410675096451E-3</c:v>
                </c:pt>
                <c:pt idx="251">
                  <c:v>0</c:v>
                </c:pt>
                <c:pt idx="252">
                  <c:v>0</c:v>
                </c:pt>
                <c:pt idx="253">
                  <c:v>2.9661441861578996E-2</c:v>
                </c:pt>
                <c:pt idx="254">
                  <c:v>0</c:v>
                </c:pt>
                <c:pt idx="255">
                  <c:v>-1.2307539226490345E-2</c:v>
                </c:pt>
                <c:pt idx="256">
                  <c:v>0</c:v>
                </c:pt>
                <c:pt idx="257">
                  <c:v>4.3541908461350108E-2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-3.1187541814434529E-2</c:v>
                </c:pt>
                <c:pt idx="277">
                  <c:v>0</c:v>
                </c:pt>
                <c:pt idx="278">
                  <c:v>-6.5602402288567077E-2</c:v>
                </c:pt>
                <c:pt idx="279">
                  <c:v>0</c:v>
                </c:pt>
                <c:pt idx="280">
                  <c:v>0</c:v>
                </c:pt>
                <c:pt idx="281">
                  <c:v>-8.9329124958503842E-2</c:v>
                </c:pt>
                <c:pt idx="282">
                  <c:v>0</c:v>
                </c:pt>
                <c:pt idx="283">
                  <c:v>0</c:v>
                </c:pt>
                <c:pt idx="284">
                  <c:v>4.7550457745604196E-3</c:v>
                </c:pt>
                <c:pt idx="285">
                  <c:v>0</c:v>
                </c:pt>
                <c:pt idx="286">
                  <c:v>0</c:v>
                </c:pt>
                <c:pt idx="287">
                  <c:v>3.136006078713599E-5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-3.0481442142537587E-2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-3.9932724402213559E-3</c:v>
                </c:pt>
                <c:pt idx="297">
                  <c:v>5.2971413568240061E-2</c:v>
                </c:pt>
                <c:pt idx="298">
                  <c:v>-2.6413470372513553E-2</c:v>
                </c:pt>
                <c:pt idx="299">
                  <c:v>1.7081728083755728E-4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2.1157383946652834E-2</c:v>
                </c:pt>
                <c:pt idx="305">
                  <c:v>6.2185299776521895E-2</c:v>
                </c:pt>
                <c:pt idx="306">
                  <c:v>0</c:v>
                </c:pt>
                <c:pt idx="307">
                  <c:v>0</c:v>
                </c:pt>
                <c:pt idx="308">
                  <c:v>-2.3292081041649707E-2</c:v>
                </c:pt>
                <c:pt idx="309">
                  <c:v>0</c:v>
                </c:pt>
                <c:pt idx="310">
                  <c:v>-0.1562478432064755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6.4640894020648165E-3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-6.0354877088511453E-3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-2.9380848893665715E-2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-0.42347221483119923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0.18562728291339753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-7.4291706525045506E-2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1.5475959353583299E-2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-0.11666741551616044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3.0169067062108028E-2</c:v>
                </c:pt>
                <c:pt idx="365">
                  <c:v>0.19879376440180505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-2.823472507991347E-2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-7.0937290683625948E-2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9.3985936816419036E-2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2.8536003047803057E-2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-1.8488939910426595E-2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1.5901103683802875E-2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-3.1971409515144544E-2</c:v>
                </c:pt>
                <c:pt idx="420">
                  <c:v>-2.203592898242436E-2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-4.1246717524224735E-2</c:v>
                </c:pt>
                <c:pt idx="430">
                  <c:v>0</c:v>
                </c:pt>
                <c:pt idx="431">
                  <c:v>0</c:v>
                </c:pt>
                <c:pt idx="432">
                  <c:v>5.8294237837316076E-2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5.1843676281912192E-3</c:v>
                </c:pt>
                <c:pt idx="439">
                  <c:v>0</c:v>
                </c:pt>
                <c:pt idx="440">
                  <c:v>0</c:v>
                </c:pt>
                <c:pt idx="441">
                  <c:v>1.5277569465601635E-2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4.7145744986867272E-2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4.3769185851034309E-4</c:v>
                </c:pt>
                <c:pt idx="462">
                  <c:v>0</c:v>
                </c:pt>
                <c:pt idx="463">
                  <c:v>0</c:v>
                </c:pt>
                <c:pt idx="464">
                  <c:v>2.2014590631999922E-2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-1.1518744077366307E-2</c:v>
                </c:pt>
                <c:pt idx="469">
                  <c:v>0</c:v>
                </c:pt>
                <c:pt idx="470">
                  <c:v>0</c:v>
                </c:pt>
                <c:pt idx="471">
                  <c:v>0.17826424171554642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-2.3850267607322485E-2</c:v>
                </c:pt>
                <c:pt idx="479">
                  <c:v>0</c:v>
                </c:pt>
                <c:pt idx="480">
                  <c:v>3.4555619769080309E-2</c:v>
                </c:pt>
                <c:pt idx="481">
                  <c:v>0</c:v>
                </c:pt>
                <c:pt idx="482">
                  <c:v>-7.2565460142580474E-2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-1.2399657110273277E-3</c:v>
                </c:pt>
                <c:pt idx="488">
                  <c:v>0</c:v>
                </c:pt>
                <c:pt idx="489">
                  <c:v>1.8496275020040871E-2</c:v>
                </c:pt>
                <c:pt idx="490">
                  <c:v>0</c:v>
                </c:pt>
                <c:pt idx="491">
                  <c:v>0</c:v>
                </c:pt>
                <c:pt idx="492">
                  <c:v>-3.0177465492545002E-2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8.426143724134973E-3</c:v>
                </c:pt>
                <c:pt idx="499">
                  <c:v>0</c:v>
                </c:pt>
                <c:pt idx="500">
                  <c:v>-2.7345131446221582E-2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0.12310565020508979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8.5715884417594562E-2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-7.8200862010331718E-2</c:v>
                </c:pt>
                <c:pt idx="524">
                  <c:v>0</c:v>
                </c:pt>
                <c:pt idx="525">
                  <c:v>0</c:v>
                </c:pt>
                <c:pt idx="526">
                  <c:v>2.5568383554075325E-3</c:v>
                </c:pt>
                <c:pt idx="527">
                  <c:v>0</c:v>
                </c:pt>
                <c:pt idx="528">
                  <c:v>5.7091636295425859E-2</c:v>
                </c:pt>
                <c:pt idx="529">
                  <c:v>0</c:v>
                </c:pt>
                <c:pt idx="530">
                  <c:v>1.3302834613873875E-2</c:v>
                </c:pt>
                <c:pt idx="531">
                  <c:v>0</c:v>
                </c:pt>
                <c:pt idx="532">
                  <c:v>2.2743864381969247E-2</c:v>
                </c:pt>
                <c:pt idx="533">
                  <c:v>4.2700949853669595E-2</c:v>
                </c:pt>
                <c:pt idx="534">
                  <c:v>-4.7040421420220735E-4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6.0371439449810205E-3</c:v>
                </c:pt>
                <c:pt idx="541">
                  <c:v>9.3505050187891181E-2</c:v>
                </c:pt>
                <c:pt idx="542">
                  <c:v>0</c:v>
                </c:pt>
                <c:pt idx="543">
                  <c:v>0</c:v>
                </c:pt>
                <c:pt idx="544">
                  <c:v>-4.3168439715029129E-2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3.1873721710003751E-2</c:v>
                </c:pt>
                <c:pt idx="553">
                  <c:v>5.1642313632900821E-3</c:v>
                </c:pt>
                <c:pt idx="554">
                  <c:v>-3.321190965237731E-2</c:v>
                </c:pt>
                <c:pt idx="555">
                  <c:v>0</c:v>
                </c:pt>
                <c:pt idx="556">
                  <c:v>-6.7232792089499532E-3</c:v>
                </c:pt>
                <c:pt idx="557">
                  <c:v>2.6671648069933492E-2</c:v>
                </c:pt>
                <c:pt idx="558">
                  <c:v>-3.2469117996005948E-3</c:v>
                </c:pt>
                <c:pt idx="559">
                  <c:v>0</c:v>
                </c:pt>
                <c:pt idx="560">
                  <c:v>0</c:v>
                </c:pt>
                <c:pt idx="561">
                  <c:v>-0.10869825182714457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-1.4245642688760272E-2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1.8286299985667411E-2</c:v>
                </c:pt>
                <c:pt idx="571">
                  <c:v>0</c:v>
                </c:pt>
                <c:pt idx="572">
                  <c:v>5.2192977220204731E-2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1.8855123744308117E-2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-1.1194792357218533E-2</c:v>
                </c:pt>
                <c:pt idx="582">
                  <c:v>0</c:v>
                </c:pt>
                <c:pt idx="583">
                  <c:v>0</c:v>
                </c:pt>
                <c:pt idx="584">
                  <c:v>3.2298484604553195E-2</c:v>
                </c:pt>
                <c:pt idx="585">
                  <c:v>0</c:v>
                </c:pt>
                <c:pt idx="586">
                  <c:v>0</c:v>
                </c:pt>
                <c:pt idx="587">
                  <c:v>3.0374878165261205E-2</c:v>
                </c:pt>
                <c:pt idx="588">
                  <c:v>0</c:v>
                </c:pt>
                <c:pt idx="589">
                  <c:v>0</c:v>
                </c:pt>
                <c:pt idx="590">
                  <c:v>-6.3562587875216126E-2</c:v>
                </c:pt>
                <c:pt idx="591">
                  <c:v>3.6449127298613992E-2</c:v>
                </c:pt>
                <c:pt idx="592">
                  <c:v>0</c:v>
                </c:pt>
                <c:pt idx="593">
                  <c:v>0</c:v>
                </c:pt>
                <c:pt idx="594">
                  <c:v>-2.3163883698941241E-2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1.4574279573549733E-2</c:v>
                </c:pt>
                <c:pt idx="599">
                  <c:v>0</c:v>
                </c:pt>
                <c:pt idx="600">
                  <c:v>-1.6644453508680577E-2</c:v>
                </c:pt>
                <c:pt idx="601">
                  <c:v>3.4477668415814636E-2</c:v>
                </c:pt>
                <c:pt idx="602">
                  <c:v>5.2555824587275528E-2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3.7968494820588383E-3</c:v>
                </c:pt>
                <c:pt idx="624">
                  <c:v>0</c:v>
                </c:pt>
                <c:pt idx="625">
                  <c:v>0</c:v>
                </c:pt>
                <c:pt idx="626">
                  <c:v>9.8200787243238177E-2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-4.69160083272155E-2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6.9340850337387003E-2</c:v>
                </c:pt>
                <c:pt idx="641">
                  <c:v>0</c:v>
                </c:pt>
                <c:pt idx="642">
                  <c:v>-3.9566927252957761E-2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2.9341091507172515E-2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1.0118424401712764E-3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-1.3109905905741976E-2</c:v>
                </c:pt>
                <c:pt idx="661">
                  <c:v>0</c:v>
                </c:pt>
                <c:pt idx="662">
                  <c:v>2.9405901787932392E-3</c:v>
                </c:pt>
                <c:pt idx="663">
                  <c:v>0</c:v>
                </c:pt>
                <c:pt idx="664">
                  <c:v>1.3375415799822822E-2</c:v>
                </c:pt>
                <c:pt idx="665">
                  <c:v>0</c:v>
                </c:pt>
                <c:pt idx="666">
                  <c:v>9.2903680300662535E-3</c:v>
                </c:pt>
                <c:pt idx="667">
                  <c:v>-6.3619319183831693E-2</c:v>
                </c:pt>
                <c:pt idx="668">
                  <c:v>0</c:v>
                </c:pt>
                <c:pt idx="669">
                  <c:v>0</c:v>
                </c:pt>
                <c:pt idx="670">
                  <c:v>2.4991266069457948E-2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5.9607346247919383E-3</c:v>
                </c:pt>
                <c:pt idx="676">
                  <c:v>0</c:v>
                </c:pt>
                <c:pt idx="677">
                  <c:v>0</c:v>
                </c:pt>
                <c:pt idx="678">
                  <c:v>-3.7587285801776275E-2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1.9515853919873965E-2</c:v>
                </c:pt>
                <c:pt idx="685">
                  <c:v>0</c:v>
                </c:pt>
                <c:pt idx="686">
                  <c:v>-2.1934950323051112E-2</c:v>
                </c:pt>
                <c:pt idx="687">
                  <c:v>-1.2406058960102455E-3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5.9143964922598137E-2</c:v>
                </c:pt>
                <c:pt idx="692">
                  <c:v>0</c:v>
                </c:pt>
                <c:pt idx="693">
                  <c:v>-2.7875471624114398E-2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-1.1994496677031286E-2</c:v>
                </c:pt>
                <c:pt idx="700">
                  <c:v>-1.4065342408680025E-2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-2.9208469118984382E-2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1.0707648082540246E-2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1.2636954905064519E-2</c:v>
                </c:pt>
                <c:pt idx="718">
                  <c:v>0</c:v>
                </c:pt>
                <c:pt idx="719">
                  <c:v>0</c:v>
                </c:pt>
                <c:pt idx="720">
                  <c:v>-8.2379941319452796E-3</c:v>
                </c:pt>
                <c:pt idx="721">
                  <c:v>0</c:v>
                </c:pt>
                <c:pt idx="722">
                  <c:v>2.1202381448844478E-2</c:v>
                </c:pt>
                <c:pt idx="723">
                  <c:v>-7.447520820935037E-3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-1.7459735127782119E-2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1.0104958549751733E-2</c:v>
                </c:pt>
                <c:pt idx="742">
                  <c:v>0</c:v>
                </c:pt>
                <c:pt idx="743">
                  <c:v>6.0815894005689479E-2</c:v>
                </c:pt>
                <c:pt idx="744">
                  <c:v>-1.0081113626399095E-2</c:v>
                </c:pt>
                <c:pt idx="745">
                  <c:v>3.1766036315945684E-2</c:v>
                </c:pt>
                <c:pt idx="746">
                  <c:v>-1.4813523360863515E-2</c:v>
                </c:pt>
                <c:pt idx="747">
                  <c:v>0</c:v>
                </c:pt>
                <c:pt idx="748">
                  <c:v>-8.3573769872671427E-3</c:v>
                </c:pt>
                <c:pt idx="749">
                  <c:v>0</c:v>
                </c:pt>
                <c:pt idx="750">
                  <c:v>-6.3357017865656069E-3</c:v>
                </c:pt>
                <c:pt idx="751">
                  <c:v>1.1164885011067606E-2</c:v>
                </c:pt>
                <c:pt idx="752">
                  <c:v>0</c:v>
                </c:pt>
                <c:pt idx="753">
                  <c:v>0</c:v>
                </c:pt>
                <c:pt idx="754">
                  <c:v>-1.0436944069846918E-2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2.5329356803959011E-3</c:v>
                </c:pt>
                <c:pt idx="759">
                  <c:v>-7.4432910029819535E-3</c:v>
                </c:pt>
                <c:pt idx="760">
                  <c:v>0</c:v>
                </c:pt>
                <c:pt idx="761">
                  <c:v>-2.0059425931727336E-2</c:v>
                </c:pt>
                <c:pt idx="762">
                  <c:v>0</c:v>
                </c:pt>
                <c:pt idx="763">
                  <c:v>-3.7142343631947393E-3</c:v>
                </c:pt>
                <c:pt idx="764">
                  <c:v>1.164534540885305E-2</c:v>
                </c:pt>
                <c:pt idx="765">
                  <c:v>2.8424799140118733E-3</c:v>
                </c:pt>
                <c:pt idx="766">
                  <c:v>3.7533081072196404E-2</c:v>
                </c:pt>
                <c:pt idx="767">
                  <c:v>7.0092843948072747E-2</c:v>
                </c:pt>
                <c:pt idx="768">
                  <c:v>4.7669180169789542E-2</c:v>
                </c:pt>
                <c:pt idx="769">
                  <c:v>0</c:v>
                </c:pt>
                <c:pt idx="770">
                  <c:v>1.6478151936275141E-2</c:v>
                </c:pt>
                <c:pt idx="771">
                  <c:v>0</c:v>
                </c:pt>
                <c:pt idx="772">
                  <c:v>0</c:v>
                </c:pt>
                <c:pt idx="773">
                  <c:v>8.8968362292192016E-2</c:v>
                </c:pt>
                <c:pt idx="774">
                  <c:v>0</c:v>
                </c:pt>
                <c:pt idx="775">
                  <c:v>1.8374375050490225E-2</c:v>
                </c:pt>
                <c:pt idx="776">
                  <c:v>0</c:v>
                </c:pt>
                <c:pt idx="777">
                  <c:v>3.833595264563755E-2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-1.0336131480193696E-2</c:v>
                </c:pt>
                <c:pt idx="783">
                  <c:v>5.152803763358571E-2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3.2780800909387266E-2</c:v>
                </c:pt>
                <c:pt idx="789">
                  <c:v>0</c:v>
                </c:pt>
                <c:pt idx="790">
                  <c:v>0</c:v>
                </c:pt>
                <c:pt idx="791">
                  <c:v>0.11472873884608063</c:v>
                </c:pt>
                <c:pt idx="792">
                  <c:v>0</c:v>
                </c:pt>
                <c:pt idx="793">
                  <c:v>-3.7715462229050971E-2</c:v>
                </c:pt>
                <c:pt idx="794">
                  <c:v>5.1808014639973081E-2</c:v>
                </c:pt>
                <c:pt idx="795">
                  <c:v>0</c:v>
                </c:pt>
                <c:pt idx="796">
                  <c:v>3.0048280439728438E-2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-1.6505942609569564E-2</c:v>
                </c:pt>
                <c:pt idx="801">
                  <c:v>0</c:v>
                </c:pt>
                <c:pt idx="802">
                  <c:v>-3.9115406422256693E-2</c:v>
                </c:pt>
                <c:pt idx="803">
                  <c:v>0.15252442520733839</c:v>
                </c:pt>
                <c:pt idx="804">
                  <c:v>-9.2430911870991332E-3</c:v>
                </c:pt>
                <c:pt idx="805">
                  <c:v>0</c:v>
                </c:pt>
                <c:pt idx="806">
                  <c:v>9.9618576153748424E-4</c:v>
                </c:pt>
                <c:pt idx="807">
                  <c:v>-6.2986831952108607E-2</c:v>
                </c:pt>
                <c:pt idx="808">
                  <c:v>2.4543424504327841E-2</c:v>
                </c:pt>
                <c:pt idx="809">
                  <c:v>-4.9478089136194441E-2</c:v>
                </c:pt>
                <c:pt idx="810">
                  <c:v>-2.9896552085835054E-2</c:v>
                </c:pt>
                <c:pt idx="811">
                  <c:v>0</c:v>
                </c:pt>
                <c:pt idx="812">
                  <c:v>0</c:v>
                </c:pt>
                <c:pt idx="813">
                  <c:v>-3.5635554714307455E-3</c:v>
                </c:pt>
                <c:pt idx="814">
                  <c:v>3.4607699386766062E-2</c:v>
                </c:pt>
                <c:pt idx="815">
                  <c:v>1.0222462733811081E-2</c:v>
                </c:pt>
                <c:pt idx="816">
                  <c:v>8.7912917745318078E-2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9.6470058125574618E-2</c:v>
                </c:pt>
                <c:pt idx="826">
                  <c:v>-7.7583617682193129E-2</c:v>
                </c:pt>
                <c:pt idx="827">
                  <c:v>-0.12355353966432775</c:v>
                </c:pt>
                <c:pt idx="828">
                  <c:v>6.661656605473072E-3</c:v>
                </c:pt>
                <c:pt idx="829">
                  <c:v>-0.13646435726867187</c:v>
                </c:pt>
                <c:pt idx="830">
                  <c:v>0</c:v>
                </c:pt>
                <c:pt idx="831">
                  <c:v>6.9857439122238772E-3</c:v>
                </c:pt>
                <c:pt idx="832">
                  <c:v>9.0342402834257235E-2</c:v>
                </c:pt>
                <c:pt idx="833">
                  <c:v>0</c:v>
                </c:pt>
                <c:pt idx="834">
                  <c:v>5.1836752550512538E-2</c:v>
                </c:pt>
                <c:pt idx="835">
                  <c:v>-5.58213871444624E-2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3.2001676220664466E-2</c:v>
                </c:pt>
                <c:pt idx="840">
                  <c:v>-3.29464165157973E-2</c:v>
                </c:pt>
                <c:pt idx="841">
                  <c:v>2.6671558100075507E-3</c:v>
                </c:pt>
                <c:pt idx="842">
                  <c:v>0</c:v>
                </c:pt>
                <c:pt idx="843">
                  <c:v>0</c:v>
                </c:pt>
                <c:pt idx="844">
                  <c:v>6.3439476715661844E-2</c:v>
                </c:pt>
                <c:pt idx="845">
                  <c:v>-8.932342588126984E-3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-0.11349744430065904</c:v>
                </c:pt>
                <c:pt idx="854">
                  <c:v>-6.2028656919641864E-2</c:v>
                </c:pt>
                <c:pt idx="855">
                  <c:v>0</c:v>
                </c:pt>
                <c:pt idx="856">
                  <c:v>8.9745525984280136E-2</c:v>
                </c:pt>
                <c:pt idx="857">
                  <c:v>1.605411505838792E-2</c:v>
                </c:pt>
                <c:pt idx="858">
                  <c:v>0</c:v>
                </c:pt>
                <c:pt idx="859">
                  <c:v>-4.8849229534907914E-3</c:v>
                </c:pt>
                <c:pt idx="860">
                  <c:v>-3.456699404036101E-2</c:v>
                </c:pt>
                <c:pt idx="861">
                  <c:v>3.2215949163903884E-3</c:v>
                </c:pt>
                <c:pt idx="862">
                  <c:v>0</c:v>
                </c:pt>
                <c:pt idx="863">
                  <c:v>2.7288328586881797E-2</c:v>
                </c:pt>
                <c:pt idx="864">
                  <c:v>0</c:v>
                </c:pt>
                <c:pt idx="865">
                  <c:v>0</c:v>
                </c:pt>
                <c:pt idx="866">
                  <c:v>2.7758739340027924E-2</c:v>
                </c:pt>
                <c:pt idx="867">
                  <c:v>2.7009003453332785E-2</c:v>
                </c:pt>
                <c:pt idx="868">
                  <c:v>0</c:v>
                </c:pt>
                <c:pt idx="869">
                  <c:v>1.1252921043587783E-2</c:v>
                </c:pt>
                <c:pt idx="870">
                  <c:v>6.1304083208648073E-3</c:v>
                </c:pt>
                <c:pt idx="871">
                  <c:v>-2.9707435741496094E-2</c:v>
                </c:pt>
                <c:pt idx="872">
                  <c:v>0</c:v>
                </c:pt>
                <c:pt idx="873">
                  <c:v>0</c:v>
                </c:pt>
                <c:pt idx="874">
                  <c:v>3.7426320281285064E-2</c:v>
                </c:pt>
                <c:pt idx="875">
                  <c:v>3.2253791805689373E-2</c:v>
                </c:pt>
                <c:pt idx="876">
                  <c:v>5.5032024123248126E-2</c:v>
                </c:pt>
                <c:pt idx="877">
                  <c:v>0</c:v>
                </c:pt>
                <c:pt idx="878">
                  <c:v>-9.6823311178995848E-3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-8.6608308108632754E-3</c:v>
                </c:pt>
                <c:pt idx="885">
                  <c:v>0</c:v>
                </c:pt>
                <c:pt idx="886">
                  <c:v>0</c:v>
                </c:pt>
                <c:pt idx="887">
                  <c:v>-3.0351864983514696E-2</c:v>
                </c:pt>
                <c:pt idx="888">
                  <c:v>0</c:v>
                </c:pt>
                <c:pt idx="889">
                  <c:v>0</c:v>
                </c:pt>
                <c:pt idx="890">
                  <c:v>2.5663960686357689E-2</c:v>
                </c:pt>
                <c:pt idx="891">
                  <c:v>0</c:v>
                </c:pt>
                <c:pt idx="892">
                  <c:v>0</c:v>
                </c:pt>
                <c:pt idx="893">
                  <c:v>-4.2740256215738709E-2</c:v>
                </c:pt>
                <c:pt idx="894">
                  <c:v>-9.2399453062488052E-3</c:v>
                </c:pt>
                <c:pt idx="895">
                  <c:v>0</c:v>
                </c:pt>
                <c:pt idx="896">
                  <c:v>1.1602131866985397E-2</c:v>
                </c:pt>
                <c:pt idx="897">
                  <c:v>3.7512238095734327E-2</c:v>
                </c:pt>
                <c:pt idx="898">
                  <c:v>2.9654584846420411E-2</c:v>
                </c:pt>
                <c:pt idx="899">
                  <c:v>0</c:v>
                </c:pt>
                <c:pt idx="900">
                  <c:v>0</c:v>
                </c:pt>
                <c:pt idx="901">
                  <c:v>9.8177136650947419E-2</c:v>
                </c:pt>
                <c:pt idx="902">
                  <c:v>0</c:v>
                </c:pt>
                <c:pt idx="903">
                  <c:v>-4.179757499142335E-2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4.0948143553211844E-2</c:v>
                </c:pt>
                <c:pt idx="908">
                  <c:v>-2.0706923253475434E-2</c:v>
                </c:pt>
                <c:pt idx="909">
                  <c:v>1.242014827189983E-2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2.9534171067825951E-2</c:v>
                </c:pt>
                <c:pt idx="926">
                  <c:v>0</c:v>
                </c:pt>
                <c:pt idx="927">
                  <c:v>-4.2233858543895874E-3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2.954663339213813E-2</c:v>
                </c:pt>
                <c:pt idx="945">
                  <c:v>-3.0501025570775598E-2</c:v>
                </c:pt>
                <c:pt idx="946">
                  <c:v>0</c:v>
                </c:pt>
                <c:pt idx="947">
                  <c:v>-2.736230218538746E-2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7.3288636783824662E-2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-1.8236465558731591E-3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-1.6379351247268737E-2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8.0813563786316558E-2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7.7964666020727394E-2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1.5617271621601123E-2</c:v>
                </c:pt>
                <c:pt idx="1017">
                  <c:v>0</c:v>
                </c:pt>
                <c:pt idx="1018">
                  <c:v>0</c:v>
                </c:pt>
                <c:pt idx="1019">
                  <c:v>9.0286337179467643E-2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-7.4882812718469801E-3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-5.4994606487747878E-2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-9.0917667977112579E-2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-2.5201062248230871E-3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4.0070214340942163E-2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6.9725348186176414E-2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6.7883499891691498E-2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-4.4756778690564526E-2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1.8777020917297216E-2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3.0678217969613959E-2</c:v>
                </c:pt>
                <c:pt idx="1140">
                  <c:v>-7.6785928151431759E-2</c:v>
                </c:pt>
                <c:pt idx="1141">
                  <c:v>4.7845914936601633E-2</c:v>
                </c:pt>
                <c:pt idx="1142">
                  <c:v>8.9064338654310706E-3</c:v>
                </c:pt>
                <c:pt idx="1143">
                  <c:v>-4.7232839418746966E-2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-4.8269870244588356E-2</c:v>
                </c:pt>
                <c:pt idx="1151">
                  <c:v>4.1718704676116165E-2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3.7103585070265545E-2</c:v>
                </c:pt>
                <c:pt idx="1157">
                  <c:v>0</c:v>
                </c:pt>
                <c:pt idx="1158">
                  <c:v>-5.2168253984069188E-4</c:v>
                </c:pt>
                <c:pt idx="1159">
                  <c:v>7.9453276960598146E-2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1.0511356577203963E-2</c:v>
                </c:pt>
                <c:pt idx="1167">
                  <c:v>0</c:v>
                </c:pt>
                <c:pt idx="1168">
                  <c:v>-7.1213968928330179E-3</c:v>
                </c:pt>
                <c:pt idx="1169">
                  <c:v>-4.4608132418533501E-2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4.1055398981575696E-2</c:v>
                </c:pt>
                <c:pt idx="1174">
                  <c:v>-8.0553279866767274E-2</c:v>
                </c:pt>
                <c:pt idx="1175">
                  <c:v>4.7784615974998668E-2</c:v>
                </c:pt>
                <c:pt idx="1176">
                  <c:v>0</c:v>
                </c:pt>
                <c:pt idx="1177">
                  <c:v>0</c:v>
                </c:pt>
                <c:pt idx="1178">
                  <c:v>0.11614506591026312</c:v>
                </c:pt>
                <c:pt idx="1179">
                  <c:v>6.9956114090047011E-2</c:v>
                </c:pt>
                <c:pt idx="1180">
                  <c:v>1.5372495764253821E-3</c:v>
                </c:pt>
                <c:pt idx="1181">
                  <c:v>8.5893246668798245E-3</c:v>
                </c:pt>
                <c:pt idx="1182">
                  <c:v>0</c:v>
                </c:pt>
                <c:pt idx="1183">
                  <c:v>-1.0078364967591319E-2</c:v>
                </c:pt>
                <c:pt idx="1184">
                  <c:v>0.33563941149554405</c:v>
                </c:pt>
                <c:pt idx="1185">
                  <c:v>0</c:v>
                </c:pt>
                <c:pt idx="1186">
                  <c:v>0</c:v>
                </c:pt>
                <c:pt idx="1187">
                  <c:v>6.6350416981336216E-2</c:v>
                </c:pt>
                <c:pt idx="1188">
                  <c:v>0</c:v>
                </c:pt>
                <c:pt idx="1189">
                  <c:v>0.16042477585926135</c:v>
                </c:pt>
                <c:pt idx="1190">
                  <c:v>0</c:v>
                </c:pt>
                <c:pt idx="1191">
                  <c:v>0</c:v>
                </c:pt>
                <c:pt idx="1192">
                  <c:v>4.5674728311477869E-2</c:v>
                </c:pt>
                <c:pt idx="1193">
                  <c:v>-0.13634523065468826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0.13153494372538671</c:v>
                </c:pt>
                <c:pt idx="1201">
                  <c:v>-2.7282159907053793E-3</c:v>
                </c:pt>
                <c:pt idx="1202">
                  <c:v>2.2035369598296863E-2</c:v>
                </c:pt>
                <c:pt idx="1203">
                  <c:v>9.5457178046930422E-2</c:v>
                </c:pt>
                <c:pt idx="1204">
                  <c:v>1.0392448725640451E-2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8-4D8A-BCD5-F3EE9FB89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885048"/>
        <c:axId val="423891936"/>
      </c:lineChart>
      <c:catAx>
        <c:axId val="423885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91936"/>
        <c:crosses val="autoZero"/>
        <c:auto val="1"/>
        <c:lblAlgn val="ctr"/>
        <c:lblOffset val="100"/>
        <c:noMultiLvlLbl val="0"/>
      </c:catAx>
      <c:valAx>
        <c:axId val="4238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85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'export-dextracker-20190425'!$T$1</c:f>
              <c:strCache>
                <c:ptCount val="1"/>
                <c:pt idx="0">
                  <c:v>REALT V</c:v>
                </c:pt>
              </c:strCache>
            </c:strRef>
          </c:tx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1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2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2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2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2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3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3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3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3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3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3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3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4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4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4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4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4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4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5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56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57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5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5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6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6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6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6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6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6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6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7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7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7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7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7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7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8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8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8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8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8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9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9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9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9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10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10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10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0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11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111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1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11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11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11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11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11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11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11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12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12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12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12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13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13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13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3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3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3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3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3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3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13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14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14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14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14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14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4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4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4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4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4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5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15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15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15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15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15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15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5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5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5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6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6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6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6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16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165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166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16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16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16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17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17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17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17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17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7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7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7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7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7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8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18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18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18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18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18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18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8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8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8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9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9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9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19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19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19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19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19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19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9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20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20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20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20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20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20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20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20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20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20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21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1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1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1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1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1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1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21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218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219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22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22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22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22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22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22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22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22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22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2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3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3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3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3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3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23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23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23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23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23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24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4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4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4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4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4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4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24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24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24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25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25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25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25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25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25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25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25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25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25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26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26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26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26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26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6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6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6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6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6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27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27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27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27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27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27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27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27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27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27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28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28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28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8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8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8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8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8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28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28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29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29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29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29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29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9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9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9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9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29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30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30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30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30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30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30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30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0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0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0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1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1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1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31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31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31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31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31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31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1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2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2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2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2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2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32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326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327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32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32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33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33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33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33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33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33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33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3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3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3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4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4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4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34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34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34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34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34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34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34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35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35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35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35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35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35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35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35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A87-4BE4-A62D-4EFE93D4BA99}"/>
              </c:ext>
            </c:extLst>
          </c:dPt>
          <c:dPt>
            <c:idx val="35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35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36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6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6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6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6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6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36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36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36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36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37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37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37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7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7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7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7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7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37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37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38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381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38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38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38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38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38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38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38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38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39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9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9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9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9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9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39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39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39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39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40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40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40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0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0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0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0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0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0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40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41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41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41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41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41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1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1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1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1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1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2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42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42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42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42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42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42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2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2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2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3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3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3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43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43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435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436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43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43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43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44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44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44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44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44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44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44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44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44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44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45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45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45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45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45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45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45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5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5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5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6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6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46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46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46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46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46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46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46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6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7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7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7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7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47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47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47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47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47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47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48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8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8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8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8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8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48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48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488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489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49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49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49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49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49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49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49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49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49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49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50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50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50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50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50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50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50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50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50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50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51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1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1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1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1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1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1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51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51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51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52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52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52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2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2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2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2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2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2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52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53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53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53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53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53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3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3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3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3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3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4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54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54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54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54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54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54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54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54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54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55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55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55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55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55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55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55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55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55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55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56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56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56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56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56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6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6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6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6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6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57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57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57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57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57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57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57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7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7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7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8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8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58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58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58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58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58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58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58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8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9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9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9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9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59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59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596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597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59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59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60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60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60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60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60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60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60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0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0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0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1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1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1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61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61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61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61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61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61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1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2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2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2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2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2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62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62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62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62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62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63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3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3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3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3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3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3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63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63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63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64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64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64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64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64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64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64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64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64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64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65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651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65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65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65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65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65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65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65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65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66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6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6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6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6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6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66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66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66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66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67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67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67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7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7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7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7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7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67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67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68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68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A87-4BE4-A62D-4EFE93D4BA99}"/>
              </c:ext>
            </c:extLst>
          </c:dPt>
          <c:dPt>
            <c:idx val="68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68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68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8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8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8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8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8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69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69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69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69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69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69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69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69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69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69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70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70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70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70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70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705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706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70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70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70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71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71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71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71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71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1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1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1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1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1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2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72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72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72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72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72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72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2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2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2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3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3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3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73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73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73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73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73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73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3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4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4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4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4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4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74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74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74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74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74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75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75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75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75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75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75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75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75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758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759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76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76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76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76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76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76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76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76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76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6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7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7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7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7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77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77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77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77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77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77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78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8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8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8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8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8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78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78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78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78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79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79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79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9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9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9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9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9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79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79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80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80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80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80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80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0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0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0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0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0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1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81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81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81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8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81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81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81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81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81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82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82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82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2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2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2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2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2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2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82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83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83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83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83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83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3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3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3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3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3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4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84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84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84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84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84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84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84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84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84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85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85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85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85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85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85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85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85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85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5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6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6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6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6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86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86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866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867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86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86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87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87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87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87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87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87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87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7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7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7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8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8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88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88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88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88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88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88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88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8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9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9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9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9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89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89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89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89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89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89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90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0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0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0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0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0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0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90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90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90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91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91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91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1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1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1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1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1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1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91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92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921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92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92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92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92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92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92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92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92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93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3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3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3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3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3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3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93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93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93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94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94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94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94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94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94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94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94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94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94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95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95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95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95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95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5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5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5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5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5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96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96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96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96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96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96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96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6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6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6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7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7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97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97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97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975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976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97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97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97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98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98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98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98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98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8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8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8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8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8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99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99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99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99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99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99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99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99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99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99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00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00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00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100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100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100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100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100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100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0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1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1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1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1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1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101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101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101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101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101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102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2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2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2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2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2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2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02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1028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1029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103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103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103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103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103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103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103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103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103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3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4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4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4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4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4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104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104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104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104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104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105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05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05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05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05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05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05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105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105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105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106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106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106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6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6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6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6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6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06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106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107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107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107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107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107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7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7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7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7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7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08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08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108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108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108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108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108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108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108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108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109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109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109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9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9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9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9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9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09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109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110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110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110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110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110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0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0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0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0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0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1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111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111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111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111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111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111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1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1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1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2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2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2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112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112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112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112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112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112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2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3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3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3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3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3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13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1136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1137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113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113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114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114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114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114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114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114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114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14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14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14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15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15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15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115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115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dPt>
            <c:idx val="115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dPt>
          <c:dPt>
            <c:idx val="115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dPt>
          <c:dPt>
            <c:idx val="115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dPt>
          <c:dPt>
            <c:idx val="115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59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60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61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62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6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Pt>
            <c:idx val="116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dPt>
          <c:dPt>
            <c:idx val="116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dPt>
          <c:dPt>
            <c:idx val="116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dPt>
          <c:dPt>
            <c:idx val="116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dPt>
          <c:dPt>
            <c:idx val="116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dPt>
          <c:dPt>
            <c:idx val="116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dPt>
          <c:dPt>
            <c:idx val="117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7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7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7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7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7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  <a:lumOff val="30000"/>
                  </a:schemeClr>
                </a:solidFill>
                <a:round/>
              </a:ln>
              <a:effectLst/>
            </c:spPr>
          </c:dPt>
          <c:dPt>
            <c:idx val="117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Pt>
            <c:idx val="117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70000"/>
                  </a:schemeClr>
                </a:solidFill>
                <a:round/>
              </a:ln>
              <a:effectLst/>
            </c:spPr>
          </c:dPt>
          <c:dPt>
            <c:idx val="117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70000"/>
                  </a:schemeClr>
                </a:solidFill>
                <a:round/>
              </a:ln>
              <a:effectLst/>
            </c:spPr>
          </c:dPt>
          <c:dPt>
            <c:idx val="1179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70000"/>
                  </a:schemeClr>
                </a:solidFill>
                <a:round/>
              </a:ln>
              <a:effectLst/>
            </c:spPr>
          </c:dPt>
          <c:dPt>
            <c:idx val="1180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70000"/>
                  </a:schemeClr>
                </a:solidFill>
                <a:round/>
              </a:ln>
              <a:effectLst/>
            </c:spPr>
          </c:dPt>
          <c:dPt>
            <c:idx val="118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0000"/>
                  </a:schemeClr>
                </a:solidFill>
                <a:round/>
              </a:ln>
              <a:effectLst/>
            </c:spPr>
          </c:dPt>
          <c:dPt>
            <c:idx val="118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8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84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85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86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8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dPt>
          <c:dPt>
            <c:idx val="118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18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119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1191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119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119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119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Pt>
            <c:idx val="1195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1196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dPt>
          <c:dPt>
            <c:idx val="119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dPt>
          <c:dPt>
            <c:idx val="1198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dPt>
          <c:dPt>
            <c:idx val="119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dPt>
          <c:dPt>
            <c:idx val="120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0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02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03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04"/>
            <c:marker>
              <c:symbol val="none"/>
            </c:marker>
            <c:bubble3D val="0"/>
            <c:spPr>
              <a:ln w="28575" cap="rnd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0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dPt>
          <c:dPt>
            <c:idx val="120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Pt>
            <c:idx val="1207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dPt>
          <c:dPt>
            <c:idx val="1208"/>
            <c:marker>
              <c:symbol val="none"/>
            </c:marker>
            <c:bubble3D val="0"/>
            <c:spPr>
              <a:ln w="28575" cap="rnd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dPt>
          <c:trendline>
            <c:spPr>
              <a:ln w="180975" cap="rnd">
                <a:noFill/>
                <a:prstDash val="sysDot"/>
              </a:ln>
              <a:effectLst>
                <a:outerShdw blurRad="50800" dir="21540000" algn="ctr" rotWithShape="0">
                  <a:srgbClr val="000000">
                    <a:alpha val="43137"/>
                  </a:srgbClr>
                </a:outerShdw>
              </a:effectLst>
            </c:spPr>
            <c:trendlineType val="movingAvg"/>
            <c:period val="7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  <c:trendlineType val="movingAvg"/>
            <c:period val="11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'export-dextracker-20190425'!$C:$C</c:f>
              <c:strCache>
                <c:ptCount val="1210"/>
                <c:pt idx="0">
                  <c:v>Date Time (UTC)</c:v>
                </c:pt>
                <c:pt idx="1">
                  <c:v>11/30/2019</c:v>
                </c:pt>
                <c:pt idx="2">
                  <c:v>11/30/2019</c:v>
                </c:pt>
                <c:pt idx="3">
                  <c:v>12/8/2019</c:v>
                </c:pt>
                <c:pt idx="4">
                  <c:v>12/8/2019</c:v>
                </c:pt>
                <c:pt idx="5">
                  <c:v>12/9/2019</c:v>
                </c:pt>
                <c:pt idx="6">
                  <c:v>12/11/2019</c:v>
                </c:pt>
                <c:pt idx="7">
                  <c:v>12/12/2019</c:v>
                </c:pt>
                <c:pt idx="8">
                  <c:v>12/13/2019</c:v>
                </c:pt>
                <c:pt idx="9">
                  <c:v>12/16/2019</c:v>
                </c:pt>
                <c:pt idx="10">
                  <c:v>12/16/2019</c:v>
                </c:pt>
                <c:pt idx="11">
                  <c:v>12/17/2019</c:v>
                </c:pt>
                <c:pt idx="12">
                  <c:v>12/18/2019</c:v>
                </c:pt>
                <c:pt idx="13">
                  <c:v>12/18/2019</c:v>
                </c:pt>
                <c:pt idx="14">
                  <c:v>12/18/2019</c:v>
                </c:pt>
                <c:pt idx="15">
                  <c:v>12/18/2019</c:v>
                </c:pt>
                <c:pt idx="16">
                  <c:v>12/18/2019</c:v>
                </c:pt>
                <c:pt idx="17">
                  <c:v>12/18/2019</c:v>
                </c:pt>
                <c:pt idx="18">
                  <c:v>12/19/2019</c:v>
                </c:pt>
                <c:pt idx="19">
                  <c:v>12/19/2019</c:v>
                </c:pt>
                <c:pt idx="20">
                  <c:v>12/20/2019</c:v>
                </c:pt>
                <c:pt idx="21">
                  <c:v>12/20/2019</c:v>
                </c:pt>
                <c:pt idx="22">
                  <c:v>12/22/2019</c:v>
                </c:pt>
                <c:pt idx="23">
                  <c:v>12/23/2019</c:v>
                </c:pt>
                <c:pt idx="24">
                  <c:v>12/23/2019</c:v>
                </c:pt>
                <c:pt idx="25">
                  <c:v>12/24/2019</c:v>
                </c:pt>
                <c:pt idx="26">
                  <c:v>12/24/2019</c:v>
                </c:pt>
                <c:pt idx="27">
                  <c:v>12/25/2019</c:v>
                </c:pt>
                <c:pt idx="28">
                  <c:v>12/25/2019</c:v>
                </c:pt>
                <c:pt idx="29">
                  <c:v>12/27/2019</c:v>
                </c:pt>
                <c:pt idx="30">
                  <c:v>12/27/2019</c:v>
                </c:pt>
                <c:pt idx="31">
                  <c:v>12/27/2019</c:v>
                </c:pt>
                <c:pt idx="32">
                  <c:v>12/28/2019</c:v>
                </c:pt>
                <c:pt idx="33">
                  <c:v>12/30/2019</c:v>
                </c:pt>
                <c:pt idx="34">
                  <c:v>12/30/2019</c:v>
                </c:pt>
                <c:pt idx="35">
                  <c:v>12/30/2019</c:v>
                </c:pt>
                <c:pt idx="36">
                  <c:v>12/30/2019</c:v>
                </c:pt>
                <c:pt idx="37">
                  <c:v>12/30/2019</c:v>
                </c:pt>
                <c:pt idx="38">
                  <c:v>12/31/2019</c:v>
                </c:pt>
                <c:pt idx="39">
                  <c:v>12/31/2019</c:v>
                </c:pt>
                <c:pt idx="40">
                  <c:v>1/2/2020</c:v>
                </c:pt>
                <c:pt idx="41">
                  <c:v>1/3/2020</c:v>
                </c:pt>
                <c:pt idx="42">
                  <c:v>1/3/2020</c:v>
                </c:pt>
                <c:pt idx="43">
                  <c:v>1/3/2020</c:v>
                </c:pt>
                <c:pt idx="44">
                  <c:v>1/3/2020</c:v>
                </c:pt>
                <c:pt idx="45">
                  <c:v>1/4/2020</c:v>
                </c:pt>
                <c:pt idx="46">
                  <c:v>1/5/2020</c:v>
                </c:pt>
                <c:pt idx="47">
                  <c:v>1/5/2020</c:v>
                </c:pt>
                <c:pt idx="48">
                  <c:v>1/5/2020</c:v>
                </c:pt>
                <c:pt idx="49">
                  <c:v>1/5/2020</c:v>
                </c:pt>
                <c:pt idx="50">
                  <c:v>1/6/2020</c:v>
                </c:pt>
                <c:pt idx="51">
                  <c:v>1/6/2020</c:v>
                </c:pt>
                <c:pt idx="52">
                  <c:v>1/7/2020</c:v>
                </c:pt>
                <c:pt idx="53">
                  <c:v>1/7/2020</c:v>
                </c:pt>
                <c:pt idx="54">
                  <c:v>1/8/2020</c:v>
                </c:pt>
                <c:pt idx="55">
                  <c:v>1/8/2020</c:v>
                </c:pt>
                <c:pt idx="56">
                  <c:v>1/9/2020</c:v>
                </c:pt>
                <c:pt idx="57">
                  <c:v>1/10/2020</c:v>
                </c:pt>
                <c:pt idx="58">
                  <c:v>1/10/2020</c:v>
                </c:pt>
                <c:pt idx="59">
                  <c:v>1/10/2020</c:v>
                </c:pt>
                <c:pt idx="60">
                  <c:v>1/10/2020</c:v>
                </c:pt>
                <c:pt idx="61">
                  <c:v>1/10/2020</c:v>
                </c:pt>
                <c:pt idx="62">
                  <c:v>1/10/2020</c:v>
                </c:pt>
                <c:pt idx="63">
                  <c:v>1/10/2020</c:v>
                </c:pt>
                <c:pt idx="64">
                  <c:v>1/11/2020</c:v>
                </c:pt>
                <c:pt idx="65">
                  <c:v>1/13/2020</c:v>
                </c:pt>
                <c:pt idx="66">
                  <c:v>1/13/2020</c:v>
                </c:pt>
                <c:pt idx="67">
                  <c:v>1/14/2020</c:v>
                </c:pt>
                <c:pt idx="68">
                  <c:v>1/14/2020</c:v>
                </c:pt>
                <c:pt idx="69">
                  <c:v>1/14/2020</c:v>
                </c:pt>
                <c:pt idx="70">
                  <c:v>1/14/2020</c:v>
                </c:pt>
                <c:pt idx="71">
                  <c:v>1/14/2020</c:v>
                </c:pt>
                <c:pt idx="72">
                  <c:v>1/14/2020</c:v>
                </c:pt>
                <c:pt idx="73">
                  <c:v>1/14/2020</c:v>
                </c:pt>
                <c:pt idx="74">
                  <c:v>1/15/2020</c:v>
                </c:pt>
                <c:pt idx="75">
                  <c:v>1/16/2020</c:v>
                </c:pt>
                <c:pt idx="76">
                  <c:v>1/16/2020</c:v>
                </c:pt>
                <c:pt idx="77">
                  <c:v>1/16/2020</c:v>
                </c:pt>
                <c:pt idx="78">
                  <c:v>1/16/2020</c:v>
                </c:pt>
                <c:pt idx="79">
                  <c:v>1/16/2020</c:v>
                </c:pt>
                <c:pt idx="80">
                  <c:v>1/16/2020</c:v>
                </c:pt>
                <c:pt idx="81">
                  <c:v>1/16/2020</c:v>
                </c:pt>
                <c:pt idx="82">
                  <c:v>1/16/2020</c:v>
                </c:pt>
                <c:pt idx="83">
                  <c:v>1/17/2020</c:v>
                </c:pt>
                <c:pt idx="84">
                  <c:v>1/17/2020</c:v>
                </c:pt>
                <c:pt idx="85">
                  <c:v>1/17/2020</c:v>
                </c:pt>
                <c:pt idx="86">
                  <c:v>1/17/2020</c:v>
                </c:pt>
                <c:pt idx="87">
                  <c:v>1/18/2020</c:v>
                </c:pt>
                <c:pt idx="88">
                  <c:v>1/18/2020</c:v>
                </c:pt>
                <c:pt idx="89">
                  <c:v>1/18/2020</c:v>
                </c:pt>
                <c:pt idx="90">
                  <c:v>1/18/2020</c:v>
                </c:pt>
                <c:pt idx="91">
                  <c:v>1/19/2020</c:v>
                </c:pt>
                <c:pt idx="92">
                  <c:v>1/19/2020</c:v>
                </c:pt>
                <c:pt idx="93">
                  <c:v>1/20/2020</c:v>
                </c:pt>
                <c:pt idx="94">
                  <c:v>1/20/2020</c:v>
                </c:pt>
                <c:pt idx="95">
                  <c:v>1/20/2020</c:v>
                </c:pt>
                <c:pt idx="96">
                  <c:v>1/21/2020</c:v>
                </c:pt>
                <c:pt idx="97">
                  <c:v>1/21/2020</c:v>
                </c:pt>
                <c:pt idx="98">
                  <c:v>1/21/2020</c:v>
                </c:pt>
                <c:pt idx="99">
                  <c:v>1/21/2020</c:v>
                </c:pt>
                <c:pt idx="100">
                  <c:v>1/22/2020</c:v>
                </c:pt>
                <c:pt idx="101">
                  <c:v>1/22/2020</c:v>
                </c:pt>
                <c:pt idx="102">
                  <c:v>1/22/2020</c:v>
                </c:pt>
                <c:pt idx="103">
                  <c:v>1/22/2020</c:v>
                </c:pt>
                <c:pt idx="104">
                  <c:v>1/22/2020</c:v>
                </c:pt>
                <c:pt idx="105">
                  <c:v>1/22/2020</c:v>
                </c:pt>
                <c:pt idx="106">
                  <c:v>1/22/2020</c:v>
                </c:pt>
                <c:pt idx="107">
                  <c:v>1/22/2020</c:v>
                </c:pt>
                <c:pt idx="108">
                  <c:v>1/22/2020</c:v>
                </c:pt>
                <c:pt idx="109">
                  <c:v>1/23/2020</c:v>
                </c:pt>
                <c:pt idx="110">
                  <c:v>1/23/2020</c:v>
                </c:pt>
                <c:pt idx="111">
                  <c:v>1/23/2020</c:v>
                </c:pt>
                <c:pt idx="112">
                  <c:v>1/23/2020</c:v>
                </c:pt>
                <c:pt idx="113">
                  <c:v>1/23/2020</c:v>
                </c:pt>
                <c:pt idx="114">
                  <c:v>1/23/2020</c:v>
                </c:pt>
                <c:pt idx="115">
                  <c:v>1/24/2020</c:v>
                </c:pt>
                <c:pt idx="116">
                  <c:v>1/24/2020</c:v>
                </c:pt>
                <c:pt idx="117">
                  <c:v>1/24/2020</c:v>
                </c:pt>
                <c:pt idx="118">
                  <c:v>1/25/2020</c:v>
                </c:pt>
                <c:pt idx="119">
                  <c:v>1/25/2020</c:v>
                </c:pt>
                <c:pt idx="120">
                  <c:v>1/25/2020</c:v>
                </c:pt>
                <c:pt idx="121">
                  <c:v>1/25/2020</c:v>
                </c:pt>
                <c:pt idx="122">
                  <c:v>1/25/2020</c:v>
                </c:pt>
                <c:pt idx="123">
                  <c:v>1/25/2020</c:v>
                </c:pt>
                <c:pt idx="124">
                  <c:v>1/26/2020</c:v>
                </c:pt>
                <c:pt idx="125">
                  <c:v>1/26/2020</c:v>
                </c:pt>
                <c:pt idx="126">
                  <c:v>1/26/2020</c:v>
                </c:pt>
                <c:pt idx="127">
                  <c:v>1/26/2020</c:v>
                </c:pt>
                <c:pt idx="128">
                  <c:v>1/26/2020</c:v>
                </c:pt>
                <c:pt idx="129">
                  <c:v>1/26/2020</c:v>
                </c:pt>
                <c:pt idx="130">
                  <c:v>1/26/2020</c:v>
                </c:pt>
                <c:pt idx="131">
                  <c:v>1/26/2020</c:v>
                </c:pt>
                <c:pt idx="132">
                  <c:v>1/26/2020</c:v>
                </c:pt>
                <c:pt idx="133">
                  <c:v>1/26/2020</c:v>
                </c:pt>
                <c:pt idx="134">
                  <c:v>1/27/2020</c:v>
                </c:pt>
                <c:pt idx="135">
                  <c:v>1/28/2020</c:v>
                </c:pt>
                <c:pt idx="136">
                  <c:v>1/28/2020</c:v>
                </c:pt>
                <c:pt idx="137">
                  <c:v>1/28/2020</c:v>
                </c:pt>
                <c:pt idx="138">
                  <c:v>1/29/2020</c:v>
                </c:pt>
                <c:pt idx="139">
                  <c:v>1/29/2020</c:v>
                </c:pt>
                <c:pt idx="140">
                  <c:v>1/29/2020</c:v>
                </c:pt>
                <c:pt idx="141">
                  <c:v>1/29/2020</c:v>
                </c:pt>
                <c:pt idx="142">
                  <c:v>1/29/2020</c:v>
                </c:pt>
                <c:pt idx="143">
                  <c:v>1/29/2020</c:v>
                </c:pt>
                <c:pt idx="144">
                  <c:v>1/30/2020</c:v>
                </c:pt>
                <c:pt idx="145">
                  <c:v>1/30/2020</c:v>
                </c:pt>
                <c:pt idx="146">
                  <c:v>1/30/2020</c:v>
                </c:pt>
                <c:pt idx="147">
                  <c:v>1/30/2020</c:v>
                </c:pt>
                <c:pt idx="148">
                  <c:v>1/30/2020</c:v>
                </c:pt>
                <c:pt idx="149">
                  <c:v>1/30/2020</c:v>
                </c:pt>
                <c:pt idx="150">
                  <c:v>1/30/2020</c:v>
                </c:pt>
                <c:pt idx="151">
                  <c:v>1/30/2020</c:v>
                </c:pt>
                <c:pt idx="152">
                  <c:v>1/30/2020</c:v>
                </c:pt>
                <c:pt idx="153">
                  <c:v>1/30/2020</c:v>
                </c:pt>
                <c:pt idx="154">
                  <c:v>1/31/2020</c:v>
                </c:pt>
                <c:pt idx="155">
                  <c:v>1/31/2020</c:v>
                </c:pt>
                <c:pt idx="156">
                  <c:v>1/31/2020</c:v>
                </c:pt>
                <c:pt idx="157">
                  <c:v>2/1/2020</c:v>
                </c:pt>
                <c:pt idx="158">
                  <c:v>2/1/2020</c:v>
                </c:pt>
                <c:pt idx="159">
                  <c:v>2/1/2020</c:v>
                </c:pt>
                <c:pt idx="160">
                  <c:v>2/2/2020</c:v>
                </c:pt>
                <c:pt idx="161">
                  <c:v>2/2/2020</c:v>
                </c:pt>
                <c:pt idx="162">
                  <c:v>2/2/2020</c:v>
                </c:pt>
                <c:pt idx="163">
                  <c:v>2/2/2020</c:v>
                </c:pt>
                <c:pt idx="164">
                  <c:v>2/2/2020</c:v>
                </c:pt>
                <c:pt idx="165">
                  <c:v>2/2/2020</c:v>
                </c:pt>
                <c:pt idx="166">
                  <c:v>2/3/2020</c:v>
                </c:pt>
                <c:pt idx="167">
                  <c:v>2/3/2020</c:v>
                </c:pt>
                <c:pt idx="168">
                  <c:v>2/4/2020</c:v>
                </c:pt>
                <c:pt idx="169">
                  <c:v>2/4/2020</c:v>
                </c:pt>
                <c:pt idx="170">
                  <c:v>2/4/2020</c:v>
                </c:pt>
                <c:pt idx="171">
                  <c:v>2/4/2020</c:v>
                </c:pt>
                <c:pt idx="172">
                  <c:v>2/4/2020</c:v>
                </c:pt>
                <c:pt idx="173">
                  <c:v>2/4/2020</c:v>
                </c:pt>
                <c:pt idx="174">
                  <c:v>2/4/2020</c:v>
                </c:pt>
                <c:pt idx="175">
                  <c:v>2/5/2020</c:v>
                </c:pt>
                <c:pt idx="176">
                  <c:v>2/5/2020</c:v>
                </c:pt>
                <c:pt idx="177">
                  <c:v>2/5/2020</c:v>
                </c:pt>
                <c:pt idx="178">
                  <c:v>2/5/2020</c:v>
                </c:pt>
                <c:pt idx="179">
                  <c:v>2/5/2020</c:v>
                </c:pt>
                <c:pt idx="180">
                  <c:v>2/5/2020</c:v>
                </c:pt>
                <c:pt idx="181">
                  <c:v>2/5/2020</c:v>
                </c:pt>
                <c:pt idx="182">
                  <c:v>2/6/2020</c:v>
                </c:pt>
                <c:pt idx="183">
                  <c:v>2/7/2020</c:v>
                </c:pt>
                <c:pt idx="184">
                  <c:v>2/7/2020</c:v>
                </c:pt>
                <c:pt idx="185">
                  <c:v>2/7/2020</c:v>
                </c:pt>
                <c:pt idx="186">
                  <c:v>2/7/2020</c:v>
                </c:pt>
                <c:pt idx="187">
                  <c:v>2/7/2020</c:v>
                </c:pt>
                <c:pt idx="188">
                  <c:v>2/7/2020</c:v>
                </c:pt>
                <c:pt idx="189">
                  <c:v>2/7/2020</c:v>
                </c:pt>
                <c:pt idx="190">
                  <c:v>2/8/2020</c:v>
                </c:pt>
                <c:pt idx="191">
                  <c:v>2/8/2020</c:v>
                </c:pt>
                <c:pt idx="192">
                  <c:v>2/9/2020</c:v>
                </c:pt>
                <c:pt idx="193">
                  <c:v>2/9/2020</c:v>
                </c:pt>
                <c:pt idx="194">
                  <c:v>2/9/2020</c:v>
                </c:pt>
                <c:pt idx="195">
                  <c:v>2/9/2020</c:v>
                </c:pt>
                <c:pt idx="196">
                  <c:v>2/9/2020</c:v>
                </c:pt>
                <c:pt idx="197">
                  <c:v>2/9/2020</c:v>
                </c:pt>
                <c:pt idx="198">
                  <c:v>2/10/2020</c:v>
                </c:pt>
                <c:pt idx="199">
                  <c:v>2/11/2020</c:v>
                </c:pt>
                <c:pt idx="200">
                  <c:v>2/11/2020</c:v>
                </c:pt>
                <c:pt idx="201">
                  <c:v>2/11/2020</c:v>
                </c:pt>
                <c:pt idx="202">
                  <c:v>2/11/2020</c:v>
                </c:pt>
                <c:pt idx="203">
                  <c:v>2/12/2020</c:v>
                </c:pt>
                <c:pt idx="204">
                  <c:v>2/12/2020</c:v>
                </c:pt>
                <c:pt idx="205">
                  <c:v>2/12/2020</c:v>
                </c:pt>
                <c:pt idx="206">
                  <c:v>2/12/2020</c:v>
                </c:pt>
                <c:pt idx="207">
                  <c:v>2/12/2020</c:v>
                </c:pt>
                <c:pt idx="208">
                  <c:v>2/12/2020</c:v>
                </c:pt>
                <c:pt idx="209">
                  <c:v>2/13/2020</c:v>
                </c:pt>
                <c:pt idx="210">
                  <c:v>2/13/2020</c:v>
                </c:pt>
                <c:pt idx="211">
                  <c:v>2/13/2020</c:v>
                </c:pt>
                <c:pt idx="212">
                  <c:v>2/13/2020</c:v>
                </c:pt>
                <c:pt idx="213">
                  <c:v>2/13/2020</c:v>
                </c:pt>
                <c:pt idx="214">
                  <c:v>2/13/2020</c:v>
                </c:pt>
                <c:pt idx="215">
                  <c:v>2/13/2020</c:v>
                </c:pt>
                <c:pt idx="216">
                  <c:v>2/13/2020</c:v>
                </c:pt>
                <c:pt idx="217">
                  <c:v>2/13/2020</c:v>
                </c:pt>
                <c:pt idx="218">
                  <c:v>2/13/2020</c:v>
                </c:pt>
                <c:pt idx="219">
                  <c:v>2/14/2020</c:v>
                </c:pt>
                <c:pt idx="220">
                  <c:v>2/14/2020</c:v>
                </c:pt>
                <c:pt idx="221">
                  <c:v>2/14/2020</c:v>
                </c:pt>
                <c:pt idx="222">
                  <c:v>2/15/2020</c:v>
                </c:pt>
                <c:pt idx="223">
                  <c:v>2/15/2020</c:v>
                </c:pt>
                <c:pt idx="224">
                  <c:v>2/15/2020</c:v>
                </c:pt>
                <c:pt idx="225">
                  <c:v>2/15/2020</c:v>
                </c:pt>
                <c:pt idx="226">
                  <c:v>2/15/2020</c:v>
                </c:pt>
                <c:pt idx="227">
                  <c:v>2/16/2020</c:v>
                </c:pt>
                <c:pt idx="228">
                  <c:v>2/16/2020</c:v>
                </c:pt>
                <c:pt idx="229">
                  <c:v>2/16/2020</c:v>
                </c:pt>
                <c:pt idx="230">
                  <c:v>2/16/2020</c:v>
                </c:pt>
                <c:pt idx="231">
                  <c:v>2/16/2020</c:v>
                </c:pt>
                <c:pt idx="232">
                  <c:v>2/16/2020</c:v>
                </c:pt>
                <c:pt idx="233">
                  <c:v>2/16/2020</c:v>
                </c:pt>
                <c:pt idx="234">
                  <c:v>2/16/2020</c:v>
                </c:pt>
                <c:pt idx="235">
                  <c:v>2/16/2020</c:v>
                </c:pt>
                <c:pt idx="236">
                  <c:v>2/16/2020</c:v>
                </c:pt>
                <c:pt idx="237">
                  <c:v>2/17/2020</c:v>
                </c:pt>
                <c:pt idx="238">
                  <c:v>2/17/2020</c:v>
                </c:pt>
                <c:pt idx="239">
                  <c:v>2/18/2020</c:v>
                </c:pt>
                <c:pt idx="240">
                  <c:v>2/18/2020</c:v>
                </c:pt>
                <c:pt idx="241">
                  <c:v>2/18/2020</c:v>
                </c:pt>
                <c:pt idx="242">
                  <c:v>2/18/2020</c:v>
                </c:pt>
                <c:pt idx="243">
                  <c:v>2/18/2020</c:v>
                </c:pt>
                <c:pt idx="244">
                  <c:v>2/18/2020</c:v>
                </c:pt>
                <c:pt idx="245">
                  <c:v>2/19/2020</c:v>
                </c:pt>
                <c:pt idx="246">
                  <c:v>2/19/2020</c:v>
                </c:pt>
                <c:pt idx="247">
                  <c:v>2/19/2020</c:v>
                </c:pt>
                <c:pt idx="248">
                  <c:v>2/19/2020</c:v>
                </c:pt>
                <c:pt idx="249">
                  <c:v>2/19/2020</c:v>
                </c:pt>
                <c:pt idx="250">
                  <c:v>2/19/2020</c:v>
                </c:pt>
                <c:pt idx="251">
                  <c:v>2/20/2020</c:v>
                </c:pt>
                <c:pt idx="252">
                  <c:v>2/20/2020</c:v>
                </c:pt>
                <c:pt idx="253">
                  <c:v>2/20/2020</c:v>
                </c:pt>
                <c:pt idx="254">
                  <c:v>2/21/2020</c:v>
                </c:pt>
                <c:pt idx="255">
                  <c:v>2/21/2020</c:v>
                </c:pt>
                <c:pt idx="256">
                  <c:v>2/22/2020</c:v>
                </c:pt>
                <c:pt idx="257">
                  <c:v>2/22/2020</c:v>
                </c:pt>
                <c:pt idx="258">
                  <c:v>2/23/2020</c:v>
                </c:pt>
                <c:pt idx="259">
                  <c:v>2/23/2020</c:v>
                </c:pt>
                <c:pt idx="260">
                  <c:v>2/23/2020</c:v>
                </c:pt>
                <c:pt idx="261">
                  <c:v>2/23/2020</c:v>
                </c:pt>
                <c:pt idx="262">
                  <c:v>2/23/2020</c:v>
                </c:pt>
                <c:pt idx="263">
                  <c:v>2/23/2020</c:v>
                </c:pt>
                <c:pt idx="264">
                  <c:v>2/23/2020</c:v>
                </c:pt>
                <c:pt idx="265">
                  <c:v>2/23/2020</c:v>
                </c:pt>
                <c:pt idx="266">
                  <c:v>2/23/2020</c:v>
                </c:pt>
                <c:pt idx="267">
                  <c:v>2/23/2020</c:v>
                </c:pt>
                <c:pt idx="268">
                  <c:v>2/23/2020</c:v>
                </c:pt>
                <c:pt idx="269">
                  <c:v>2/23/2020</c:v>
                </c:pt>
                <c:pt idx="270">
                  <c:v>2/23/2020</c:v>
                </c:pt>
                <c:pt idx="271">
                  <c:v>2/23/2020</c:v>
                </c:pt>
                <c:pt idx="272">
                  <c:v>2/23/2020</c:v>
                </c:pt>
                <c:pt idx="273">
                  <c:v>2/23/2020</c:v>
                </c:pt>
                <c:pt idx="274">
                  <c:v>2/23/2020</c:v>
                </c:pt>
                <c:pt idx="275">
                  <c:v>2/23/2020</c:v>
                </c:pt>
                <c:pt idx="276">
                  <c:v>2/23/2020</c:v>
                </c:pt>
                <c:pt idx="277">
                  <c:v>2/24/2020</c:v>
                </c:pt>
                <c:pt idx="278">
                  <c:v>2/24/2020</c:v>
                </c:pt>
                <c:pt idx="279">
                  <c:v>2/25/2020</c:v>
                </c:pt>
                <c:pt idx="280">
                  <c:v>2/25/2020</c:v>
                </c:pt>
                <c:pt idx="281">
                  <c:v>2/25/2020</c:v>
                </c:pt>
                <c:pt idx="282">
                  <c:v>2/26/2020</c:v>
                </c:pt>
                <c:pt idx="283">
                  <c:v>2/26/2020</c:v>
                </c:pt>
                <c:pt idx="284">
                  <c:v>2/26/2020</c:v>
                </c:pt>
                <c:pt idx="285">
                  <c:v>2/27/2020</c:v>
                </c:pt>
                <c:pt idx="286">
                  <c:v>2/27/2020</c:v>
                </c:pt>
                <c:pt idx="287">
                  <c:v>2/27/2020</c:v>
                </c:pt>
                <c:pt idx="288">
                  <c:v>2/28/2020</c:v>
                </c:pt>
                <c:pt idx="289">
                  <c:v>2/28/2020</c:v>
                </c:pt>
                <c:pt idx="290">
                  <c:v>2/28/2020</c:v>
                </c:pt>
                <c:pt idx="291">
                  <c:v>2/28/2020</c:v>
                </c:pt>
                <c:pt idx="292">
                  <c:v>2/28/2020</c:v>
                </c:pt>
                <c:pt idx="293">
                  <c:v>2/29/2020</c:v>
                </c:pt>
                <c:pt idx="294">
                  <c:v>2/29/2020</c:v>
                </c:pt>
                <c:pt idx="295">
                  <c:v>2/29/2020</c:v>
                </c:pt>
                <c:pt idx="296">
                  <c:v>2/29/2020</c:v>
                </c:pt>
                <c:pt idx="297">
                  <c:v>3/1/2020</c:v>
                </c:pt>
                <c:pt idx="298">
                  <c:v>3/2/2020</c:v>
                </c:pt>
                <c:pt idx="299">
                  <c:v>3/3/2020</c:v>
                </c:pt>
                <c:pt idx="300">
                  <c:v>3/4/2020</c:v>
                </c:pt>
                <c:pt idx="301">
                  <c:v>3/4/2020</c:v>
                </c:pt>
                <c:pt idx="302">
                  <c:v>3/4/2020</c:v>
                </c:pt>
                <c:pt idx="303">
                  <c:v>3/4/2020</c:v>
                </c:pt>
                <c:pt idx="304">
                  <c:v>3/4/2020</c:v>
                </c:pt>
                <c:pt idx="305">
                  <c:v>3/5/2020</c:v>
                </c:pt>
                <c:pt idx="306">
                  <c:v>3/6/2020</c:v>
                </c:pt>
                <c:pt idx="307">
                  <c:v>3/6/2020</c:v>
                </c:pt>
                <c:pt idx="308">
                  <c:v>3/6/2020</c:v>
                </c:pt>
                <c:pt idx="309">
                  <c:v>3/7/2020</c:v>
                </c:pt>
                <c:pt idx="310">
                  <c:v>3/7/2020</c:v>
                </c:pt>
                <c:pt idx="311">
                  <c:v>3/8/2020</c:v>
                </c:pt>
                <c:pt idx="312">
                  <c:v>3/8/2020</c:v>
                </c:pt>
                <c:pt idx="313">
                  <c:v>3/8/2020</c:v>
                </c:pt>
                <c:pt idx="314">
                  <c:v>3/8/2020</c:v>
                </c:pt>
                <c:pt idx="315">
                  <c:v>3/8/2020</c:v>
                </c:pt>
                <c:pt idx="316">
                  <c:v>3/8/2020</c:v>
                </c:pt>
                <c:pt idx="317">
                  <c:v>3/8/2020</c:v>
                </c:pt>
                <c:pt idx="318">
                  <c:v>3/8/2020</c:v>
                </c:pt>
                <c:pt idx="319">
                  <c:v>3/9/2020</c:v>
                </c:pt>
                <c:pt idx="320">
                  <c:v>3/9/2020</c:v>
                </c:pt>
                <c:pt idx="321">
                  <c:v>3/9/2020</c:v>
                </c:pt>
                <c:pt idx="322">
                  <c:v>3/9/2020</c:v>
                </c:pt>
                <c:pt idx="323">
                  <c:v>3/9/2020</c:v>
                </c:pt>
                <c:pt idx="324">
                  <c:v>3/10/2020</c:v>
                </c:pt>
                <c:pt idx="325">
                  <c:v>3/10/2020</c:v>
                </c:pt>
                <c:pt idx="326">
                  <c:v>3/10/2020</c:v>
                </c:pt>
                <c:pt idx="327">
                  <c:v>3/10/2020</c:v>
                </c:pt>
                <c:pt idx="328">
                  <c:v>3/11/2020</c:v>
                </c:pt>
                <c:pt idx="329">
                  <c:v>3/11/2020</c:v>
                </c:pt>
                <c:pt idx="330">
                  <c:v>3/11/2020</c:v>
                </c:pt>
                <c:pt idx="331">
                  <c:v>3/11/2020</c:v>
                </c:pt>
                <c:pt idx="332">
                  <c:v>3/11/2020</c:v>
                </c:pt>
                <c:pt idx="333">
                  <c:v>3/11/2020</c:v>
                </c:pt>
                <c:pt idx="334">
                  <c:v>3/11/2020</c:v>
                </c:pt>
                <c:pt idx="335">
                  <c:v>3/12/2020</c:v>
                </c:pt>
                <c:pt idx="336">
                  <c:v>3/12/2020</c:v>
                </c:pt>
                <c:pt idx="337">
                  <c:v>3/12/2020</c:v>
                </c:pt>
                <c:pt idx="338">
                  <c:v>3/12/2020</c:v>
                </c:pt>
                <c:pt idx="339">
                  <c:v>3/12/2020</c:v>
                </c:pt>
                <c:pt idx="340">
                  <c:v>3/12/2020</c:v>
                </c:pt>
                <c:pt idx="341">
                  <c:v>3/12/2020</c:v>
                </c:pt>
                <c:pt idx="342">
                  <c:v>3/13/2020</c:v>
                </c:pt>
                <c:pt idx="343">
                  <c:v>3/13/2020</c:v>
                </c:pt>
                <c:pt idx="344">
                  <c:v>3/13/2020</c:v>
                </c:pt>
                <c:pt idx="345">
                  <c:v>3/13/2020</c:v>
                </c:pt>
                <c:pt idx="346">
                  <c:v>3/13/2020</c:v>
                </c:pt>
                <c:pt idx="347">
                  <c:v>3/13/2020</c:v>
                </c:pt>
                <c:pt idx="348">
                  <c:v>3/13/2020</c:v>
                </c:pt>
                <c:pt idx="349">
                  <c:v>3/14/2020</c:v>
                </c:pt>
                <c:pt idx="350">
                  <c:v>3/14/2020</c:v>
                </c:pt>
                <c:pt idx="351">
                  <c:v>3/14/2020</c:v>
                </c:pt>
                <c:pt idx="352">
                  <c:v>3/14/2020</c:v>
                </c:pt>
                <c:pt idx="353">
                  <c:v>3/15/2020</c:v>
                </c:pt>
                <c:pt idx="354">
                  <c:v>3/15/2020</c:v>
                </c:pt>
                <c:pt idx="355">
                  <c:v>3/15/2020</c:v>
                </c:pt>
                <c:pt idx="356">
                  <c:v>3/15/2020</c:v>
                </c:pt>
                <c:pt idx="357">
                  <c:v>3/15/2020</c:v>
                </c:pt>
                <c:pt idx="358">
                  <c:v>3/16/2020</c:v>
                </c:pt>
                <c:pt idx="359">
                  <c:v>3/16/2020</c:v>
                </c:pt>
                <c:pt idx="360">
                  <c:v>3/16/2020</c:v>
                </c:pt>
                <c:pt idx="361">
                  <c:v>3/16/2020</c:v>
                </c:pt>
                <c:pt idx="362">
                  <c:v>3/16/2020</c:v>
                </c:pt>
                <c:pt idx="363">
                  <c:v>3/16/2020</c:v>
                </c:pt>
                <c:pt idx="364">
                  <c:v>3/16/2020</c:v>
                </c:pt>
                <c:pt idx="365">
                  <c:v>3/17/2020</c:v>
                </c:pt>
                <c:pt idx="366">
                  <c:v>3/19/2020</c:v>
                </c:pt>
                <c:pt idx="367">
                  <c:v>3/19/2020</c:v>
                </c:pt>
                <c:pt idx="368">
                  <c:v>3/19/2020</c:v>
                </c:pt>
                <c:pt idx="369">
                  <c:v>3/19/2020</c:v>
                </c:pt>
                <c:pt idx="370">
                  <c:v>3/20/2020</c:v>
                </c:pt>
                <c:pt idx="371">
                  <c:v>3/20/2020</c:v>
                </c:pt>
                <c:pt idx="372">
                  <c:v>3/20/2020</c:v>
                </c:pt>
                <c:pt idx="373">
                  <c:v>3/20/2020</c:v>
                </c:pt>
                <c:pt idx="374">
                  <c:v>3/22/2020</c:v>
                </c:pt>
                <c:pt idx="375">
                  <c:v>3/22/2020</c:v>
                </c:pt>
                <c:pt idx="376">
                  <c:v>3/22/2020</c:v>
                </c:pt>
                <c:pt idx="377">
                  <c:v>3/22/2020</c:v>
                </c:pt>
                <c:pt idx="378">
                  <c:v>3/22/2020</c:v>
                </c:pt>
                <c:pt idx="379">
                  <c:v>3/22/2020</c:v>
                </c:pt>
                <c:pt idx="380">
                  <c:v>3/22/2020</c:v>
                </c:pt>
                <c:pt idx="381">
                  <c:v>3/22/2020</c:v>
                </c:pt>
                <c:pt idx="382">
                  <c:v>3/22/2020</c:v>
                </c:pt>
                <c:pt idx="383">
                  <c:v>3/22/2020</c:v>
                </c:pt>
                <c:pt idx="384">
                  <c:v>3/22/2020</c:v>
                </c:pt>
                <c:pt idx="385">
                  <c:v>3/23/2020</c:v>
                </c:pt>
                <c:pt idx="386">
                  <c:v>3/23/2020</c:v>
                </c:pt>
                <c:pt idx="387">
                  <c:v>3/23/2020</c:v>
                </c:pt>
                <c:pt idx="388">
                  <c:v>3/23/2020</c:v>
                </c:pt>
                <c:pt idx="389">
                  <c:v>3/23/2020</c:v>
                </c:pt>
                <c:pt idx="390">
                  <c:v>3/23/2020</c:v>
                </c:pt>
                <c:pt idx="391">
                  <c:v>3/23/2020</c:v>
                </c:pt>
                <c:pt idx="392">
                  <c:v>3/23/2020</c:v>
                </c:pt>
                <c:pt idx="393">
                  <c:v>3/24/2020</c:v>
                </c:pt>
                <c:pt idx="394">
                  <c:v>3/24/2020</c:v>
                </c:pt>
                <c:pt idx="395">
                  <c:v>3/24/2020</c:v>
                </c:pt>
                <c:pt idx="396">
                  <c:v>3/24/2020</c:v>
                </c:pt>
                <c:pt idx="397">
                  <c:v>3/24/2020</c:v>
                </c:pt>
                <c:pt idx="398">
                  <c:v>3/24/2020</c:v>
                </c:pt>
                <c:pt idx="399">
                  <c:v>3/25/2020</c:v>
                </c:pt>
                <c:pt idx="400">
                  <c:v>3/25/2020</c:v>
                </c:pt>
                <c:pt idx="401">
                  <c:v>3/25/2020</c:v>
                </c:pt>
                <c:pt idx="402">
                  <c:v>3/25/2020</c:v>
                </c:pt>
                <c:pt idx="403">
                  <c:v>3/25/2020</c:v>
                </c:pt>
                <c:pt idx="404">
                  <c:v>3/25/2020</c:v>
                </c:pt>
                <c:pt idx="405">
                  <c:v>3/25/2020</c:v>
                </c:pt>
                <c:pt idx="406">
                  <c:v>3/25/2020</c:v>
                </c:pt>
                <c:pt idx="407">
                  <c:v>3/25/2020</c:v>
                </c:pt>
                <c:pt idx="408">
                  <c:v>3/25/2020</c:v>
                </c:pt>
                <c:pt idx="409">
                  <c:v>3/25/2020</c:v>
                </c:pt>
                <c:pt idx="410">
                  <c:v>3/25/2020</c:v>
                </c:pt>
                <c:pt idx="411">
                  <c:v>3/25/2020</c:v>
                </c:pt>
                <c:pt idx="412">
                  <c:v>3/25/2020</c:v>
                </c:pt>
                <c:pt idx="413">
                  <c:v>3/25/2020</c:v>
                </c:pt>
                <c:pt idx="414">
                  <c:v>3/25/2020</c:v>
                </c:pt>
                <c:pt idx="415">
                  <c:v>3/25/2020</c:v>
                </c:pt>
                <c:pt idx="416">
                  <c:v>3/26/2020</c:v>
                </c:pt>
                <c:pt idx="417">
                  <c:v>3/26/2020</c:v>
                </c:pt>
                <c:pt idx="418">
                  <c:v>3/26/2020</c:v>
                </c:pt>
                <c:pt idx="419">
                  <c:v>3/26/2020</c:v>
                </c:pt>
                <c:pt idx="420">
                  <c:v>3/27/2020</c:v>
                </c:pt>
                <c:pt idx="421">
                  <c:v>3/28/2020</c:v>
                </c:pt>
                <c:pt idx="422">
                  <c:v>3/28/2020</c:v>
                </c:pt>
                <c:pt idx="423">
                  <c:v>3/28/2020</c:v>
                </c:pt>
                <c:pt idx="424">
                  <c:v>3/28/2020</c:v>
                </c:pt>
                <c:pt idx="425">
                  <c:v>3/28/2020</c:v>
                </c:pt>
                <c:pt idx="426">
                  <c:v>3/28/2020</c:v>
                </c:pt>
                <c:pt idx="427">
                  <c:v>3/28/2020</c:v>
                </c:pt>
                <c:pt idx="428">
                  <c:v>3/28/2020</c:v>
                </c:pt>
                <c:pt idx="429">
                  <c:v>3/28/2020</c:v>
                </c:pt>
                <c:pt idx="430">
                  <c:v>3/29/2020</c:v>
                </c:pt>
                <c:pt idx="431">
                  <c:v>3/29/2020</c:v>
                </c:pt>
                <c:pt idx="432">
                  <c:v>3/29/2020</c:v>
                </c:pt>
                <c:pt idx="433">
                  <c:v>3/30/2020</c:v>
                </c:pt>
                <c:pt idx="434">
                  <c:v>3/30/2020</c:v>
                </c:pt>
                <c:pt idx="435">
                  <c:v>3/30/2020</c:v>
                </c:pt>
                <c:pt idx="436">
                  <c:v>3/30/2020</c:v>
                </c:pt>
                <c:pt idx="437">
                  <c:v>3/30/2020</c:v>
                </c:pt>
                <c:pt idx="438">
                  <c:v>3/30/2020</c:v>
                </c:pt>
                <c:pt idx="439">
                  <c:v>3/31/2020</c:v>
                </c:pt>
                <c:pt idx="440">
                  <c:v>3/31/2020</c:v>
                </c:pt>
                <c:pt idx="441">
                  <c:v>3/31/2020</c:v>
                </c:pt>
                <c:pt idx="442">
                  <c:v>4/1/2020</c:v>
                </c:pt>
                <c:pt idx="443">
                  <c:v>4/1/2020</c:v>
                </c:pt>
                <c:pt idx="444">
                  <c:v>4/1/2020</c:v>
                </c:pt>
                <c:pt idx="445">
                  <c:v>4/1/2020</c:v>
                </c:pt>
                <c:pt idx="446">
                  <c:v>4/1/2020</c:v>
                </c:pt>
                <c:pt idx="447">
                  <c:v>4/1/2020</c:v>
                </c:pt>
                <c:pt idx="448">
                  <c:v>4/1/2020</c:v>
                </c:pt>
                <c:pt idx="449">
                  <c:v>4/1/2020</c:v>
                </c:pt>
                <c:pt idx="450">
                  <c:v>4/1/2020</c:v>
                </c:pt>
                <c:pt idx="451">
                  <c:v>4/1/2020</c:v>
                </c:pt>
                <c:pt idx="452">
                  <c:v>4/1/2020</c:v>
                </c:pt>
                <c:pt idx="453">
                  <c:v>4/1/2020</c:v>
                </c:pt>
                <c:pt idx="454">
                  <c:v>4/2/2020</c:v>
                </c:pt>
                <c:pt idx="455">
                  <c:v>4/2/2020</c:v>
                </c:pt>
                <c:pt idx="456">
                  <c:v>4/2/2020</c:v>
                </c:pt>
                <c:pt idx="457">
                  <c:v>4/2/2020</c:v>
                </c:pt>
                <c:pt idx="458">
                  <c:v>4/2/2020</c:v>
                </c:pt>
                <c:pt idx="459">
                  <c:v>4/2/2020</c:v>
                </c:pt>
                <c:pt idx="460">
                  <c:v>4/2/2020</c:v>
                </c:pt>
                <c:pt idx="461">
                  <c:v>4/2/2020</c:v>
                </c:pt>
                <c:pt idx="462">
                  <c:v>4/3/2020</c:v>
                </c:pt>
                <c:pt idx="463">
                  <c:v>4/3/2020</c:v>
                </c:pt>
                <c:pt idx="464">
                  <c:v>4/3/2020</c:v>
                </c:pt>
                <c:pt idx="465">
                  <c:v>4/4/2020</c:v>
                </c:pt>
                <c:pt idx="466">
                  <c:v>4/4/2020</c:v>
                </c:pt>
                <c:pt idx="467">
                  <c:v>4/4/2020</c:v>
                </c:pt>
                <c:pt idx="468">
                  <c:v>4/4/2020</c:v>
                </c:pt>
                <c:pt idx="469">
                  <c:v>4/5/2020</c:v>
                </c:pt>
                <c:pt idx="470">
                  <c:v>4/5/2020</c:v>
                </c:pt>
                <c:pt idx="471">
                  <c:v>4/5/2020</c:v>
                </c:pt>
                <c:pt idx="472">
                  <c:v>4/6/2020</c:v>
                </c:pt>
                <c:pt idx="473">
                  <c:v>4/6/2020</c:v>
                </c:pt>
                <c:pt idx="474">
                  <c:v>4/6/2020</c:v>
                </c:pt>
                <c:pt idx="475">
                  <c:v>4/6/2020</c:v>
                </c:pt>
                <c:pt idx="476">
                  <c:v>4/6/2020</c:v>
                </c:pt>
                <c:pt idx="477">
                  <c:v>4/6/2020</c:v>
                </c:pt>
                <c:pt idx="478">
                  <c:v>4/6/2020</c:v>
                </c:pt>
                <c:pt idx="479">
                  <c:v>4/7/2020</c:v>
                </c:pt>
                <c:pt idx="480">
                  <c:v>4/7/2020</c:v>
                </c:pt>
                <c:pt idx="481">
                  <c:v>4/9/2020</c:v>
                </c:pt>
                <c:pt idx="482">
                  <c:v>4/9/2020</c:v>
                </c:pt>
                <c:pt idx="483">
                  <c:v>4/10/2020</c:v>
                </c:pt>
                <c:pt idx="484">
                  <c:v>4/10/2020</c:v>
                </c:pt>
                <c:pt idx="485">
                  <c:v>4/10/2020</c:v>
                </c:pt>
                <c:pt idx="486">
                  <c:v>4/10/2020</c:v>
                </c:pt>
                <c:pt idx="487">
                  <c:v>4/10/2020</c:v>
                </c:pt>
                <c:pt idx="488">
                  <c:v>4/11/2020</c:v>
                </c:pt>
                <c:pt idx="489">
                  <c:v>4/11/2020</c:v>
                </c:pt>
                <c:pt idx="490">
                  <c:v>4/12/2020</c:v>
                </c:pt>
                <c:pt idx="491">
                  <c:v>4/12/2020</c:v>
                </c:pt>
                <c:pt idx="492">
                  <c:v>4/12/2020</c:v>
                </c:pt>
                <c:pt idx="493">
                  <c:v>4/13/2020</c:v>
                </c:pt>
                <c:pt idx="494">
                  <c:v>4/13/2020</c:v>
                </c:pt>
                <c:pt idx="495">
                  <c:v>4/13/2020</c:v>
                </c:pt>
                <c:pt idx="496">
                  <c:v>4/13/2020</c:v>
                </c:pt>
                <c:pt idx="497">
                  <c:v>4/13/2020</c:v>
                </c:pt>
                <c:pt idx="498">
                  <c:v>4/13/2020</c:v>
                </c:pt>
                <c:pt idx="499">
                  <c:v>4/14/2020</c:v>
                </c:pt>
                <c:pt idx="500">
                  <c:v>4/14/2020</c:v>
                </c:pt>
                <c:pt idx="501">
                  <c:v>4/15/2020</c:v>
                </c:pt>
                <c:pt idx="502">
                  <c:v>4/15/2020</c:v>
                </c:pt>
                <c:pt idx="503">
                  <c:v>4/15/2020</c:v>
                </c:pt>
                <c:pt idx="504">
                  <c:v>4/15/2020</c:v>
                </c:pt>
                <c:pt idx="505">
                  <c:v>4/15/2020</c:v>
                </c:pt>
                <c:pt idx="506">
                  <c:v>4/15/2020</c:v>
                </c:pt>
                <c:pt idx="507">
                  <c:v>4/16/2020</c:v>
                </c:pt>
                <c:pt idx="508">
                  <c:v>4/16/2020</c:v>
                </c:pt>
                <c:pt idx="509">
                  <c:v>4/16/2020</c:v>
                </c:pt>
                <c:pt idx="510">
                  <c:v>4/16/2020</c:v>
                </c:pt>
                <c:pt idx="511">
                  <c:v>4/16/2020</c:v>
                </c:pt>
                <c:pt idx="512">
                  <c:v>4/17/2020</c:v>
                </c:pt>
                <c:pt idx="513">
                  <c:v>4/17/2020</c:v>
                </c:pt>
                <c:pt idx="514">
                  <c:v>4/18/2020</c:v>
                </c:pt>
                <c:pt idx="515">
                  <c:v>4/18/2020</c:v>
                </c:pt>
                <c:pt idx="516">
                  <c:v>4/18/2020</c:v>
                </c:pt>
                <c:pt idx="517">
                  <c:v>4/18/2020</c:v>
                </c:pt>
                <c:pt idx="518">
                  <c:v>4/18/2020</c:v>
                </c:pt>
                <c:pt idx="519">
                  <c:v>4/18/2020</c:v>
                </c:pt>
                <c:pt idx="520">
                  <c:v>4/18/2020</c:v>
                </c:pt>
                <c:pt idx="521">
                  <c:v>4/18/2020</c:v>
                </c:pt>
                <c:pt idx="522">
                  <c:v>4/18/2020</c:v>
                </c:pt>
                <c:pt idx="523">
                  <c:v>4/18/2020</c:v>
                </c:pt>
                <c:pt idx="524">
                  <c:v>4/20/2020</c:v>
                </c:pt>
                <c:pt idx="525">
                  <c:v>4/20/2020</c:v>
                </c:pt>
                <c:pt idx="526">
                  <c:v>4/20/2020</c:v>
                </c:pt>
                <c:pt idx="527">
                  <c:v>4/21/2020</c:v>
                </c:pt>
                <c:pt idx="528">
                  <c:v>4/21/2020</c:v>
                </c:pt>
                <c:pt idx="529">
                  <c:v>4/22/2020</c:v>
                </c:pt>
                <c:pt idx="530">
                  <c:v>4/22/2020</c:v>
                </c:pt>
                <c:pt idx="531">
                  <c:v>4/23/2020</c:v>
                </c:pt>
                <c:pt idx="532">
                  <c:v>4/23/2020</c:v>
                </c:pt>
                <c:pt idx="533">
                  <c:v>4/24/2020</c:v>
                </c:pt>
                <c:pt idx="534">
                  <c:v>4/26/2020</c:v>
                </c:pt>
                <c:pt idx="535">
                  <c:v>4/27/2020</c:v>
                </c:pt>
                <c:pt idx="536">
                  <c:v>4/27/2020</c:v>
                </c:pt>
                <c:pt idx="537">
                  <c:v>4/27/2020</c:v>
                </c:pt>
                <c:pt idx="538">
                  <c:v>4/27/2020</c:v>
                </c:pt>
                <c:pt idx="539">
                  <c:v>4/27/2020</c:v>
                </c:pt>
                <c:pt idx="540">
                  <c:v>4/27/2020</c:v>
                </c:pt>
                <c:pt idx="541">
                  <c:v>4/28/2020</c:v>
                </c:pt>
                <c:pt idx="542">
                  <c:v>4/29/2020</c:v>
                </c:pt>
                <c:pt idx="543">
                  <c:v>4/29/2020</c:v>
                </c:pt>
                <c:pt idx="544">
                  <c:v>4/29/2020</c:v>
                </c:pt>
                <c:pt idx="545">
                  <c:v>4/30/2020</c:v>
                </c:pt>
                <c:pt idx="546">
                  <c:v>4/30/2020</c:v>
                </c:pt>
                <c:pt idx="547">
                  <c:v>4/30/2020</c:v>
                </c:pt>
                <c:pt idx="548">
                  <c:v>4/30/2020</c:v>
                </c:pt>
                <c:pt idx="549">
                  <c:v>4/30/2020</c:v>
                </c:pt>
                <c:pt idx="550">
                  <c:v>4/30/2020</c:v>
                </c:pt>
                <c:pt idx="551">
                  <c:v>4/30/2020</c:v>
                </c:pt>
                <c:pt idx="552">
                  <c:v>4/30/2020</c:v>
                </c:pt>
                <c:pt idx="553">
                  <c:v>5/1/2020</c:v>
                </c:pt>
                <c:pt idx="554">
                  <c:v>5/2/2020</c:v>
                </c:pt>
                <c:pt idx="555">
                  <c:v>5/4/2020</c:v>
                </c:pt>
                <c:pt idx="556">
                  <c:v>5/4/2020</c:v>
                </c:pt>
                <c:pt idx="557">
                  <c:v>5/5/2020</c:v>
                </c:pt>
                <c:pt idx="558">
                  <c:v>5/7/2020</c:v>
                </c:pt>
                <c:pt idx="559">
                  <c:v>5/9/2020</c:v>
                </c:pt>
                <c:pt idx="560">
                  <c:v>5/9/2020</c:v>
                </c:pt>
                <c:pt idx="561">
                  <c:v>5/9/2020</c:v>
                </c:pt>
                <c:pt idx="562">
                  <c:v>5/10/2020</c:v>
                </c:pt>
                <c:pt idx="563">
                  <c:v>5/10/2020</c:v>
                </c:pt>
                <c:pt idx="564">
                  <c:v>5/10/2020</c:v>
                </c:pt>
                <c:pt idx="565">
                  <c:v>5/10/2020</c:v>
                </c:pt>
                <c:pt idx="566">
                  <c:v>5/10/2020</c:v>
                </c:pt>
                <c:pt idx="567">
                  <c:v>5/11/2020</c:v>
                </c:pt>
                <c:pt idx="568">
                  <c:v>5/11/2020</c:v>
                </c:pt>
                <c:pt idx="569">
                  <c:v>5/11/2020</c:v>
                </c:pt>
                <c:pt idx="570">
                  <c:v>5/11/2020</c:v>
                </c:pt>
                <c:pt idx="571">
                  <c:v>5/12/2020</c:v>
                </c:pt>
                <c:pt idx="572">
                  <c:v>5/12/2020</c:v>
                </c:pt>
                <c:pt idx="573">
                  <c:v>5/13/2020</c:v>
                </c:pt>
                <c:pt idx="574">
                  <c:v>5/13/2020</c:v>
                </c:pt>
                <c:pt idx="575">
                  <c:v>5/13/2020</c:v>
                </c:pt>
                <c:pt idx="576">
                  <c:v>5/13/2020</c:v>
                </c:pt>
                <c:pt idx="577">
                  <c:v>5/13/2020</c:v>
                </c:pt>
                <c:pt idx="578">
                  <c:v>5/14/2020</c:v>
                </c:pt>
                <c:pt idx="579">
                  <c:v>5/14/2020</c:v>
                </c:pt>
                <c:pt idx="580">
                  <c:v>5/14/2020</c:v>
                </c:pt>
                <c:pt idx="581">
                  <c:v>5/14/2020</c:v>
                </c:pt>
                <c:pt idx="582">
                  <c:v>5/16/2020</c:v>
                </c:pt>
                <c:pt idx="583">
                  <c:v>5/16/2020</c:v>
                </c:pt>
                <c:pt idx="584">
                  <c:v>5/16/2020</c:v>
                </c:pt>
                <c:pt idx="585">
                  <c:v>5/17/2020</c:v>
                </c:pt>
                <c:pt idx="586">
                  <c:v>5/17/2020</c:v>
                </c:pt>
                <c:pt idx="587">
                  <c:v>5/17/2020</c:v>
                </c:pt>
                <c:pt idx="588">
                  <c:v>5/19/2020</c:v>
                </c:pt>
                <c:pt idx="589">
                  <c:v>5/19/2020</c:v>
                </c:pt>
                <c:pt idx="590">
                  <c:v>5/19/2020</c:v>
                </c:pt>
                <c:pt idx="591">
                  <c:v>5/21/2020</c:v>
                </c:pt>
                <c:pt idx="592">
                  <c:v>5/22/2020</c:v>
                </c:pt>
                <c:pt idx="593">
                  <c:v>5/22/2020</c:v>
                </c:pt>
                <c:pt idx="594">
                  <c:v>5/22/2020</c:v>
                </c:pt>
                <c:pt idx="595">
                  <c:v>5/24/2020</c:v>
                </c:pt>
                <c:pt idx="596">
                  <c:v>5/24/2020</c:v>
                </c:pt>
                <c:pt idx="597">
                  <c:v>5/24/2020</c:v>
                </c:pt>
                <c:pt idx="598">
                  <c:v>5/24/2020</c:v>
                </c:pt>
                <c:pt idx="599">
                  <c:v>5/25/2020</c:v>
                </c:pt>
                <c:pt idx="600">
                  <c:v>5/25/2020</c:v>
                </c:pt>
                <c:pt idx="601">
                  <c:v>5/26/2020</c:v>
                </c:pt>
                <c:pt idx="602">
                  <c:v>5/27/2020</c:v>
                </c:pt>
                <c:pt idx="603">
                  <c:v>5/28/2020</c:v>
                </c:pt>
                <c:pt idx="604">
                  <c:v>5/28/2020</c:v>
                </c:pt>
                <c:pt idx="605">
                  <c:v>5/28/2020</c:v>
                </c:pt>
                <c:pt idx="606">
                  <c:v>5/28/2020</c:v>
                </c:pt>
                <c:pt idx="607">
                  <c:v>5/28/2020</c:v>
                </c:pt>
                <c:pt idx="608">
                  <c:v>5/28/2020</c:v>
                </c:pt>
                <c:pt idx="609">
                  <c:v>5/28/2020</c:v>
                </c:pt>
                <c:pt idx="610">
                  <c:v>5/28/2020</c:v>
                </c:pt>
                <c:pt idx="611">
                  <c:v>5/28/2020</c:v>
                </c:pt>
                <c:pt idx="612">
                  <c:v>5/28/2020</c:v>
                </c:pt>
                <c:pt idx="613">
                  <c:v>5/28/2020</c:v>
                </c:pt>
                <c:pt idx="614">
                  <c:v>5/28/2020</c:v>
                </c:pt>
                <c:pt idx="615">
                  <c:v>5/28/2020</c:v>
                </c:pt>
                <c:pt idx="616">
                  <c:v>5/28/2020</c:v>
                </c:pt>
                <c:pt idx="617">
                  <c:v>5/28/2020</c:v>
                </c:pt>
                <c:pt idx="618">
                  <c:v>5/28/2020</c:v>
                </c:pt>
                <c:pt idx="619">
                  <c:v>5/28/2020</c:v>
                </c:pt>
                <c:pt idx="620">
                  <c:v>5/28/2020</c:v>
                </c:pt>
                <c:pt idx="621">
                  <c:v>5/28/2020</c:v>
                </c:pt>
                <c:pt idx="622">
                  <c:v>5/28/2020</c:v>
                </c:pt>
                <c:pt idx="623">
                  <c:v>5/28/2020</c:v>
                </c:pt>
                <c:pt idx="624">
                  <c:v>5/29/2020</c:v>
                </c:pt>
                <c:pt idx="625">
                  <c:v>5/29/2020</c:v>
                </c:pt>
                <c:pt idx="626">
                  <c:v>5/29/2020</c:v>
                </c:pt>
                <c:pt idx="627">
                  <c:v>5/30/2020</c:v>
                </c:pt>
                <c:pt idx="628">
                  <c:v>5/30/2020</c:v>
                </c:pt>
                <c:pt idx="629">
                  <c:v>5/30/2020</c:v>
                </c:pt>
                <c:pt idx="630">
                  <c:v>5/30/2020</c:v>
                </c:pt>
                <c:pt idx="631">
                  <c:v>5/30/2020</c:v>
                </c:pt>
                <c:pt idx="632">
                  <c:v>5/30/2020</c:v>
                </c:pt>
                <c:pt idx="633">
                  <c:v>5/30/2020</c:v>
                </c:pt>
                <c:pt idx="634">
                  <c:v>5/30/2020</c:v>
                </c:pt>
                <c:pt idx="635">
                  <c:v>5/30/2020</c:v>
                </c:pt>
                <c:pt idx="636">
                  <c:v>5/30/2020</c:v>
                </c:pt>
                <c:pt idx="637">
                  <c:v>5/31/2020</c:v>
                </c:pt>
                <c:pt idx="638">
                  <c:v>5/31/2020</c:v>
                </c:pt>
                <c:pt idx="639">
                  <c:v>5/31/2020</c:v>
                </c:pt>
                <c:pt idx="640">
                  <c:v>5/31/2020</c:v>
                </c:pt>
                <c:pt idx="641">
                  <c:v>6/1/2020</c:v>
                </c:pt>
                <c:pt idx="642">
                  <c:v>6/1/2020</c:v>
                </c:pt>
                <c:pt idx="643">
                  <c:v>6/2/2020</c:v>
                </c:pt>
                <c:pt idx="644">
                  <c:v>6/2/2020</c:v>
                </c:pt>
                <c:pt idx="645">
                  <c:v>6/2/2020</c:v>
                </c:pt>
                <c:pt idx="646">
                  <c:v>6/2/2020</c:v>
                </c:pt>
                <c:pt idx="647">
                  <c:v>6/2/2020</c:v>
                </c:pt>
                <c:pt idx="648">
                  <c:v>6/2/2020</c:v>
                </c:pt>
                <c:pt idx="649">
                  <c:v>6/3/2020</c:v>
                </c:pt>
                <c:pt idx="650">
                  <c:v>6/3/2020</c:v>
                </c:pt>
                <c:pt idx="651">
                  <c:v>6/3/2020</c:v>
                </c:pt>
                <c:pt idx="652">
                  <c:v>6/3/2020</c:v>
                </c:pt>
                <c:pt idx="653">
                  <c:v>6/3/2020</c:v>
                </c:pt>
                <c:pt idx="654">
                  <c:v>6/3/2020</c:v>
                </c:pt>
                <c:pt idx="655">
                  <c:v>6/3/2020</c:v>
                </c:pt>
                <c:pt idx="656">
                  <c:v>6/3/2020</c:v>
                </c:pt>
                <c:pt idx="657">
                  <c:v>6/4/2020</c:v>
                </c:pt>
                <c:pt idx="658">
                  <c:v>6/4/2020</c:v>
                </c:pt>
                <c:pt idx="659">
                  <c:v>6/4/2020</c:v>
                </c:pt>
                <c:pt idx="660">
                  <c:v>6/4/2020</c:v>
                </c:pt>
                <c:pt idx="661">
                  <c:v>6/5/2020</c:v>
                </c:pt>
                <c:pt idx="662">
                  <c:v>6/5/2020</c:v>
                </c:pt>
                <c:pt idx="663">
                  <c:v>6/6/2020</c:v>
                </c:pt>
                <c:pt idx="664">
                  <c:v>6/6/2020</c:v>
                </c:pt>
                <c:pt idx="665">
                  <c:v>6/7/2020</c:v>
                </c:pt>
                <c:pt idx="666">
                  <c:v>6/7/2020</c:v>
                </c:pt>
                <c:pt idx="667">
                  <c:v>6/10/2020</c:v>
                </c:pt>
                <c:pt idx="668">
                  <c:v>6/11/2020</c:v>
                </c:pt>
                <c:pt idx="669">
                  <c:v>6/11/2020</c:v>
                </c:pt>
                <c:pt idx="670">
                  <c:v>6/11/2020</c:v>
                </c:pt>
                <c:pt idx="671">
                  <c:v>6/12/2020</c:v>
                </c:pt>
                <c:pt idx="672">
                  <c:v>6/12/2020</c:v>
                </c:pt>
                <c:pt idx="673">
                  <c:v>6/12/2020</c:v>
                </c:pt>
                <c:pt idx="674">
                  <c:v>6/12/2020</c:v>
                </c:pt>
                <c:pt idx="675">
                  <c:v>6/12/2020</c:v>
                </c:pt>
                <c:pt idx="676">
                  <c:v>6/13/2020</c:v>
                </c:pt>
                <c:pt idx="677">
                  <c:v>6/13/2020</c:v>
                </c:pt>
                <c:pt idx="678">
                  <c:v>6/13/2020</c:v>
                </c:pt>
                <c:pt idx="679">
                  <c:v>6/15/2020</c:v>
                </c:pt>
                <c:pt idx="680">
                  <c:v>6/15/2020</c:v>
                </c:pt>
                <c:pt idx="681">
                  <c:v>6/15/2020</c:v>
                </c:pt>
                <c:pt idx="682">
                  <c:v>6/15/2020</c:v>
                </c:pt>
                <c:pt idx="683">
                  <c:v>6/15/2020</c:v>
                </c:pt>
                <c:pt idx="684">
                  <c:v>6/15/2020</c:v>
                </c:pt>
                <c:pt idx="685">
                  <c:v>6/16/2020</c:v>
                </c:pt>
                <c:pt idx="686">
                  <c:v>6/16/2020</c:v>
                </c:pt>
                <c:pt idx="687">
                  <c:v>6/20/2020</c:v>
                </c:pt>
                <c:pt idx="688">
                  <c:v>6/21/2020</c:v>
                </c:pt>
                <c:pt idx="689">
                  <c:v>6/21/2020</c:v>
                </c:pt>
                <c:pt idx="691">
                  <c:v>6/21/2020</c:v>
                </c:pt>
                <c:pt idx="692">
                  <c:v>6/22/2020</c:v>
                </c:pt>
                <c:pt idx="693">
                  <c:v>6/22/2020</c:v>
                </c:pt>
                <c:pt idx="694">
                  <c:v>6/24/2020</c:v>
                </c:pt>
                <c:pt idx="695">
                  <c:v>6/24/2020</c:v>
                </c:pt>
                <c:pt idx="696">
                  <c:v>6/24/2020</c:v>
                </c:pt>
                <c:pt idx="697">
                  <c:v>6/24/2020</c:v>
                </c:pt>
                <c:pt idx="698">
                  <c:v>6/24/2020</c:v>
                </c:pt>
                <c:pt idx="699">
                  <c:v>6/24/2020</c:v>
                </c:pt>
                <c:pt idx="700">
                  <c:v>6/25/2020</c:v>
                </c:pt>
                <c:pt idx="701">
                  <c:v>6/26/2020</c:v>
                </c:pt>
                <c:pt idx="702">
                  <c:v>6/26/2020</c:v>
                </c:pt>
                <c:pt idx="703">
                  <c:v>6/26/2020</c:v>
                </c:pt>
                <c:pt idx="704">
                  <c:v>6/26/2020</c:v>
                </c:pt>
                <c:pt idx="705">
                  <c:v>6/26/2020</c:v>
                </c:pt>
                <c:pt idx="706">
                  <c:v>6/26/2020</c:v>
                </c:pt>
                <c:pt idx="707">
                  <c:v>6/26/2020</c:v>
                </c:pt>
                <c:pt idx="708">
                  <c:v>6/27/2020</c:v>
                </c:pt>
                <c:pt idx="709">
                  <c:v>6/27/2020</c:v>
                </c:pt>
                <c:pt idx="710">
                  <c:v>6/27/2020</c:v>
                </c:pt>
                <c:pt idx="711">
                  <c:v>6/27/2020</c:v>
                </c:pt>
                <c:pt idx="712">
                  <c:v>6/27/2020</c:v>
                </c:pt>
                <c:pt idx="713">
                  <c:v>6/28/2020</c:v>
                </c:pt>
                <c:pt idx="714">
                  <c:v>6/28/2020</c:v>
                </c:pt>
                <c:pt idx="715">
                  <c:v>6/28/2020</c:v>
                </c:pt>
                <c:pt idx="716">
                  <c:v>6/28/2020</c:v>
                </c:pt>
                <c:pt idx="717">
                  <c:v>6/28/2020</c:v>
                </c:pt>
                <c:pt idx="718">
                  <c:v>6/29/2020</c:v>
                </c:pt>
                <c:pt idx="719">
                  <c:v>6/29/2020</c:v>
                </c:pt>
                <c:pt idx="720">
                  <c:v>6/29/2020</c:v>
                </c:pt>
                <c:pt idx="721">
                  <c:v>6/30/2020</c:v>
                </c:pt>
                <c:pt idx="722">
                  <c:v>6/30/2020</c:v>
                </c:pt>
                <c:pt idx="723">
                  <c:v>7/1/2020</c:v>
                </c:pt>
                <c:pt idx="724">
                  <c:v>7/2/2020</c:v>
                </c:pt>
                <c:pt idx="725">
                  <c:v>7/2/2020</c:v>
                </c:pt>
                <c:pt idx="726">
                  <c:v>7/2/2020</c:v>
                </c:pt>
                <c:pt idx="727">
                  <c:v>7/2/2020</c:v>
                </c:pt>
                <c:pt idx="728">
                  <c:v>7/3/2020</c:v>
                </c:pt>
                <c:pt idx="729">
                  <c:v>7/3/2020</c:v>
                </c:pt>
                <c:pt idx="730">
                  <c:v>7/3/2020</c:v>
                </c:pt>
                <c:pt idx="731">
                  <c:v>7/3/2020</c:v>
                </c:pt>
                <c:pt idx="732">
                  <c:v>7/3/2020</c:v>
                </c:pt>
                <c:pt idx="733">
                  <c:v>7/3/2020</c:v>
                </c:pt>
                <c:pt idx="734">
                  <c:v>7/3/2020</c:v>
                </c:pt>
                <c:pt idx="735">
                  <c:v>7/3/2020</c:v>
                </c:pt>
                <c:pt idx="736">
                  <c:v>7/3/2020</c:v>
                </c:pt>
                <c:pt idx="737">
                  <c:v>7/3/2020</c:v>
                </c:pt>
                <c:pt idx="738">
                  <c:v>7/3/2020</c:v>
                </c:pt>
                <c:pt idx="739">
                  <c:v>7/3/2020</c:v>
                </c:pt>
                <c:pt idx="740">
                  <c:v>7/3/2020</c:v>
                </c:pt>
                <c:pt idx="741">
                  <c:v>7/3/2020</c:v>
                </c:pt>
                <c:pt idx="742">
                  <c:v>7/5/2020</c:v>
                </c:pt>
                <c:pt idx="743">
                  <c:v>7/5/2020</c:v>
                </c:pt>
                <c:pt idx="744">
                  <c:v>7/6/2020</c:v>
                </c:pt>
                <c:pt idx="745">
                  <c:v>7/7/2020</c:v>
                </c:pt>
                <c:pt idx="746">
                  <c:v>7/8/2020</c:v>
                </c:pt>
                <c:pt idx="747">
                  <c:v>7/9/2020</c:v>
                </c:pt>
                <c:pt idx="748">
                  <c:v>7/9/2020</c:v>
                </c:pt>
                <c:pt idx="749">
                  <c:v>7/10/2020</c:v>
                </c:pt>
                <c:pt idx="750">
                  <c:v>7/10/2020</c:v>
                </c:pt>
                <c:pt idx="751">
                  <c:v>7/11/2020</c:v>
                </c:pt>
                <c:pt idx="752">
                  <c:v>7/12/2020</c:v>
                </c:pt>
                <c:pt idx="753">
                  <c:v>7/12/2020</c:v>
                </c:pt>
                <c:pt idx="754">
                  <c:v>7/12/2020</c:v>
                </c:pt>
                <c:pt idx="755">
                  <c:v>7/13/2020</c:v>
                </c:pt>
                <c:pt idx="756">
                  <c:v>7/13/2020</c:v>
                </c:pt>
                <c:pt idx="757">
                  <c:v>7/13/2020</c:v>
                </c:pt>
                <c:pt idx="758">
                  <c:v>7/13/2020</c:v>
                </c:pt>
                <c:pt idx="759">
                  <c:v>7/14/2020</c:v>
                </c:pt>
                <c:pt idx="760">
                  <c:v>7/15/2020</c:v>
                </c:pt>
                <c:pt idx="761">
                  <c:v>7/15/2020</c:v>
                </c:pt>
                <c:pt idx="762">
                  <c:v>7/16/2020</c:v>
                </c:pt>
                <c:pt idx="763">
                  <c:v>7/16/2020</c:v>
                </c:pt>
                <c:pt idx="764">
                  <c:v>7/17/2020</c:v>
                </c:pt>
                <c:pt idx="765">
                  <c:v>7/18/2020</c:v>
                </c:pt>
                <c:pt idx="766">
                  <c:v>7/20/2020</c:v>
                </c:pt>
                <c:pt idx="767">
                  <c:v>7/21/2020</c:v>
                </c:pt>
                <c:pt idx="768">
                  <c:v>7/22/2020</c:v>
                </c:pt>
                <c:pt idx="769">
                  <c:v>7/23/2020</c:v>
                </c:pt>
                <c:pt idx="770">
                  <c:v>7/23/2020</c:v>
                </c:pt>
                <c:pt idx="771">
                  <c:v>7/24/2020</c:v>
                </c:pt>
                <c:pt idx="772">
                  <c:v>7/24/2020</c:v>
                </c:pt>
                <c:pt idx="773">
                  <c:v>7/24/2020</c:v>
                </c:pt>
                <c:pt idx="774">
                  <c:v>7/25/2020</c:v>
                </c:pt>
                <c:pt idx="775">
                  <c:v>7/25/2020</c:v>
                </c:pt>
                <c:pt idx="776">
                  <c:v>7/26/2020</c:v>
                </c:pt>
                <c:pt idx="777">
                  <c:v>7/26/2020</c:v>
                </c:pt>
                <c:pt idx="778">
                  <c:v>7/27/2020</c:v>
                </c:pt>
                <c:pt idx="779">
                  <c:v>7/27/2020</c:v>
                </c:pt>
                <c:pt idx="780">
                  <c:v>7/27/2020</c:v>
                </c:pt>
                <c:pt idx="781">
                  <c:v>7/27/2020</c:v>
                </c:pt>
                <c:pt idx="782">
                  <c:v>7/27/2020</c:v>
                </c:pt>
                <c:pt idx="783">
                  <c:v>7/29/2020</c:v>
                </c:pt>
                <c:pt idx="784">
                  <c:v>7/30/2020</c:v>
                </c:pt>
                <c:pt idx="785">
                  <c:v>7/30/2020</c:v>
                </c:pt>
                <c:pt idx="786">
                  <c:v>7/30/2020</c:v>
                </c:pt>
                <c:pt idx="787">
                  <c:v>7/30/2020</c:v>
                </c:pt>
                <c:pt idx="788">
                  <c:v>7/30/2020</c:v>
                </c:pt>
                <c:pt idx="789">
                  <c:v>7/31/2020</c:v>
                </c:pt>
                <c:pt idx="790">
                  <c:v>7/31/2020</c:v>
                </c:pt>
                <c:pt idx="791">
                  <c:v>7/31/2020</c:v>
                </c:pt>
                <c:pt idx="792">
                  <c:v>8/1/2020</c:v>
                </c:pt>
                <c:pt idx="793">
                  <c:v>8/1/2020</c:v>
                </c:pt>
                <c:pt idx="794">
                  <c:v>8/2/2020</c:v>
                </c:pt>
                <c:pt idx="795">
                  <c:v>8/4/2020</c:v>
                </c:pt>
                <c:pt idx="796">
                  <c:v>8/4/2020</c:v>
                </c:pt>
                <c:pt idx="797">
                  <c:v>8/5/2020</c:v>
                </c:pt>
                <c:pt idx="798">
                  <c:v>8/5/2020</c:v>
                </c:pt>
                <c:pt idx="799">
                  <c:v>8/5/2020</c:v>
                </c:pt>
                <c:pt idx="800">
                  <c:v>8/5/2020</c:v>
                </c:pt>
                <c:pt idx="801">
                  <c:v>8/6/2020</c:v>
                </c:pt>
                <c:pt idx="802">
                  <c:v>8/6/2020</c:v>
                </c:pt>
                <c:pt idx="803">
                  <c:v>8/7/2020</c:v>
                </c:pt>
                <c:pt idx="804">
                  <c:v>8/14/2020</c:v>
                </c:pt>
                <c:pt idx="805">
                  <c:v>8/15/2020</c:v>
                </c:pt>
                <c:pt idx="806">
                  <c:v>8/15/2020</c:v>
                </c:pt>
                <c:pt idx="807">
                  <c:v>8/16/2020</c:v>
                </c:pt>
                <c:pt idx="808">
                  <c:v>8/19/2020</c:v>
                </c:pt>
                <c:pt idx="809">
                  <c:v>8/20/2020</c:v>
                </c:pt>
                <c:pt idx="810">
                  <c:v>8/22/2020</c:v>
                </c:pt>
                <c:pt idx="811">
                  <c:v>8/25/2020</c:v>
                </c:pt>
                <c:pt idx="812">
                  <c:v>8/25/2020</c:v>
                </c:pt>
                <c:pt idx="813">
                  <c:v>8/25/2020</c:v>
                </c:pt>
                <c:pt idx="814">
                  <c:v>8/27/2020</c:v>
                </c:pt>
                <c:pt idx="815">
                  <c:v>8/28/2020</c:v>
                </c:pt>
                <c:pt idx="816">
                  <c:v>8/29/2020</c:v>
                </c:pt>
                <c:pt idx="817">
                  <c:v>8/31/2020</c:v>
                </c:pt>
                <c:pt idx="818">
                  <c:v>8/31/2020</c:v>
                </c:pt>
                <c:pt idx="819">
                  <c:v>8/31/2020</c:v>
                </c:pt>
                <c:pt idx="820">
                  <c:v>8/31/2020</c:v>
                </c:pt>
                <c:pt idx="821">
                  <c:v>8/31/2020</c:v>
                </c:pt>
                <c:pt idx="822">
                  <c:v>8/31/2020</c:v>
                </c:pt>
                <c:pt idx="823">
                  <c:v>8/31/2020</c:v>
                </c:pt>
                <c:pt idx="824">
                  <c:v>8/31/2020</c:v>
                </c:pt>
                <c:pt idx="825">
                  <c:v>8/31/2020</c:v>
                </c:pt>
                <c:pt idx="826">
                  <c:v>9/1/2020</c:v>
                </c:pt>
                <c:pt idx="827">
                  <c:v>9/2/2020</c:v>
                </c:pt>
                <c:pt idx="828">
                  <c:v>9/3/2020</c:v>
                </c:pt>
                <c:pt idx="829">
                  <c:v>9/4/2020</c:v>
                </c:pt>
                <c:pt idx="830">
                  <c:v>9/5/2020</c:v>
                </c:pt>
                <c:pt idx="831">
                  <c:v>9/5/2020</c:v>
                </c:pt>
                <c:pt idx="832">
                  <c:v>9/8/2020</c:v>
                </c:pt>
                <c:pt idx="833">
                  <c:v>9/10/2020</c:v>
                </c:pt>
                <c:pt idx="834">
                  <c:v>9/10/2020</c:v>
                </c:pt>
                <c:pt idx="835">
                  <c:v>9/12/2020</c:v>
                </c:pt>
                <c:pt idx="836">
                  <c:v>9/13/2020</c:v>
                </c:pt>
                <c:pt idx="837">
                  <c:v>9/13/2020</c:v>
                </c:pt>
                <c:pt idx="838">
                  <c:v>9/13/2020</c:v>
                </c:pt>
                <c:pt idx="839">
                  <c:v>9/13/2020</c:v>
                </c:pt>
                <c:pt idx="840">
                  <c:v>9/14/2020</c:v>
                </c:pt>
                <c:pt idx="841">
                  <c:v>9/15/2020</c:v>
                </c:pt>
                <c:pt idx="842">
                  <c:v>9/16/2020</c:v>
                </c:pt>
                <c:pt idx="843">
                  <c:v>9/16/2020</c:v>
                </c:pt>
                <c:pt idx="844">
                  <c:v>9/16/2020</c:v>
                </c:pt>
                <c:pt idx="845">
                  <c:v>9/17/2020</c:v>
                </c:pt>
                <c:pt idx="846">
                  <c:v>9/19/2020</c:v>
                </c:pt>
                <c:pt idx="847">
                  <c:v>9/19/2020</c:v>
                </c:pt>
                <c:pt idx="848">
                  <c:v>9/19/2020</c:v>
                </c:pt>
                <c:pt idx="849">
                  <c:v>9/19/2020</c:v>
                </c:pt>
                <c:pt idx="850">
                  <c:v>9/19/2020</c:v>
                </c:pt>
                <c:pt idx="851">
                  <c:v>9/19/2020</c:v>
                </c:pt>
                <c:pt idx="852">
                  <c:v>9/19/2020</c:v>
                </c:pt>
                <c:pt idx="853">
                  <c:v>9/19/2020</c:v>
                </c:pt>
                <c:pt idx="854">
                  <c:v>9/21/2020</c:v>
                </c:pt>
                <c:pt idx="855">
                  <c:v>9/23/2020</c:v>
                </c:pt>
                <c:pt idx="856">
                  <c:v>9/23/2020</c:v>
                </c:pt>
                <c:pt idx="857">
                  <c:v>9/24/2020</c:v>
                </c:pt>
                <c:pt idx="858">
                  <c:v>9/26/2020</c:v>
                </c:pt>
                <c:pt idx="859">
                  <c:v>9/26/2020</c:v>
                </c:pt>
                <c:pt idx="860">
                  <c:v>10/1/2020</c:v>
                </c:pt>
                <c:pt idx="861">
                  <c:v>10/6/2020</c:v>
                </c:pt>
                <c:pt idx="862">
                  <c:v>10/7/2020</c:v>
                </c:pt>
                <c:pt idx="863">
                  <c:v>10/7/2020</c:v>
                </c:pt>
                <c:pt idx="864">
                  <c:v>10/8/2020</c:v>
                </c:pt>
                <c:pt idx="865">
                  <c:v>10/8/2020</c:v>
                </c:pt>
                <c:pt idx="866">
                  <c:v>10/8/2020</c:v>
                </c:pt>
                <c:pt idx="867">
                  <c:v>10/9/2020</c:v>
                </c:pt>
                <c:pt idx="868">
                  <c:v>10/10/2020</c:v>
                </c:pt>
                <c:pt idx="869">
                  <c:v>10/10/2020</c:v>
                </c:pt>
                <c:pt idx="870">
                  <c:v>10/11/2020</c:v>
                </c:pt>
                <c:pt idx="871">
                  <c:v>10/15/2020</c:v>
                </c:pt>
                <c:pt idx="872">
                  <c:v>10/16/2020</c:v>
                </c:pt>
                <c:pt idx="873">
                  <c:v>10/16/2020</c:v>
                </c:pt>
                <c:pt idx="874">
                  <c:v>10/16/2020</c:v>
                </c:pt>
                <c:pt idx="875">
                  <c:v>10/19/2020</c:v>
                </c:pt>
                <c:pt idx="876">
                  <c:v>10/21/2020</c:v>
                </c:pt>
                <c:pt idx="877">
                  <c:v>10/22/2020</c:v>
                </c:pt>
                <c:pt idx="878">
                  <c:v>10/22/2020</c:v>
                </c:pt>
                <c:pt idx="879">
                  <c:v>10/23/2020</c:v>
                </c:pt>
                <c:pt idx="880">
                  <c:v>10/23/2020</c:v>
                </c:pt>
                <c:pt idx="881">
                  <c:v>10/23/2020</c:v>
                </c:pt>
                <c:pt idx="882">
                  <c:v>10/23/2020</c:v>
                </c:pt>
                <c:pt idx="883">
                  <c:v>10/23/2020</c:v>
                </c:pt>
                <c:pt idx="884">
                  <c:v>10/23/2020</c:v>
                </c:pt>
                <c:pt idx="885">
                  <c:v>10/25/2020</c:v>
                </c:pt>
                <c:pt idx="886">
                  <c:v>10/25/2020</c:v>
                </c:pt>
                <c:pt idx="887">
                  <c:v>10/25/2020</c:v>
                </c:pt>
                <c:pt idx="888">
                  <c:v>10/26/2020</c:v>
                </c:pt>
                <c:pt idx="889">
                  <c:v>10/26/2020</c:v>
                </c:pt>
                <c:pt idx="890">
                  <c:v>10/26/2020</c:v>
                </c:pt>
                <c:pt idx="891">
                  <c:v>10/27/2020</c:v>
                </c:pt>
                <c:pt idx="892">
                  <c:v>10/27/2020</c:v>
                </c:pt>
                <c:pt idx="893">
                  <c:v>10/27/2020</c:v>
                </c:pt>
                <c:pt idx="894">
                  <c:v>10/29/2020</c:v>
                </c:pt>
                <c:pt idx="895">
                  <c:v>11/2/2020</c:v>
                </c:pt>
                <c:pt idx="896">
                  <c:v>11/2/2020</c:v>
                </c:pt>
                <c:pt idx="897">
                  <c:v>11/3/2020</c:v>
                </c:pt>
                <c:pt idx="898">
                  <c:v>11/4/2020</c:v>
                </c:pt>
                <c:pt idx="899">
                  <c:v>11/5/2020</c:v>
                </c:pt>
                <c:pt idx="900">
                  <c:v>11/5/2020</c:v>
                </c:pt>
                <c:pt idx="901">
                  <c:v>11/5/2020</c:v>
                </c:pt>
                <c:pt idx="902">
                  <c:v>11/6/2020</c:v>
                </c:pt>
                <c:pt idx="903">
                  <c:v>11/6/2020</c:v>
                </c:pt>
                <c:pt idx="904">
                  <c:v>11/7/2020</c:v>
                </c:pt>
                <c:pt idx="905">
                  <c:v>11/7/2020</c:v>
                </c:pt>
                <c:pt idx="906">
                  <c:v>11/7/2020</c:v>
                </c:pt>
                <c:pt idx="907">
                  <c:v>11/7/2020</c:v>
                </c:pt>
                <c:pt idx="908">
                  <c:v>11/8/2020</c:v>
                </c:pt>
                <c:pt idx="909">
                  <c:v>11/9/2020</c:v>
                </c:pt>
                <c:pt idx="910">
                  <c:v>11/10/2020</c:v>
                </c:pt>
                <c:pt idx="911">
                  <c:v>11/10/2020</c:v>
                </c:pt>
                <c:pt idx="912">
                  <c:v>11/10/2020</c:v>
                </c:pt>
                <c:pt idx="913">
                  <c:v>11/10/2020</c:v>
                </c:pt>
                <c:pt idx="914">
                  <c:v>11/10/2020</c:v>
                </c:pt>
                <c:pt idx="915">
                  <c:v>11/10/2020</c:v>
                </c:pt>
                <c:pt idx="916">
                  <c:v>11/10/2020</c:v>
                </c:pt>
                <c:pt idx="917">
                  <c:v>11/10/2020</c:v>
                </c:pt>
                <c:pt idx="918">
                  <c:v>11/10/2020</c:v>
                </c:pt>
                <c:pt idx="919">
                  <c:v>11/10/2020</c:v>
                </c:pt>
                <c:pt idx="920">
                  <c:v>11/10/2020</c:v>
                </c:pt>
                <c:pt idx="921">
                  <c:v>11/10/2020</c:v>
                </c:pt>
                <c:pt idx="922">
                  <c:v>11/10/2020</c:v>
                </c:pt>
                <c:pt idx="923">
                  <c:v>11/10/2020</c:v>
                </c:pt>
                <c:pt idx="924">
                  <c:v>11/10/2020</c:v>
                </c:pt>
                <c:pt idx="925">
                  <c:v>11/10/2020</c:v>
                </c:pt>
                <c:pt idx="926">
                  <c:v>11/11/2020</c:v>
                </c:pt>
                <c:pt idx="927">
                  <c:v>11/11/2020</c:v>
                </c:pt>
                <c:pt idx="928">
                  <c:v>11/12/2020</c:v>
                </c:pt>
                <c:pt idx="929">
                  <c:v>11/12/2020</c:v>
                </c:pt>
                <c:pt idx="930">
                  <c:v>11/12/2020</c:v>
                </c:pt>
                <c:pt idx="931">
                  <c:v>11/12/2020</c:v>
                </c:pt>
                <c:pt idx="932">
                  <c:v>11/12/2020</c:v>
                </c:pt>
                <c:pt idx="933">
                  <c:v>11/12/2020</c:v>
                </c:pt>
                <c:pt idx="934">
                  <c:v>11/12/2020</c:v>
                </c:pt>
                <c:pt idx="935">
                  <c:v>11/12/2020</c:v>
                </c:pt>
                <c:pt idx="936">
                  <c:v>11/12/2020</c:v>
                </c:pt>
                <c:pt idx="937">
                  <c:v>11/12/2020</c:v>
                </c:pt>
                <c:pt idx="938">
                  <c:v>11/12/2020</c:v>
                </c:pt>
                <c:pt idx="939">
                  <c:v>11/12/2020</c:v>
                </c:pt>
                <c:pt idx="940">
                  <c:v>11/12/2020</c:v>
                </c:pt>
                <c:pt idx="941">
                  <c:v>11/12/2020</c:v>
                </c:pt>
                <c:pt idx="942">
                  <c:v>11/12/2020</c:v>
                </c:pt>
                <c:pt idx="943">
                  <c:v>11/12/2020</c:v>
                </c:pt>
                <c:pt idx="944">
                  <c:v>11/12/2020</c:v>
                </c:pt>
                <c:pt idx="945">
                  <c:v>11/13/2020</c:v>
                </c:pt>
                <c:pt idx="946">
                  <c:v>11/14/2020</c:v>
                </c:pt>
                <c:pt idx="947">
                  <c:v>11/14/2020</c:v>
                </c:pt>
                <c:pt idx="948">
                  <c:v>11/15/2020</c:v>
                </c:pt>
                <c:pt idx="949">
                  <c:v>11/15/2020</c:v>
                </c:pt>
                <c:pt idx="950">
                  <c:v>11/15/2020</c:v>
                </c:pt>
                <c:pt idx="951">
                  <c:v>11/15/2020</c:v>
                </c:pt>
                <c:pt idx="952">
                  <c:v>11/17/2020</c:v>
                </c:pt>
                <c:pt idx="953">
                  <c:v>11/17/2020</c:v>
                </c:pt>
                <c:pt idx="954">
                  <c:v>11/17/2020</c:v>
                </c:pt>
                <c:pt idx="955">
                  <c:v>11/17/2020</c:v>
                </c:pt>
                <c:pt idx="956">
                  <c:v>11/17/2020</c:v>
                </c:pt>
                <c:pt idx="957">
                  <c:v>11/17/2020</c:v>
                </c:pt>
                <c:pt idx="958">
                  <c:v>11/17/2020</c:v>
                </c:pt>
                <c:pt idx="959">
                  <c:v>11/18/2020</c:v>
                </c:pt>
                <c:pt idx="960">
                  <c:v>11/18/2020</c:v>
                </c:pt>
                <c:pt idx="961">
                  <c:v>11/18/2020</c:v>
                </c:pt>
                <c:pt idx="962">
                  <c:v>11/18/2020</c:v>
                </c:pt>
                <c:pt idx="963">
                  <c:v>11/18/2020</c:v>
                </c:pt>
                <c:pt idx="964">
                  <c:v>11/18/2020</c:v>
                </c:pt>
                <c:pt idx="965">
                  <c:v>11/18/2020</c:v>
                </c:pt>
                <c:pt idx="966">
                  <c:v>11/18/2020</c:v>
                </c:pt>
                <c:pt idx="967">
                  <c:v>11/18/2020</c:v>
                </c:pt>
                <c:pt idx="968">
                  <c:v>11/18/2020</c:v>
                </c:pt>
                <c:pt idx="969">
                  <c:v>11/18/2020</c:v>
                </c:pt>
                <c:pt idx="970">
                  <c:v>11/18/2020</c:v>
                </c:pt>
                <c:pt idx="971">
                  <c:v>11/18/2020</c:v>
                </c:pt>
                <c:pt idx="972">
                  <c:v>11/18/2020</c:v>
                </c:pt>
                <c:pt idx="973">
                  <c:v>11/18/2020</c:v>
                </c:pt>
                <c:pt idx="974">
                  <c:v>11/18/2020</c:v>
                </c:pt>
                <c:pt idx="975">
                  <c:v>11/18/2020</c:v>
                </c:pt>
                <c:pt idx="976">
                  <c:v>11/18/2020</c:v>
                </c:pt>
                <c:pt idx="977">
                  <c:v>11/18/2020</c:v>
                </c:pt>
                <c:pt idx="978">
                  <c:v>11/18/2020</c:v>
                </c:pt>
                <c:pt idx="979">
                  <c:v>11/18/2020</c:v>
                </c:pt>
                <c:pt idx="980">
                  <c:v>11/18/2020</c:v>
                </c:pt>
                <c:pt idx="981">
                  <c:v>11/18/2020</c:v>
                </c:pt>
                <c:pt idx="982">
                  <c:v>11/18/2020</c:v>
                </c:pt>
                <c:pt idx="983">
                  <c:v>11/18/2020</c:v>
                </c:pt>
                <c:pt idx="984">
                  <c:v>11/18/2020</c:v>
                </c:pt>
                <c:pt idx="985">
                  <c:v>11/18/2020</c:v>
                </c:pt>
                <c:pt idx="986">
                  <c:v>11/18/2020</c:v>
                </c:pt>
                <c:pt idx="987">
                  <c:v>11/19/2020</c:v>
                </c:pt>
                <c:pt idx="988">
                  <c:v>11/19/2020</c:v>
                </c:pt>
                <c:pt idx="989">
                  <c:v>11/19/2020</c:v>
                </c:pt>
                <c:pt idx="990">
                  <c:v>11/19/2020</c:v>
                </c:pt>
                <c:pt idx="991">
                  <c:v>11/19/2020</c:v>
                </c:pt>
                <c:pt idx="992">
                  <c:v>11/19/2020</c:v>
                </c:pt>
                <c:pt idx="993">
                  <c:v>11/19/2020</c:v>
                </c:pt>
                <c:pt idx="994">
                  <c:v>11/19/2020</c:v>
                </c:pt>
                <c:pt idx="995">
                  <c:v>11/19/2020</c:v>
                </c:pt>
                <c:pt idx="996">
                  <c:v>11/19/2020</c:v>
                </c:pt>
                <c:pt idx="997">
                  <c:v>11/19/2020</c:v>
                </c:pt>
                <c:pt idx="998">
                  <c:v>11/19/2020</c:v>
                </c:pt>
                <c:pt idx="999">
                  <c:v>11/19/2020</c:v>
                </c:pt>
                <c:pt idx="1000">
                  <c:v>11/19/2020</c:v>
                </c:pt>
                <c:pt idx="1001">
                  <c:v>11/19/2020</c:v>
                </c:pt>
                <c:pt idx="1002">
                  <c:v>11/19/2020</c:v>
                </c:pt>
                <c:pt idx="1003">
                  <c:v>11/19/2020</c:v>
                </c:pt>
                <c:pt idx="1004">
                  <c:v>11/19/2020</c:v>
                </c:pt>
                <c:pt idx="1005">
                  <c:v>11/19/2020</c:v>
                </c:pt>
                <c:pt idx="1006">
                  <c:v>11/20/2020</c:v>
                </c:pt>
                <c:pt idx="1007">
                  <c:v>11/20/2020</c:v>
                </c:pt>
                <c:pt idx="1008">
                  <c:v>11/20/2020</c:v>
                </c:pt>
                <c:pt idx="1009">
                  <c:v>11/20/2020</c:v>
                </c:pt>
                <c:pt idx="1010">
                  <c:v>11/20/2020</c:v>
                </c:pt>
                <c:pt idx="1011">
                  <c:v>11/20/2020</c:v>
                </c:pt>
                <c:pt idx="1012">
                  <c:v>11/20/2020</c:v>
                </c:pt>
                <c:pt idx="1013">
                  <c:v>11/21/2020</c:v>
                </c:pt>
                <c:pt idx="1014">
                  <c:v>11/21/2020</c:v>
                </c:pt>
                <c:pt idx="1015">
                  <c:v>11/21/2020</c:v>
                </c:pt>
                <c:pt idx="1016">
                  <c:v>11/21/2020</c:v>
                </c:pt>
                <c:pt idx="1017">
                  <c:v>11/22/2020</c:v>
                </c:pt>
                <c:pt idx="1018">
                  <c:v>11/22/2020</c:v>
                </c:pt>
                <c:pt idx="1019">
                  <c:v>11/22/2020</c:v>
                </c:pt>
                <c:pt idx="1020">
                  <c:v>11/23/2020</c:v>
                </c:pt>
                <c:pt idx="1021">
                  <c:v>11/23/2020</c:v>
                </c:pt>
                <c:pt idx="1022">
                  <c:v>11/23/2020</c:v>
                </c:pt>
                <c:pt idx="1023">
                  <c:v>11/23/2020</c:v>
                </c:pt>
                <c:pt idx="1024">
                  <c:v>11/23/2020</c:v>
                </c:pt>
                <c:pt idx="1025">
                  <c:v>11/23/2020</c:v>
                </c:pt>
                <c:pt idx="1026">
                  <c:v>11/23/2020</c:v>
                </c:pt>
                <c:pt idx="1027">
                  <c:v>11/23/2020</c:v>
                </c:pt>
                <c:pt idx="1028">
                  <c:v>11/24/2020</c:v>
                </c:pt>
                <c:pt idx="1029">
                  <c:v>11/24/2020</c:v>
                </c:pt>
                <c:pt idx="1030">
                  <c:v>11/24/2020</c:v>
                </c:pt>
                <c:pt idx="1031">
                  <c:v>11/24/2020</c:v>
                </c:pt>
                <c:pt idx="1032">
                  <c:v>11/24/2020</c:v>
                </c:pt>
                <c:pt idx="1033">
                  <c:v>11/24/2020</c:v>
                </c:pt>
                <c:pt idx="1034">
                  <c:v>11/24/2020</c:v>
                </c:pt>
                <c:pt idx="1035">
                  <c:v>11/24/2020</c:v>
                </c:pt>
                <c:pt idx="1036">
                  <c:v>11/24/2020</c:v>
                </c:pt>
                <c:pt idx="1037">
                  <c:v>11/24/2020</c:v>
                </c:pt>
                <c:pt idx="1038">
                  <c:v>11/24/2020</c:v>
                </c:pt>
                <c:pt idx="1039">
                  <c:v>11/25/2020</c:v>
                </c:pt>
                <c:pt idx="1040">
                  <c:v>11/25/2020</c:v>
                </c:pt>
                <c:pt idx="1041">
                  <c:v>11/25/2020</c:v>
                </c:pt>
                <c:pt idx="1042">
                  <c:v>11/25/2020</c:v>
                </c:pt>
                <c:pt idx="1043">
                  <c:v>11/26/2020</c:v>
                </c:pt>
                <c:pt idx="1044">
                  <c:v>11/26/2020</c:v>
                </c:pt>
                <c:pt idx="1045">
                  <c:v>11/26/2020</c:v>
                </c:pt>
                <c:pt idx="1046">
                  <c:v>11/26/2020</c:v>
                </c:pt>
                <c:pt idx="1047">
                  <c:v>11/26/2020</c:v>
                </c:pt>
                <c:pt idx="1048">
                  <c:v>11/26/2020</c:v>
                </c:pt>
                <c:pt idx="1049">
                  <c:v>11/26/2020</c:v>
                </c:pt>
                <c:pt idx="1050">
                  <c:v>11/26/2020</c:v>
                </c:pt>
                <c:pt idx="1051">
                  <c:v>11/26/2020</c:v>
                </c:pt>
                <c:pt idx="1052">
                  <c:v>11/26/2020</c:v>
                </c:pt>
                <c:pt idx="1053">
                  <c:v>11/27/2020</c:v>
                </c:pt>
                <c:pt idx="1054">
                  <c:v>11/27/2020</c:v>
                </c:pt>
                <c:pt idx="1055">
                  <c:v>11/27/2020</c:v>
                </c:pt>
                <c:pt idx="1056">
                  <c:v>11/27/2020</c:v>
                </c:pt>
                <c:pt idx="1057">
                  <c:v>11/27/2020</c:v>
                </c:pt>
                <c:pt idx="1058">
                  <c:v>11/27/2020</c:v>
                </c:pt>
                <c:pt idx="1059">
                  <c:v>11/27/2020</c:v>
                </c:pt>
                <c:pt idx="1060">
                  <c:v>11/27/2020</c:v>
                </c:pt>
                <c:pt idx="1061">
                  <c:v>11/28/2020</c:v>
                </c:pt>
                <c:pt idx="1062">
                  <c:v>11/28/2020</c:v>
                </c:pt>
                <c:pt idx="1063">
                  <c:v>11/28/2020</c:v>
                </c:pt>
                <c:pt idx="1064">
                  <c:v>11/28/2020</c:v>
                </c:pt>
                <c:pt idx="1065">
                  <c:v>11/28/2020</c:v>
                </c:pt>
                <c:pt idx="1066">
                  <c:v>11/28/2020</c:v>
                </c:pt>
                <c:pt idx="1067">
                  <c:v>11/28/2020</c:v>
                </c:pt>
                <c:pt idx="1068">
                  <c:v>11/28/2020</c:v>
                </c:pt>
                <c:pt idx="1069">
                  <c:v>11/28/2020</c:v>
                </c:pt>
                <c:pt idx="1070">
                  <c:v>11/28/2020</c:v>
                </c:pt>
                <c:pt idx="1071">
                  <c:v>11/28/2020</c:v>
                </c:pt>
                <c:pt idx="1072">
                  <c:v>11/28/2020</c:v>
                </c:pt>
                <c:pt idx="1073">
                  <c:v>11/28/2020</c:v>
                </c:pt>
                <c:pt idx="1074">
                  <c:v>11/28/2020</c:v>
                </c:pt>
                <c:pt idx="1075">
                  <c:v>11/28/2020</c:v>
                </c:pt>
                <c:pt idx="1076">
                  <c:v>11/28/2020</c:v>
                </c:pt>
                <c:pt idx="1077">
                  <c:v>11/28/2020</c:v>
                </c:pt>
                <c:pt idx="1078">
                  <c:v>11/28/2020</c:v>
                </c:pt>
                <c:pt idx="1079">
                  <c:v>11/28/2020</c:v>
                </c:pt>
                <c:pt idx="1080">
                  <c:v>11/28/2020</c:v>
                </c:pt>
                <c:pt idx="1081">
                  <c:v>11/28/2020</c:v>
                </c:pt>
                <c:pt idx="1082">
                  <c:v>11/28/2020</c:v>
                </c:pt>
                <c:pt idx="1083">
                  <c:v>11/28/2020</c:v>
                </c:pt>
                <c:pt idx="1084">
                  <c:v>11/28/2020</c:v>
                </c:pt>
                <c:pt idx="1085">
                  <c:v>11/28/2020</c:v>
                </c:pt>
                <c:pt idx="1086">
                  <c:v>11/28/2020</c:v>
                </c:pt>
                <c:pt idx="1087">
                  <c:v>11/28/2020</c:v>
                </c:pt>
                <c:pt idx="1088">
                  <c:v>11/29/2020</c:v>
                </c:pt>
                <c:pt idx="1089">
                  <c:v>11/29/2020</c:v>
                </c:pt>
                <c:pt idx="1090">
                  <c:v>11/29/2020</c:v>
                </c:pt>
                <c:pt idx="1091">
                  <c:v>11/29/2020</c:v>
                </c:pt>
                <c:pt idx="1092">
                  <c:v>11/29/2020</c:v>
                </c:pt>
                <c:pt idx="1093">
                  <c:v>11/29/2020</c:v>
                </c:pt>
                <c:pt idx="1094">
                  <c:v>11/29/2020</c:v>
                </c:pt>
                <c:pt idx="1095">
                  <c:v>11/29/2020</c:v>
                </c:pt>
                <c:pt idx="1096">
                  <c:v>11/29/2020</c:v>
                </c:pt>
                <c:pt idx="1097">
                  <c:v>11/29/2020</c:v>
                </c:pt>
                <c:pt idx="1098">
                  <c:v>11/29/2020</c:v>
                </c:pt>
                <c:pt idx="1099">
                  <c:v>11/29/2020</c:v>
                </c:pt>
                <c:pt idx="1100">
                  <c:v>11/29/2020</c:v>
                </c:pt>
                <c:pt idx="1101">
                  <c:v>11/29/2020</c:v>
                </c:pt>
                <c:pt idx="1102">
                  <c:v>11/29/2020</c:v>
                </c:pt>
                <c:pt idx="1103">
                  <c:v>11/29/2020</c:v>
                </c:pt>
                <c:pt idx="1104">
                  <c:v>11/29/2020</c:v>
                </c:pt>
                <c:pt idx="1105">
                  <c:v>11/29/2020</c:v>
                </c:pt>
                <c:pt idx="1106">
                  <c:v>11/29/2020</c:v>
                </c:pt>
                <c:pt idx="1107">
                  <c:v>11/29/2020</c:v>
                </c:pt>
                <c:pt idx="1108">
                  <c:v>11/30/2020</c:v>
                </c:pt>
                <c:pt idx="1109">
                  <c:v>11/30/2020</c:v>
                </c:pt>
                <c:pt idx="1110">
                  <c:v>11/30/2020</c:v>
                </c:pt>
                <c:pt idx="1111">
                  <c:v>11/30/2020</c:v>
                </c:pt>
                <c:pt idx="1112">
                  <c:v>11/30/2020</c:v>
                </c:pt>
                <c:pt idx="1113">
                  <c:v>11/30/2020</c:v>
                </c:pt>
                <c:pt idx="1114">
                  <c:v>11/30/2020</c:v>
                </c:pt>
                <c:pt idx="1115">
                  <c:v>11/30/2020</c:v>
                </c:pt>
                <c:pt idx="1116">
                  <c:v>11/30/2020</c:v>
                </c:pt>
                <c:pt idx="1117">
                  <c:v>11/30/2020</c:v>
                </c:pt>
                <c:pt idx="1118">
                  <c:v>11/30/2020</c:v>
                </c:pt>
                <c:pt idx="1119">
                  <c:v>11/30/2020</c:v>
                </c:pt>
                <c:pt idx="1120">
                  <c:v>11/30/2020</c:v>
                </c:pt>
                <c:pt idx="1121">
                  <c:v>12/1/2020</c:v>
                </c:pt>
                <c:pt idx="1122">
                  <c:v>12/1/2020</c:v>
                </c:pt>
                <c:pt idx="1123">
                  <c:v>12/1/2020</c:v>
                </c:pt>
                <c:pt idx="1124">
                  <c:v>12/1/2020</c:v>
                </c:pt>
                <c:pt idx="1125">
                  <c:v>12/1/2020</c:v>
                </c:pt>
                <c:pt idx="1126">
                  <c:v>12/1/2020</c:v>
                </c:pt>
                <c:pt idx="1127">
                  <c:v>12/1/2020</c:v>
                </c:pt>
                <c:pt idx="1128">
                  <c:v>12/1/2020</c:v>
                </c:pt>
                <c:pt idx="1129">
                  <c:v>12/1/2020</c:v>
                </c:pt>
                <c:pt idx="1130">
                  <c:v>12/1/2020</c:v>
                </c:pt>
                <c:pt idx="1131">
                  <c:v>12/2/2020</c:v>
                </c:pt>
                <c:pt idx="1132">
                  <c:v>12/2/2020</c:v>
                </c:pt>
                <c:pt idx="1133">
                  <c:v>12/2/2020</c:v>
                </c:pt>
                <c:pt idx="1134">
                  <c:v>12/2/2020</c:v>
                </c:pt>
                <c:pt idx="1135">
                  <c:v>12/2/2020</c:v>
                </c:pt>
                <c:pt idx="1136">
                  <c:v>12/2/2020</c:v>
                </c:pt>
                <c:pt idx="1137">
                  <c:v>12/2/2020</c:v>
                </c:pt>
                <c:pt idx="1138">
                  <c:v>12/2/2020</c:v>
                </c:pt>
                <c:pt idx="1139">
                  <c:v>12/2/2020</c:v>
                </c:pt>
                <c:pt idx="1140">
                  <c:v>12/3/2020</c:v>
                </c:pt>
                <c:pt idx="1141">
                  <c:v>12/4/2020</c:v>
                </c:pt>
                <c:pt idx="1142">
                  <c:v>12/5/2020</c:v>
                </c:pt>
                <c:pt idx="1143">
                  <c:v>12/6/2020</c:v>
                </c:pt>
                <c:pt idx="1144">
                  <c:v>12/9/2020</c:v>
                </c:pt>
                <c:pt idx="1145">
                  <c:v>12/9/2020</c:v>
                </c:pt>
                <c:pt idx="1146">
                  <c:v>12/9/2020</c:v>
                </c:pt>
                <c:pt idx="1147">
                  <c:v>12/9/2020</c:v>
                </c:pt>
                <c:pt idx="1148">
                  <c:v>12/9/2020</c:v>
                </c:pt>
                <c:pt idx="1149">
                  <c:v>12/9/2020</c:v>
                </c:pt>
                <c:pt idx="1150">
                  <c:v>12/9/2020</c:v>
                </c:pt>
                <c:pt idx="1151">
                  <c:v>12/11/2020</c:v>
                </c:pt>
                <c:pt idx="1152">
                  <c:v>12/12/2020</c:v>
                </c:pt>
                <c:pt idx="1153">
                  <c:v>12/12/2020</c:v>
                </c:pt>
                <c:pt idx="1154">
                  <c:v>12/12/2020</c:v>
                </c:pt>
                <c:pt idx="1155">
                  <c:v>12/12/2020</c:v>
                </c:pt>
                <c:pt idx="1156">
                  <c:v>12/12/2020</c:v>
                </c:pt>
                <c:pt idx="1157">
                  <c:v>12/13/2020</c:v>
                </c:pt>
                <c:pt idx="1158">
                  <c:v>12/13/2020</c:v>
                </c:pt>
                <c:pt idx="1159">
                  <c:v>12/15/2020</c:v>
                </c:pt>
                <c:pt idx="1160">
                  <c:v>12/16/2020</c:v>
                </c:pt>
                <c:pt idx="1161">
                  <c:v>12/16/2020</c:v>
                </c:pt>
                <c:pt idx="1162">
                  <c:v>12/16/2020</c:v>
                </c:pt>
                <c:pt idx="1163">
                  <c:v>12/16/2020</c:v>
                </c:pt>
                <c:pt idx="1164">
                  <c:v>12/16/2020</c:v>
                </c:pt>
                <c:pt idx="1165">
                  <c:v>12/16/2020</c:v>
                </c:pt>
                <c:pt idx="1166">
                  <c:v>12/16/2020</c:v>
                </c:pt>
                <c:pt idx="1167">
                  <c:v>12/17/2020</c:v>
                </c:pt>
                <c:pt idx="1168">
                  <c:v>12/17/2020</c:v>
                </c:pt>
                <c:pt idx="1169">
                  <c:v>12/20/2020</c:v>
                </c:pt>
                <c:pt idx="1170">
                  <c:v>12/21/2020</c:v>
                </c:pt>
                <c:pt idx="1171">
                  <c:v>12/21/2020</c:v>
                </c:pt>
                <c:pt idx="1172">
                  <c:v>12/21/2020</c:v>
                </c:pt>
                <c:pt idx="1173">
                  <c:v>12/21/2020</c:v>
                </c:pt>
                <c:pt idx="1174">
                  <c:v>12/22/2020</c:v>
                </c:pt>
                <c:pt idx="1175">
                  <c:v>12/23/2020</c:v>
                </c:pt>
                <c:pt idx="1176">
                  <c:v>12/24/2020</c:v>
                </c:pt>
                <c:pt idx="1177">
                  <c:v>12/24/2020</c:v>
                </c:pt>
                <c:pt idx="1178">
                  <c:v>12/24/2020</c:v>
                </c:pt>
                <c:pt idx="1179">
                  <c:v>12/27/2020</c:v>
                </c:pt>
                <c:pt idx="1180">
                  <c:v>12/28/2020</c:v>
                </c:pt>
                <c:pt idx="1181">
                  <c:v>12/29/2020</c:v>
                </c:pt>
                <c:pt idx="1182">
                  <c:v>12/31/2020</c:v>
                </c:pt>
                <c:pt idx="1183">
                  <c:v>12/31/2020</c:v>
                </c:pt>
                <c:pt idx="1184">
                  <c:v>1/1/2021</c:v>
                </c:pt>
                <c:pt idx="1185">
                  <c:v>1/3/2021</c:v>
                </c:pt>
                <c:pt idx="1186">
                  <c:v>1/3/2021</c:v>
                </c:pt>
                <c:pt idx="1187">
                  <c:v>1/3/2021</c:v>
                </c:pt>
                <c:pt idx="1188">
                  <c:v>1/4/2021</c:v>
                </c:pt>
                <c:pt idx="1189">
                  <c:v>1/4/2021</c:v>
                </c:pt>
                <c:pt idx="1190">
                  <c:v>1/6/2021</c:v>
                </c:pt>
                <c:pt idx="1191">
                  <c:v>1/6/2021</c:v>
                </c:pt>
                <c:pt idx="1192">
                  <c:v>1/6/2021</c:v>
                </c:pt>
                <c:pt idx="1193">
                  <c:v>1/10/2021</c:v>
                </c:pt>
                <c:pt idx="1194">
                  <c:v>1/11/2021</c:v>
                </c:pt>
                <c:pt idx="1195">
                  <c:v>1/11/2021</c:v>
                </c:pt>
                <c:pt idx="1196">
                  <c:v>1/11/2021</c:v>
                </c:pt>
                <c:pt idx="1197">
                  <c:v>1/11/2021</c:v>
                </c:pt>
                <c:pt idx="1198">
                  <c:v>1/11/2021</c:v>
                </c:pt>
                <c:pt idx="1199">
                  <c:v>1/11/2021</c:v>
                </c:pt>
                <c:pt idx="1200">
                  <c:v>1/11/2021</c:v>
                </c:pt>
                <c:pt idx="1201">
                  <c:v>1/16/2021</c:v>
                </c:pt>
                <c:pt idx="1202">
                  <c:v>1/17/2021</c:v>
                </c:pt>
                <c:pt idx="1203">
                  <c:v>1/18/2021</c:v>
                </c:pt>
                <c:pt idx="1204">
                  <c:v>1/19/2021</c:v>
                </c:pt>
                <c:pt idx="1205">
                  <c:v>1/24/2021</c:v>
                </c:pt>
                <c:pt idx="1206">
                  <c:v>1/24/2021</c:v>
                </c:pt>
                <c:pt idx="1207">
                  <c:v>2/3/2021</c:v>
                </c:pt>
                <c:pt idx="1208">
                  <c:v>2/3/2021</c:v>
                </c:pt>
                <c:pt idx="1209">
                  <c:v>2/3/2021</c:v>
                </c:pt>
              </c:strCache>
            </c:strRef>
          </c:cat>
          <c:val>
            <c:numRef>
              <c:f>'export-dextracker-20190425'!$T$2:$T$1210</c:f>
              <c:numCache>
                <c:formatCode>General</c:formatCode>
                <c:ptCount val="1209"/>
                <c:pt idx="0">
                  <c:v>168.06772931234431</c:v>
                </c:pt>
                <c:pt idx="1">
                  <c:v>169.68698417216137</c:v>
                </c:pt>
                <c:pt idx="2">
                  <c:v>161.57550618218636</c:v>
                </c:pt>
                <c:pt idx="3">
                  <c:v>159.78199370901521</c:v>
                </c:pt>
                <c:pt idx="4">
                  <c:v>159.82317373622445</c:v>
                </c:pt>
                <c:pt idx="5">
                  <c:v>155.72660032792999</c:v>
                </c:pt>
                <c:pt idx="6">
                  <c:v>162.46411018530983</c:v>
                </c:pt>
                <c:pt idx="7">
                  <c:v>165.75191470368898</c:v>
                </c:pt>
                <c:pt idx="8">
                  <c:v>159.27325289805736</c:v>
                </c:pt>
                <c:pt idx="9">
                  <c:v>161.59822649624303</c:v>
                </c:pt>
                <c:pt idx="10">
                  <c:v>148.63041076384198</c:v>
                </c:pt>
                <c:pt idx="11">
                  <c:v>159.82213175410592</c:v>
                </c:pt>
                <c:pt idx="12">
                  <c:v>160.78539706794055</c:v>
                </c:pt>
                <c:pt idx="13">
                  <c:v>167.65317325371618</c:v>
                </c:pt>
                <c:pt idx="14">
                  <c:v>166.66967319577662</c:v>
                </c:pt>
                <c:pt idx="15">
                  <c:v>168.3416074490504</c:v>
                </c:pt>
                <c:pt idx="16">
                  <c:v>173.79553566183316</c:v>
                </c:pt>
                <c:pt idx="17">
                  <c:v>170.55865468694304</c:v>
                </c:pt>
                <c:pt idx="18">
                  <c:v>174.88621251208116</c:v>
                </c:pt>
                <c:pt idx="19">
                  <c:v>173.51812404730126</c:v>
                </c:pt>
                <c:pt idx="20">
                  <c:v>170.96166165707294</c:v>
                </c:pt>
                <c:pt idx="21">
                  <c:v>170.89660191000758</c:v>
                </c:pt>
                <c:pt idx="22">
                  <c:v>159.26946772652363</c:v>
                </c:pt>
                <c:pt idx="23">
                  <c:v>157.02576270368652</c:v>
                </c:pt>
                <c:pt idx="24">
                  <c:v>161.01049153236528</c:v>
                </c:pt>
                <c:pt idx="25">
                  <c:v>164.4369450505292</c:v>
                </c:pt>
                <c:pt idx="26">
                  <c:v>161.20186506051462</c:v>
                </c:pt>
                <c:pt idx="27">
                  <c:v>158.61274688481964</c:v>
                </c:pt>
                <c:pt idx="28">
                  <c:v>159.21398063343423</c:v>
                </c:pt>
                <c:pt idx="29">
                  <c:v>160.22059279403007</c:v>
                </c:pt>
                <c:pt idx="30">
                  <c:v>160.86913919551495</c:v>
                </c:pt>
                <c:pt idx="31">
                  <c:v>162.43673648315158</c:v>
                </c:pt>
                <c:pt idx="32">
                  <c:v>168.30375940189728</c:v>
                </c:pt>
                <c:pt idx="33">
                  <c:v>160.75318482095147</c:v>
                </c:pt>
                <c:pt idx="34">
                  <c:v>155.23879825864734</c:v>
                </c:pt>
                <c:pt idx="35">
                  <c:v>158.55510029732514</c:v>
                </c:pt>
                <c:pt idx="36">
                  <c:v>162.09528858772904</c:v>
                </c:pt>
                <c:pt idx="37">
                  <c:v>158.83932262121746</c:v>
                </c:pt>
                <c:pt idx="38">
                  <c:v>159.06870601212751</c:v>
                </c:pt>
                <c:pt idx="39">
                  <c:v>156.68737201649597</c:v>
                </c:pt>
                <c:pt idx="40">
                  <c:v>165.53672422725387</c:v>
                </c:pt>
                <c:pt idx="41">
                  <c:v>171.12106230305571</c:v>
                </c:pt>
                <c:pt idx="42">
                  <c:v>171.91824189634968</c:v>
                </c:pt>
                <c:pt idx="43">
                  <c:v>164.82047828635351</c:v>
                </c:pt>
                <c:pt idx="44">
                  <c:v>163.62304105736382</c:v>
                </c:pt>
                <c:pt idx="45">
                  <c:v>168.61686022738519</c:v>
                </c:pt>
                <c:pt idx="46">
                  <c:v>164.13361567674525</c:v>
                </c:pt>
                <c:pt idx="47">
                  <c:v>158.83000471616339</c:v>
                </c:pt>
                <c:pt idx="48">
                  <c:v>160.66561696546245</c:v>
                </c:pt>
                <c:pt idx="49">
                  <c:v>171.71062894289099</c:v>
                </c:pt>
                <c:pt idx="50">
                  <c:v>167.3049736108652</c:v>
                </c:pt>
                <c:pt idx="51">
                  <c:v>165.72813718200428</c:v>
                </c:pt>
                <c:pt idx="52">
                  <c:v>163.11189635844593</c:v>
                </c:pt>
                <c:pt idx="53">
                  <c:v>159.06845142680686</c:v>
                </c:pt>
                <c:pt idx="54">
                  <c:v>163.13336532246041</c:v>
                </c:pt>
                <c:pt idx="55">
                  <c:v>165.36552145675861</c:v>
                </c:pt>
                <c:pt idx="56">
                  <c:v>173.32489940887618</c:v>
                </c:pt>
                <c:pt idx="57">
                  <c:v>165.83280571698526</c:v>
                </c:pt>
                <c:pt idx="58">
                  <c:v>160.25694032914279</c:v>
                </c:pt>
                <c:pt idx="59">
                  <c:v>160.40829719148874</c:v>
                </c:pt>
                <c:pt idx="60">
                  <c:v>160.57998385642742</c:v>
                </c:pt>
                <c:pt idx="61">
                  <c:v>161.23113213514836</c:v>
                </c:pt>
                <c:pt idx="62">
                  <c:v>162.03783368981172</c:v>
                </c:pt>
                <c:pt idx="63">
                  <c:v>162.70161290274507</c:v>
                </c:pt>
                <c:pt idx="64">
                  <c:v>166.1778916415108</c:v>
                </c:pt>
                <c:pt idx="65">
                  <c:v>166.58223736760203</c:v>
                </c:pt>
                <c:pt idx="66">
                  <c:v>185.01728754412443</c:v>
                </c:pt>
                <c:pt idx="67">
                  <c:v>176.13649303709511</c:v>
                </c:pt>
                <c:pt idx="68">
                  <c:v>160.45113635297918</c:v>
                </c:pt>
                <c:pt idx="69">
                  <c:v>155.44240150519272</c:v>
                </c:pt>
                <c:pt idx="70">
                  <c:v>161.96377991850349</c:v>
                </c:pt>
                <c:pt idx="71">
                  <c:v>165.8023445411622</c:v>
                </c:pt>
                <c:pt idx="72">
                  <c:v>169.11376311314959</c:v>
                </c:pt>
                <c:pt idx="73">
                  <c:v>165.41175129183847</c:v>
                </c:pt>
                <c:pt idx="74">
                  <c:v>163.79041953622047</c:v>
                </c:pt>
                <c:pt idx="75">
                  <c:v>169.22548733473519</c:v>
                </c:pt>
                <c:pt idx="76">
                  <c:v>175.65065072570491</c:v>
                </c:pt>
                <c:pt idx="77">
                  <c:v>179.19554612921317</c:v>
                </c:pt>
                <c:pt idx="78">
                  <c:v>174.92574332193465</c:v>
                </c:pt>
                <c:pt idx="79">
                  <c:v>172.65743145228143</c:v>
                </c:pt>
                <c:pt idx="80">
                  <c:v>168.45361355799008</c:v>
                </c:pt>
                <c:pt idx="81">
                  <c:v>167.85355388116002</c:v>
                </c:pt>
                <c:pt idx="82">
                  <c:v>168.83702251101414</c:v>
                </c:pt>
                <c:pt idx="83">
                  <c:v>163.89076586697382</c:v>
                </c:pt>
                <c:pt idx="84">
                  <c:v>166.5451570088037</c:v>
                </c:pt>
                <c:pt idx="85">
                  <c:v>165.13343280772673</c:v>
                </c:pt>
                <c:pt idx="86">
                  <c:v>168.02107582456219</c:v>
                </c:pt>
                <c:pt idx="87">
                  <c:v>164.58416078786325</c:v>
                </c:pt>
                <c:pt idx="88">
                  <c:v>169.01272102662682</c:v>
                </c:pt>
                <c:pt idx="89">
                  <c:v>171.45229757399463</c:v>
                </c:pt>
                <c:pt idx="90">
                  <c:v>158.81478999815403</c:v>
                </c:pt>
                <c:pt idx="91">
                  <c:v>161.24500747972314</c:v>
                </c:pt>
                <c:pt idx="92">
                  <c:v>165.32332046682188</c:v>
                </c:pt>
                <c:pt idx="93">
                  <c:v>162.28286953403102</c:v>
                </c:pt>
                <c:pt idx="94">
                  <c:v>161.76100379438688</c:v>
                </c:pt>
                <c:pt idx="95">
                  <c:v>166.0848948804381</c:v>
                </c:pt>
                <c:pt idx="96">
                  <c:v>169.52683229905017</c:v>
                </c:pt>
                <c:pt idx="97">
                  <c:v>173.20649391022371</c:v>
                </c:pt>
                <c:pt idx="98">
                  <c:v>171.05221095604617</c:v>
                </c:pt>
                <c:pt idx="99">
                  <c:v>164.99239469134881</c:v>
                </c:pt>
                <c:pt idx="100">
                  <c:v>165.70135526210439</c:v>
                </c:pt>
                <c:pt idx="101">
                  <c:v>172.02699575292942</c:v>
                </c:pt>
                <c:pt idx="102">
                  <c:v>168.42949013739803</c:v>
                </c:pt>
                <c:pt idx="103">
                  <c:v>164.96964413397612</c:v>
                </c:pt>
                <c:pt idx="104">
                  <c:v>166.55836357551527</c:v>
                </c:pt>
                <c:pt idx="105">
                  <c:v>167.70326386177268</c:v>
                </c:pt>
                <c:pt idx="106">
                  <c:v>169.74718465731931</c:v>
                </c:pt>
                <c:pt idx="107">
                  <c:v>168.11186274927337</c:v>
                </c:pt>
                <c:pt idx="108">
                  <c:v>162.32655122839842</c:v>
                </c:pt>
                <c:pt idx="109">
                  <c:v>162.7408827228399</c:v>
                </c:pt>
                <c:pt idx="110">
                  <c:v>165.19449477036602</c:v>
                </c:pt>
                <c:pt idx="111">
                  <c:v>167.76906200429789</c:v>
                </c:pt>
                <c:pt idx="112">
                  <c:v>169.27004993329746</c:v>
                </c:pt>
                <c:pt idx="113">
                  <c:v>167.77953832406857</c:v>
                </c:pt>
                <c:pt idx="114">
                  <c:v>168.27809221217376</c:v>
                </c:pt>
                <c:pt idx="115">
                  <c:v>166.64993772531409</c:v>
                </c:pt>
                <c:pt idx="116">
                  <c:v>169.25682345205976</c:v>
                </c:pt>
                <c:pt idx="117">
                  <c:v>172.27912566620824</c:v>
                </c:pt>
                <c:pt idx="118">
                  <c:v>171.25683732760353</c:v>
                </c:pt>
                <c:pt idx="119">
                  <c:v>170.65322830520282</c:v>
                </c:pt>
                <c:pt idx="120">
                  <c:v>170.92802612010979</c:v>
                </c:pt>
                <c:pt idx="121">
                  <c:v>163.79198693625463</c:v>
                </c:pt>
                <c:pt idx="122">
                  <c:v>158.74944115982515</c:v>
                </c:pt>
                <c:pt idx="123">
                  <c:v>165.99117916826609</c:v>
                </c:pt>
                <c:pt idx="124">
                  <c:v>166.76643667765416</c:v>
                </c:pt>
                <c:pt idx="125">
                  <c:v>141.78967212896922</c:v>
                </c:pt>
                <c:pt idx="126">
                  <c:v>137.93824045840046</c:v>
                </c:pt>
                <c:pt idx="127">
                  <c:v>168.51227883149514</c:v>
                </c:pt>
                <c:pt idx="128">
                  <c:v>177.06812884678774</c:v>
                </c:pt>
                <c:pt idx="129">
                  <c:v>170.49520268700755</c:v>
                </c:pt>
                <c:pt idx="130">
                  <c:v>168.77419087082299</c:v>
                </c:pt>
                <c:pt idx="131">
                  <c:v>169.21890415034764</c:v>
                </c:pt>
                <c:pt idx="132">
                  <c:v>165.13947956411556</c:v>
                </c:pt>
                <c:pt idx="133">
                  <c:v>165.86713580587383</c:v>
                </c:pt>
                <c:pt idx="134">
                  <c:v>173.69030661144879</c:v>
                </c:pt>
                <c:pt idx="135">
                  <c:v>174.87707406101188</c:v>
                </c:pt>
                <c:pt idx="136">
                  <c:v>171.36587019331819</c:v>
                </c:pt>
                <c:pt idx="137">
                  <c:v>169.40080904519991</c:v>
                </c:pt>
                <c:pt idx="138">
                  <c:v>165.55938444991267</c:v>
                </c:pt>
                <c:pt idx="139">
                  <c:v>163.8518603236611</c:v>
                </c:pt>
                <c:pt idx="140">
                  <c:v>165.91325219575504</c:v>
                </c:pt>
                <c:pt idx="141">
                  <c:v>188.49734005462497</c:v>
                </c:pt>
                <c:pt idx="142">
                  <c:v>161.10029451557043</c:v>
                </c:pt>
                <c:pt idx="143">
                  <c:v>172.11539056661579</c:v>
                </c:pt>
                <c:pt idx="144">
                  <c:v>198.04267091628725</c:v>
                </c:pt>
                <c:pt idx="145">
                  <c:v>172.86341222884036</c:v>
                </c:pt>
                <c:pt idx="146">
                  <c:v>199.82956995176062</c:v>
                </c:pt>
                <c:pt idx="147">
                  <c:v>202.6979785719337</c:v>
                </c:pt>
                <c:pt idx="148">
                  <c:v>204.86567697298847</c:v>
                </c:pt>
                <c:pt idx="149">
                  <c:v>167.40574884838267</c:v>
                </c:pt>
                <c:pt idx="150">
                  <c:v>166.89174083552859</c:v>
                </c:pt>
                <c:pt idx="151">
                  <c:v>170.9211075407114</c:v>
                </c:pt>
                <c:pt idx="152">
                  <c:v>170.06392456597669</c:v>
                </c:pt>
                <c:pt idx="153">
                  <c:v>162.23858549938029</c:v>
                </c:pt>
                <c:pt idx="154">
                  <c:v>162.98845814486396</c:v>
                </c:pt>
                <c:pt idx="155">
                  <c:v>163.8734758788145</c:v>
                </c:pt>
                <c:pt idx="156">
                  <c:v>167.62320310536404</c:v>
                </c:pt>
                <c:pt idx="157">
                  <c:v>168.10956514297121</c:v>
                </c:pt>
                <c:pt idx="158">
                  <c:v>164.37218811473835</c:v>
                </c:pt>
                <c:pt idx="159">
                  <c:v>167.20977930458056</c:v>
                </c:pt>
                <c:pt idx="160">
                  <c:v>171.2034173251304</c:v>
                </c:pt>
                <c:pt idx="161">
                  <c:v>170.83026735636847</c:v>
                </c:pt>
                <c:pt idx="162">
                  <c:v>168.8671314541468</c:v>
                </c:pt>
                <c:pt idx="163">
                  <c:v>164.99152058052343</c:v>
                </c:pt>
                <c:pt idx="164">
                  <c:v>163.40827033403386</c:v>
                </c:pt>
                <c:pt idx="165">
                  <c:v>164.81044897191487</c:v>
                </c:pt>
                <c:pt idx="166">
                  <c:v>223.80095929911587</c:v>
                </c:pt>
                <c:pt idx="167">
                  <c:v>160.1363342185945</c:v>
                </c:pt>
                <c:pt idx="168">
                  <c:v>162.91578716871587</c:v>
                </c:pt>
                <c:pt idx="169">
                  <c:v>164.68735429744638</c:v>
                </c:pt>
                <c:pt idx="170">
                  <c:v>219.07253774535695</c:v>
                </c:pt>
                <c:pt idx="171">
                  <c:v>220.40009185586729</c:v>
                </c:pt>
                <c:pt idx="172">
                  <c:v>163.09645040745963</c:v>
                </c:pt>
                <c:pt idx="173">
                  <c:v>163.23050273042341</c:v>
                </c:pt>
                <c:pt idx="174">
                  <c:v>176.6542003349613</c:v>
                </c:pt>
                <c:pt idx="175">
                  <c:v>173.13301996641206</c:v>
                </c:pt>
                <c:pt idx="176">
                  <c:v>245.72137193899178</c:v>
                </c:pt>
                <c:pt idx="177">
                  <c:v>166.48515811255521</c:v>
                </c:pt>
                <c:pt idx="178">
                  <c:v>166.1759566294196</c:v>
                </c:pt>
                <c:pt idx="179">
                  <c:v>254.56344256189854</c:v>
                </c:pt>
                <c:pt idx="180">
                  <c:v>162.36022216178065</c:v>
                </c:pt>
                <c:pt idx="181">
                  <c:v>165.32342527796055</c:v>
                </c:pt>
                <c:pt idx="182">
                  <c:v>167.94847046903666</c:v>
                </c:pt>
                <c:pt idx="183">
                  <c:v>300.81078029535155</c:v>
                </c:pt>
                <c:pt idx="184">
                  <c:v>156.8882117813389</c:v>
                </c:pt>
                <c:pt idx="185">
                  <c:v>150.72083351087915</c:v>
                </c:pt>
                <c:pt idx="186">
                  <c:v>153.19320578578399</c:v>
                </c:pt>
                <c:pt idx="187">
                  <c:v>160.36509168148052</c:v>
                </c:pt>
                <c:pt idx="188">
                  <c:v>306.28611440474543</c:v>
                </c:pt>
                <c:pt idx="189">
                  <c:v>163.24636370945285</c:v>
                </c:pt>
                <c:pt idx="190">
                  <c:v>164.49640324869083</c:v>
                </c:pt>
                <c:pt idx="191">
                  <c:v>319.7593123174529</c:v>
                </c:pt>
                <c:pt idx="192">
                  <c:v>160.51096610326832</c:v>
                </c:pt>
                <c:pt idx="193">
                  <c:v>161.8426251243302</c:v>
                </c:pt>
                <c:pt idx="194">
                  <c:v>162.46108302760624</c:v>
                </c:pt>
                <c:pt idx="195">
                  <c:v>165.01488684411993</c:v>
                </c:pt>
                <c:pt idx="196">
                  <c:v>167.55844111642298</c:v>
                </c:pt>
                <c:pt idx="197">
                  <c:v>164.1174384672704</c:v>
                </c:pt>
                <c:pt idx="198">
                  <c:v>325.24769587441506</c:v>
                </c:pt>
                <c:pt idx="199">
                  <c:v>330.12248642164002</c:v>
                </c:pt>
                <c:pt idx="200">
                  <c:v>335.03348187940628</c:v>
                </c:pt>
                <c:pt idx="201">
                  <c:v>338.49875115921628</c:v>
                </c:pt>
                <c:pt idx="202">
                  <c:v>181.73010101342456</c:v>
                </c:pt>
                <c:pt idx="203">
                  <c:v>398.93988028659749</c:v>
                </c:pt>
                <c:pt idx="204">
                  <c:v>171.6727709729582</c:v>
                </c:pt>
                <c:pt idx="205">
                  <c:v>170.58035377535381</c:v>
                </c:pt>
                <c:pt idx="206">
                  <c:v>417.73639692095736</c:v>
                </c:pt>
                <c:pt idx="207">
                  <c:v>165.19235667470076</c:v>
                </c:pt>
                <c:pt idx="208">
                  <c:v>162.44523601671881</c:v>
                </c:pt>
                <c:pt idx="209">
                  <c:v>161.29097212365801</c:v>
                </c:pt>
                <c:pt idx="210">
                  <c:v>161.32369696926901</c:v>
                </c:pt>
                <c:pt idx="211">
                  <c:v>162.23044714554246</c:v>
                </c:pt>
                <c:pt idx="212">
                  <c:v>163.49468609099208</c:v>
                </c:pt>
                <c:pt idx="213">
                  <c:v>164.3301059803326</c:v>
                </c:pt>
                <c:pt idx="214">
                  <c:v>161.71223357519119</c:v>
                </c:pt>
                <c:pt idx="215">
                  <c:v>160.61213865023029</c:v>
                </c:pt>
                <c:pt idx="216">
                  <c:v>160.74571739242364</c:v>
                </c:pt>
                <c:pt idx="217">
                  <c:v>162.76043224963553</c:v>
                </c:pt>
                <c:pt idx="218">
                  <c:v>171.27267558772712</c:v>
                </c:pt>
                <c:pt idx="219">
                  <c:v>166.85234705107021</c:v>
                </c:pt>
                <c:pt idx="220">
                  <c:v>165.75348894418642</c:v>
                </c:pt>
                <c:pt idx="221">
                  <c:v>155.33262560087675</c:v>
                </c:pt>
                <c:pt idx="222">
                  <c:v>154.54717177570177</c:v>
                </c:pt>
                <c:pt idx="223">
                  <c:v>155.29247127017112</c:v>
                </c:pt>
                <c:pt idx="224">
                  <c:v>157.90554978952994</c:v>
                </c:pt>
                <c:pt idx="225">
                  <c:v>162.50513625664382</c:v>
                </c:pt>
                <c:pt idx="226">
                  <c:v>157.96065970977872</c:v>
                </c:pt>
                <c:pt idx="227">
                  <c:v>156.83047896924171</c:v>
                </c:pt>
                <c:pt idx="228">
                  <c:v>158.37518278825334</c:v>
                </c:pt>
                <c:pt idx="229">
                  <c:v>159.30598341328411</c:v>
                </c:pt>
                <c:pt idx="230">
                  <c:v>164.04593825749953</c:v>
                </c:pt>
                <c:pt idx="231">
                  <c:v>169.7644952799146</c:v>
                </c:pt>
                <c:pt idx="232">
                  <c:v>172.21609092515698</c:v>
                </c:pt>
                <c:pt idx="233">
                  <c:v>171.07273545548932</c:v>
                </c:pt>
                <c:pt idx="234">
                  <c:v>399.4426288170103</c:v>
                </c:pt>
                <c:pt idx="235">
                  <c:v>170.58292501719939</c:v>
                </c:pt>
                <c:pt idx="236">
                  <c:v>411.01453086233653</c:v>
                </c:pt>
                <c:pt idx="237">
                  <c:v>168.06769016464645</c:v>
                </c:pt>
                <c:pt idx="238">
                  <c:v>173.26876328903182</c:v>
                </c:pt>
                <c:pt idx="239">
                  <c:v>168.83668919223174</c:v>
                </c:pt>
                <c:pt idx="240">
                  <c:v>164.57341020204865</c:v>
                </c:pt>
                <c:pt idx="241">
                  <c:v>160.42021022571939</c:v>
                </c:pt>
                <c:pt idx="242">
                  <c:v>159.52744686853228</c:v>
                </c:pt>
                <c:pt idx="243">
                  <c:v>160.68760455882881</c:v>
                </c:pt>
                <c:pt idx="244">
                  <c:v>149.33703614998331</c:v>
                </c:pt>
                <c:pt idx="245">
                  <c:v>151.64215744547644</c:v>
                </c:pt>
                <c:pt idx="246">
                  <c:v>447.73536356606917</c:v>
                </c:pt>
                <c:pt idx="247">
                  <c:v>150.84181280550567</c:v>
                </c:pt>
                <c:pt idx="248">
                  <c:v>154.04467461479402</c:v>
                </c:pt>
                <c:pt idx="249">
                  <c:v>156.93816759368715</c:v>
                </c:pt>
                <c:pt idx="250">
                  <c:v>157.16086249822476</c:v>
                </c:pt>
                <c:pt idx="251">
                  <c:v>159.7491650506341</c:v>
                </c:pt>
                <c:pt idx="252">
                  <c:v>163.00671547125899</c:v>
                </c:pt>
                <c:pt idx="253">
                  <c:v>422.8897645889225</c:v>
                </c:pt>
                <c:pt idx="254">
                  <c:v>164.56921588128802</c:v>
                </c:pt>
                <c:pt idx="255">
                  <c:v>162.78998054058229</c:v>
                </c:pt>
                <c:pt idx="256">
                  <c:v>163.24244561565993</c:v>
                </c:pt>
                <c:pt idx="257">
                  <c:v>167.22984142686587</c:v>
                </c:pt>
                <c:pt idx="258">
                  <c:v>160.85103091206983</c:v>
                </c:pt>
                <c:pt idx="259">
                  <c:v>152.86963737107169</c:v>
                </c:pt>
                <c:pt idx="260">
                  <c:v>159.90205477933142</c:v>
                </c:pt>
                <c:pt idx="261">
                  <c:v>165.1405497187921</c:v>
                </c:pt>
                <c:pt idx="262">
                  <c:v>149.35053407865044</c:v>
                </c:pt>
                <c:pt idx="263">
                  <c:v>142.87624598186065</c:v>
                </c:pt>
                <c:pt idx="264">
                  <c:v>148.21163462064067</c:v>
                </c:pt>
                <c:pt idx="265">
                  <c:v>151.62232166274381</c:v>
                </c:pt>
                <c:pt idx="266">
                  <c:v>153.48246210838101</c:v>
                </c:pt>
                <c:pt idx="267">
                  <c:v>154.09783351302929</c:v>
                </c:pt>
                <c:pt idx="268">
                  <c:v>156.40966558780326</c:v>
                </c:pt>
                <c:pt idx="269">
                  <c:v>158.68821799712035</c:v>
                </c:pt>
                <c:pt idx="270">
                  <c:v>158.98852875445215</c:v>
                </c:pt>
                <c:pt idx="271">
                  <c:v>159.57551440125468</c:v>
                </c:pt>
                <c:pt idx="272">
                  <c:v>160.49468978880353</c:v>
                </c:pt>
                <c:pt idx="273">
                  <c:v>161.10657760628416</c:v>
                </c:pt>
                <c:pt idx="274">
                  <c:v>161.6340763577993</c:v>
                </c:pt>
                <c:pt idx="275">
                  <c:v>164.01919274857988</c:v>
                </c:pt>
                <c:pt idx="276">
                  <c:v>163.11943040355101</c:v>
                </c:pt>
                <c:pt idx="277">
                  <c:v>165.32004655569926</c:v>
                </c:pt>
                <c:pt idx="278">
                  <c:v>154.76029712919049</c:v>
                </c:pt>
                <c:pt idx="279">
                  <c:v>159.24158347476947</c:v>
                </c:pt>
                <c:pt idx="280">
                  <c:v>163.64978192455945</c:v>
                </c:pt>
                <c:pt idx="281">
                  <c:v>149.11532584127656</c:v>
                </c:pt>
                <c:pt idx="282">
                  <c:v>153.33289487433083</c:v>
                </c:pt>
                <c:pt idx="283">
                  <c:v>158.91131811132888</c:v>
                </c:pt>
                <c:pt idx="284">
                  <c:v>163.32880882909052</c:v>
                </c:pt>
                <c:pt idx="285">
                  <c:v>165.84316994146673</c:v>
                </c:pt>
                <c:pt idx="286">
                  <c:v>162.61866625695842</c:v>
                </c:pt>
                <c:pt idx="287">
                  <c:v>161.78011944920445</c:v>
                </c:pt>
                <c:pt idx="288">
                  <c:v>162.73754356231254</c:v>
                </c:pt>
                <c:pt idx="289">
                  <c:v>170.48239819349024</c:v>
                </c:pt>
                <c:pt idx="290">
                  <c:v>167.53057794679543</c:v>
                </c:pt>
                <c:pt idx="291">
                  <c:v>166.48529272749855</c:v>
                </c:pt>
                <c:pt idx="292">
                  <c:v>168.86554324688976</c:v>
                </c:pt>
                <c:pt idx="293">
                  <c:v>169.28700954808178</c:v>
                </c:pt>
                <c:pt idx="294">
                  <c:v>164.30859759525492</c:v>
                </c:pt>
                <c:pt idx="295">
                  <c:v>163.65109624751921</c:v>
                </c:pt>
                <c:pt idx="296">
                  <c:v>165.68431853959584</c:v>
                </c:pt>
                <c:pt idx="297">
                  <c:v>171.5917269355003</c:v>
                </c:pt>
                <c:pt idx="298">
                  <c:v>168.71907777927728</c:v>
                </c:pt>
                <c:pt idx="299">
                  <c:v>170.09685974425275</c:v>
                </c:pt>
                <c:pt idx="300">
                  <c:v>171.16696326709859</c:v>
                </c:pt>
                <c:pt idx="301">
                  <c:v>168.13832637060986</c:v>
                </c:pt>
                <c:pt idx="302">
                  <c:v>162.96051137538129</c:v>
                </c:pt>
                <c:pt idx="303">
                  <c:v>163.50748058508177</c:v>
                </c:pt>
                <c:pt idx="304">
                  <c:v>165.98053599801361</c:v>
                </c:pt>
                <c:pt idx="305">
                  <c:v>175.09132534334435</c:v>
                </c:pt>
                <c:pt idx="306">
                  <c:v>173.02322001753083</c:v>
                </c:pt>
                <c:pt idx="307">
                  <c:v>169.98427108097033</c:v>
                </c:pt>
                <c:pt idx="308">
                  <c:v>162.00551217426664</c:v>
                </c:pt>
                <c:pt idx="309">
                  <c:v>160.92553865487591</c:v>
                </c:pt>
                <c:pt idx="310">
                  <c:v>139.81286555381672</c:v>
                </c:pt>
                <c:pt idx="311">
                  <c:v>145.87603148184942</c:v>
                </c:pt>
                <c:pt idx="312">
                  <c:v>148.62752184893321</c:v>
                </c:pt>
                <c:pt idx="313">
                  <c:v>153.72544248351252</c:v>
                </c:pt>
                <c:pt idx="314">
                  <c:v>152.82487561927135</c:v>
                </c:pt>
                <c:pt idx="315">
                  <c:v>149.53902938161147</c:v>
                </c:pt>
                <c:pt idx="316">
                  <c:v>151.99658660613358</c:v>
                </c:pt>
                <c:pt idx="317">
                  <c:v>154.66953406920237</c:v>
                </c:pt>
                <c:pt idx="318">
                  <c:v>158.35123766456027</c:v>
                </c:pt>
                <c:pt idx="319">
                  <c:v>160.88034714061303</c:v>
                </c:pt>
                <c:pt idx="320">
                  <c:v>163.57395617570108</c:v>
                </c:pt>
                <c:pt idx="321">
                  <c:v>169.58885165603181</c:v>
                </c:pt>
                <c:pt idx="322">
                  <c:v>169.94882756758625</c:v>
                </c:pt>
                <c:pt idx="323">
                  <c:v>167.83037826049403</c:v>
                </c:pt>
                <c:pt idx="324">
                  <c:v>168.12136251790076</c:v>
                </c:pt>
                <c:pt idx="325">
                  <c:v>164.86746942675492</c:v>
                </c:pt>
                <c:pt idx="326">
                  <c:v>163.45704769458905</c:v>
                </c:pt>
                <c:pt idx="327">
                  <c:v>158.95606544591499</c:v>
                </c:pt>
                <c:pt idx="328">
                  <c:v>159.66706698389999</c:v>
                </c:pt>
                <c:pt idx="329">
                  <c:v>160.46678338747435</c:v>
                </c:pt>
                <c:pt idx="330">
                  <c:v>160.92324889925021</c:v>
                </c:pt>
                <c:pt idx="331">
                  <c:v>163.52798264551333</c:v>
                </c:pt>
                <c:pt idx="332">
                  <c:v>168.68163703003398</c:v>
                </c:pt>
                <c:pt idx="333">
                  <c:v>171.59437010384877</c:v>
                </c:pt>
                <c:pt idx="334">
                  <c:v>102.33166470327008</c:v>
                </c:pt>
                <c:pt idx="335">
                  <c:v>112.51779780071004</c:v>
                </c:pt>
                <c:pt idx="336">
                  <c:v>113.20632908996727</c:v>
                </c:pt>
                <c:pt idx="337">
                  <c:v>113.82039736569787</c:v>
                </c:pt>
                <c:pt idx="338">
                  <c:v>122.98200134795323</c:v>
                </c:pt>
                <c:pt idx="339">
                  <c:v>127.2703319817543</c:v>
                </c:pt>
                <c:pt idx="340">
                  <c:v>134.14786843556945</c:v>
                </c:pt>
                <c:pt idx="341">
                  <c:v>169.67672713477901</c:v>
                </c:pt>
                <c:pt idx="342">
                  <c:v>176.2981630748786</c:v>
                </c:pt>
                <c:pt idx="343">
                  <c:v>175.93253105526335</c:v>
                </c:pt>
                <c:pt idx="344">
                  <c:v>166.85014442886583</c:v>
                </c:pt>
                <c:pt idx="345">
                  <c:v>157.77891869983742</c:v>
                </c:pt>
                <c:pt idx="346">
                  <c:v>156.29038948584355</c:v>
                </c:pt>
                <c:pt idx="347">
                  <c:v>157.19454177781174</c:v>
                </c:pt>
                <c:pt idx="348">
                  <c:v>148.6584849895394</c:v>
                </c:pt>
                <c:pt idx="349">
                  <c:v>151.66527175353218</c:v>
                </c:pt>
                <c:pt idx="350">
                  <c:v>148.24133088528845</c:v>
                </c:pt>
                <c:pt idx="351">
                  <c:v>151.96320222866106</c:v>
                </c:pt>
                <c:pt idx="352">
                  <c:v>163.2826136298886</c:v>
                </c:pt>
                <c:pt idx="353">
                  <c:v>162.32288536083783</c:v>
                </c:pt>
                <c:pt idx="354">
                  <c:v>100.31803194339636</c:v>
                </c:pt>
                <c:pt idx="355">
                  <c:v>159.45102043280198</c:v>
                </c:pt>
                <c:pt idx="356">
                  <c:v>152.12916721778771</c:v>
                </c:pt>
                <c:pt idx="357">
                  <c:v>126.04555650467039</c:v>
                </c:pt>
                <c:pt idx="358">
                  <c:v>139.46281832684613</c:v>
                </c:pt>
                <c:pt idx="359">
                  <c:v>154.75350043234585</c:v>
                </c:pt>
                <c:pt idx="360">
                  <c:v>162.25055146889662</c:v>
                </c:pt>
                <c:pt idx="361">
                  <c:v>164.58160952368129</c:v>
                </c:pt>
                <c:pt idx="362">
                  <c:v>162.41429339203609</c:v>
                </c:pt>
                <c:pt idx="363">
                  <c:v>157.49398887529486</c:v>
                </c:pt>
                <c:pt idx="364">
                  <c:v>159.06686542347566</c:v>
                </c:pt>
                <c:pt idx="365">
                  <c:v>187.8961342847044</c:v>
                </c:pt>
                <c:pt idx="366">
                  <c:v>182.62974243027941</c:v>
                </c:pt>
                <c:pt idx="367">
                  <c:v>175.74196630139718</c:v>
                </c:pt>
                <c:pt idx="368">
                  <c:v>169.23681206703165</c:v>
                </c:pt>
                <c:pt idx="369">
                  <c:v>158.48174749375627</c:v>
                </c:pt>
                <c:pt idx="370">
                  <c:v>159.43693416634761</c:v>
                </c:pt>
                <c:pt idx="371">
                  <c:v>165.46775862823742</c:v>
                </c:pt>
                <c:pt idx="372">
                  <c:v>164.49476071449081</c:v>
                </c:pt>
                <c:pt idx="373">
                  <c:v>151.25118296383462</c:v>
                </c:pt>
                <c:pt idx="374">
                  <c:v>154.47668778220569</c:v>
                </c:pt>
                <c:pt idx="375">
                  <c:v>174.96315633670483</c:v>
                </c:pt>
                <c:pt idx="376">
                  <c:v>189.39438265684683</c:v>
                </c:pt>
                <c:pt idx="377">
                  <c:v>181.75732261614675</c:v>
                </c:pt>
                <c:pt idx="378">
                  <c:v>174.57327701657144</c:v>
                </c:pt>
                <c:pt idx="379">
                  <c:v>164.62166307531797</c:v>
                </c:pt>
                <c:pt idx="380">
                  <c:v>162.39976077186805</c:v>
                </c:pt>
                <c:pt idx="381">
                  <c:v>161.44529176896441</c:v>
                </c:pt>
                <c:pt idx="382">
                  <c:v>155.4217504996719</c:v>
                </c:pt>
                <c:pt idx="383">
                  <c:v>156.35849423865463</c:v>
                </c:pt>
                <c:pt idx="384">
                  <c:v>177.24015615051556</c:v>
                </c:pt>
                <c:pt idx="385">
                  <c:v>181.27805298543763</c:v>
                </c:pt>
                <c:pt idx="386">
                  <c:v>177.80368721169265</c:v>
                </c:pt>
                <c:pt idx="387">
                  <c:v>171.1489895516203</c:v>
                </c:pt>
                <c:pt idx="388">
                  <c:v>172.18956170056984</c:v>
                </c:pt>
                <c:pt idx="389">
                  <c:v>168.04591118069121</c:v>
                </c:pt>
                <c:pt idx="390">
                  <c:v>165.31196849177562</c:v>
                </c:pt>
                <c:pt idx="391">
                  <c:v>163.77560072770981</c:v>
                </c:pt>
                <c:pt idx="392">
                  <c:v>162.39242256686632</c:v>
                </c:pt>
                <c:pt idx="393">
                  <c:v>160.5403407760993</c:v>
                </c:pt>
                <c:pt idx="394">
                  <c:v>163.59864054105381</c:v>
                </c:pt>
                <c:pt idx="395">
                  <c:v>162.63612709475422</c:v>
                </c:pt>
                <c:pt idx="396">
                  <c:v>161.15250423200521</c:v>
                </c:pt>
                <c:pt idx="397">
                  <c:v>163.11308373995161</c:v>
                </c:pt>
                <c:pt idx="398">
                  <c:v>157.72593942994197</c:v>
                </c:pt>
                <c:pt idx="399">
                  <c:v>158.67657076539678</c:v>
                </c:pt>
                <c:pt idx="400">
                  <c:v>163.43837978776148</c:v>
                </c:pt>
                <c:pt idx="401">
                  <c:v>166.26557954949007</c:v>
                </c:pt>
                <c:pt idx="402">
                  <c:v>168.16051345415696</c:v>
                </c:pt>
                <c:pt idx="403">
                  <c:v>165.03232126624147</c:v>
                </c:pt>
                <c:pt idx="404">
                  <c:v>163.92700794984319</c:v>
                </c:pt>
                <c:pt idx="405">
                  <c:v>165.8204433679835</c:v>
                </c:pt>
                <c:pt idx="406">
                  <c:v>167.7247713500839</c:v>
                </c:pt>
                <c:pt idx="407">
                  <c:v>169.64114156242985</c:v>
                </c:pt>
                <c:pt idx="408">
                  <c:v>166.4743082707077</c:v>
                </c:pt>
                <c:pt idx="409">
                  <c:v>166.28587523200329</c:v>
                </c:pt>
                <c:pt idx="410">
                  <c:v>164.14951819867042</c:v>
                </c:pt>
                <c:pt idx="411">
                  <c:v>163.05484881608211</c:v>
                </c:pt>
                <c:pt idx="412">
                  <c:v>166.80628999639856</c:v>
                </c:pt>
                <c:pt idx="413">
                  <c:v>165.57386069498219</c:v>
                </c:pt>
                <c:pt idx="414">
                  <c:v>167.42066541047885</c:v>
                </c:pt>
                <c:pt idx="415">
                  <c:v>169.93088292815796</c:v>
                </c:pt>
                <c:pt idx="416">
                  <c:v>167.99364309683708</c:v>
                </c:pt>
                <c:pt idx="417">
                  <c:v>168.25825840825493</c:v>
                </c:pt>
                <c:pt idx="418">
                  <c:v>168.68030147367404</c:v>
                </c:pt>
                <c:pt idx="419">
                  <c:v>161.18579768665884</c:v>
                </c:pt>
                <c:pt idx="420">
                  <c:v>160.03736577127543</c:v>
                </c:pt>
                <c:pt idx="421">
                  <c:v>166.02265813012295</c:v>
                </c:pt>
                <c:pt idx="422">
                  <c:v>165.04619382027926</c:v>
                </c:pt>
                <c:pt idx="423">
                  <c:v>163.04397515842851</c:v>
                </c:pt>
                <c:pt idx="424">
                  <c:v>163.63990789116374</c:v>
                </c:pt>
                <c:pt idx="425">
                  <c:v>164.37708402180994</c:v>
                </c:pt>
                <c:pt idx="426">
                  <c:v>164.64178817692556</c:v>
                </c:pt>
                <c:pt idx="427">
                  <c:v>165.9284401605787</c:v>
                </c:pt>
                <c:pt idx="428">
                  <c:v>163.12762018628933</c:v>
                </c:pt>
                <c:pt idx="429">
                  <c:v>154.61530262417801</c:v>
                </c:pt>
                <c:pt idx="430">
                  <c:v>157.63164676681012</c:v>
                </c:pt>
                <c:pt idx="431">
                  <c:v>163.60848829394345</c:v>
                </c:pt>
                <c:pt idx="432">
                  <c:v>172.12781784748191</c:v>
                </c:pt>
                <c:pt idx="433">
                  <c:v>165.85793062659079</c:v>
                </c:pt>
                <c:pt idx="434">
                  <c:v>164.57933531824975</c:v>
                </c:pt>
                <c:pt idx="435">
                  <c:v>165.38064398067834</c:v>
                </c:pt>
                <c:pt idx="436">
                  <c:v>164.39002955566372</c:v>
                </c:pt>
                <c:pt idx="437">
                  <c:v>161.41101398802965</c:v>
                </c:pt>
                <c:pt idx="438">
                  <c:v>163.22571327199501</c:v>
                </c:pt>
                <c:pt idx="439">
                  <c:v>162.26537292315297</c:v>
                </c:pt>
                <c:pt idx="440">
                  <c:v>160.68308420781452</c:v>
                </c:pt>
                <c:pt idx="441">
                  <c:v>166.52665709058743</c:v>
                </c:pt>
                <c:pt idx="442">
                  <c:v>170.53789030749681</c:v>
                </c:pt>
                <c:pt idx="443">
                  <c:v>172.4375624206113</c:v>
                </c:pt>
                <c:pt idx="444">
                  <c:v>169.22179327032222</c:v>
                </c:pt>
                <c:pt idx="445">
                  <c:v>169.94997387565996</c:v>
                </c:pt>
                <c:pt idx="446">
                  <c:v>168.66518924995447</c:v>
                </c:pt>
                <c:pt idx="447">
                  <c:v>167.70809233768483</c:v>
                </c:pt>
                <c:pt idx="448">
                  <c:v>168.92784133677489</c:v>
                </c:pt>
                <c:pt idx="449">
                  <c:v>175.45606735867747</c:v>
                </c:pt>
                <c:pt idx="450">
                  <c:v>177.69197228875157</c:v>
                </c:pt>
                <c:pt idx="451">
                  <c:v>171.18530107463673</c:v>
                </c:pt>
                <c:pt idx="452">
                  <c:v>165.02975938337286</c:v>
                </c:pt>
                <c:pt idx="453">
                  <c:v>173.89770556109764</c:v>
                </c:pt>
                <c:pt idx="454">
                  <c:v>172.87901581972835</c:v>
                </c:pt>
                <c:pt idx="455">
                  <c:v>173.92097638927575</c:v>
                </c:pt>
                <c:pt idx="456">
                  <c:v>172.89796624084926</c:v>
                </c:pt>
                <c:pt idx="457">
                  <c:v>170.93010975194323</c:v>
                </c:pt>
                <c:pt idx="458">
                  <c:v>167.02812511157276</c:v>
                </c:pt>
                <c:pt idx="459">
                  <c:v>161.15218929668657</c:v>
                </c:pt>
                <c:pt idx="460">
                  <c:v>162.12347101151701</c:v>
                </c:pt>
                <c:pt idx="461">
                  <c:v>165.26436281991377</c:v>
                </c:pt>
                <c:pt idx="462">
                  <c:v>161.48311037403113</c:v>
                </c:pt>
                <c:pt idx="463">
                  <c:v>162.75406875075578</c:v>
                </c:pt>
                <c:pt idx="464">
                  <c:v>170.03130558654129</c:v>
                </c:pt>
                <c:pt idx="465">
                  <c:v>169.28285592061221</c:v>
                </c:pt>
                <c:pt idx="466">
                  <c:v>173.43780867229651</c:v>
                </c:pt>
                <c:pt idx="467">
                  <c:v>172.43285290778121</c:v>
                </c:pt>
                <c:pt idx="468">
                  <c:v>172.23282045976711</c:v>
                </c:pt>
                <c:pt idx="469">
                  <c:v>168.80991600680176</c:v>
                </c:pt>
                <c:pt idx="470">
                  <c:v>166.66759451808738</c:v>
                </c:pt>
                <c:pt idx="471">
                  <c:v>185.22702658716688</c:v>
                </c:pt>
                <c:pt idx="472">
                  <c:v>183.00001696534156</c:v>
                </c:pt>
                <c:pt idx="473">
                  <c:v>190.12038719722807</c:v>
                </c:pt>
                <c:pt idx="474">
                  <c:v>185.10643397888327</c:v>
                </c:pt>
                <c:pt idx="475">
                  <c:v>178.70694861302874</c:v>
                </c:pt>
                <c:pt idx="476">
                  <c:v>176.68943586583831</c:v>
                </c:pt>
                <c:pt idx="477">
                  <c:v>172.6680931527695</c:v>
                </c:pt>
                <c:pt idx="478">
                  <c:v>162.91727921710122</c:v>
                </c:pt>
                <c:pt idx="479">
                  <c:v>163.91932527788998</c:v>
                </c:pt>
                <c:pt idx="480">
                  <c:v>165.83787856847331</c:v>
                </c:pt>
                <c:pt idx="481">
                  <c:v>165.58484086634246</c:v>
                </c:pt>
                <c:pt idx="482">
                  <c:v>160.40229617628952</c:v>
                </c:pt>
                <c:pt idx="483">
                  <c:v>163.58518012695117</c:v>
                </c:pt>
                <c:pt idx="484">
                  <c:v>164.44134727134974</c:v>
                </c:pt>
                <c:pt idx="485">
                  <c:v>165.21656039093185</c:v>
                </c:pt>
                <c:pt idx="486">
                  <c:v>166.77727707009916</c:v>
                </c:pt>
                <c:pt idx="487">
                  <c:v>168.38034355376783</c:v>
                </c:pt>
                <c:pt idx="488">
                  <c:v>168.98238102033289</c:v>
                </c:pt>
                <c:pt idx="489">
                  <c:v>176.07218303832281</c:v>
                </c:pt>
                <c:pt idx="490">
                  <c:v>177.36703107548428</c:v>
                </c:pt>
                <c:pt idx="491">
                  <c:v>174.10025506942759</c:v>
                </c:pt>
                <c:pt idx="492">
                  <c:v>171.25652750890191</c:v>
                </c:pt>
                <c:pt idx="493">
                  <c:v>170.27359801998892</c:v>
                </c:pt>
                <c:pt idx="494">
                  <c:v>171.32975414647896</c:v>
                </c:pt>
                <c:pt idx="495">
                  <c:v>167.41711042285382</c:v>
                </c:pt>
                <c:pt idx="496">
                  <c:v>168.42764399154245</c:v>
                </c:pt>
                <c:pt idx="497">
                  <c:v>170.38895313590919</c:v>
                </c:pt>
                <c:pt idx="498">
                  <c:v>166.11455439301716</c:v>
                </c:pt>
                <c:pt idx="499">
                  <c:v>167.13992129564633</c:v>
                </c:pt>
                <c:pt idx="500">
                  <c:v>159.09797774734616</c:v>
                </c:pt>
                <c:pt idx="501">
                  <c:v>157.49791176859259</c:v>
                </c:pt>
                <c:pt idx="502">
                  <c:v>162.61561889263427</c:v>
                </c:pt>
                <c:pt idx="503">
                  <c:v>161.64914161883664</c:v>
                </c:pt>
                <c:pt idx="504">
                  <c:v>162.63099382396661</c:v>
                </c:pt>
                <c:pt idx="505">
                  <c:v>165.5215413704515</c:v>
                </c:pt>
                <c:pt idx="506">
                  <c:v>189.23962397342632</c:v>
                </c:pt>
                <c:pt idx="507">
                  <c:v>186.61064169052619</c:v>
                </c:pt>
                <c:pt idx="508">
                  <c:v>180.63971951090161</c:v>
                </c:pt>
                <c:pt idx="509">
                  <c:v>173.65011726930331</c:v>
                </c:pt>
                <c:pt idx="510">
                  <c:v>174.42372906361425</c:v>
                </c:pt>
                <c:pt idx="511">
                  <c:v>175.79383995158375</c:v>
                </c:pt>
                <c:pt idx="512">
                  <c:v>184.81282030389298</c:v>
                </c:pt>
                <c:pt idx="513">
                  <c:v>179.04672412659735</c:v>
                </c:pt>
                <c:pt idx="514">
                  <c:v>180.4217106317239</c:v>
                </c:pt>
                <c:pt idx="515">
                  <c:v>179.64850793681555</c:v>
                </c:pt>
                <c:pt idx="516">
                  <c:v>180.82801505015223</c:v>
                </c:pt>
                <c:pt idx="517">
                  <c:v>183.99701941671674</c:v>
                </c:pt>
                <c:pt idx="518">
                  <c:v>180.2207751810638</c:v>
                </c:pt>
                <c:pt idx="519">
                  <c:v>179.82891351528889</c:v>
                </c:pt>
                <c:pt idx="520">
                  <c:v>182.84150154917401</c:v>
                </c:pt>
                <c:pt idx="521">
                  <c:v>180.52281116932545</c:v>
                </c:pt>
                <c:pt idx="522">
                  <c:v>174.95571897471228</c:v>
                </c:pt>
                <c:pt idx="523">
                  <c:v>156.37618161327396</c:v>
                </c:pt>
                <c:pt idx="524">
                  <c:v>157.31867781204596</c:v>
                </c:pt>
                <c:pt idx="525">
                  <c:v>162.26087359219903</c:v>
                </c:pt>
                <c:pt idx="526">
                  <c:v>165.64121425966451</c:v>
                </c:pt>
                <c:pt idx="527">
                  <c:v>162.50764489250699</c:v>
                </c:pt>
                <c:pt idx="528">
                  <c:v>171.47284495529877</c:v>
                </c:pt>
                <c:pt idx="529">
                  <c:v>169.14823592183328</c:v>
                </c:pt>
                <c:pt idx="530">
                  <c:v>170.1302523980041</c:v>
                </c:pt>
                <c:pt idx="531">
                  <c:v>166.89696894797146</c:v>
                </c:pt>
                <c:pt idx="532">
                  <c:v>216.24421242517178</c:v>
                </c:pt>
                <c:pt idx="533">
                  <c:v>167.60055829990677</c:v>
                </c:pt>
                <c:pt idx="534">
                  <c:v>176.43501818211945</c:v>
                </c:pt>
                <c:pt idx="535">
                  <c:v>182.06869879198479</c:v>
                </c:pt>
                <c:pt idx="536">
                  <c:v>175.70736107904523</c:v>
                </c:pt>
                <c:pt idx="537">
                  <c:v>168.51769887640651</c:v>
                </c:pt>
                <c:pt idx="538">
                  <c:v>166.01220588618341</c:v>
                </c:pt>
                <c:pt idx="539">
                  <c:v>167.739822833478</c:v>
                </c:pt>
                <c:pt idx="540">
                  <c:v>171.53792898009897</c:v>
                </c:pt>
                <c:pt idx="541">
                  <c:v>186.47024894804156</c:v>
                </c:pt>
                <c:pt idx="542">
                  <c:v>181.08694674113991</c:v>
                </c:pt>
                <c:pt idx="543">
                  <c:v>175.43505267107443</c:v>
                </c:pt>
                <c:pt idx="544">
                  <c:v>162.56739325814686</c:v>
                </c:pt>
                <c:pt idx="545">
                  <c:v>156.45179819696256</c:v>
                </c:pt>
                <c:pt idx="546">
                  <c:v>155.86733261633373</c:v>
                </c:pt>
                <c:pt idx="547">
                  <c:v>159.11556640734764</c:v>
                </c:pt>
                <c:pt idx="548">
                  <c:v>161.39519443439647</c:v>
                </c:pt>
                <c:pt idx="549">
                  <c:v>163.29121595578681</c:v>
                </c:pt>
                <c:pt idx="550">
                  <c:v>164.14508882774609</c:v>
                </c:pt>
                <c:pt idx="551">
                  <c:v>164.50405816336115</c:v>
                </c:pt>
                <c:pt idx="552">
                  <c:v>166.5910796262946</c:v>
                </c:pt>
                <c:pt idx="553">
                  <c:v>167.30044179440398</c:v>
                </c:pt>
                <c:pt idx="554">
                  <c:v>165.22931214260069</c:v>
                </c:pt>
                <c:pt idx="555">
                  <c:v>164.25329531090227</c:v>
                </c:pt>
                <c:pt idx="556">
                  <c:v>166.50593532362802</c:v>
                </c:pt>
                <c:pt idx="557">
                  <c:v>172.36708290453365</c:v>
                </c:pt>
                <c:pt idx="558">
                  <c:v>166.98487168219165</c:v>
                </c:pt>
                <c:pt idx="559">
                  <c:v>276.08318814358381</c:v>
                </c:pt>
                <c:pt idx="560">
                  <c:v>161.88230244136483</c:v>
                </c:pt>
                <c:pt idx="561">
                  <c:v>147.39672766843194</c:v>
                </c:pt>
                <c:pt idx="562">
                  <c:v>164.17747480668723</c:v>
                </c:pt>
                <c:pt idx="563">
                  <c:v>175.67025878253156</c:v>
                </c:pt>
                <c:pt idx="564">
                  <c:v>169.55116315567739</c:v>
                </c:pt>
                <c:pt idx="565">
                  <c:v>164.55009541512223</c:v>
                </c:pt>
                <c:pt idx="566">
                  <c:v>163.18360653820736</c:v>
                </c:pt>
                <c:pt idx="567">
                  <c:v>162.22036998455764</c:v>
                </c:pt>
                <c:pt idx="568">
                  <c:v>163.19808974019111</c:v>
                </c:pt>
                <c:pt idx="569">
                  <c:v>162.23476769541969</c:v>
                </c:pt>
                <c:pt idx="570">
                  <c:v>163.82368839849354</c:v>
                </c:pt>
                <c:pt idx="571">
                  <c:v>164.73560539716922</c:v>
                </c:pt>
                <c:pt idx="572">
                  <c:v>178.13073634473292</c:v>
                </c:pt>
                <c:pt idx="573">
                  <c:v>178.39043131994947</c:v>
                </c:pt>
                <c:pt idx="574">
                  <c:v>173.20676015255947</c:v>
                </c:pt>
                <c:pt idx="575">
                  <c:v>175.54667208671734</c:v>
                </c:pt>
                <c:pt idx="576">
                  <c:v>175.79280939777766</c:v>
                </c:pt>
                <c:pt idx="577">
                  <c:v>171.47070236632959</c:v>
                </c:pt>
                <c:pt idx="578">
                  <c:v>164.25553845390579</c:v>
                </c:pt>
                <c:pt idx="579">
                  <c:v>163.24327122246626</c:v>
                </c:pt>
                <c:pt idx="580">
                  <c:v>166.44000195689884</c:v>
                </c:pt>
                <c:pt idx="581">
                  <c:v>159.64240441546505</c:v>
                </c:pt>
                <c:pt idx="582">
                  <c:v>158.33808243602545</c:v>
                </c:pt>
                <c:pt idx="583">
                  <c:v>162.96121694053227</c:v>
                </c:pt>
                <c:pt idx="584">
                  <c:v>169.31404052381515</c:v>
                </c:pt>
                <c:pt idx="585">
                  <c:v>166.88255452494533</c:v>
                </c:pt>
                <c:pt idx="586">
                  <c:v>162.27953647754148</c:v>
                </c:pt>
                <c:pt idx="587">
                  <c:v>169.40276547748994</c:v>
                </c:pt>
                <c:pt idx="588">
                  <c:v>169.57643523808449</c:v>
                </c:pt>
                <c:pt idx="589">
                  <c:v>169.32325582996464</c:v>
                </c:pt>
                <c:pt idx="590">
                  <c:v>161.86382404685759</c:v>
                </c:pt>
                <c:pt idx="591">
                  <c:v>166.77257480356272</c:v>
                </c:pt>
                <c:pt idx="592">
                  <c:v>165.53776650906673</c:v>
                </c:pt>
                <c:pt idx="593">
                  <c:v>165.72056389087558</c:v>
                </c:pt>
                <c:pt idx="594">
                  <c:v>156.60781297028737</c:v>
                </c:pt>
                <c:pt idx="595">
                  <c:v>154.89956891432851</c:v>
                </c:pt>
                <c:pt idx="596">
                  <c:v>157.25402821412891</c:v>
                </c:pt>
                <c:pt idx="597">
                  <c:v>160.16418368887653</c:v>
                </c:pt>
                <c:pt idx="598">
                  <c:v>161.53836504724578</c:v>
                </c:pt>
                <c:pt idx="599">
                  <c:v>160.48232107268117</c:v>
                </c:pt>
                <c:pt idx="600">
                  <c:v>159.16170478329195</c:v>
                </c:pt>
                <c:pt idx="601">
                  <c:v>162.5785548721594</c:v>
                </c:pt>
                <c:pt idx="602">
                  <c:v>162.95460606239175</c:v>
                </c:pt>
                <c:pt idx="603">
                  <c:v>162.59522185896463</c:v>
                </c:pt>
                <c:pt idx="604">
                  <c:v>167.81268383634293</c:v>
                </c:pt>
                <c:pt idx="605">
                  <c:v>165.31280956445607</c:v>
                </c:pt>
                <c:pt idx="606">
                  <c:v>168.62170388632921</c:v>
                </c:pt>
                <c:pt idx="607">
                  <c:v>169.93099801979744</c:v>
                </c:pt>
                <c:pt idx="608">
                  <c:v>165.3397817047148</c:v>
                </c:pt>
                <c:pt idx="609">
                  <c:v>166.33630249295001</c:v>
                </c:pt>
                <c:pt idx="610">
                  <c:v>165.35322354105111</c:v>
                </c:pt>
                <c:pt idx="611">
                  <c:v>160.94532609992038</c:v>
                </c:pt>
                <c:pt idx="612">
                  <c:v>164.1359240307689</c:v>
                </c:pt>
                <c:pt idx="613">
                  <c:v>165.37984090290192</c:v>
                </c:pt>
                <c:pt idx="614">
                  <c:v>160.97123391043212</c:v>
                </c:pt>
                <c:pt idx="615">
                  <c:v>163.8945566118619</c:v>
                </c:pt>
                <c:pt idx="616">
                  <c:v>164.87010496511152</c:v>
                </c:pt>
                <c:pt idx="617">
                  <c:v>160.48206477398983</c:v>
                </c:pt>
                <c:pt idx="618">
                  <c:v>161.44930757567562</c:v>
                </c:pt>
                <c:pt idx="619">
                  <c:v>160.49491708664766</c:v>
                </c:pt>
                <c:pt idx="620">
                  <c:v>162.63681385385263</c:v>
                </c:pt>
                <c:pt idx="621">
                  <c:v>162.83928206480618</c:v>
                </c:pt>
                <c:pt idx="622">
                  <c:v>158.51410971160013</c:v>
                </c:pt>
                <c:pt idx="623">
                  <c:v>159.95248145428172</c:v>
                </c:pt>
                <c:pt idx="624">
                  <c:v>164.66880869202484</c:v>
                </c:pt>
                <c:pt idx="625">
                  <c:v>164.1557236988061</c:v>
                </c:pt>
                <c:pt idx="626">
                  <c:v>175.49786888184974</c:v>
                </c:pt>
                <c:pt idx="627">
                  <c:v>154.74135274931473</c:v>
                </c:pt>
                <c:pt idx="628">
                  <c:v>140.73218141160473</c:v>
                </c:pt>
                <c:pt idx="629">
                  <c:v>144.1552502673828</c:v>
                </c:pt>
                <c:pt idx="630">
                  <c:v>147.70468146442818</c:v>
                </c:pt>
                <c:pt idx="631">
                  <c:v>150.78767424351472</c:v>
                </c:pt>
                <c:pt idx="632">
                  <c:v>163.67630845703698</c:v>
                </c:pt>
                <c:pt idx="633">
                  <c:v>172.85777748672658</c:v>
                </c:pt>
                <c:pt idx="634">
                  <c:v>168.37134959305004</c:v>
                </c:pt>
                <c:pt idx="635">
                  <c:v>162.55388585497948</c:v>
                </c:pt>
                <c:pt idx="636">
                  <c:v>154.41019214354529</c:v>
                </c:pt>
                <c:pt idx="637">
                  <c:v>162.70882648490698</c:v>
                </c:pt>
                <c:pt idx="638">
                  <c:v>166.05557387887424</c:v>
                </c:pt>
                <c:pt idx="639">
                  <c:v>161.7295922671573</c:v>
                </c:pt>
                <c:pt idx="640">
                  <c:v>168.49664113458002</c:v>
                </c:pt>
                <c:pt idx="641">
                  <c:v>164.21868060172915</c:v>
                </c:pt>
                <c:pt idx="642">
                  <c:v>160.74148780637029</c:v>
                </c:pt>
                <c:pt idx="643">
                  <c:v>161.85455333941002</c:v>
                </c:pt>
                <c:pt idx="644">
                  <c:v>157.74522874643418</c:v>
                </c:pt>
                <c:pt idx="645">
                  <c:v>167.31383485575083</c:v>
                </c:pt>
                <c:pt idx="646">
                  <c:v>172.95274882182531</c:v>
                </c:pt>
                <c:pt idx="647">
                  <c:v>166.19087039638433</c:v>
                </c:pt>
                <c:pt idx="648">
                  <c:v>169.9875747581319</c:v>
                </c:pt>
                <c:pt idx="649">
                  <c:v>168.57670062504255</c:v>
                </c:pt>
                <c:pt idx="650">
                  <c:v>172.33604003960585</c:v>
                </c:pt>
                <c:pt idx="651">
                  <c:v>172.3503657903463</c:v>
                </c:pt>
                <c:pt idx="652">
                  <c:v>167.90217926715138</c:v>
                </c:pt>
                <c:pt idx="653">
                  <c:v>168.91414390327586</c:v>
                </c:pt>
                <c:pt idx="654">
                  <c:v>175.73393809671728</c:v>
                </c:pt>
                <c:pt idx="655">
                  <c:v>177.01947283508736</c:v>
                </c:pt>
                <c:pt idx="656">
                  <c:v>178.26658375370712</c:v>
                </c:pt>
                <c:pt idx="657">
                  <c:v>177.21271501131147</c:v>
                </c:pt>
                <c:pt idx="658">
                  <c:v>178.2807952556881</c:v>
                </c:pt>
                <c:pt idx="659">
                  <c:v>185.67765770315879</c:v>
                </c:pt>
                <c:pt idx="660">
                  <c:v>184.65036929967076</c:v>
                </c:pt>
                <c:pt idx="661">
                  <c:v>180.17555245718032</c:v>
                </c:pt>
                <c:pt idx="662">
                  <c:v>171.82818845052543</c:v>
                </c:pt>
                <c:pt idx="663">
                  <c:v>168.32546753592047</c:v>
                </c:pt>
                <c:pt idx="664">
                  <c:v>175.12159375407225</c:v>
                </c:pt>
                <c:pt idx="665">
                  <c:v>174.08597983128396</c:v>
                </c:pt>
                <c:pt idx="666">
                  <c:v>171.48682651884647</c:v>
                </c:pt>
                <c:pt idx="667">
                  <c:v>160.66202404118144</c:v>
                </c:pt>
                <c:pt idx="668">
                  <c:v>162.48894702044967</c:v>
                </c:pt>
                <c:pt idx="669">
                  <c:v>164.34719373307809</c:v>
                </c:pt>
                <c:pt idx="670">
                  <c:v>166.51147655647586</c:v>
                </c:pt>
                <c:pt idx="671">
                  <c:v>162.80999106778432</c:v>
                </c:pt>
                <c:pt idx="672">
                  <c:v>165.6700013530706</c:v>
                </c:pt>
                <c:pt idx="673">
                  <c:v>167.49642594879586</c:v>
                </c:pt>
                <c:pt idx="674">
                  <c:v>164.67582401610056</c:v>
                </c:pt>
                <c:pt idx="675">
                  <c:v>167.60191037059789</c:v>
                </c:pt>
                <c:pt idx="676">
                  <c:v>169.36412600270933</c:v>
                </c:pt>
                <c:pt idx="677">
                  <c:v>168.31038797463114</c:v>
                </c:pt>
                <c:pt idx="678">
                  <c:v>162.96035279199759</c:v>
                </c:pt>
                <c:pt idx="679">
                  <c:v>164.83368929913692</c:v>
                </c:pt>
                <c:pt idx="680">
                  <c:v>163.86839169448939</c:v>
                </c:pt>
                <c:pt idx="681">
                  <c:v>326.28514046535992</c:v>
                </c:pt>
                <c:pt idx="682">
                  <c:v>163.00448155739412</c:v>
                </c:pt>
                <c:pt idx="683">
                  <c:v>162.03344680181826</c:v>
                </c:pt>
                <c:pt idx="684">
                  <c:v>166.19132007832548</c:v>
                </c:pt>
                <c:pt idx="685">
                  <c:v>165.20130099216783</c:v>
                </c:pt>
                <c:pt idx="686">
                  <c:v>162.55146448533301</c:v>
                </c:pt>
                <c:pt idx="687">
                  <c:v>161.38266741807658</c:v>
                </c:pt>
                <c:pt idx="688">
                  <c:v>158.67854706757569</c:v>
                </c:pt>
                <c:pt idx="689">
                  <c:v>#N/A</c:v>
                </c:pt>
                <c:pt idx="690">
                  <c:v>158.74129687022415</c:v>
                </c:pt>
                <c:pt idx="691">
                  <c:v>165.27895927741406</c:v>
                </c:pt>
                <c:pt idx="692">
                  <c:v>160.74612011151478</c:v>
                </c:pt>
                <c:pt idx="693">
                  <c:v>156.33675818562472</c:v>
                </c:pt>
                <c:pt idx="694">
                  <c:v>157.35413827636688</c:v>
                </c:pt>
                <c:pt idx="695">
                  <c:v>154.73672662186132</c:v>
                </c:pt>
                <c:pt idx="696">
                  <c:v>154.70244596280128</c:v>
                </c:pt>
                <c:pt idx="697">
                  <c:v>156.43324781536262</c:v>
                </c:pt>
                <c:pt idx="698">
                  <c:v>157.53266665569225</c:v>
                </c:pt>
                <c:pt idx="699">
                  <c:v>156.16186565167894</c:v>
                </c:pt>
                <c:pt idx="700">
                  <c:v>155.12942731507317</c:v>
                </c:pt>
                <c:pt idx="701">
                  <c:v>157.78479632718967</c:v>
                </c:pt>
                <c:pt idx="702">
                  <c:v>159.97948968293281</c:v>
                </c:pt>
                <c:pt idx="703">
                  <c:v>158.50838133023669</c:v>
                </c:pt>
                <c:pt idx="704">
                  <c:v>159.46372852784691</c:v>
                </c:pt>
                <c:pt idx="705">
                  <c:v>162.23159880535633</c:v>
                </c:pt>
                <c:pt idx="706">
                  <c:v>162.19476568112</c:v>
                </c:pt>
                <c:pt idx="707">
                  <c:v>153.04492833363145</c:v>
                </c:pt>
                <c:pt idx="708">
                  <c:v>151.35788756747419</c:v>
                </c:pt>
                <c:pt idx="709">
                  <c:v>153.08034713054019</c:v>
                </c:pt>
                <c:pt idx="710">
                  <c:v>154.83236239107694</c:v>
                </c:pt>
                <c:pt idx="711">
                  <c:v>156.61461325993275</c:v>
                </c:pt>
                <c:pt idx="712">
                  <c:v>161.99686940170474</c:v>
                </c:pt>
                <c:pt idx="713">
                  <c:v>162.90992158284678</c:v>
                </c:pt>
                <c:pt idx="714">
                  <c:v>161.0294779915136</c:v>
                </c:pt>
                <c:pt idx="715">
                  <c:v>159.1814219973476</c:v>
                </c:pt>
                <c:pt idx="716">
                  <c:v>160.14082568402046</c:v>
                </c:pt>
                <c:pt idx="717">
                  <c:v>165.01218593702617</c:v>
                </c:pt>
                <c:pt idx="718">
                  <c:v>164.03499210206797</c:v>
                </c:pt>
                <c:pt idx="719">
                  <c:v>164.06426832749014</c:v>
                </c:pt>
                <c:pt idx="720">
                  <c:v>159.90057910833232</c:v>
                </c:pt>
                <c:pt idx="721">
                  <c:v>159.93452288896688</c:v>
                </c:pt>
                <c:pt idx="722">
                  <c:v>163.38068925412736</c:v>
                </c:pt>
                <c:pt idx="723">
                  <c:v>163.07659566504989</c:v>
                </c:pt>
                <c:pt idx="724">
                  <c:v>161.02678855201353</c:v>
                </c:pt>
                <c:pt idx="725">
                  <c:v>161.99731446296153</c:v>
                </c:pt>
                <c:pt idx="726">
                  <c:v>165.3263202591794</c:v>
                </c:pt>
                <c:pt idx="727">
                  <c:v>161.02938482792501</c:v>
                </c:pt>
                <c:pt idx="728">
                  <c:v>161.99992638690966</c:v>
                </c:pt>
                <c:pt idx="729">
                  <c:v>165.20791512479479</c:v>
                </c:pt>
                <c:pt idx="730">
                  <c:v>167.86046637887691</c:v>
                </c:pt>
                <c:pt idx="731">
                  <c:v>170.53411052137776</c:v>
                </c:pt>
                <c:pt idx="732">
                  <c:v>173.22884705159274</c:v>
                </c:pt>
                <c:pt idx="733">
                  <c:v>175.94467547275354</c:v>
                </c:pt>
                <c:pt idx="734">
                  <c:v>179.62441414588002</c:v>
                </c:pt>
                <c:pt idx="735">
                  <c:v>178.69229470203038</c:v>
                </c:pt>
                <c:pt idx="736">
                  <c:v>175.56830797293014</c:v>
                </c:pt>
                <c:pt idx="737">
                  <c:v>172.53893089313476</c:v>
                </c:pt>
                <c:pt idx="738">
                  <c:v>168.47865303521229</c:v>
                </c:pt>
                <c:pt idx="739">
                  <c:v>169.50166868010004</c:v>
                </c:pt>
                <c:pt idx="740">
                  <c:v>167.51046472462346</c:v>
                </c:pt>
                <c:pt idx="741">
                  <c:v>165.25026898330617</c:v>
                </c:pt>
                <c:pt idx="742">
                  <c:v>165.92056799348919</c:v>
                </c:pt>
                <c:pt idx="743">
                  <c:v>171.62653947114816</c:v>
                </c:pt>
                <c:pt idx="744">
                  <c:v>168.64441346125091</c:v>
                </c:pt>
                <c:pt idx="745">
                  <c:v>172.18191396578277</c:v>
                </c:pt>
                <c:pt idx="746">
                  <c:v>165.33541773038706</c:v>
                </c:pt>
                <c:pt idx="747">
                  <c:v>161.65998074351762</c:v>
                </c:pt>
                <c:pt idx="748">
                  <c:v>160.37385000935055</c:v>
                </c:pt>
                <c:pt idx="749">
                  <c:v>162.18647360029036</c:v>
                </c:pt>
                <c:pt idx="750">
                  <c:v>162.23816852323128</c:v>
                </c:pt>
                <c:pt idx="751">
                  <c:v>161.41731006787893</c:v>
                </c:pt>
                <c:pt idx="752">
                  <c:v>161.13914586801718</c:v>
                </c:pt>
                <c:pt idx="753">
                  <c:v>162.5989405029689</c:v>
                </c:pt>
                <c:pt idx="754">
                  <c:v>159.0455510570535</c:v>
                </c:pt>
                <c:pt idx="755">
                  <c:v>159.11637655775374</c:v>
                </c:pt>
                <c:pt idx="756">
                  <c:v>160.6924738436459</c:v>
                </c:pt>
                <c:pt idx="757">
                  <c:v>159.51705524024163</c:v>
                </c:pt>
                <c:pt idx="758">
                  <c:v>160.8849634974043</c:v>
                </c:pt>
                <c:pt idx="759">
                  <c:v>157.85520317390186</c:v>
                </c:pt>
                <c:pt idx="760">
                  <c:v>159.70553522034803</c:v>
                </c:pt>
                <c:pt idx="761">
                  <c:v>160.07365250731701</c:v>
                </c:pt>
                <c:pt idx="762">
                  <c:v>161.90934814886967</c:v>
                </c:pt>
                <c:pt idx="763">
                  <c:v>162.83797633608555</c:v>
                </c:pt>
                <c:pt idx="764">
                  <c:v>162.49650211233023</c:v>
                </c:pt>
                <c:pt idx="765">
                  <c:v>162.10579288547601</c:v>
                </c:pt>
                <c:pt idx="766">
                  <c:v>165.33812729489179</c:v>
                </c:pt>
                <c:pt idx="767">
                  <c:v>173.00088334438738</c:v>
                </c:pt>
                <c:pt idx="768">
                  <c:v>177.2795261294516</c:v>
                </c:pt>
                <c:pt idx="769">
                  <c:v>174.38552056418246</c:v>
                </c:pt>
                <c:pt idx="770">
                  <c:v>176.05168929318123</c:v>
                </c:pt>
                <c:pt idx="771">
                  <c:v>173.00280813974456</c:v>
                </c:pt>
                <c:pt idx="772">
                  <c:v>164.08004623280127</c:v>
                </c:pt>
                <c:pt idx="773">
                  <c:v>174.14253149629207</c:v>
                </c:pt>
                <c:pt idx="774">
                  <c:v>173.10797515240051</c:v>
                </c:pt>
                <c:pt idx="775">
                  <c:v>174.48495185057325</c:v>
                </c:pt>
                <c:pt idx="776">
                  <c:v>169.24651337684418</c:v>
                </c:pt>
                <c:pt idx="777">
                  <c:v>167.21300998719786</c:v>
                </c:pt>
                <c:pt idx="778">
                  <c:v>163.1691788826372</c:v>
                </c:pt>
                <c:pt idx="779">
                  <c:v>164.17506295014724</c:v>
                </c:pt>
                <c:pt idx="780">
                  <c:v>164.41753643610971</c:v>
                </c:pt>
                <c:pt idx="781">
                  <c:v>165.62488534292476</c:v>
                </c:pt>
                <c:pt idx="782">
                  <c:v>170.0070305694226</c:v>
                </c:pt>
                <c:pt idx="783">
                  <c:v>174.35083016473425</c:v>
                </c:pt>
                <c:pt idx="784">
                  <c:v>167.72107612033739</c:v>
                </c:pt>
                <c:pt idx="785">
                  <c:v>168.89881941732605</c:v>
                </c:pt>
                <c:pt idx="786">
                  <c:v>169.74296069815009</c:v>
                </c:pt>
                <c:pt idx="787">
                  <c:v>168.38809557205755</c:v>
                </c:pt>
                <c:pt idx="788">
                  <c:v>171.39876508223699</c:v>
                </c:pt>
                <c:pt idx="789">
                  <c:v>171.15436623484612</c:v>
                </c:pt>
                <c:pt idx="790">
                  <c:v>172.00740948036471</c:v>
                </c:pt>
                <c:pt idx="791">
                  <c:v>184.43385020460155</c:v>
                </c:pt>
                <c:pt idx="792">
                  <c:v>177.86679019610193</c:v>
                </c:pt>
                <c:pt idx="793">
                  <c:v>167.92756777024789</c:v>
                </c:pt>
                <c:pt idx="794">
                  <c:v>171.03886605214973</c:v>
                </c:pt>
                <c:pt idx="795">
                  <c:v>175.3775025373676</c:v>
                </c:pt>
                <c:pt idx="796">
                  <c:v>195.11512961448724</c:v>
                </c:pt>
                <c:pt idx="797">
                  <c:v>200.7908466370925</c:v>
                </c:pt>
                <c:pt idx="798">
                  <c:v>196.95820186976397</c:v>
                </c:pt>
                <c:pt idx="799">
                  <c:v>194.15303025476513</c:v>
                </c:pt>
                <c:pt idx="800">
                  <c:v>189.13876951389565</c:v>
                </c:pt>
                <c:pt idx="801">
                  <c:v>192.13095423434274</c:v>
                </c:pt>
                <c:pt idx="802">
                  <c:v>177.65974940567116</c:v>
                </c:pt>
                <c:pt idx="803">
                  <c:v>186.79746001158037</c:v>
                </c:pt>
                <c:pt idx="804">
                  <c:v>178.3151116081311</c:v>
                </c:pt>
                <c:pt idx="805">
                  <c:v>177.2408895355203</c:v>
                </c:pt>
                <c:pt idx="806">
                  <c:v>174.0575300808915</c:v>
                </c:pt>
                <c:pt idx="807">
                  <c:v>163.71770621316074</c:v>
                </c:pt>
                <c:pt idx="808">
                  <c:v>170.6900625522641</c:v>
                </c:pt>
                <c:pt idx="809">
                  <c:v>163.31916559151207</c:v>
                </c:pt>
                <c:pt idx="810">
                  <c:v>157.49144870400406</c:v>
                </c:pt>
                <c:pt idx="811">
                  <c:v>158.44066673843389</c:v>
                </c:pt>
                <c:pt idx="812">
                  <c:v>162.59846890387752</c:v>
                </c:pt>
                <c:pt idx="813">
                  <c:v>163.82111328261516</c:v>
                </c:pt>
                <c:pt idx="814">
                  <c:v>171.52318923469755</c:v>
                </c:pt>
                <c:pt idx="815">
                  <c:v>173.26291608977684</c:v>
                </c:pt>
                <c:pt idx="816">
                  <c:v>179.56506403484372</c:v>
                </c:pt>
                <c:pt idx="817">
                  <c:v>164.72012171636888</c:v>
                </c:pt>
                <c:pt idx="818">
                  <c:v>155.27543981588511</c:v>
                </c:pt>
                <c:pt idx="819">
                  <c:v>160.12262751766315</c:v>
                </c:pt>
                <c:pt idx="820">
                  <c:v>165.23783974318789</c:v>
                </c:pt>
                <c:pt idx="821">
                  <c:v>162.48637715848372</c:v>
                </c:pt>
                <c:pt idx="822">
                  <c:v>157.8266615091494</c:v>
                </c:pt>
                <c:pt idx="823">
                  <c:v>152.12407225148007</c:v>
                </c:pt>
                <c:pt idx="824">
                  <c:v>153.67155168777319</c:v>
                </c:pt>
                <c:pt idx="825">
                  <c:v>164.86703878574082</c:v>
                </c:pt>
                <c:pt idx="826">
                  <c:v>148.11028281052603</c:v>
                </c:pt>
                <c:pt idx="827">
                  <c:v>136.85459808973448</c:v>
                </c:pt>
                <c:pt idx="828">
                  <c:v>144.7115955340567</c:v>
                </c:pt>
                <c:pt idx="829">
                  <c:v>130.97610786756368</c:v>
                </c:pt>
                <c:pt idx="830">
                  <c:v>141.58597691464897</c:v>
                </c:pt>
                <c:pt idx="831">
                  <c:v>150.38805146161442</c:v>
                </c:pt>
                <c:pt idx="832">
                  <c:v>163.00984021659187</c:v>
                </c:pt>
                <c:pt idx="833">
                  <c:v>157.90763207952554</c:v>
                </c:pt>
                <c:pt idx="834">
                  <c:v>152.94958705226969</c:v>
                </c:pt>
                <c:pt idx="835">
                  <c:v>136.72503246370729</c:v>
                </c:pt>
                <c:pt idx="836">
                  <c:v>139.04734017040045</c:v>
                </c:pt>
                <c:pt idx="837">
                  <c:v>134.64446016846523</c:v>
                </c:pt>
                <c:pt idx="838">
                  <c:v>135.24025338268189</c:v>
                </c:pt>
                <c:pt idx="839">
                  <c:v>145.51794357415798</c:v>
                </c:pt>
                <c:pt idx="840">
                  <c:v>143.151171916653</c:v>
                </c:pt>
                <c:pt idx="841">
                  <c:v>145.0222329805199</c:v>
                </c:pt>
                <c:pt idx="842">
                  <c:v>140.18243621622165</c:v>
                </c:pt>
                <c:pt idx="843">
                  <c:v>139.74330146068374</c:v>
                </c:pt>
                <c:pt idx="844">
                  <c:v>155.03663402008678</c:v>
                </c:pt>
                <c:pt idx="845">
                  <c:v>160.03281386581403</c:v>
                </c:pt>
                <c:pt idx="846">
                  <c:v>166.5347358431429</c:v>
                </c:pt>
                <c:pt idx="847">
                  <c:v>171.87949660923837</c:v>
                </c:pt>
                <c:pt idx="848">
                  <c:v>174.2144646745738</c:v>
                </c:pt>
                <c:pt idx="849">
                  <c:v>170.59507643174817</c:v>
                </c:pt>
                <c:pt idx="850">
                  <c:v>169.36069285060236</c:v>
                </c:pt>
                <c:pt idx="851">
                  <c:v>170.90987981406903</c:v>
                </c:pt>
                <c:pt idx="852">
                  <c:v>167.61153960258167</c:v>
                </c:pt>
                <c:pt idx="853">
                  <c:v>150.16940236189487</c:v>
                </c:pt>
                <c:pt idx="854">
                  <c:v>145.42969916450988</c:v>
                </c:pt>
                <c:pt idx="855">
                  <c:v>148.15243733444649</c:v>
                </c:pt>
                <c:pt idx="856">
                  <c:v>164.49961649120405</c:v>
                </c:pt>
                <c:pt idx="857">
                  <c:v>166.92631238546545</c:v>
                </c:pt>
                <c:pt idx="858">
                  <c:v>167.85537815001106</c:v>
                </c:pt>
                <c:pt idx="859">
                  <c:v>165.13739875185797</c:v>
                </c:pt>
                <c:pt idx="860">
                  <c:v>157.13197797324693</c:v>
                </c:pt>
                <c:pt idx="861">
                  <c:v>158.58829603624099</c:v>
                </c:pt>
                <c:pt idx="862">
                  <c:v>161.76182316019458</c:v>
                </c:pt>
                <c:pt idx="863">
                  <c:v>172.06665358559496</c:v>
                </c:pt>
                <c:pt idx="864">
                  <c:v>173.60231605868697</c:v>
                </c:pt>
                <c:pt idx="865">
                  <c:v>171.90243935197472</c:v>
                </c:pt>
                <c:pt idx="866">
                  <c:v>174.09740932081806</c:v>
                </c:pt>
                <c:pt idx="867">
                  <c:v>174.48646329905128</c:v>
                </c:pt>
                <c:pt idx="868">
                  <c:v>168.7049104074494</c:v>
                </c:pt>
                <c:pt idx="869">
                  <c:v>165.80022119282694</c:v>
                </c:pt>
                <c:pt idx="870">
                  <c:v>162.21123860940503</c:v>
                </c:pt>
                <c:pt idx="871">
                  <c:v>156.14087097239226</c:v>
                </c:pt>
                <c:pt idx="872">
                  <c:v>157.59614629360303</c:v>
                </c:pt>
                <c:pt idx="873">
                  <c:v>161.33451417025321</c:v>
                </c:pt>
                <c:pt idx="874">
                  <c:v>166.38855009134497</c:v>
                </c:pt>
                <c:pt idx="875">
                  <c:v>166.24469589088645</c:v>
                </c:pt>
                <c:pt idx="876">
                  <c:v>169.11014268910424</c:v>
                </c:pt>
                <c:pt idx="877">
                  <c:v>164.58076823326039</c:v>
                </c:pt>
                <c:pt idx="878">
                  <c:v>161.54003496100452</c:v>
                </c:pt>
                <c:pt idx="879">
                  <c:v>156.95790460759011</c:v>
                </c:pt>
                <c:pt idx="880">
                  <c:v>151.52749280341158</c:v>
                </c:pt>
                <c:pt idx="881">
                  <c:v>151.45267390391277</c:v>
                </c:pt>
                <c:pt idx="882">
                  <c:v>154.81341086134327</c:v>
                </c:pt>
                <c:pt idx="883">
                  <c:v>158.2702533058245</c:v>
                </c:pt>
                <c:pt idx="884">
                  <c:v>161.92906124542665</c:v>
                </c:pt>
                <c:pt idx="885">
                  <c:v>164.6415587546291</c:v>
                </c:pt>
                <c:pt idx="886">
                  <c:v>163.15017524013916</c:v>
                </c:pt>
                <c:pt idx="887">
                  <c:v>159.15174123092842</c:v>
                </c:pt>
                <c:pt idx="888">
                  <c:v>167.51195218114157</c:v>
                </c:pt>
                <c:pt idx="889">
                  <c:v>173.65507215375007</c:v>
                </c:pt>
                <c:pt idx="890">
                  <c:v>174.78153880651863</c:v>
                </c:pt>
                <c:pt idx="891">
                  <c:v>171.5240340583039</c:v>
                </c:pt>
                <c:pt idx="892">
                  <c:v>169.93425037192412</c:v>
                </c:pt>
                <c:pt idx="893">
                  <c:v>165.97336920668982</c:v>
                </c:pt>
                <c:pt idx="894">
                  <c:v>164.23285175007663</c:v>
                </c:pt>
                <c:pt idx="895">
                  <c:v>166.00774792622295</c:v>
                </c:pt>
                <c:pt idx="896">
                  <c:v>172.77699156167029</c:v>
                </c:pt>
                <c:pt idx="897">
                  <c:v>173.26947607482163</c:v>
                </c:pt>
                <c:pt idx="898">
                  <c:v>169.47241451252972</c:v>
                </c:pt>
                <c:pt idx="899">
                  <c:v>171.28513670711959</c:v>
                </c:pt>
                <c:pt idx="900">
                  <c:v>170.27761570806797</c:v>
                </c:pt>
                <c:pt idx="901">
                  <c:v>181.1183235223593</c:v>
                </c:pt>
                <c:pt idx="902">
                  <c:v>175.52921415765275</c:v>
                </c:pt>
                <c:pt idx="903">
                  <c:v>161.65058622449786</c:v>
                </c:pt>
                <c:pt idx="904">
                  <c:v>155.46789862545688</c:v>
                </c:pt>
                <c:pt idx="905">
                  <c:v>155.06515013701551</c:v>
                </c:pt>
                <c:pt idx="906">
                  <c:v>162.66782472317834</c:v>
                </c:pt>
                <c:pt idx="907">
                  <c:v>172.02665246944755</c:v>
                </c:pt>
                <c:pt idx="908">
                  <c:v>168.72822393942994</c:v>
                </c:pt>
                <c:pt idx="909">
                  <c:v>170.5581251896204</c:v>
                </c:pt>
                <c:pt idx="910">
                  <c:v>167.58955975086525</c:v>
                </c:pt>
                <c:pt idx="911">
                  <c:v>164.6978650041537</c:v>
                </c:pt>
                <c:pt idx="912">
                  <c:v>161.88040894844929</c:v>
                </c:pt>
                <c:pt idx="913">
                  <c:v>159.13467129015316</c:v>
                </c:pt>
                <c:pt idx="914">
                  <c:v>156.45823780114694</c:v>
                </c:pt>
                <c:pt idx="915">
                  <c:v>156.73562850420333</c:v>
                </c:pt>
                <c:pt idx="916">
                  <c:v>155.14920498186694</c:v>
                </c:pt>
                <c:pt idx="917">
                  <c:v>155.42705416191561</c:v>
                </c:pt>
                <c:pt idx="918">
                  <c:v>153.85655651050831</c:v>
                </c:pt>
                <c:pt idx="919">
                  <c:v>154.13482378918061</c:v>
                </c:pt>
                <c:pt idx="920">
                  <c:v>152.58001989007033</c:v>
                </c:pt>
                <c:pt idx="921">
                  <c:v>154.79783912280007</c:v>
                </c:pt>
                <c:pt idx="922">
                  <c:v>160.82446157639407</c:v>
                </c:pt>
                <c:pt idx="923">
                  <c:v>165.74075022299598</c:v>
                </c:pt>
                <c:pt idx="924">
                  <c:v>164.04975990058506</c:v>
                </c:pt>
                <c:pt idx="925">
                  <c:v>166.00344770639651</c:v>
                </c:pt>
                <c:pt idx="926">
                  <c:v>163.20175436925499</c:v>
                </c:pt>
                <c:pt idx="927">
                  <c:v>159.10924002348963</c:v>
                </c:pt>
                <c:pt idx="928">
                  <c:v>156.46661836650495</c:v>
                </c:pt>
                <c:pt idx="929">
                  <c:v>153.88932273105357</c:v>
                </c:pt>
                <c:pt idx="930">
                  <c:v>154.17571429411538</c:v>
                </c:pt>
                <c:pt idx="931">
                  <c:v>152.62827964451915</c:v>
                </c:pt>
                <c:pt idx="932">
                  <c:v>152.91494670486694</c:v>
                </c:pt>
                <c:pt idx="933">
                  <c:v>151.38269676173144</c:v>
                </c:pt>
                <c:pt idx="934">
                  <c:v>151.6696039255107</c:v>
                </c:pt>
                <c:pt idx="935">
                  <c:v>152.92247157109858</c:v>
                </c:pt>
                <c:pt idx="936">
                  <c:v>154.19091967832364</c:v>
                </c:pt>
                <c:pt idx="937">
                  <c:v>152.85843827008983</c:v>
                </c:pt>
                <c:pt idx="938">
                  <c:v>153.3628900982109</c:v>
                </c:pt>
                <c:pt idx="939">
                  <c:v>154.63680427352057</c:v>
                </c:pt>
                <c:pt idx="940">
                  <c:v>155.9266492847137</c:v>
                </c:pt>
                <c:pt idx="941">
                  <c:v>157.23269180488191</c:v>
                </c:pt>
                <c:pt idx="942">
                  <c:v>158.55520410964999</c:v>
                </c:pt>
                <c:pt idx="943">
                  <c:v>160.57159138417043</c:v>
                </c:pt>
                <c:pt idx="944">
                  <c:v>163.62168251709608</c:v>
                </c:pt>
                <c:pt idx="945">
                  <c:v>158.22056035153199</c:v>
                </c:pt>
                <c:pt idx="946">
                  <c:v>159.55677096487454</c:v>
                </c:pt>
                <c:pt idx="947">
                  <c:v>156.50710439666432</c:v>
                </c:pt>
                <c:pt idx="948">
                  <c:v>157.84008489203998</c:v>
                </c:pt>
                <c:pt idx="949">
                  <c:v>159.19015915832739</c:v>
                </c:pt>
                <c:pt idx="950">
                  <c:v>160.55762064979393</c:v>
                </c:pt>
                <c:pt idx="951">
                  <c:v>171.29666816193227</c:v>
                </c:pt>
                <c:pt idx="952">
                  <c:v>169.84208233248859</c:v>
                </c:pt>
                <c:pt idx="953">
                  <c:v>168.40595497222867</c:v>
                </c:pt>
                <c:pt idx="954">
                  <c:v>166.98797500664992</c:v>
                </c:pt>
                <c:pt idx="955">
                  <c:v>165.58783788776137</c:v>
                </c:pt>
                <c:pt idx="956">
                  <c:v>160.19849292012671</c:v>
                </c:pt>
                <c:pt idx="957">
                  <c:v>157.85029568471307</c:v>
                </c:pt>
                <c:pt idx="958">
                  <c:v>165.67517427514304</c:v>
                </c:pt>
                <c:pt idx="959">
                  <c:v>171.03514999544637</c:v>
                </c:pt>
                <c:pt idx="960">
                  <c:v>169.58278487830984</c:v>
                </c:pt>
                <c:pt idx="961">
                  <c:v>168.14885004986081</c:v>
                </c:pt>
                <c:pt idx="962">
                  <c:v>166.73303491051439</c:v>
                </c:pt>
                <c:pt idx="963">
                  <c:v>165.33503537723109</c:v>
                </c:pt>
                <c:pt idx="964">
                  <c:v>163.95455372012523</c:v>
                </c:pt>
                <c:pt idx="965">
                  <c:v>167.04680076817294</c:v>
                </c:pt>
                <c:pt idx="966">
                  <c:v>162.01048602111737</c:v>
                </c:pt>
                <c:pt idx="967">
                  <c:v>156.97946290860781</c:v>
                </c:pt>
                <c:pt idx="968">
                  <c:v>164.35530745620269</c:v>
                </c:pt>
                <c:pt idx="969">
                  <c:v>169.6457854513738</c:v>
                </c:pt>
                <c:pt idx="970">
                  <c:v>162.05433557249413</c:v>
                </c:pt>
                <c:pt idx="971">
                  <c:v>157.02195076968928</c:v>
                </c:pt>
                <c:pt idx="972">
                  <c:v>160.29281021427872</c:v>
                </c:pt>
                <c:pt idx="973">
                  <c:v>165.73058240936135</c:v>
                </c:pt>
                <c:pt idx="974">
                  <c:v>160.75021619927082</c:v>
                </c:pt>
                <c:pt idx="975">
                  <c:v>155.78264121449573</c:v>
                </c:pt>
                <c:pt idx="976">
                  <c:v>157.06054698625255</c:v>
                </c:pt>
                <c:pt idx="977">
                  <c:v>164.44020135419572</c:v>
                </c:pt>
                <c:pt idx="978">
                  <c:v>169.73341202229489</c:v>
                </c:pt>
                <c:pt idx="979">
                  <c:v>162.13804095716517</c:v>
                </c:pt>
                <c:pt idx="980">
                  <c:v>157.10305679344742</c:v>
                </c:pt>
                <c:pt idx="981">
                  <c:v>161.04613932445943</c:v>
                </c:pt>
                <c:pt idx="982">
                  <c:v>167.93362448184445</c:v>
                </c:pt>
                <c:pt idx="983">
                  <c:v>169.77957117256329</c:v>
                </c:pt>
                <c:pt idx="984">
                  <c:v>168.3439723855868</c:v>
                </c:pt>
                <c:pt idx="985">
                  <c:v>166.92651431405895</c:v>
                </c:pt>
                <c:pt idx="986">
                  <c:v>162.8156694085917</c:v>
                </c:pt>
                <c:pt idx="987">
                  <c:v>164.49051460287706</c:v>
                </c:pt>
                <c:pt idx="988">
                  <c:v>164.20066013873617</c:v>
                </c:pt>
                <c:pt idx="989">
                  <c:v>158.18861628235052</c:v>
                </c:pt>
                <c:pt idx="990">
                  <c:v>154.57977852101516</c:v>
                </c:pt>
                <c:pt idx="991">
                  <c:v>155.85303153659541</c:v>
                </c:pt>
                <c:pt idx="992">
                  <c:v>157.1420730235989</c:v>
                </c:pt>
                <c:pt idx="993">
                  <c:v>158.44716503699635</c:v>
                </c:pt>
                <c:pt idx="994">
                  <c:v>161.78946059503753</c:v>
                </c:pt>
                <c:pt idx="995">
                  <c:v>158.21981302765627</c:v>
                </c:pt>
                <c:pt idx="996">
                  <c:v>154.61026355902447</c:v>
                </c:pt>
                <c:pt idx="997">
                  <c:v>155.88376767579598</c:v>
                </c:pt>
                <c:pt idx="998">
                  <c:v>157.82475759171876</c:v>
                </c:pt>
                <c:pt idx="999">
                  <c:v>159.80007523391154</c:v>
                </c:pt>
                <c:pt idx="1000">
                  <c:v>161.13834023880352</c:v>
                </c:pt>
                <c:pt idx="1001">
                  <c:v>157.5607207987359</c:v>
                </c:pt>
                <c:pt idx="1002">
                  <c:v>155.90302179215391</c:v>
                </c:pt>
                <c:pt idx="1003">
                  <c:v>157.19247674248663</c:v>
                </c:pt>
                <c:pt idx="1004">
                  <c:v>159.71892548098768</c:v>
                </c:pt>
                <c:pt idx="1005">
                  <c:v>171.49387416964171</c:v>
                </c:pt>
                <c:pt idx="1006">
                  <c:v>165.29061919359847</c:v>
                </c:pt>
                <c:pt idx="1007">
                  <c:v>162.92523807878598</c:v>
                </c:pt>
                <c:pt idx="1008">
                  <c:v>164.1349590870212</c:v>
                </c:pt>
                <c:pt idx="1009">
                  <c:v>159.29798283560535</c:v>
                </c:pt>
                <c:pt idx="1010">
                  <c:v>156.53844000948769</c:v>
                </c:pt>
                <c:pt idx="1011">
                  <c:v>157.75607730752444</c:v>
                </c:pt>
                <c:pt idx="1012">
                  <c:v>171.38341395428438</c:v>
                </c:pt>
                <c:pt idx="1013">
                  <c:v>166.4928571609276</c:v>
                </c:pt>
                <c:pt idx="1014">
                  <c:v>163.66791567979104</c:v>
                </c:pt>
                <c:pt idx="1015">
                  <c:v>164.92153641428536</c:v>
                </c:pt>
                <c:pt idx="1016">
                  <c:v>159.82040758418535</c:v>
                </c:pt>
                <c:pt idx="1017">
                  <c:v>154.29343613872246</c:v>
                </c:pt>
                <c:pt idx="1018">
                  <c:v>155.43172435988757</c:v>
                </c:pt>
                <c:pt idx="1019">
                  <c:v>170.71992313851962</c:v>
                </c:pt>
                <c:pt idx="1020">
                  <c:v>161.96881144944891</c:v>
                </c:pt>
                <c:pt idx="1021">
                  <c:v>155.47324603555157</c:v>
                </c:pt>
                <c:pt idx="1022">
                  <c:v>156.57557739159594</c:v>
                </c:pt>
                <c:pt idx="1023">
                  <c:v>157.68966807314843</c:v>
                </c:pt>
                <c:pt idx="1024">
                  <c:v>158.81568589417421</c:v>
                </c:pt>
                <c:pt idx="1025">
                  <c:v>159.95380167242891</c:v>
                </c:pt>
                <c:pt idx="1026">
                  <c:v>163.42188034730722</c:v>
                </c:pt>
                <c:pt idx="1027">
                  <c:v>163.54792931035175</c:v>
                </c:pt>
                <c:pt idx="1028">
                  <c:v>156.71712500850546</c:v>
                </c:pt>
                <c:pt idx="1029">
                  <c:v>152.14044603655839</c:v>
                </c:pt>
                <c:pt idx="1030">
                  <c:v>153.21137544146896</c:v>
                </c:pt>
                <c:pt idx="1031">
                  <c:v>154.29364658520211</c:v>
                </c:pt>
                <c:pt idx="1032">
                  <c:v>155.38742014807735</c:v>
                </c:pt>
                <c:pt idx="1033">
                  <c:v>156.49285966557116</c:v>
                </c:pt>
                <c:pt idx="1034">
                  <c:v>155.00590968831355</c:v>
                </c:pt>
                <c:pt idx="1035">
                  <c:v>155.38246000555739</c:v>
                </c:pt>
                <c:pt idx="1036">
                  <c:v>156.12602855395426</c:v>
                </c:pt>
                <c:pt idx="1037">
                  <c:v>158.56628614281368</c:v>
                </c:pt>
                <c:pt idx="1038">
                  <c:v>152.55517238601385</c:v>
                </c:pt>
                <c:pt idx="1039">
                  <c:v>155.34867023044782</c:v>
                </c:pt>
                <c:pt idx="1040">
                  <c:v>151.70328657004279</c:v>
                </c:pt>
                <c:pt idx="1041">
                  <c:v>152.06106365669297</c:v>
                </c:pt>
                <c:pt idx="1042">
                  <c:v>147.66601489431983</c:v>
                </c:pt>
                <c:pt idx="1043">
                  <c:v>159.30075122116119</c:v>
                </c:pt>
                <c:pt idx="1044">
                  <c:v>163.95089081783178</c:v>
                </c:pt>
                <c:pt idx="1045">
                  <c:v>159.56841174286828</c:v>
                </c:pt>
                <c:pt idx="1046">
                  <c:v>157.93079162311381</c:v>
                </c:pt>
                <c:pt idx="1047">
                  <c:v>160.89012349450815</c:v>
                </c:pt>
                <c:pt idx="1048">
                  <c:v>166.6782774473173</c:v>
                </c:pt>
                <c:pt idx="1049">
                  <c:v>168.98851451441288</c:v>
                </c:pt>
                <c:pt idx="1050">
                  <c:v>167.65155441645715</c:v>
                </c:pt>
                <c:pt idx="1051">
                  <c:v>166.33040575141416</c:v>
                </c:pt>
                <c:pt idx="1052">
                  <c:v>164.60894003746583</c:v>
                </c:pt>
                <c:pt idx="1053">
                  <c:v>163.32192548966671</c:v>
                </c:pt>
                <c:pt idx="1054">
                  <c:v>162.04995361953397</c:v>
                </c:pt>
                <c:pt idx="1055">
                  <c:v>164.31326386282197</c:v>
                </c:pt>
                <c:pt idx="1056">
                  <c:v>161.45696450922455</c:v>
                </c:pt>
                <c:pt idx="1057">
                  <c:v>159.28731674343695</c:v>
                </c:pt>
                <c:pt idx="1058">
                  <c:v>160.52675122887945</c:v>
                </c:pt>
                <c:pt idx="1059">
                  <c:v>163.69587793071028</c:v>
                </c:pt>
                <c:pt idx="1060">
                  <c:v>171.24078281673272</c:v>
                </c:pt>
                <c:pt idx="1061">
                  <c:v>164.7569693314191</c:v>
                </c:pt>
                <c:pt idx="1062">
                  <c:v>160.69698953959752</c:v>
                </c:pt>
                <c:pt idx="1063">
                  <c:v>161.92826030721031</c:v>
                </c:pt>
                <c:pt idx="1064">
                  <c:v>163.17372941607664</c:v>
                </c:pt>
                <c:pt idx="1065">
                  <c:v>164.4336159561538</c:v>
                </c:pt>
                <c:pt idx="1066">
                  <c:v>159.18616668944242</c:v>
                </c:pt>
                <c:pt idx="1067">
                  <c:v>155.93786840207858</c:v>
                </c:pt>
                <c:pt idx="1068">
                  <c:v>161.37055820770797</c:v>
                </c:pt>
                <c:pt idx="1069">
                  <c:v>164.74881286799922</c:v>
                </c:pt>
                <c:pt idx="1070">
                  <c:v>158.62702022925092</c:v>
                </c:pt>
                <c:pt idx="1071">
                  <c:v>154.80905796083317</c:v>
                </c:pt>
                <c:pt idx="1072">
                  <c:v>155.97295389108999</c:v>
                </c:pt>
                <c:pt idx="1073">
                  <c:v>162.03388615460966</c:v>
                </c:pt>
                <c:pt idx="1074">
                  <c:v>166.06805693978072</c:v>
                </c:pt>
                <c:pt idx="1075">
                  <c:v>164.78965482183142</c:v>
                </c:pt>
                <c:pt idx="1076">
                  <c:v>163.52596520914398</c:v>
                </c:pt>
                <c:pt idx="1077">
                  <c:v>158.05712527084069</c:v>
                </c:pt>
                <c:pt idx="1078">
                  <c:v>154.84748881709828</c:v>
                </c:pt>
                <c:pt idx="1079">
                  <c:v>156.01167368081769</c:v>
                </c:pt>
                <c:pt idx="1080">
                  <c:v>161.44693477454729</c:v>
                </c:pt>
                <c:pt idx="1081">
                  <c:v>164.82678836029137</c:v>
                </c:pt>
                <c:pt idx="1082">
                  <c:v>163.56281398903215</c:v>
                </c:pt>
                <c:pt idx="1083">
                  <c:v>166.47377838049113</c:v>
                </c:pt>
                <c:pt idx="1084">
                  <c:v>167.41460994447931</c:v>
                </c:pt>
                <c:pt idx="1085">
                  <c:v>166.12085479452566</c:v>
                </c:pt>
                <c:pt idx="1086">
                  <c:v>164.84204623544264</c:v>
                </c:pt>
                <c:pt idx="1087">
                  <c:v>170.41642125990174</c:v>
                </c:pt>
                <c:pt idx="1088">
                  <c:v>166.93896225181351</c:v>
                </c:pt>
                <c:pt idx="1089">
                  <c:v>168.1987827684176</c:v>
                </c:pt>
                <c:pt idx="1090">
                  <c:v>169.47291108056433</c:v>
                </c:pt>
                <c:pt idx="1091">
                  <c:v>172.7287205330872</c:v>
                </c:pt>
                <c:pt idx="1092">
                  <c:v>173.67413121750812</c:v>
                </c:pt>
                <c:pt idx="1093">
                  <c:v>172.35246144129684</c:v>
                </c:pt>
                <c:pt idx="1094">
                  <c:v>171.04582888740981</c:v>
                </c:pt>
                <c:pt idx="1095">
                  <c:v>165.38873277441292</c:v>
                </c:pt>
                <c:pt idx="1096">
                  <c:v>162.07853236379708</c:v>
                </c:pt>
                <c:pt idx="1097">
                  <c:v>163.28351350630663</c:v>
                </c:pt>
                <c:pt idx="1098">
                  <c:v>167.34797245387151</c:v>
                </c:pt>
                <c:pt idx="1099">
                  <c:v>173.51859491789472</c:v>
                </c:pt>
                <c:pt idx="1100">
                  <c:v>169.29609839042101</c:v>
                </c:pt>
                <c:pt idx="1101">
                  <c:v>170.31646432821117</c:v>
                </c:pt>
                <c:pt idx="1102">
                  <c:v>170.59553298927182</c:v>
                </c:pt>
                <c:pt idx="1103">
                  <c:v>169.664958992831</c:v>
                </c:pt>
                <c:pt idx="1104">
                  <c:v>174.24328511321582</c:v>
                </c:pt>
                <c:pt idx="1105">
                  <c:v>171.26242150866236</c:v>
                </c:pt>
                <c:pt idx="1106">
                  <c:v>172.29463868904816</c:v>
                </c:pt>
                <c:pt idx="1107">
                  <c:v>184.99454634435168</c:v>
                </c:pt>
                <c:pt idx="1108">
                  <c:v>182.19212028464923</c:v>
                </c:pt>
                <c:pt idx="1109">
                  <c:v>180.81837608411038</c:v>
                </c:pt>
                <c:pt idx="1110">
                  <c:v>179.46011841475837</c:v>
                </c:pt>
                <c:pt idx="1111">
                  <c:v>178.1171153132818</c:v>
                </c:pt>
                <c:pt idx="1112">
                  <c:v>176.78913914384981</c:v>
                </c:pt>
                <c:pt idx="1113">
                  <c:v>175.47596650158556</c:v>
                </c:pt>
                <c:pt idx="1114">
                  <c:v>174.17737811853715</c:v>
                </c:pt>
                <c:pt idx="1115">
                  <c:v>172.89315877208267</c:v>
                </c:pt>
                <c:pt idx="1116">
                  <c:v>171.62309719569129</c:v>
                </c:pt>
                <c:pt idx="1117">
                  <c:v>170.36698599196984</c:v>
                </c:pt>
                <c:pt idx="1118">
                  <c:v>169.12462154793505</c:v>
                </c:pt>
                <c:pt idx="1119">
                  <c:v>167.89580395244258</c:v>
                </c:pt>
                <c:pt idx="1120">
                  <c:v>159.22026196430045</c:v>
                </c:pt>
                <c:pt idx="1121">
                  <c:v>158.0717642273429</c:v>
                </c:pt>
                <c:pt idx="1122">
                  <c:v>156.93565459215449</c:v>
                </c:pt>
                <c:pt idx="1123">
                  <c:v>160.78531424306888</c:v>
                </c:pt>
                <c:pt idx="1124">
                  <c:v>162.76312301153905</c:v>
                </c:pt>
                <c:pt idx="1125">
                  <c:v>161.5762080957644</c:v>
                </c:pt>
                <c:pt idx="1126">
                  <c:v>164.35713352280143</c:v>
                </c:pt>
                <c:pt idx="1127">
                  <c:v>165.19108501210198</c:v>
                </c:pt>
                <c:pt idx="1128">
                  <c:v>163.97760235422072</c:v>
                </c:pt>
                <c:pt idx="1129">
                  <c:v>162.77744860544138</c:v>
                </c:pt>
                <c:pt idx="1130">
                  <c:v>168.69502868706701</c:v>
                </c:pt>
                <c:pt idx="1131">
                  <c:v>169.55790794577749</c:v>
                </c:pt>
                <c:pt idx="1132">
                  <c:v>168.30774820585938</c:v>
                </c:pt>
                <c:pt idx="1133">
                  <c:v>170.58644371428585</c:v>
                </c:pt>
                <c:pt idx="1134">
                  <c:v>170.83344634025588</c:v>
                </c:pt>
                <c:pt idx="1135">
                  <c:v>169.56921435865507</c:v>
                </c:pt>
                <c:pt idx="1136">
                  <c:v>168.31897125593611</c:v>
                </c:pt>
                <c:pt idx="1137">
                  <c:v>167.08251135498793</c:v>
                </c:pt>
                <c:pt idx="1138">
                  <c:v>165.85963274547524</c:v>
                </c:pt>
                <c:pt idx="1139">
                  <c:v>171.97823230091586</c:v>
                </c:pt>
                <c:pt idx="1140">
                  <c:v>160.53958969489295</c:v>
                </c:pt>
                <c:pt idx="1141">
                  <c:v>170.73665788243559</c:v>
                </c:pt>
                <c:pt idx="1142">
                  <c:v>169.35580282075694</c:v>
                </c:pt>
                <c:pt idx="1143">
                  <c:v>159.94068667681927</c:v>
                </c:pt>
                <c:pt idx="1144">
                  <c:v>161.12347341644579</c:v>
                </c:pt>
                <c:pt idx="1145">
                  <c:v>162.31942252507443</c:v>
                </c:pt>
                <c:pt idx="1146">
                  <c:v>163.52872997919212</c:v>
                </c:pt>
                <c:pt idx="1147">
                  <c:v>164.75159541575431</c:v>
                </c:pt>
                <c:pt idx="1148">
                  <c:v>166.61258054302206</c:v>
                </c:pt>
                <c:pt idx="1149">
                  <c:v>166.24062617569021</c:v>
                </c:pt>
                <c:pt idx="1150">
                  <c:v>159.770770609393</c:v>
                </c:pt>
                <c:pt idx="1151">
                  <c:v>161.8189953073865</c:v>
                </c:pt>
                <c:pt idx="1152">
                  <c:v>158.60248839223934</c:v>
                </c:pt>
                <c:pt idx="1153">
                  <c:v>159.77537894335373</c:v>
                </c:pt>
                <c:pt idx="1154">
                  <c:v>160.96132173602373</c:v>
                </c:pt>
                <c:pt idx="1155">
                  <c:v>162.1605111070302</c:v>
                </c:pt>
                <c:pt idx="1156">
                  <c:v>167.17342006074389</c:v>
                </c:pt>
                <c:pt idx="1157">
                  <c:v>165.94084128057213</c:v>
                </c:pt>
                <c:pt idx="1158">
                  <c:v>162.25566111839004</c:v>
                </c:pt>
                <c:pt idx="1159">
                  <c:v>175.5548845477839</c:v>
                </c:pt>
                <c:pt idx="1160">
                  <c:v>176.43141498679955</c:v>
                </c:pt>
                <c:pt idx="1161">
                  <c:v>175.14482700431003</c:v>
                </c:pt>
                <c:pt idx="1162">
                  <c:v>173.40396845380704</c:v>
                </c:pt>
                <c:pt idx="1163">
                  <c:v>171.68525822895589</c:v>
                </c:pt>
                <c:pt idx="1164">
                  <c:v>170.45016857274484</c:v>
                </c:pt>
                <c:pt idx="1165">
                  <c:v>166.84010684280264</c:v>
                </c:pt>
                <c:pt idx="1166">
                  <c:v>165.02868580540127</c:v>
                </c:pt>
                <c:pt idx="1167">
                  <c:v>163.87068378623303</c:v>
                </c:pt>
                <c:pt idx="1168">
                  <c:v>161.00394880463827</c:v>
                </c:pt>
                <c:pt idx="1169">
                  <c:v>154.207123625409</c:v>
                </c:pt>
                <c:pt idx="1170">
                  <c:v>155.29243555223607</c:v>
                </c:pt>
                <c:pt idx="1171">
                  <c:v>156.38923978351323</c:v>
                </c:pt>
                <c:pt idx="1172">
                  <c:v>159.18759701283236</c:v>
                </c:pt>
                <c:pt idx="1173">
                  <c:v>166.50030815902258</c:v>
                </c:pt>
                <c:pt idx="1174">
                  <c:v>159.13317938025082</c:v>
                </c:pt>
                <c:pt idx="1175">
                  <c:v>171.25072284554548</c:v>
                </c:pt>
                <c:pt idx="1176">
                  <c:v>169.99616229172031</c:v>
                </c:pt>
                <c:pt idx="1177">
                  <c:v>168.75534434891412</c:v>
                </c:pt>
                <c:pt idx="1178">
                  <c:v>181.06881591166726</c:v>
                </c:pt>
                <c:pt idx="1179">
                  <c:v>180.55681945735859</c:v>
                </c:pt>
                <c:pt idx="1180">
                  <c:v>172.10401616624875</c:v>
                </c:pt>
                <c:pt idx="1181">
                  <c:v>164.94915721036497</c:v>
                </c:pt>
                <c:pt idx="1182">
                  <c:v>157.050215689721</c:v>
                </c:pt>
                <c:pt idx="1183">
                  <c:v>157.42335324390498</c:v>
                </c:pt>
                <c:pt idx="1184">
                  <c:v>211.72301924568356</c:v>
                </c:pt>
                <c:pt idx="1185">
                  <c:v>203.77763073109881</c:v>
                </c:pt>
                <c:pt idx="1186">
                  <c:v>189.75964136133413</c:v>
                </c:pt>
                <c:pt idx="1187">
                  <c:v>186.11874814836764</c:v>
                </c:pt>
                <c:pt idx="1188">
                  <c:v>175.54718493790398</c:v>
                </c:pt>
                <c:pt idx="1189">
                  <c:v>191.54421093705301</c:v>
                </c:pt>
                <c:pt idx="1190">
                  <c:v>176.70744708498555</c:v>
                </c:pt>
                <c:pt idx="1191">
                  <c:v>169.14825480649739</c:v>
                </c:pt>
                <c:pt idx="1192">
                  <c:v>174.58692663296142</c:v>
                </c:pt>
                <c:pt idx="1193">
                  <c:v>149.66469116586273</c:v>
                </c:pt>
                <c:pt idx="1194">
                  <c:v>155.85600767902321</c:v>
                </c:pt>
                <c:pt idx="1195">
                  <c:v>162.57246202540514</c:v>
                </c:pt>
                <c:pt idx="1196">
                  <c:v>163.44940432402734</c:v>
                </c:pt>
                <c:pt idx="1197">
                  <c:v>164.33345777414183</c:v>
                </c:pt>
                <c:pt idx="1198">
                  <c:v>165.2246994506703</c:v>
                </c:pt>
                <c:pt idx="1199">
                  <c:v>166.12320747544135</c:v>
                </c:pt>
                <c:pt idx="1200">
                  <c:v>185.35003678761109</c:v>
                </c:pt>
                <c:pt idx="1201">
                  <c:v>178.08976474940599</c:v>
                </c:pt>
                <c:pt idx="1202">
                  <c:v>181.18267225927301</c:v>
                </c:pt>
                <c:pt idx="1203">
                  <c:v>190.37543733729473</c:v>
                </c:pt>
                <c:pt idx="1204">
                  <c:v>180.37722865133409</c:v>
                </c:pt>
                <c:pt idx="1205">
                  <c:v>173.65781262495602</c:v>
                </c:pt>
                <c:pt idx="1206">
                  <c:v>168.87632935262835</c:v>
                </c:pt>
                <c:pt idx="1207">
                  <c:v>164.49285597913831</c:v>
                </c:pt>
                <c:pt idx="1208">
                  <c:v>156.89988596532885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7-4BE4-A62D-4EFE93D4B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282256"/>
        <c:axId val="620283568"/>
      </c:lineChart>
      <c:catAx>
        <c:axId val="6202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83568"/>
        <c:crosses val="autoZero"/>
        <c:auto val="1"/>
        <c:lblAlgn val="ctr"/>
        <c:lblOffset val="100"/>
        <c:noMultiLvlLbl val="0"/>
      </c:catAx>
      <c:valAx>
        <c:axId val="6202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8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713984350087082E-2"/>
          <c:y val="0.11887820512820514"/>
          <c:w val="0.9313253366693649"/>
          <c:h val="0.64982838683626087"/>
        </c:manualLayout>
      </c:layout>
      <c:lineChart>
        <c:grouping val="standard"/>
        <c:varyColors val="0"/>
        <c:ser>
          <c:idx val="0"/>
          <c:order val="0"/>
          <c:tx>
            <c:strRef>
              <c:f>'export-dextracker-20190425'!$N$1</c:f>
              <c:strCache>
                <c:ptCount val="1"/>
                <c:pt idx="0">
                  <c:v>His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'export-dextracker-20190425'!$C:$C</c:f>
              <c:strCache>
                <c:ptCount val="1210"/>
                <c:pt idx="0">
                  <c:v>Date Time (UTC)</c:v>
                </c:pt>
                <c:pt idx="1">
                  <c:v>11/30/2019</c:v>
                </c:pt>
                <c:pt idx="2">
                  <c:v>11/30/2019</c:v>
                </c:pt>
                <c:pt idx="3">
                  <c:v>12/8/2019</c:v>
                </c:pt>
                <c:pt idx="4">
                  <c:v>12/8/2019</c:v>
                </c:pt>
                <c:pt idx="5">
                  <c:v>12/9/2019</c:v>
                </c:pt>
                <c:pt idx="6">
                  <c:v>12/11/2019</c:v>
                </c:pt>
                <c:pt idx="7">
                  <c:v>12/12/2019</c:v>
                </c:pt>
                <c:pt idx="8">
                  <c:v>12/13/2019</c:v>
                </c:pt>
                <c:pt idx="9">
                  <c:v>12/16/2019</c:v>
                </c:pt>
                <c:pt idx="10">
                  <c:v>12/16/2019</c:v>
                </c:pt>
                <c:pt idx="11">
                  <c:v>12/17/2019</c:v>
                </c:pt>
                <c:pt idx="12">
                  <c:v>12/18/2019</c:v>
                </c:pt>
                <c:pt idx="13">
                  <c:v>12/18/2019</c:v>
                </c:pt>
                <c:pt idx="14">
                  <c:v>12/18/2019</c:v>
                </c:pt>
                <c:pt idx="15">
                  <c:v>12/18/2019</c:v>
                </c:pt>
                <c:pt idx="16">
                  <c:v>12/18/2019</c:v>
                </c:pt>
                <c:pt idx="17">
                  <c:v>12/18/2019</c:v>
                </c:pt>
                <c:pt idx="18">
                  <c:v>12/19/2019</c:v>
                </c:pt>
                <c:pt idx="19">
                  <c:v>12/19/2019</c:v>
                </c:pt>
                <c:pt idx="20">
                  <c:v>12/20/2019</c:v>
                </c:pt>
                <c:pt idx="21">
                  <c:v>12/20/2019</c:v>
                </c:pt>
                <c:pt idx="22">
                  <c:v>12/22/2019</c:v>
                </c:pt>
                <c:pt idx="23">
                  <c:v>12/23/2019</c:v>
                </c:pt>
                <c:pt idx="24">
                  <c:v>12/23/2019</c:v>
                </c:pt>
                <c:pt idx="25">
                  <c:v>12/24/2019</c:v>
                </c:pt>
                <c:pt idx="26">
                  <c:v>12/24/2019</c:v>
                </c:pt>
                <c:pt idx="27">
                  <c:v>12/25/2019</c:v>
                </c:pt>
                <c:pt idx="28">
                  <c:v>12/25/2019</c:v>
                </c:pt>
                <c:pt idx="29">
                  <c:v>12/27/2019</c:v>
                </c:pt>
                <c:pt idx="30">
                  <c:v>12/27/2019</c:v>
                </c:pt>
                <c:pt idx="31">
                  <c:v>12/27/2019</c:v>
                </c:pt>
                <c:pt idx="32">
                  <c:v>12/28/2019</c:v>
                </c:pt>
                <c:pt idx="33">
                  <c:v>12/30/2019</c:v>
                </c:pt>
                <c:pt idx="34">
                  <c:v>12/30/2019</c:v>
                </c:pt>
                <c:pt idx="35">
                  <c:v>12/30/2019</c:v>
                </c:pt>
                <c:pt idx="36">
                  <c:v>12/30/2019</c:v>
                </c:pt>
                <c:pt idx="37">
                  <c:v>12/30/2019</c:v>
                </c:pt>
                <c:pt idx="38">
                  <c:v>12/31/2019</c:v>
                </c:pt>
                <c:pt idx="39">
                  <c:v>12/31/2019</c:v>
                </c:pt>
                <c:pt idx="40">
                  <c:v>1/2/2020</c:v>
                </c:pt>
                <c:pt idx="41">
                  <c:v>1/3/2020</c:v>
                </c:pt>
                <c:pt idx="42">
                  <c:v>1/3/2020</c:v>
                </c:pt>
                <c:pt idx="43">
                  <c:v>1/3/2020</c:v>
                </c:pt>
                <c:pt idx="44">
                  <c:v>1/3/2020</c:v>
                </c:pt>
                <c:pt idx="45">
                  <c:v>1/4/2020</c:v>
                </c:pt>
                <c:pt idx="46">
                  <c:v>1/5/2020</c:v>
                </c:pt>
                <c:pt idx="47">
                  <c:v>1/5/2020</c:v>
                </c:pt>
                <c:pt idx="48">
                  <c:v>1/5/2020</c:v>
                </c:pt>
                <c:pt idx="49">
                  <c:v>1/5/2020</c:v>
                </c:pt>
                <c:pt idx="50">
                  <c:v>1/6/2020</c:v>
                </c:pt>
                <c:pt idx="51">
                  <c:v>1/6/2020</c:v>
                </c:pt>
                <c:pt idx="52">
                  <c:v>1/7/2020</c:v>
                </c:pt>
                <c:pt idx="53">
                  <c:v>1/7/2020</c:v>
                </c:pt>
                <c:pt idx="54">
                  <c:v>1/8/2020</c:v>
                </c:pt>
                <c:pt idx="55">
                  <c:v>1/8/2020</c:v>
                </c:pt>
                <c:pt idx="56">
                  <c:v>1/9/2020</c:v>
                </c:pt>
                <c:pt idx="57">
                  <c:v>1/10/2020</c:v>
                </c:pt>
                <c:pt idx="58">
                  <c:v>1/10/2020</c:v>
                </c:pt>
                <c:pt idx="59">
                  <c:v>1/10/2020</c:v>
                </c:pt>
                <c:pt idx="60">
                  <c:v>1/10/2020</c:v>
                </c:pt>
                <c:pt idx="61">
                  <c:v>1/10/2020</c:v>
                </c:pt>
                <c:pt idx="62">
                  <c:v>1/10/2020</c:v>
                </c:pt>
                <c:pt idx="63">
                  <c:v>1/10/2020</c:v>
                </c:pt>
                <c:pt idx="64">
                  <c:v>1/11/2020</c:v>
                </c:pt>
                <c:pt idx="65">
                  <c:v>1/13/2020</c:v>
                </c:pt>
                <c:pt idx="66">
                  <c:v>1/13/2020</c:v>
                </c:pt>
                <c:pt idx="67">
                  <c:v>1/14/2020</c:v>
                </c:pt>
                <c:pt idx="68">
                  <c:v>1/14/2020</c:v>
                </c:pt>
                <c:pt idx="69">
                  <c:v>1/14/2020</c:v>
                </c:pt>
                <c:pt idx="70">
                  <c:v>1/14/2020</c:v>
                </c:pt>
                <c:pt idx="71">
                  <c:v>1/14/2020</c:v>
                </c:pt>
                <c:pt idx="72">
                  <c:v>1/14/2020</c:v>
                </c:pt>
                <c:pt idx="73">
                  <c:v>1/14/2020</c:v>
                </c:pt>
                <c:pt idx="74">
                  <c:v>1/15/2020</c:v>
                </c:pt>
                <c:pt idx="75">
                  <c:v>1/16/2020</c:v>
                </c:pt>
                <c:pt idx="76">
                  <c:v>1/16/2020</c:v>
                </c:pt>
                <c:pt idx="77">
                  <c:v>1/16/2020</c:v>
                </c:pt>
                <c:pt idx="78">
                  <c:v>1/16/2020</c:v>
                </c:pt>
                <c:pt idx="79">
                  <c:v>1/16/2020</c:v>
                </c:pt>
                <c:pt idx="80">
                  <c:v>1/16/2020</c:v>
                </c:pt>
                <c:pt idx="81">
                  <c:v>1/16/2020</c:v>
                </c:pt>
                <c:pt idx="82">
                  <c:v>1/16/2020</c:v>
                </c:pt>
                <c:pt idx="83">
                  <c:v>1/17/2020</c:v>
                </c:pt>
                <c:pt idx="84">
                  <c:v>1/17/2020</c:v>
                </c:pt>
                <c:pt idx="85">
                  <c:v>1/17/2020</c:v>
                </c:pt>
                <c:pt idx="86">
                  <c:v>1/17/2020</c:v>
                </c:pt>
                <c:pt idx="87">
                  <c:v>1/18/2020</c:v>
                </c:pt>
                <c:pt idx="88">
                  <c:v>1/18/2020</c:v>
                </c:pt>
                <c:pt idx="89">
                  <c:v>1/18/2020</c:v>
                </c:pt>
                <c:pt idx="90">
                  <c:v>1/18/2020</c:v>
                </c:pt>
                <c:pt idx="91">
                  <c:v>1/19/2020</c:v>
                </c:pt>
                <c:pt idx="92">
                  <c:v>1/19/2020</c:v>
                </c:pt>
                <c:pt idx="93">
                  <c:v>1/20/2020</c:v>
                </c:pt>
                <c:pt idx="94">
                  <c:v>1/20/2020</c:v>
                </c:pt>
                <c:pt idx="95">
                  <c:v>1/20/2020</c:v>
                </c:pt>
                <c:pt idx="96">
                  <c:v>1/21/2020</c:v>
                </c:pt>
                <c:pt idx="97">
                  <c:v>1/21/2020</c:v>
                </c:pt>
                <c:pt idx="98">
                  <c:v>1/21/2020</c:v>
                </c:pt>
                <c:pt idx="99">
                  <c:v>1/21/2020</c:v>
                </c:pt>
                <c:pt idx="100">
                  <c:v>1/22/2020</c:v>
                </c:pt>
                <c:pt idx="101">
                  <c:v>1/22/2020</c:v>
                </c:pt>
                <c:pt idx="102">
                  <c:v>1/22/2020</c:v>
                </c:pt>
                <c:pt idx="103">
                  <c:v>1/22/2020</c:v>
                </c:pt>
                <c:pt idx="104">
                  <c:v>1/22/2020</c:v>
                </c:pt>
                <c:pt idx="105">
                  <c:v>1/22/2020</c:v>
                </c:pt>
                <c:pt idx="106">
                  <c:v>1/22/2020</c:v>
                </c:pt>
                <c:pt idx="107">
                  <c:v>1/22/2020</c:v>
                </c:pt>
                <c:pt idx="108">
                  <c:v>1/22/2020</c:v>
                </c:pt>
                <c:pt idx="109">
                  <c:v>1/23/2020</c:v>
                </c:pt>
                <c:pt idx="110">
                  <c:v>1/23/2020</c:v>
                </c:pt>
                <c:pt idx="111">
                  <c:v>1/23/2020</c:v>
                </c:pt>
                <c:pt idx="112">
                  <c:v>1/23/2020</c:v>
                </c:pt>
                <c:pt idx="113">
                  <c:v>1/23/2020</c:v>
                </c:pt>
                <c:pt idx="114">
                  <c:v>1/23/2020</c:v>
                </c:pt>
                <c:pt idx="115">
                  <c:v>1/24/2020</c:v>
                </c:pt>
                <c:pt idx="116">
                  <c:v>1/24/2020</c:v>
                </c:pt>
                <c:pt idx="117">
                  <c:v>1/24/2020</c:v>
                </c:pt>
                <c:pt idx="118">
                  <c:v>1/25/2020</c:v>
                </c:pt>
                <c:pt idx="119">
                  <c:v>1/25/2020</c:v>
                </c:pt>
                <c:pt idx="120">
                  <c:v>1/25/2020</c:v>
                </c:pt>
                <c:pt idx="121">
                  <c:v>1/25/2020</c:v>
                </c:pt>
                <c:pt idx="122">
                  <c:v>1/25/2020</c:v>
                </c:pt>
                <c:pt idx="123">
                  <c:v>1/25/2020</c:v>
                </c:pt>
                <c:pt idx="124">
                  <c:v>1/26/2020</c:v>
                </c:pt>
                <c:pt idx="125">
                  <c:v>1/26/2020</c:v>
                </c:pt>
                <c:pt idx="126">
                  <c:v>1/26/2020</c:v>
                </c:pt>
                <c:pt idx="127">
                  <c:v>1/26/2020</c:v>
                </c:pt>
                <c:pt idx="128">
                  <c:v>1/26/2020</c:v>
                </c:pt>
                <c:pt idx="129">
                  <c:v>1/26/2020</c:v>
                </c:pt>
                <c:pt idx="130">
                  <c:v>1/26/2020</c:v>
                </c:pt>
                <c:pt idx="131">
                  <c:v>1/26/2020</c:v>
                </c:pt>
                <c:pt idx="132">
                  <c:v>1/26/2020</c:v>
                </c:pt>
                <c:pt idx="133">
                  <c:v>1/26/2020</c:v>
                </c:pt>
                <c:pt idx="134">
                  <c:v>1/27/2020</c:v>
                </c:pt>
                <c:pt idx="135">
                  <c:v>1/28/2020</c:v>
                </c:pt>
                <c:pt idx="136">
                  <c:v>1/28/2020</c:v>
                </c:pt>
                <c:pt idx="137">
                  <c:v>1/28/2020</c:v>
                </c:pt>
                <c:pt idx="138">
                  <c:v>1/29/2020</c:v>
                </c:pt>
                <c:pt idx="139">
                  <c:v>1/29/2020</c:v>
                </c:pt>
                <c:pt idx="140">
                  <c:v>1/29/2020</c:v>
                </c:pt>
                <c:pt idx="141">
                  <c:v>1/29/2020</c:v>
                </c:pt>
                <c:pt idx="142">
                  <c:v>1/29/2020</c:v>
                </c:pt>
                <c:pt idx="143">
                  <c:v>1/29/2020</c:v>
                </c:pt>
                <c:pt idx="144">
                  <c:v>1/30/2020</c:v>
                </c:pt>
                <c:pt idx="145">
                  <c:v>1/30/2020</c:v>
                </c:pt>
                <c:pt idx="146">
                  <c:v>1/30/2020</c:v>
                </c:pt>
                <c:pt idx="147">
                  <c:v>1/30/2020</c:v>
                </c:pt>
                <c:pt idx="148">
                  <c:v>1/30/2020</c:v>
                </c:pt>
                <c:pt idx="149">
                  <c:v>1/30/2020</c:v>
                </c:pt>
                <c:pt idx="150">
                  <c:v>1/30/2020</c:v>
                </c:pt>
                <c:pt idx="151">
                  <c:v>1/30/2020</c:v>
                </c:pt>
                <c:pt idx="152">
                  <c:v>1/30/2020</c:v>
                </c:pt>
                <c:pt idx="153">
                  <c:v>1/30/2020</c:v>
                </c:pt>
                <c:pt idx="154">
                  <c:v>1/31/2020</c:v>
                </c:pt>
                <c:pt idx="155">
                  <c:v>1/31/2020</c:v>
                </c:pt>
                <c:pt idx="156">
                  <c:v>1/31/2020</c:v>
                </c:pt>
                <c:pt idx="157">
                  <c:v>2/1/2020</c:v>
                </c:pt>
                <c:pt idx="158">
                  <c:v>2/1/2020</c:v>
                </c:pt>
                <c:pt idx="159">
                  <c:v>2/1/2020</c:v>
                </c:pt>
                <c:pt idx="160">
                  <c:v>2/2/2020</c:v>
                </c:pt>
                <c:pt idx="161">
                  <c:v>2/2/2020</c:v>
                </c:pt>
                <c:pt idx="162">
                  <c:v>2/2/2020</c:v>
                </c:pt>
                <c:pt idx="163">
                  <c:v>2/2/2020</c:v>
                </c:pt>
                <c:pt idx="164">
                  <c:v>2/2/2020</c:v>
                </c:pt>
                <c:pt idx="165">
                  <c:v>2/2/2020</c:v>
                </c:pt>
                <c:pt idx="166">
                  <c:v>2/3/2020</c:v>
                </c:pt>
                <c:pt idx="167">
                  <c:v>2/3/2020</c:v>
                </c:pt>
                <c:pt idx="168">
                  <c:v>2/4/2020</c:v>
                </c:pt>
                <c:pt idx="169">
                  <c:v>2/4/2020</c:v>
                </c:pt>
                <c:pt idx="170">
                  <c:v>2/4/2020</c:v>
                </c:pt>
                <c:pt idx="171">
                  <c:v>2/4/2020</c:v>
                </c:pt>
                <c:pt idx="172">
                  <c:v>2/4/2020</c:v>
                </c:pt>
                <c:pt idx="173">
                  <c:v>2/4/2020</c:v>
                </c:pt>
                <c:pt idx="174">
                  <c:v>2/4/2020</c:v>
                </c:pt>
                <c:pt idx="175">
                  <c:v>2/5/2020</c:v>
                </c:pt>
                <c:pt idx="176">
                  <c:v>2/5/2020</c:v>
                </c:pt>
                <c:pt idx="177">
                  <c:v>2/5/2020</c:v>
                </c:pt>
                <c:pt idx="178">
                  <c:v>2/5/2020</c:v>
                </c:pt>
                <c:pt idx="179">
                  <c:v>2/5/2020</c:v>
                </c:pt>
                <c:pt idx="180">
                  <c:v>2/5/2020</c:v>
                </c:pt>
                <c:pt idx="181">
                  <c:v>2/5/2020</c:v>
                </c:pt>
                <c:pt idx="182">
                  <c:v>2/6/2020</c:v>
                </c:pt>
                <c:pt idx="183">
                  <c:v>2/7/2020</c:v>
                </c:pt>
                <c:pt idx="184">
                  <c:v>2/7/2020</c:v>
                </c:pt>
                <c:pt idx="185">
                  <c:v>2/7/2020</c:v>
                </c:pt>
                <c:pt idx="186">
                  <c:v>2/7/2020</c:v>
                </c:pt>
                <c:pt idx="187">
                  <c:v>2/7/2020</c:v>
                </c:pt>
                <c:pt idx="188">
                  <c:v>2/7/2020</c:v>
                </c:pt>
                <c:pt idx="189">
                  <c:v>2/7/2020</c:v>
                </c:pt>
                <c:pt idx="190">
                  <c:v>2/8/2020</c:v>
                </c:pt>
                <c:pt idx="191">
                  <c:v>2/8/2020</c:v>
                </c:pt>
                <c:pt idx="192">
                  <c:v>2/9/2020</c:v>
                </c:pt>
                <c:pt idx="193">
                  <c:v>2/9/2020</c:v>
                </c:pt>
                <c:pt idx="194">
                  <c:v>2/9/2020</c:v>
                </c:pt>
                <c:pt idx="195">
                  <c:v>2/9/2020</c:v>
                </c:pt>
                <c:pt idx="196">
                  <c:v>2/9/2020</c:v>
                </c:pt>
                <c:pt idx="197">
                  <c:v>2/9/2020</c:v>
                </c:pt>
                <c:pt idx="198">
                  <c:v>2/10/2020</c:v>
                </c:pt>
                <c:pt idx="199">
                  <c:v>2/11/2020</c:v>
                </c:pt>
                <c:pt idx="200">
                  <c:v>2/11/2020</c:v>
                </c:pt>
                <c:pt idx="201">
                  <c:v>2/11/2020</c:v>
                </c:pt>
                <c:pt idx="202">
                  <c:v>2/11/2020</c:v>
                </c:pt>
                <c:pt idx="203">
                  <c:v>2/12/2020</c:v>
                </c:pt>
                <c:pt idx="204">
                  <c:v>2/12/2020</c:v>
                </c:pt>
                <c:pt idx="205">
                  <c:v>2/12/2020</c:v>
                </c:pt>
                <c:pt idx="206">
                  <c:v>2/12/2020</c:v>
                </c:pt>
                <c:pt idx="207">
                  <c:v>2/12/2020</c:v>
                </c:pt>
                <c:pt idx="208">
                  <c:v>2/12/2020</c:v>
                </c:pt>
                <c:pt idx="209">
                  <c:v>2/13/2020</c:v>
                </c:pt>
                <c:pt idx="210">
                  <c:v>2/13/2020</c:v>
                </c:pt>
                <c:pt idx="211">
                  <c:v>2/13/2020</c:v>
                </c:pt>
                <c:pt idx="212">
                  <c:v>2/13/2020</c:v>
                </c:pt>
                <c:pt idx="213">
                  <c:v>2/13/2020</c:v>
                </c:pt>
                <c:pt idx="214">
                  <c:v>2/13/2020</c:v>
                </c:pt>
                <c:pt idx="215">
                  <c:v>2/13/2020</c:v>
                </c:pt>
                <c:pt idx="216">
                  <c:v>2/13/2020</c:v>
                </c:pt>
                <c:pt idx="217">
                  <c:v>2/13/2020</c:v>
                </c:pt>
                <c:pt idx="218">
                  <c:v>2/13/2020</c:v>
                </c:pt>
                <c:pt idx="219">
                  <c:v>2/14/2020</c:v>
                </c:pt>
                <c:pt idx="220">
                  <c:v>2/14/2020</c:v>
                </c:pt>
                <c:pt idx="221">
                  <c:v>2/14/2020</c:v>
                </c:pt>
                <c:pt idx="222">
                  <c:v>2/15/2020</c:v>
                </c:pt>
                <c:pt idx="223">
                  <c:v>2/15/2020</c:v>
                </c:pt>
                <c:pt idx="224">
                  <c:v>2/15/2020</c:v>
                </c:pt>
                <c:pt idx="225">
                  <c:v>2/15/2020</c:v>
                </c:pt>
                <c:pt idx="226">
                  <c:v>2/15/2020</c:v>
                </c:pt>
                <c:pt idx="227">
                  <c:v>2/16/2020</c:v>
                </c:pt>
                <c:pt idx="228">
                  <c:v>2/16/2020</c:v>
                </c:pt>
                <c:pt idx="229">
                  <c:v>2/16/2020</c:v>
                </c:pt>
                <c:pt idx="230">
                  <c:v>2/16/2020</c:v>
                </c:pt>
                <c:pt idx="231">
                  <c:v>2/16/2020</c:v>
                </c:pt>
                <c:pt idx="232">
                  <c:v>2/16/2020</c:v>
                </c:pt>
                <c:pt idx="233">
                  <c:v>2/16/2020</c:v>
                </c:pt>
                <c:pt idx="234">
                  <c:v>2/16/2020</c:v>
                </c:pt>
                <c:pt idx="235">
                  <c:v>2/16/2020</c:v>
                </c:pt>
                <c:pt idx="236">
                  <c:v>2/16/2020</c:v>
                </c:pt>
                <c:pt idx="237">
                  <c:v>2/17/2020</c:v>
                </c:pt>
                <c:pt idx="238">
                  <c:v>2/17/2020</c:v>
                </c:pt>
                <c:pt idx="239">
                  <c:v>2/18/2020</c:v>
                </c:pt>
                <c:pt idx="240">
                  <c:v>2/18/2020</c:v>
                </c:pt>
                <c:pt idx="241">
                  <c:v>2/18/2020</c:v>
                </c:pt>
                <c:pt idx="242">
                  <c:v>2/18/2020</c:v>
                </c:pt>
                <c:pt idx="243">
                  <c:v>2/18/2020</c:v>
                </c:pt>
                <c:pt idx="244">
                  <c:v>2/18/2020</c:v>
                </c:pt>
                <c:pt idx="245">
                  <c:v>2/19/2020</c:v>
                </c:pt>
                <c:pt idx="246">
                  <c:v>2/19/2020</c:v>
                </c:pt>
                <c:pt idx="247">
                  <c:v>2/19/2020</c:v>
                </c:pt>
                <c:pt idx="248">
                  <c:v>2/19/2020</c:v>
                </c:pt>
                <c:pt idx="249">
                  <c:v>2/19/2020</c:v>
                </c:pt>
                <c:pt idx="250">
                  <c:v>2/19/2020</c:v>
                </c:pt>
                <c:pt idx="251">
                  <c:v>2/20/2020</c:v>
                </c:pt>
                <c:pt idx="252">
                  <c:v>2/20/2020</c:v>
                </c:pt>
                <c:pt idx="253">
                  <c:v>2/20/2020</c:v>
                </c:pt>
                <c:pt idx="254">
                  <c:v>2/21/2020</c:v>
                </c:pt>
                <c:pt idx="255">
                  <c:v>2/21/2020</c:v>
                </c:pt>
                <c:pt idx="256">
                  <c:v>2/22/2020</c:v>
                </c:pt>
                <c:pt idx="257">
                  <c:v>2/22/2020</c:v>
                </c:pt>
                <c:pt idx="258">
                  <c:v>2/23/2020</c:v>
                </c:pt>
                <c:pt idx="259">
                  <c:v>2/23/2020</c:v>
                </c:pt>
                <c:pt idx="260">
                  <c:v>2/23/2020</c:v>
                </c:pt>
                <c:pt idx="261">
                  <c:v>2/23/2020</c:v>
                </c:pt>
                <c:pt idx="262">
                  <c:v>2/23/2020</c:v>
                </c:pt>
                <c:pt idx="263">
                  <c:v>2/23/2020</c:v>
                </c:pt>
                <c:pt idx="264">
                  <c:v>2/23/2020</c:v>
                </c:pt>
                <c:pt idx="265">
                  <c:v>2/23/2020</c:v>
                </c:pt>
                <c:pt idx="266">
                  <c:v>2/23/2020</c:v>
                </c:pt>
                <c:pt idx="267">
                  <c:v>2/23/2020</c:v>
                </c:pt>
                <c:pt idx="268">
                  <c:v>2/23/2020</c:v>
                </c:pt>
                <c:pt idx="269">
                  <c:v>2/23/2020</c:v>
                </c:pt>
                <c:pt idx="270">
                  <c:v>2/23/2020</c:v>
                </c:pt>
                <c:pt idx="271">
                  <c:v>2/23/2020</c:v>
                </c:pt>
                <c:pt idx="272">
                  <c:v>2/23/2020</c:v>
                </c:pt>
                <c:pt idx="273">
                  <c:v>2/23/2020</c:v>
                </c:pt>
                <c:pt idx="274">
                  <c:v>2/23/2020</c:v>
                </c:pt>
                <c:pt idx="275">
                  <c:v>2/23/2020</c:v>
                </c:pt>
                <c:pt idx="276">
                  <c:v>2/23/2020</c:v>
                </c:pt>
                <c:pt idx="277">
                  <c:v>2/24/2020</c:v>
                </c:pt>
                <c:pt idx="278">
                  <c:v>2/24/2020</c:v>
                </c:pt>
                <c:pt idx="279">
                  <c:v>2/25/2020</c:v>
                </c:pt>
                <c:pt idx="280">
                  <c:v>2/25/2020</c:v>
                </c:pt>
                <c:pt idx="281">
                  <c:v>2/25/2020</c:v>
                </c:pt>
                <c:pt idx="282">
                  <c:v>2/26/2020</c:v>
                </c:pt>
                <c:pt idx="283">
                  <c:v>2/26/2020</c:v>
                </c:pt>
                <c:pt idx="284">
                  <c:v>2/26/2020</c:v>
                </c:pt>
                <c:pt idx="285">
                  <c:v>2/27/2020</c:v>
                </c:pt>
                <c:pt idx="286">
                  <c:v>2/27/2020</c:v>
                </c:pt>
                <c:pt idx="287">
                  <c:v>2/27/2020</c:v>
                </c:pt>
                <c:pt idx="288">
                  <c:v>2/28/2020</c:v>
                </c:pt>
                <c:pt idx="289">
                  <c:v>2/28/2020</c:v>
                </c:pt>
                <c:pt idx="290">
                  <c:v>2/28/2020</c:v>
                </c:pt>
                <c:pt idx="291">
                  <c:v>2/28/2020</c:v>
                </c:pt>
                <c:pt idx="292">
                  <c:v>2/28/2020</c:v>
                </c:pt>
                <c:pt idx="293">
                  <c:v>2/29/2020</c:v>
                </c:pt>
                <c:pt idx="294">
                  <c:v>2/29/2020</c:v>
                </c:pt>
                <c:pt idx="295">
                  <c:v>2/29/2020</c:v>
                </c:pt>
                <c:pt idx="296">
                  <c:v>2/29/2020</c:v>
                </c:pt>
                <c:pt idx="297">
                  <c:v>3/1/2020</c:v>
                </c:pt>
                <c:pt idx="298">
                  <c:v>3/2/2020</c:v>
                </c:pt>
                <c:pt idx="299">
                  <c:v>3/3/2020</c:v>
                </c:pt>
                <c:pt idx="300">
                  <c:v>3/4/2020</c:v>
                </c:pt>
                <c:pt idx="301">
                  <c:v>3/4/2020</c:v>
                </c:pt>
                <c:pt idx="302">
                  <c:v>3/4/2020</c:v>
                </c:pt>
                <c:pt idx="303">
                  <c:v>3/4/2020</c:v>
                </c:pt>
                <c:pt idx="304">
                  <c:v>3/4/2020</c:v>
                </c:pt>
                <c:pt idx="305">
                  <c:v>3/5/2020</c:v>
                </c:pt>
                <c:pt idx="306">
                  <c:v>3/6/2020</c:v>
                </c:pt>
                <c:pt idx="307">
                  <c:v>3/6/2020</c:v>
                </c:pt>
                <c:pt idx="308">
                  <c:v>3/6/2020</c:v>
                </c:pt>
                <c:pt idx="309">
                  <c:v>3/7/2020</c:v>
                </c:pt>
                <c:pt idx="310">
                  <c:v>3/7/2020</c:v>
                </c:pt>
                <c:pt idx="311">
                  <c:v>3/8/2020</c:v>
                </c:pt>
                <c:pt idx="312">
                  <c:v>3/8/2020</c:v>
                </c:pt>
                <c:pt idx="313">
                  <c:v>3/8/2020</c:v>
                </c:pt>
                <c:pt idx="314">
                  <c:v>3/8/2020</c:v>
                </c:pt>
                <c:pt idx="315">
                  <c:v>3/8/2020</c:v>
                </c:pt>
                <c:pt idx="316">
                  <c:v>3/8/2020</c:v>
                </c:pt>
                <c:pt idx="317">
                  <c:v>3/8/2020</c:v>
                </c:pt>
                <c:pt idx="318">
                  <c:v>3/8/2020</c:v>
                </c:pt>
                <c:pt idx="319">
                  <c:v>3/9/2020</c:v>
                </c:pt>
                <c:pt idx="320">
                  <c:v>3/9/2020</c:v>
                </c:pt>
                <c:pt idx="321">
                  <c:v>3/9/2020</c:v>
                </c:pt>
                <c:pt idx="322">
                  <c:v>3/9/2020</c:v>
                </c:pt>
                <c:pt idx="323">
                  <c:v>3/9/2020</c:v>
                </c:pt>
                <c:pt idx="324">
                  <c:v>3/10/2020</c:v>
                </c:pt>
                <c:pt idx="325">
                  <c:v>3/10/2020</c:v>
                </c:pt>
                <c:pt idx="326">
                  <c:v>3/10/2020</c:v>
                </c:pt>
                <c:pt idx="327">
                  <c:v>3/10/2020</c:v>
                </c:pt>
                <c:pt idx="328">
                  <c:v>3/11/2020</c:v>
                </c:pt>
                <c:pt idx="329">
                  <c:v>3/11/2020</c:v>
                </c:pt>
                <c:pt idx="330">
                  <c:v>3/11/2020</c:v>
                </c:pt>
                <c:pt idx="331">
                  <c:v>3/11/2020</c:v>
                </c:pt>
                <c:pt idx="332">
                  <c:v>3/11/2020</c:v>
                </c:pt>
                <c:pt idx="333">
                  <c:v>3/11/2020</c:v>
                </c:pt>
                <c:pt idx="334">
                  <c:v>3/11/2020</c:v>
                </c:pt>
                <c:pt idx="335">
                  <c:v>3/12/2020</c:v>
                </c:pt>
                <c:pt idx="336">
                  <c:v>3/12/2020</c:v>
                </c:pt>
                <c:pt idx="337">
                  <c:v>3/12/2020</c:v>
                </c:pt>
                <c:pt idx="338">
                  <c:v>3/12/2020</c:v>
                </c:pt>
                <c:pt idx="339">
                  <c:v>3/12/2020</c:v>
                </c:pt>
                <c:pt idx="340">
                  <c:v>3/12/2020</c:v>
                </c:pt>
                <c:pt idx="341">
                  <c:v>3/12/2020</c:v>
                </c:pt>
                <c:pt idx="342">
                  <c:v>3/13/2020</c:v>
                </c:pt>
                <c:pt idx="343">
                  <c:v>3/13/2020</c:v>
                </c:pt>
                <c:pt idx="344">
                  <c:v>3/13/2020</c:v>
                </c:pt>
                <c:pt idx="345">
                  <c:v>3/13/2020</c:v>
                </c:pt>
                <c:pt idx="346">
                  <c:v>3/13/2020</c:v>
                </c:pt>
                <c:pt idx="347">
                  <c:v>3/13/2020</c:v>
                </c:pt>
                <c:pt idx="348">
                  <c:v>3/13/2020</c:v>
                </c:pt>
                <c:pt idx="349">
                  <c:v>3/14/2020</c:v>
                </c:pt>
                <c:pt idx="350">
                  <c:v>3/14/2020</c:v>
                </c:pt>
                <c:pt idx="351">
                  <c:v>3/14/2020</c:v>
                </c:pt>
                <c:pt idx="352">
                  <c:v>3/14/2020</c:v>
                </c:pt>
                <c:pt idx="353">
                  <c:v>3/15/2020</c:v>
                </c:pt>
                <c:pt idx="354">
                  <c:v>3/15/2020</c:v>
                </c:pt>
                <c:pt idx="355">
                  <c:v>3/15/2020</c:v>
                </c:pt>
                <c:pt idx="356">
                  <c:v>3/15/2020</c:v>
                </c:pt>
                <c:pt idx="357">
                  <c:v>3/15/2020</c:v>
                </c:pt>
                <c:pt idx="358">
                  <c:v>3/16/2020</c:v>
                </c:pt>
                <c:pt idx="359">
                  <c:v>3/16/2020</c:v>
                </c:pt>
                <c:pt idx="360">
                  <c:v>3/16/2020</c:v>
                </c:pt>
                <c:pt idx="361">
                  <c:v>3/16/2020</c:v>
                </c:pt>
                <c:pt idx="362">
                  <c:v>3/16/2020</c:v>
                </c:pt>
                <c:pt idx="363">
                  <c:v>3/16/2020</c:v>
                </c:pt>
                <c:pt idx="364">
                  <c:v>3/16/2020</c:v>
                </c:pt>
                <c:pt idx="365">
                  <c:v>3/17/2020</c:v>
                </c:pt>
                <c:pt idx="366">
                  <c:v>3/19/2020</c:v>
                </c:pt>
                <c:pt idx="367">
                  <c:v>3/19/2020</c:v>
                </c:pt>
                <c:pt idx="368">
                  <c:v>3/19/2020</c:v>
                </c:pt>
                <c:pt idx="369">
                  <c:v>3/19/2020</c:v>
                </c:pt>
                <c:pt idx="370">
                  <c:v>3/20/2020</c:v>
                </c:pt>
                <c:pt idx="371">
                  <c:v>3/20/2020</c:v>
                </c:pt>
                <c:pt idx="372">
                  <c:v>3/20/2020</c:v>
                </c:pt>
                <c:pt idx="373">
                  <c:v>3/20/2020</c:v>
                </c:pt>
                <c:pt idx="374">
                  <c:v>3/22/2020</c:v>
                </c:pt>
                <c:pt idx="375">
                  <c:v>3/22/2020</c:v>
                </c:pt>
                <c:pt idx="376">
                  <c:v>3/22/2020</c:v>
                </c:pt>
                <c:pt idx="377">
                  <c:v>3/22/2020</c:v>
                </c:pt>
                <c:pt idx="378">
                  <c:v>3/22/2020</c:v>
                </c:pt>
                <c:pt idx="379">
                  <c:v>3/22/2020</c:v>
                </c:pt>
                <c:pt idx="380">
                  <c:v>3/22/2020</c:v>
                </c:pt>
                <c:pt idx="381">
                  <c:v>3/22/2020</c:v>
                </c:pt>
                <c:pt idx="382">
                  <c:v>3/22/2020</c:v>
                </c:pt>
                <c:pt idx="383">
                  <c:v>3/22/2020</c:v>
                </c:pt>
                <c:pt idx="384">
                  <c:v>3/22/2020</c:v>
                </c:pt>
                <c:pt idx="385">
                  <c:v>3/23/2020</c:v>
                </c:pt>
                <c:pt idx="386">
                  <c:v>3/23/2020</c:v>
                </c:pt>
                <c:pt idx="387">
                  <c:v>3/23/2020</c:v>
                </c:pt>
                <c:pt idx="388">
                  <c:v>3/23/2020</c:v>
                </c:pt>
                <c:pt idx="389">
                  <c:v>3/23/2020</c:v>
                </c:pt>
                <c:pt idx="390">
                  <c:v>3/23/2020</c:v>
                </c:pt>
                <c:pt idx="391">
                  <c:v>3/23/2020</c:v>
                </c:pt>
                <c:pt idx="392">
                  <c:v>3/23/2020</c:v>
                </c:pt>
                <c:pt idx="393">
                  <c:v>3/24/2020</c:v>
                </c:pt>
                <c:pt idx="394">
                  <c:v>3/24/2020</c:v>
                </c:pt>
                <c:pt idx="395">
                  <c:v>3/24/2020</c:v>
                </c:pt>
                <c:pt idx="396">
                  <c:v>3/24/2020</c:v>
                </c:pt>
                <c:pt idx="397">
                  <c:v>3/24/2020</c:v>
                </c:pt>
                <c:pt idx="398">
                  <c:v>3/24/2020</c:v>
                </c:pt>
                <c:pt idx="399">
                  <c:v>3/25/2020</c:v>
                </c:pt>
                <c:pt idx="400">
                  <c:v>3/25/2020</c:v>
                </c:pt>
                <c:pt idx="401">
                  <c:v>3/25/2020</c:v>
                </c:pt>
                <c:pt idx="402">
                  <c:v>3/25/2020</c:v>
                </c:pt>
                <c:pt idx="403">
                  <c:v>3/25/2020</c:v>
                </c:pt>
                <c:pt idx="404">
                  <c:v>3/25/2020</c:v>
                </c:pt>
                <c:pt idx="405">
                  <c:v>3/25/2020</c:v>
                </c:pt>
                <c:pt idx="406">
                  <c:v>3/25/2020</c:v>
                </c:pt>
                <c:pt idx="407">
                  <c:v>3/25/2020</c:v>
                </c:pt>
                <c:pt idx="408">
                  <c:v>3/25/2020</c:v>
                </c:pt>
                <c:pt idx="409">
                  <c:v>3/25/2020</c:v>
                </c:pt>
                <c:pt idx="410">
                  <c:v>3/25/2020</c:v>
                </c:pt>
                <c:pt idx="411">
                  <c:v>3/25/2020</c:v>
                </c:pt>
                <c:pt idx="412">
                  <c:v>3/25/2020</c:v>
                </c:pt>
                <c:pt idx="413">
                  <c:v>3/25/2020</c:v>
                </c:pt>
                <c:pt idx="414">
                  <c:v>3/25/2020</c:v>
                </c:pt>
                <c:pt idx="415">
                  <c:v>3/25/2020</c:v>
                </c:pt>
                <c:pt idx="416">
                  <c:v>3/26/2020</c:v>
                </c:pt>
                <c:pt idx="417">
                  <c:v>3/26/2020</c:v>
                </c:pt>
                <c:pt idx="418">
                  <c:v>3/26/2020</c:v>
                </c:pt>
                <c:pt idx="419">
                  <c:v>3/26/2020</c:v>
                </c:pt>
                <c:pt idx="420">
                  <c:v>3/27/2020</c:v>
                </c:pt>
                <c:pt idx="421">
                  <c:v>3/28/2020</c:v>
                </c:pt>
                <c:pt idx="422">
                  <c:v>3/28/2020</c:v>
                </c:pt>
                <c:pt idx="423">
                  <c:v>3/28/2020</c:v>
                </c:pt>
                <c:pt idx="424">
                  <c:v>3/28/2020</c:v>
                </c:pt>
                <c:pt idx="425">
                  <c:v>3/28/2020</c:v>
                </c:pt>
                <c:pt idx="426">
                  <c:v>3/28/2020</c:v>
                </c:pt>
                <c:pt idx="427">
                  <c:v>3/28/2020</c:v>
                </c:pt>
                <c:pt idx="428">
                  <c:v>3/28/2020</c:v>
                </c:pt>
                <c:pt idx="429">
                  <c:v>3/28/2020</c:v>
                </c:pt>
                <c:pt idx="430">
                  <c:v>3/29/2020</c:v>
                </c:pt>
                <c:pt idx="431">
                  <c:v>3/29/2020</c:v>
                </c:pt>
                <c:pt idx="432">
                  <c:v>3/29/2020</c:v>
                </c:pt>
                <c:pt idx="433">
                  <c:v>3/30/2020</c:v>
                </c:pt>
                <c:pt idx="434">
                  <c:v>3/30/2020</c:v>
                </c:pt>
                <c:pt idx="435">
                  <c:v>3/30/2020</c:v>
                </c:pt>
                <c:pt idx="436">
                  <c:v>3/30/2020</c:v>
                </c:pt>
                <c:pt idx="437">
                  <c:v>3/30/2020</c:v>
                </c:pt>
                <c:pt idx="438">
                  <c:v>3/30/2020</c:v>
                </c:pt>
                <c:pt idx="439">
                  <c:v>3/31/2020</c:v>
                </c:pt>
                <c:pt idx="440">
                  <c:v>3/31/2020</c:v>
                </c:pt>
                <c:pt idx="441">
                  <c:v>3/31/2020</c:v>
                </c:pt>
                <c:pt idx="442">
                  <c:v>4/1/2020</c:v>
                </c:pt>
                <c:pt idx="443">
                  <c:v>4/1/2020</c:v>
                </c:pt>
                <c:pt idx="444">
                  <c:v>4/1/2020</c:v>
                </c:pt>
                <c:pt idx="445">
                  <c:v>4/1/2020</c:v>
                </c:pt>
                <c:pt idx="446">
                  <c:v>4/1/2020</c:v>
                </c:pt>
                <c:pt idx="447">
                  <c:v>4/1/2020</c:v>
                </c:pt>
                <c:pt idx="448">
                  <c:v>4/1/2020</c:v>
                </c:pt>
                <c:pt idx="449">
                  <c:v>4/1/2020</c:v>
                </c:pt>
                <c:pt idx="450">
                  <c:v>4/1/2020</c:v>
                </c:pt>
                <c:pt idx="451">
                  <c:v>4/1/2020</c:v>
                </c:pt>
                <c:pt idx="452">
                  <c:v>4/1/2020</c:v>
                </c:pt>
                <c:pt idx="453">
                  <c:v>4/1/2020</c:v>
                </c:pt>
                <c:pt idx="454">
                  <c:v>4/2/2020</c:v>
                </c:pt>
                <c:pt idx="455">
                  <c:v>4/2/2020</c:v>
                </c:pt>
                <c:pt idx="456">
                  <c:v>4/2/2020</c:v>
                </c:pt>
                <c:pt idx="457">
                  <c:v>4/2/2020</c:v>
                </c:pt>
                <c:pt idx="458">
                  <c:v>4/2/2020</c:v>
                </c:pt>
                <c:pt idx="459">
                  <c:v>4/2/2020</c:v>
                </c:pt>
                <c:pt idx="460">
                  <c:v>4/2/2020</c:v>
                </c:pt>
                <c:pt idx="461">
                  <c:v>4/2/2020</c:v>
                </c:pt>
                <c:pt idx="462">
                  <c:v>4/3/2020</c:v>
                </c:pt>
                <c:pt idx="463">
                  <c:v>4/3/2020</c:v>
                </c:pt>
                <c:pt idx="464">
                  <c:v>4/3/2020</c:v>
                </c:pt>
                <c:pt idx="465">
                  <c:v>4/4/2020</c:v>
                </c:pt>
                <c:pt idx="466">
                  <c:v>4/4/2020</c:v>
                </c:pt>
                <c:pt idx="467">
                  <c:v>4/4/2020</c:v>
                </c:pt>
                <c:pt idx="468">
                  <c:v>4/4/2020</c:v>
                </c:pt>
                <c:pt idx="469">
                  <c:v>4/5/2020</c:v>
                </c:pt>
                <c:pt idx="470">
                  <c:v>4/5/2020</c:v>
                </c:pt>
                <c:pt idx="471">
                  <c:v>4/5/2020</c:v>
                </c:pt>
                <c:pt idx="472">
                  <c:v>4/6/2020</c:v>
                </c:pt>
                <c:pt idx="473">
                  <c:v>4/6/2020</c:v>
                </c:pt>
                <c:pt idx="474">
                  <c:v>4/6/2020</c:v>
                </c:pt>
                <c:pt idx="475">
                  <c:v>4/6/2020</c:v>
                </c:pt>
                <c:pt idx="476">
                  <c:v>4/6/2020</c:v>
                </c:pt>
                <c:pt idx="477">
                  <c:v>4/6/2020</c:v>
                </c:pt>
                <c:pt idx="478">
                  <c:v>4/6/2020</c:v>
                </c:pt>
                <c:pt idx="479">
                  <c:v>4/7/2020</c:v>
                </c:pt>
                <c:pt idx="480">
                  <c:v>4/7/2020</c:v>
                </c:pt>
                <c:pt idx="481">
                  <c:v>4/9/2020</c:v>
                </c:pt>
                <c:pt idx="482">
                  <c:v>4/9/2020</c:v>
                </c:pt>
                <c:pt idx="483">
                  <c:v>4/10/2020</c:v>
                </c:pt>
                <c:pt idx="484">
                  <c:v>4/10/2020</c:v>
                </c:pt>
                <c:pt idx="485">
                  <c:v>4/10/2020</c:v>
                </c:pt>
                <c:pt idx="486">
                  <c:v>4/10/2020</c:v>
                </c:pt>
                <c:pt idx="487">
                  <c:v>4/10/2020</c:v>
                </c:pt>
                <c:pt idx="488">
                  <c:v>4/11/2020</c:v>
                </c:pt>
                <c:pt idx="489">
                  <c:v>4/11/2020</c:v>
                </c:pt>
                <c:pt idx="490">
                  <c:v>4/12/2020</c:v>
                </c:pt>
                <c:pt idx="491">
                  <c:v>4/12/2020</c:v>
                </c:pt>
                <c:pt idx="492">
                  <c:v>4/12/2020</c:v>
                </c:pt>
                <c:pt idx="493">
                  <c:v>4/13/2020</c:v>
                </c:pt>
                <c:pt idx="494">
                  <c:v>4/13/2020</c:v>
                </c:pt>
                <c:pt idx="495">
                  <c:v>4/13/2020</c:v>
                </c:pt>
                <c:pt idx="496">
                  <c:v>4/13/2020</c:v>
                </c:pt>
                <c:pt idx="497">
                  <c:v>4/13/2020</c:v>
                </c:pt>
                <c:pt idx="498">
                  <c:v>4/13/2020</c:v>
                </c:pt>
                <c:pt idx="499">
                  <c:v>4/14/2020</c:v>
                </c:pt>
                <c:pt idx="500">
                  <c:v>4/14/2020</c:v>
                </c:pt>
                <c:pt idx="501">
                  <c:v>4/15/2020</c:v>
                </c:pt>
                <c:pt idx="502">
                  <c:v>4/15/2020</c:v>
                </c:pt>
                <c:pt idx="503">
                  <c:v>4/15/2020</c:v>
                </c:pt>
                <c:pt idx="504">
                  <c:v>4/15/2020</c:v>
                </c:pt>
                <c:pt idx="505">
                  <c:v>4/15/2020</c:v>
                </c:pt>
                <c:pt idx="506">
                  <c:v>4/15/2020</c:v>
                </c:pt>
                <c:pt idx="507">
                  <c:v>4/16/2020</c:v>
                </c:pt>
                <c:pt idx="508">
                  <c:v>4/16/2020</c:v>
                </c:pt>
                <c:pt idx="509">
                  <c:v>4/16/2020</c:v>
                </c:pt>
                <c:pt idx="510">
                  <c:v>4/16/2020</c:v>
                </c:pt>
                <c:pt idx="511">
                  <c:v>4/16/2020</c:v>
                </c:pt>
                <c:pt idx="512">
                  <c:v>4/17/2020</c:v>
                </c:pt>
                <c:pt idx="513">
                  <c:v>4/17/2020</c:v>
                </c:pt>
                <c:pt idx="514">
                  <c:v>4/18/2020</c:v>
                </c:pt>
                <c:pt idx="515">
                  <c:v>4/18/2020</c:v>
                </c:pt>
                <c:pt idx="516">
                  <c:v>4/18/2020</c:v>
                </c:pt>
                <c:pt idx="517">
                  <c:v>4/18/2020</c:v>
                </c:pt>
                <c:pt idx="518">
                  <c:v>4/18/2020</c:v>
                </c:pt>
                <c:pt idx="519">
                  <c:v>4/18/2020</c:v>
                </c:pt>
                <c:pt idx="520">
                  <c:v>4/18/2020</c:v>
                </c:pt>
                <c:pt idx="521">
                  <c:v>4/18/2020</c:v>
                </c:pt>
                <c:pt idx="522">
                  <c:v>4/18/2020</c:v>
                </c:pt>
                <c:pt idx="523">
                  <c:v>4/18/2020</c:v>
                </c:pt>
                <c:pt idx="524">
                  <c:v>4/20/2020</c:v>
                </c:pt>
                <c:pt idx="525">
                  <c:v>4/20/2020</c:v>
                </c:pt>
                <c:pt idx="526">
                  <c:v>4/20/2020</c:v>
                </c:pt>
                <c:pt idx="527">
                  <c:v>4/21/2020</c:v>
                </c:pt>
                <c:pt idx="528">
                  <c:v>4/21/2020</c:v>
                </c:pt>
                <c:pt idx="529">
                  <c:v>4/22/2020</c:v>
                </c:pt>
                <c:pt idx="530">
                  <c:v>4/22/2020</c:v>
                </c:pt>
                <c:pt idx="531">
                  <c:v>4/23/2020</c:v>
                </c:pt>
                <c:pt idx="532">
                  <c:v>4/23/2020</c:v>
                </c:pt>
                <c:pt idx="533">
                  <c:v>4/24/2020</c:v>
                </c:pt>
                <c:pt idx="534">
                  <c:v>4/26/2020</c:v>
                </c:pt>
                <c:pt idx="535">
                  <c:v>4/27/2020</c:v>
                </c:pt>
                <c:pt idx="536">
                  <c:v>4/27/2020</c:v>
                </c:pt>
                <c:pt idx="537">
                  <c:v>4/27/2020</c:v>
                </c:pt>
                <c:pt idx="538">
                  <c:v>4/27/2020</c:v>
                </c:pt>
                <c:pt idx="539">
                  <c:v>4/27/2020</c:v>
                </c:pt>
                <c:pt idx="540">
                  <c:v>4/27/2020</c:v>
                </c:pt>
                <c:pt idx="541">
                  <c:v>4/28/2020</c:v>
                </c:pt>
                <c:pt idx="542">
                  <c:v>4/29/2020</c:v>
                </c:pt>
                <c:pt idx="543">
                  <c:v>4/29/2020</c:v>
                </c:pt>
                <c:pt idx="544">
                  <c:v>4/29/2020</c:v>
                </c:pt>
                <c:pt idx="545">
                  <c:v>4/30/2020</c:v>
                </c:pt>
                <c:pt idx="546">
                  <c:v>4/30/2020</c:v>
                </c:pt>
                <c:pt idx="547">
                  <c:v>4/30/2020</c:v>
                </c:pt>
                <c:pt idx="548">
                  <c:v>4/30/2020</c:v>
                </c:pt>
                <c:pt idx="549">
                  <c:v>4/30/2020</c:v>
                </c:pt>
                <c:pt idx="550">
                  <c:v>4/30/2020</c:v>
                </c:pt>
                <c:pt idx="551">
                  <c:v>4/30/2020</c:v>
                </c:pt>
                <c:pt idx="552">
                  <c:v>4/30/2020</c:v>
                </c:pt>
                <c:pt idx="553">
                  <c:v>5/1/2020</c:v>
                </c:pt>
                <c:pt idx="554">
                  <c:v>5/2/2020</c:v>
                </c:pt>
                <c:pt idx="555">
                  <c:v>5/4/2020</c:v>
                </c:pt>
                <c:pt idx="556">
                  <c:v>5/4/2020</c:v>
                </c:pt>
                <c:pt idx="557">
                  <c:v>5/5/2020</c:v>
                </c:pt>
                <c:pt idx="558">
                  <c:v>5/7/2020</c:v>
                </c:pt>
                <c:pt idx="559">
                  <c:v>5/9/2020</c:v>
                </c:pt>
                <c:pt idx="560">
                  <c:v>5/9/2020</c:v>
                </c:pt>
                <c:pt idx="561">
                  <c:v>5/9/2020</c:v>
                </c:pt>
                <c:pt idx="562">
                  <c:v>5/10/2020</c:v>
                </c:pt>
                <c:pt idx="563">
                  <c:v>5/10/2020</c:v>
                </c:pt>
                <c:pt idx="564">
                  <c:v>5/10/2020</c:v>
                </c:pt>
                <c:pt idx="565">
                  <c:v>5/10/2020</c:v>
                </c:pt>
                <c:pt idx="566">
                  <c:v>5/10/2020</c:v>
                </c:pt>
                <c:pt idx="567">
                  <c:v>5/11/2020</c:v>
                </c:pt>
                <c:pt idx="568">
                  <c:v>5/11/2020</c:v>
                </c:pt>
                <c:pt idx="569">
                  <c:v>5/11/2020</c:v>
                </c:pt>
                <c:pt idx="570">
                  <c:v>5/11/2020</c:v>
                </c:pt>
                <c:pt idx="571">
                  <c:v>5/12/2020</c:v>
                </c:pt>
                <c:pt idx="572">
                  <c:v>5/12/2020</c:v>
                </c:pt>
                <c:pt idx="573">
                  <c:v>5/13/2020</c:v>
                </c:pt>
                <c:pt idx="574">
                  <c:v>5/13/2020</c:v>
                </c:pt>
                <c:pt idx="575">
                  <c:v>5/13/2020</c:v>
                </c:pt>
                <c:pt idx="576">
                  <c:v>5/13/2020</c:v>
                </c:pt>
                <c:pt idx="577">
                  <c:v>5/13/2020</c:v>
                </c:pt>
                <c:pt idx="578">
                  <c:v>5/14/2020</c:v>
                </c:pt>
                <c:pt idx="579">
                  <c:v>5/14/2020</c:v>
                </c:pt>
                <c:pt idx="580">
                  <c:v>5/14/2020</c:v>
                </c:pt>
                <c:pt idx="581">
                  <c:v>5/14/2020</c:v>
                </c:pt>
                <c:pt idx="582">
                  <c:v>5/16/2020</c:v>
                </c:pt>
                <c:pt idx="583">
                  <c:v>5/16/2020</c:v>
                </c:pt>
                <c:pt idx="584">
                  <c:v>5/16/2020</c:v>
                </c:pt>
                <c:pt idx="585">
                  <c:v>5/17/2020</c:v>
                </c:pt>
                <c:pt idx="586">
                  <c:v>5/17/2020</c:v>
                </c:pt>
                <c:pt idx="587">
                  <c:v>5/17/2020</c:v>
                </c:pt>
                <c:pt idx="588">
                  <c:v>5/19/2020</c:v>
                </c:pt>
                <c:pt idx="589">
                  <c:v>5/19/2020</c:v>
                </c:pt>
                <c:pt idx="590">
                  <c:v>5/19/2020</c:v>
                </c:pt>
                <c:pt idx="591">
                  <c:v>5/21/2020</c:v>
                </c:pt>
                <c:pt idx="592">
                  <c:v>5/22/2020</c:v>
                </c:pt>
                <c:pt idx="593">
                  <c:v>5/22/2020</c:v>
                </c:pt>
                <c:pt idx="594">
                  <c:v>5/22/2020</c:v>
                </c:pt>
                <c:pt idx="595">
                  <c:v>5/24/2020</c:v>
                </c:pt>
                <c:pt idx="596">
                  <c:v>5/24/2020</c:v>
                </c:pt>
                <c:pt idx="597">
                  <c:v>5/24/2020</c:v>
                </c:pt>
                <c:pt idx="598">
                  <c:v>5/24/2020</c:v>
                </c:pt>
                <c:pt idx="599">
                  <c:v>5/25/2020</c:v>
                </c:pt>
                <c:pt idx="600">
                  <c:v>5/25/2020</c:v>
                </c:pt>
                <c:pt idx="601">
                  <c:v>5/26/2020</c:v>
                </c:pt>
                <c:pt idx="602">
                  <c:v>5/27/2020</c:v>
                </c:pt>
                <c:pt idx="603">
                  <c:v>5/28/2020</c:v>
                </c:pt>
                <c:pt idx="604">
                  <c:v>5/28/2020</c:v>
                </c:pt>
                <c:pt idx="605">
                  <c:v>5/28/2020</c:v>
                </c:pt>
                <c:pt idx="606">
                  <c:v>5/28/2020</c:v>
                </c:pt>
                <c:pt idx="607">
                  <c:v>5/28/2020</c:v>
                </c:pt>
                <c:pt idx="608">
                  <c:v>5/28/2020</c:v>
                </c:pt>
                <c:pt idx="609">
                  <c:v>5/28/2020</c:v>
                </c:pt>
                <c:pt idx="610">
                  <c:v>5/28/2020</c:v>
                </c:pt>
                <c:pt idx="611">
                  <c:v>5/28/2020</c:v>
                </c:pt>
                <c:pt idx="612">
                  <c:v>5/28/2020</c:v>
                </c:pt>
                <c:pt idx="613">
                  <c:v>5/28/2020</c:v>
                </c:pt>
                <c:pt idx="614">
                  <c:v>5/28/2020</c:v>
                </c:pt>
                <c:pt idx="615">
                  <c:v>5/28/2020</c:v>
                </c:pt>
                <c:pt idx="616">
                  <c:v>5/28/2020</c:v>
                </c:pt>
                <c:pt idx="617">
                  <c:v>5/28/2020</c:v>
                </c:pt>
                <c:pt idx="618">
                  <c:v>5/28/2020</c:v>
                </c:pt>
                <c:pt idx="619">
                  <c:v>5/28/2020</c:v>
                </c:pt>
                <c:pt idx="620">
                  <c:v>5/28/2020</c:v>
                </c:pt>
                <c:pt idx="621">
                  <c:v>5/28/2020</c:v>
                </c:pt>
                <c:pt idx="622">
                  <c:v>5/28/2020</c:v>
                </c:pt>
                <c:pt idx="623">
                  <c:v>5/28/2020</c:v>
                </c:pt>
                <c:pt idx="624">
                  <c:v>5/29/2020</c:v>
                </c:pt>
                <c:pt idx="625">
                  <c:v>5/29/2020</c:v>
                </c:pt>
                <c:pt idx="626">
                  <c:v>5/29/2020</c:v>
                </c:pt>
                <c:pt idx="627">
                  <c:v>5/30/2020</c:v>
                </c:pt>
                <c:pt idx="628">
                  <c:v>5/30/2020</c:v>
                </c:pt>
                <c:pt idx="629">
                  <c:v>5/30/2020</c:v>
                </c:pt>
                <c:pt idx="630">
                  <c:v>5/30/2020</c:v>
                </c:pt>
                <c:pt idx="631">
                  <c:v>5/30/2020</c:v>
                </c:pt>
                <c:pt idx="632">
                  <c:v>5/30/2020</c:v>
                </c:pt>
                <c:pt idx="633">
                  <c:v>5/30/2020</c:v>
                </c:pt>
                <c:pt idx="634">
                  <c:v>5/30/2020</c:v>
                </c:pt>
                <c:pt idx="635">
                  <c:v>5/30/2020</c:v>
                </c:pt>
                <c:pt idx="636">
                  <c:v>5/30/2020</c:v>
                </c:pt>
                <c:pt idx="637">
                  <c:v>5/31/2020</c:v>
                </c:pt>
                <c:pt idx="638">
                  <c:v>5/31/2020</c:v>
                </c:pt>
                <c:pt idx="639">
                  <c:v>5/31/2020</c:v>
                </c:pt>
                <c:pt idx="640">
                  <c:v>5/31/2020</c:v>
                </c:pt>
                <c:pt idx="641">
                  <c:v>6/1/2020</c:v>
                </c:pt>
                <c:pt idx="642">
                  <c:v>6/1/2020</c:v>
                </c:pt>
                <c:pt idx="643">
                  <c:v>6/2/2020</c:v>
                </c:pt>
                <c:pt idx="644">
                  <c:v>6/2/2020</c:v>
                </c:pt>
                <c:pt idx="645">
                  <c:v>6/2/2020</c:v>
                </c:pt>
                <c:pt idx="646">
                  <c:v>6/2/2020</c:v>
                </c:pt>
                <c:pt idx="647">
                  <c:v>6/2/2020</c:v>
                </c:pt>
                <c:pt idx="648">
                  <c:v>6/2/2020</c:v>
                </c:pt>
                <c:pt idx="649">
                  <c:v>6/3/2020</c:v>
                </c:pt>
                <c:pt idx="650">
                  <c:v>6/3/2020</c:v>
                </c:pt>
                <c:pt idx="651">
                  <c:v>6/3/2020</c:v>
                </c:pt>
                <c:pt idx="652">
                  <c:v>6/3/2020</c:v>
                </c:pt>
                <c:pt idx="653">
                  <c:v>6/3/2020</c:v>
                </c:pt>
                <c:pt idx="654">
                  <c:v>6/3/2020</c:v>
                </c:pt>
                <c:pt idx="655">
                  <c:v>6/3/2020</c:v>
                </c:pt>
                <c:pt idx="656">
                  <c:v>6/3/2020</c:v>
                </c:pt>
                <c:pt idx="657">
                  <c:v>6/4/2020</c:v>
                </c:pt>
                <c:pt idx="658">
                  <c:v>6/4/2020</c:v>
                </c:pt>
                <c:pt idx="659">
                  <c:v>6/4/2020</c:v>
                </c:pt>
                <c:pt idx="660">
                  <c:v>6/4/2020</c:v>
                </c:pt>
                <c:pt idx="661">
                  <c:v>6/5/2020</c:v>
                </c:pt>
                <c:pt idx="662">
                  <c:v>6/5/2020</c:v>
                </c:pt>
                <c:pt idx="663">
                  <c:v>6/6/2020</c:v>
                </c:pt>
                <c:pt idx="664">
                  <c:v>6/6/2020</c:v>
                </c:pt>
                <c:pt idx="665">
                  <c:v>6/7/2020</c:v>
                </c:pt>
                <c:pt idx="666">
                  <c:v>6/7/2020</c:v>
                </c:pt>
                <c:pt idx="667">
                  <c:v>6/10/2020</c:v>
                </c:pt>
                <c:pt idx="668">
                  <c:v>6/11/2020</c:v>
                </c:pt>
                <c:pt idx="669">
                  <c:v>6/11/2020</c:v>
                </c:pt>
                <c:pt idx="670">
                  <c:v>6/11/2020</c:v>
                </c:pt>
                <c:pt idx="671">
                  <c:v>6/12/2020</c:v>
                </c:pt>
                <c:pt idx="672">
                  <c:v>6/12/2020</c:v>
                </c:pt>
                <c:pt idx="673">
                  <c:v>6/12/2020</c:v>
                </c:pt>
                <c:pt idx="674">
                  <c:v>6/12/2020</c:v>
                </c:pt>
                <c:pt idx="675">
                  <c:v>6/12/2020</c:v>
                </c:pt>
                <c:pt idx="676">
                  <c:v>6/13/2020</c:v>
                </c:pt>
                <c:pt idx="677">
                  <c:v>6/13/2020</c:v>
                </c:pt>
                <c:pt idx="678">
                  <c:v>6/13/2020</c:v>
                </c:pt>
                <c:pt idx="679">
                  <c:v>6/15/2020</c:v>
                </c:pt>
                <c:pt idx="680">
                  <c:v>6/15/2020</c:v>
                </c:pt>
                <c:pt idx="681">
                  <c:v>6/15/2020</c:v>
                </c:pt>
                <c:pt idx="682">
                  <c:v>6/15/2020</c:v>
                </c:pt>
                <c:pt idx="683">
                  <c:v>6/15/2020</c:v>
                </c:pt>
                <c:pt idx="684">
                  <c:v>6/15/2020</c:v>
                </c:pt>
                <c:pt idx="685">
                  <c:v>6/16/2020</c:v>
                </c:pt>
                <c:pt idx="686">
                  <c:v>6/16/2020</c:v>
                </c:pt>
                <c:pt idx="687">
                  <c:v>6/20/2020</c:v>
                </c:pt>
                <c:pt idx="688">
                  <c:v>6/21/2020</c:v>
                </c:pt>
                <c:pt idx="689">
                  <c:v>6/21/2020</c:v>
                </c:pt>
                <c:pt idx="691">
                  <c:v>6/21/2020</c:v>
                </c:pt>
                <c:pt idx="692">
                  <c:v>6/22/2020</c:v>
                </c:pt>
                <c:pt idx="693">
                  <c:v>6/22/2020</c:v>
                </c:pt>
                <c:pt idx="694">
                  <c:v>6/24/2020</c:v>
                </c:pt>
                <c:pt idx="695">
                  <c:v>6/24/2020</c:v>
                </c:pt>
                <c:pt idx="696">
                  <c:v>6/24/2020</c:v>
                </c:pt>
                <c:pt idx="697">
                  <c:v>6/24/2020</c:v>
                </c:pt>
                <c:pt idx="698">
                  <c:v>6/24/2020</c:v>
                </c:pt>
                <c:pt idx="699">
                  <c:v>6/24/2020</c:v>
                </c:pt>
                <c:pt idx="700">
                  <c:v>6/25/2020</c:v>
                </c:pt>
                <c:pt idx="701">
                  <c:v>6/26/2020</c:v>
                </c:pt>
                <c:pt idx="702">
                  <c:v>6/26/2020</c:v>
                </c:pt>
                <c:pt idx="703">
                  <c:v>6/26/2020</c:v>
                </c:pt>
                <c:pt idx="704">
                  <c:v>6/26/2020</c:v>
                </c:pt>
                <c:pt idx="705">
                  <c:v>6/26/2020</c:v>
                </c:pt>
                <c:pt idx="706">
                  <c:v>6/26/2020</c:v>
                </c:pt>
                <c:pt idx="707">
                  <c:v>6/26/2020</c:v>
                </c:pt>
                <c:pt idx="708">
                  <c:v>6/27/2020</c:v>
                </c:pt>
                <c:pt idx="709">
                  <c:v>6/27/2020</c:v>
                </c:pt>
                <c:pt idx="710">
                  <c:v>6/27/2020</c:v>
                </c:pt>
                <c:pt idx="711">
                  <c:v>6/27/2020</c:v>
                </c:pt>
                <c:pt idx="712">
                  <c:v>6/27/2020</c:v>
                </c:pt>
                <c:pt idx="713">
                  <c:v>6/28/2020</c:v>
                </c:pt>
                <c:pt idx="714">
                  <c:v>6/28/2020</c:v>
                </c:pt>
                <c:pt idx="715">
                  <c:v>6/28/2020</c:v>
                </c:pt>
                <c:pt idx="716">
                  <c:v>6/28/2020</c:v>
                </c:pt>
                <c:pt idx="717">
                  <c:v>6/28/2020</c:v>
                </c:pt>
                <c:pt idx="718">
                  <c:v>6/29/2020</c:v>
                </c:pt>
                <c:pt idx="719">
                  <c:v>6/29/2020</c:v>
                </c:pt>
                <c:pt idx="720">
                  <c:v>6/29/2020</c:v>
                </c:pt>
                <c:pt idx="721">
                  <c:v>6/30/2020</c:v>
                </c:pt>
                <c:pt idx="722">
                  <c:v>6/30/2020</c:v>
                </c:pt>
                <c:pt idx="723">
                  <c:v>7/1/2020</c:v>
                </c:pt>
                <c:pt idx="724">
                  <c:v>7/2/2020</c:v>
                </c:pt>
                <c:pt idx="725">
                  <c:v>7/2/2020</c:v>
                </c:pt>
                <c:pt idx="726">
                  <c:v>7/2/2020</c:v>
                </c:pt>
                <c:pt idx="727">
                  <c:v>7/2/2020</c:v>
                </c:pt>
                <c:pt idx="728">
                  <c:v>7/3/2020</c:v>
                </c:pt>
                <c:pt idx="729">
                  <c:v>7/3/2020</c:v>
                </c:pt>
                <c:pt idx="730">
                  <c:v>7/3/2020</c:v>
                </c:pt>
                <c:pt idx="731">
                  <c:v>7/3/2020</c:v>
                </c:pt>
                <c:pt idx="732">
                  <c:v>7/3/2020</c:v>
                </c:pt>
                <c:pt idx="733">
                  <c:v>7/3/2020</c:v>
                </c:pt>
                <c:pt idx="734">
                  <c:v>7/3/2020</c:v>
                </c:pt>
                <c:pt idx="735">
                  <c:v>7/3/2020</c:v>
                </c:pt>
                <c:pt idx="736">
                  <c:v>7/3/2020</c:v>
                </c:pt>
                <c:pt idx="737">
                  <c:v>7/3/2020</c:v>
                </c:pt>
                <c:pt idx="738">
                  <c:v>7/3/2020</c:v>
                </c:pt>
                <c:pt idx="739">
                  <c:v>7/3/2020</c:v>
                </c:pt>
                <c:pt idx="740">
                  <c:v>7/3/2020</c:v>
                </c:pt>
                <c:pt idx="741">
                  <c:v>7/3/2020</c:v>
                </c:pt>
                <c:pt idx="742">
                  <c:v>7/5/2020</c:v>
                </c:pt>
                <c:pt idx="743">
                  <c:v>7/5/2020</c:v>
                </c:pt>
                <c:pt idx="744">
                  <c:v>7/6/2020</c:v>
                </c:pt>
                <c:pt idx="745">
                  <c:v>7/7/2020</c:v>
                </c:pt>
                <c:pt idx="746">
                  <c:v>7/8/2020</c:v>
                </c:pt>
                <c:pt idx="747">
                  <c:v>7/9/2020</c:v>
                </c:pt>
                <c:pt idx="748">
                  <c:v>7/9/2020</c:v>
                </c:pt>
                <c:pt idx="749">
                  <c:v>7/10/2020</c:v>
                </c:pt>
                <c:pt idx="750">
                  <c:v>7/10/2020</c:v>
                </c:pt>
                <c:pt idx="751">
                  <c:v>7/11/2020</c:v>
                </c:pt>
                <c:pt idx="752">
                  <c:v>7/12/2020</c:v>
                </c:pt>
                <c:pt idx="753">
                  <c:v>7/12/2020</c:v>
                </c:pt>
                <c:pt idx="754">
                  <c:v>7/12/2020</c:v>
                </c:pt>
                <c:pt idx="755">
                  <c:v>7/13/2020</c:v>
                </c:pt>
                <c:pt idx="756">
                  <c:v>7/13/2020</c:v>
                </c:pt>
                <c:pt idx="757">
                  <c:v>7/13/2020</c:v>
                </c:pt>
                <c:pt idx="758">
                  <c:v>7/13/2020</c:v>
                </c:pt>
                <c:pt idx="759">
                  <c:v>7/14/2020</c:v>
                </c:pt>
                <c:pt idx="760">
                  <c:v>7/15/2020</c:v>
                </c:pt>
                <c:pt idx="761">
                  <c:v>7/15/2020</c:v>
                </c:pt>
                <c:pt idx="762">
                  <c:v>7/16/2020</c:v>
                </c:pt>
                <c:pt idx="763">
                  <c:v>7/16/2020</c:v>
                </c:pt>
                <c:pt idx="764">
                  <c:v>7/17/2020</c:v>
                </c:pt>
                <c:pt idx="765">
                  <c:v>7/18/2020</c:v>
                </c:pt>
                <c:pt idx="766">
                  <c:v>7/20/2020</c:v>
                </c:pt>
                <c:pt idx="767">
                  <c:v>7/21/2020</c:v>
                </c:pt>
                <c:pt idx="768">
                  <c:v>7/22/2020</c:v>
                </c:pt>
                <c:pt idx="769">
                  <c:v>7/23/2020</c:v>
                </c:pt>
                <c:pt idx="770">
                  <c:v>7/23/2020</c:v>
                </c:pt>
                <c:pt idx="771">
                  <c:v>7/24/2020</c:v>
                </c:pt>
                <c:pt idx="772">
                  <c:v>7/24/2020</c:v>
                </c:pt>
                <c:pt idx="773">
                  <c:v>7/24/2020</c:v>
                </c:pt>
                <c:pt idx="774">
                  <c:v>7/25/2020</c:v>
                </c:pt>
                <c:pt idx="775">
                  <c:v>7/25/2020</c:v>
                </c:pt>
                <c:pt idx="776">
                  <c:v>7/26/2020</c:v>
                </c:pt>
                <c:pt idx="777">
                  <c:v>7/26/2020</c:v>
                </c:pt>
                <c:pt idx="778">
                  <c:v>7/27/2020</c:v>
                </c:pt>
                <c:pt idx="779">
                  <c:v>7/27/2020</c:v>
                </c:pt>
                <c:pt idx="780">
                  <c:v>7/27/2020</c:v>
                </c:pt>
                <c:pt idx="781">
                  <c:v>7/27/2020</c:v>
                </c:pt>
                <c:pt idx="782">
                  <c:v>7/27/2020</c:v>
                </c:pt>
                <c:pt idx="783">
                  <c:v>7/29/2020</c:v>
                </c:pt>
                <c:pt idx="784">
                  <c:v>7/30/2020</c:v>
                </c:pt>
                <c:pt idx="785">
                  <c:v>7/30/2020</c:v>
                </c:pt>
                <c:pt idx="786">
                  <c:v>7/30/2020</c:v>
                </c:pt>
                <c:pt idx="787">
                  <c:v>7/30/2020</c:v>
                </c:pt>
                <c:pt idx="788">
                  <c:v>7/30/2020</c:v>
                </c:pt>
                <c:pt idx="789">
                  <c:v>7/31/2020</c:v>
                </c:pt>
                <c:pt idx="790">
                  <c:v>7/31/2020</c:v>
                </c:pt>
                <c:pt idx="791">
                  <c:v>7/31/2020</c:v>
                </c:pt>
                <c:pt idx="792">
                  <c:v>8/1/2020</c:v>
                </c:pt>
                <c:pt idx="793">
                  <c:v>8/1/2020</c:v>
                </c:pt>
                <c:pt idx="794">
                  <c:v>8/2/2020</c:v>
                </c:pt>
                <c:pt idx="795">
                  <c:v>8/4/2020</c:v>
                </c:pt>
                <c:pt idx="796">
                  <c:v>8/4/2020</c:v>
                </c:pt>
                <c:pt idx="797">
                  <c:v>8/5/2020</c:v>
                </c:pt>
                <c:pt idx="798">
                  <c:v>8/5/2020</c:v>
                </c:pt>
                <c:pt idx="799">
                  <c:v>8/5/2020</c:v>
                </c:pt>
                <c:pt idx="800">
                  <c:v>8/5/2020</c:v>
                </c:pt>
                <c:pt idx="801">
                  <c:v>8/6/2020</c:v>
                </c:pt>
                <c:pt idx="802">
                  <c:v>8/6/2020</c:v>
                </c:pt>
                <c:pt idx="803">
                  <c:v>8/7/2020</c:v>
                </c:pt>
                <c:pt idx="804">
                  <c:v>8/14/2020</c:v>
                </c:pt>
                <c:pt idx="805">
                  <c:v>8/15/2020</c:v>
                </c:pt>
                <c:pt idx="806">
                  <c:v>8/15/2020</c:v>
                </c:pt>
                <c:pt idx="807">
                  <c:v>8/16/2020</c:v>
                </c:pt>
                <c:pt idx="808">
                  <c:v>8/19/2020</c:v>
                </c:pt>
                <c:pt idx="809">
                  <c:v>8/20/2020</c:v>
                </c:pt>
                <c:pt idx="810">
                  <c:v>8/22/2020</c:v>
                </c:pt>
                <c:pt idx="811">
                  <c:v>8/25/2020</c:v>
                </c:pt>
                <c:pt idx="812">
                  <c:v>8/25/2020</c:v>
                </c:pt>
                <c:pt idx="813">
                  <c:v>8/25/2020</c:v>
                </c:pt>
                <c:pt idx="814">
                  <c:v>8/27/2020</c:v>
                </c:pt>
                <c:pt idx="815">
                  <c:v>8/28/2020</c:v>
                </c:pt>
                <c:pt idx="816">
                  <c:v>8/29/2020</c:v>
                </c:pt>
                <c:pt idx="817">
                  <c:v>8/31/2020</c:v>
                </c:pt>
                <c:pt idx="818">
                  <c:v>8/31/2020</c:v>
                </c:pt>
                <c:pt idx="819">
                  <c:v>8/31/2020</c:v>
                </c:pt>
                <c:pt idx="820">
                  <c:v>8/31/2020</c:v>
                </c:pt>
                <c:pt idx="821">
                  <c:v>8/31/2020</c:v>
                </c:pt>
                <c:pt idx="822">
                  <c:v>8/31/2020</c:v>
                </c:pt>
                <c:pt idx="823">
                  <c:v>8/31/2020</c:v>
                </c:pt>
                <c:pt idx="824">
                  <c:v>8/31/2020</c:v>
                </c:pt>
                <c:pt idx="825">
                  <c:v>8/31/2020</c:v>
                </c:pt>
                <c:pt idx="826">
                  <c:v>9/1/2020</c:v>
                </c:pt>
                <c:pt idx="827">
                  <c:v>9/2/2020</c:v>
                </c:pt>
                <c:pt idx="828">
                  <c:v>9/3/2020</c:v>
                </c:pt>
                <c:pt idx="829">
                  <c:v>9/4/2020</c:v>
                </c:pt>
                <c:pt idx="830">
                  <c:v>9/5/2020</c:v>
                </c:pt>
                <c:pt idx="831">
                  <c:v>9/5/2020</c:v>
                </c:pt>
                <c:pt idx="832">
                  <c:v>9/8/2020</c:v>
                </c:pt>
                <c:pt idx="833">
                  <c:v>9/10/2020</c:v>
                </c:pt>
                <c:pt idx="834">
                  <c:v>9/10/2020</c:v>
                </c:pt>
                <c:pt idx="835">
                  <c:v>9/12/2020</c:v>
                </c:pt>
                <c:pt idx="836">
                  <c:v>9/13/2020</c:v>
                </c:pt>
                <c:pt idx="837">
                  <c:v>9/13/2020</c:v>
                </c:pt>
                <c:pt idx="838">
                  <c:v>9/13/2020</c:v>
                </c:pt>
                <c:pt idx="839">
                  <c:v>9/13/2020</c:v>
                </c:pt>
                <c:pt idx="840">
                  <c:v>9/14/2020</c:v>
                </c:pt>
                <c:pt idx="841">
                  <c:v>9/15/2020</c:v>
                </c:pt>
                <c:pt idx="842">
                  <c:v>9/16/2020</c:v>
                </c:pt>
                <c:pt idx="843">
                  <c:v>9/16/2020</c:v>
                </c:pt>
                <c:pt idx="844">
                  <c:v>9/16/2020</c:v>
                </c:pt>
                <c:pt idx="845">
                  <c:v>9/17/2020</c:v>
                </c:pt>
                <c:pt idx="846">
                  <c:v>9/19/2020</c:v>
                </c:pt>
                <c:pt idx="847">
                  <c:v>9/19/2020</c:v>
                </c:pt>
                <c:pt idx="848">
                  <c:v>9/19/2020</c:v>
                </c:pt>
                <c:pt idx="849">
                  <c:v>9/19/2020</c:v>
                </c:pt>
                <c:pt idx="850">
                  <c:v>9/19/2020</c:v>
                </c:pt>
                <c:pt idx="851">
                  <c:v>9/19/2020</c:v>
                </c:pt>
                <c:pt idx="852">
                  <c:v>9/19/2020</c:v>
                </c:pt>
                <c:pt idx="853">
                  <c:v>9/19/2020</c:v>
                </c:pt>
                <c:pt idx="854">
                  <c:v>9/21/2020</c:v>
                </c:pt>
                <c:pt idx="855">
                  <c:v>9/23/2020</c:v>
                </c:pt>
                <c:pt idx="856">
                  <c:v>9/23/2020</c:v>
                </c:pt>
                <c:pt idx="857">
                  <c:v>9/24/2020</c:v>
                </c:pt>
                <c:pt idx="858">
                  <c:v>9/26/2020</c:v>
                </c:pt>
                <c:pt idx="859">
                  <c:v>9/26/2020</c:v>
                </c:pt>
                <c:pt idx="860">
                  <c:v>10/1/2020</c:v>
                </c:pt>
                <c:pt idx="861">
                  <c:v>10/6/2020</c:v>
                </c:pt>
                <c:pt idx="862">
                  <c:v>10/7/2020</c:v>
                </c:pt>
                <c:pt idx="863">
                  <c:v>10/7/2020</c:v>
                </c:pt>
                <c:pt idx="864">
                  <c:v>10/8/2020</c:v>
                </c:pt>
                <c:pt idx="865">
                  <c:v>10/8/2020</c:v>
                </c:pt>
                <c:pt idx="866">
                  <c:v>10/8/2020</c:v>
                </c:pt>
                <c:pt idx="867">
                  <c:v>10/9/2020</c:v>
                </c:pt>
                <c:pt idx="868">
                  <c:v>10/10/2020</c:v>
                </c:pt>
                <c:pt idx="869">
                  <c:v>10/10/2020</c:v>
                </c:pt>
                <c:pt idx="870">
                  <c:v>10/11/2020</c:v>
                </c:pt>
                <c:pt idx="871">
                  <c:v>10/15/2020</c:v>
                </c:pt>
                <c:pt idx="872">
                  <c:v>10/16/2020</c:v>
                </c:pt>
                <c:pt idx="873">
                  <c:v>10/16/2020</c:v>
                </c:pt>
                <c:pt idx="874">
                  <c:v>10/16/2020</c:v>
                </c:pt>
                <c:pt idx="875">
                  <c:v>10/19/2020</c:v>
                </c:pt>
                <c:pt idx="876">
                  <c:v>10/21/2020</c:v>
                </c:pt>
                <c:pt idx="877">
                  <c:v>10/22/2020</c:v>
                </c:pt>
                <c:pt idx="878">
                  <c:v>10/22/2020</c:v>
                </c:pt>
                <c:pt idx="879">
                  <c:v>10/23/2020</c:v>
                </c:pt>
                <c:pt idx="880">
                  <c:v>10/23/2020</c:v>
                </c:pt>
                <c:pt idx="881">
                  <c:v>10/23/2020</c:v>
                </c:pt>
                <c:pt idx="882">
                  <c:v>10/23/2020</c:v>
                </c:pt>
                <c:pt idx="883">
                  <c:v>10/23/2020</c:v>
                </c:pt>
                <c:pt idx="884">
                  <c:v>10/23/2020</c:v>
                </c:pt>
                <c:pt idx="885">
                  <c:v>10/25/2020</c:v>
                </c:pt>
                <c:pt idx="886">
                  <c:v>10/25/2020</c:v>
                </c:pt>
                <c:pt idx="887">
                  <c:v>10/25/2020</c:v>
                </c:pt>
                <c:pt idx="888">
                  <c:v>10/26/2020</c:v>
                </c:pt>
                <c:pt idx="889">
                  <c:v>10/26/2020</c:v>
                </c:pt>
                <c:pt idx="890">
                  <c:v>10/26/2020</c:v>
                </c:pt>
                <c:pt idx="891">
                  <c:v>10/27/2020</c:v>
                </c:pt>
                <c:pt idx="892">
                  <c:v>10/27/2020</c:v>
                </c:pt>
                <c:pt idx="893">
                  <c:v>10/27/2020</c:v>
                </c:pt>
                <c:pt idx="894">
                  <c:v>10/29/2020</c:v>
                </c:pt>
                <c:pt idx="895">
                  <c:v>11/2/2020</c:v>
                </c:pt>
                <c:pt idx="896">
                  <c:v>11/2/2020</c:v>
                </c:pt>
                <c:pt idx="897">
                  <c:v>11/3/2020</c:v>
                </c:pt>
                <c:pt idx="898">
                  <c:v>11/4/2020</c:v>
                </c:pt>
                <c:pt idx="899">
                  <c:v>11/5/2020</c:v>
                </c:pt>
                <c:pt idx="900">
                  <c:v>11/5/2020</c:v>
                </c:pt>
                <c:pt idx="901">
                  <c:v>11/5/2020</c:v>
                </c:pt>
                <c:pt idx="902">
                  <c:v>11/6/2020</c:v>
                </c:pt>
                <c:pt idx="903">
                  <c:v>11/6/2020</c:v>
                </c:pt>
                <c:pt idx="904">
                  <c:v>11/7/2020</c:v>
                </c:pt>
                <c:pt idx="905">
                  <c:v>11/7/2020</c:v>
                </c:pt>
                <c:pt idx="906">
                  <c:v>11/7/2020</c:v>
                </c:pt>
                <c:pt idx="907">
                  <c:v>11/7/2020</c:v>
                </c:pt>
                <c:pt idx="908">
                  <c:v>11/8/2020</c:v>
                </c:pt>
                <c:pt idx="909">
                  <c:v>11/9/2020</c:v>
                </c:pt>
                <c:pt idx="910">
                  <c:v>11/10/2020</c:v>
                </c:pt>
                <c:pt idx="911">
                  <c:v>11/10/2020</c:v>
                </c:pt>
                <c:pt idx="912">
                  <c:v>11/10/2020</c:v>
                </c:pt>
                <c:pt idx="913">
                  <c:v>11/10/2020</c:v>
                </c:pt>
                <c:pt idx="914">
                  <c:v>11/10/2020</c:v>
                </c:pt>
                <c:pt idx="915">
                  <c:v>11/10/2020</c:v>
                </c:pt>
                <c:pt idx="916">
                  <c:v>11/10/2020</c:v>
                </c:pt>
                <c:pt idx="917">
                  <c:v>11/10/2020</c:v>
                </c:pt>
                <c:pt idx="918">
                  <c:v>11/10/2020</c:v>
                </c:pt>
                <c:pt idx="919">
                  <c:v>11/10/2020</c:v>
                </c:pt>
                <c:pt idx="920">
                  <c:v>11/10/2020</c:v>
                </c:pt>
                <c:pt idx="921">
                  <c:v>11/10/2020</c:v>
                </c:pt>
                <c:pt idx="922">
                  <c:v>11/10/2020</c:v>
                </c:pt>
                <c:pt idx="923">
                  <c:v>11/10/2020</c:v>
                </c:pt>
                <c:pt idx="924">
                  <c:v>11/10/2020</c:v>
                </c:pt>
                <c:pt idx="925">
                  <c:v>11/10/2020</c:v>
                </c:pt>
                <c:pt idx="926">
                  <c:v>11/11/2020</c:v>
                </c:pt>
                <c:pt idx="927">
                  <c:v>11/11/2020</c:v>
                </c:pt>
                <c:pt idx="928">
                  <c:v>11/12/2020</c:v>
                </c:pt>
                <c:pt idx="929">
                  <c:v>11/12/2020</c:v>
                </c:pt>
                <c:pt idx="930">
                  <c:v>11/12/2020</c:v>
                </c:pt>
                <c:pt idx="931">
                  <c:v>11/12/2020</c:v>
                </c:pt>
                <c:pt idx="932">
                  <c:v>11/12/2020</c:v>
                </c:pt>
                <c:pt idx="933">
                  <c:v>11/12/2020</c:v>
                </c:pt>
                <c:pt idx="934">
                  <c:v>11/12/2020</c:v>
                </c:pt>
                <c:pt idx="935">
                  <c:v>11/12/2020</c:v>
                </c:pt>
                <c:pt idx="936">
                  <c:v>11/12/2020</c:v>
                </c:pt>
                <c:pt idx="937">
                  <c:v>11/12/2020</c:v>
                </c:pt>
                <c:pt idx="938">
                  <c:v>11/12/2020</c:v>
                </c:pt>
                <c:pt idx="939">
                  <c:v>11/12/2020</c:v>
                </c:pt>
                <c:pt idx="940">
                  <c:v>11/12/2020</c:v>
                </c:pt>
                <c:pt idx="941">
                  <c:v>11/12/2020</c:v>
                </c:pt>
                <c:pt idx="942">
                  <c:v>11/12/2020</c:v>
                </c:pt>
                <c:pt idx="943">
                  <c:v>11/12/2020</c:v>
                </c:pt>
                <c:pt idx="944">
                  <c:v>11/12/2020</c:v>
                </c:pt>
                <c:pt idx="945">
                  <c:v>11/13/2020</c:v>
                </c:pt>
                <c:pt idx="946">
                  <c:v>11/14/2020</c:v>
                </c:pt>
                <c:pt idx="947">
                  <c:v>11/14/2020</c:v>
                </c:pt>
                <c:pt idx="948">
                  <c:v>11/15/2020</c:v>
                </c:pt>
                <c:pt idx="949">
                  <c:v>11/15/2020</c:v>
                </c:pt>
                <c:pt idx="950">
                  <c:v>11/15/2020</c:v>
                </c:pt>
                <c:pt idx="951">
                  <c:v>11/15/2020</c:v>
                </c:pt>
                <c:pt idx="952">
                  <c:v>11/17/2020</c:v>
                </c:pt>
                <c:pt idx="953">
                  <c:v>11/17/2020</c:v>
                </c:pt>
                <c:pt idx="954">
                  <c:v>11/17/2020</c:v>
                </c:pt>
                <c:pt idx="955">
                  <c:v>11/17/2020</c:v>
                </c:pt>
                <c:pt idx="956">
                  <c:v>11/17/2020</c:v>
                </c:pt>
                <c:pt idx="957">
                  <c:v>11/17/2020</c:v>
                </c:pt>
                <c:pt idx="958">
                  <c:v>11/17/2020</c:v>
                </c:pt>
                <c:pt idx="959">
                  <c:v>11/18/2020</c:v>
                </c:pt>
                <c:pt idx="960">
                  <c:v>11/18/2020</c:v>
                </c:pt>
                <c:pt idx="961">
                  <c:v>11/18/2020</c:v>
                </c:pt>
                <c:pt idx="962">
                  <c:v>11/18/2020</c:v>
                </c:pt>
                <c:pt idx="963">
                  <c:v>11/18/2020</c:v>
                </c:pt>
                <c:pt idx="964">
                  <c:v>11/18/2020</c:v>
                </c:pt>
                <c:pt idx="965">
                  <c:v>11/18/2020</c:v>
                </c:pt>
                <c:pt idx="966">
                  <c:v>11/18/2020</c:v>
                </c:pt>
                <c:pt idx="967">
                  <c:v>11/18/2020</c:v>
                </c:pt>
                <c:pt idx="968">
                  <c:v>11/18/2020</c:v>
                </c:pt>
                <c:pt idx="969">
                  <c:v>11/18/2020</c:v>
                </c:pt>
                <c:pt idx="970">
                  <c:v>11/18/2020</c:v>
                </c:pt>
                <c:pt idx="971">
                  <c:v>11/18/2020</c:v>
                </c:pt>
                <c:pt idx="972">
                  <c:v>11/18/2020</c:v>
                </c:pt>
                <c:pt idx="973">
                  <c:v>11/18/2020</c:v>
                </c:pt>
                <c:pt idx="974">
                  <c:v>11/18/2020</c:v>
                </c:pt>
                <c:pt idx="975">
                  <c:v>11/18/2020</c:v>
                </c:pt>
                <c:pt idx="976">
                  <c:v>11/18/2020</c:v>
                </c:pt>
                <c:pt idx="977">
                  <c:v>11/18/2020</c:v>
                </c:pt>
                <c:pt idx="978">
                  <c:v>11/18/2020</c:v>
                </c:pt>
                <c:pt idx="979">
                  <c:v>11/18/2020</c:v>
                </c:pt>
                <c:pt idx="980">
                  <c:v>11/18/2020</c:v>
                </c:pt>
                <c:pt idx="981">
                  <c:v>11/18/2020</c:v>
                </c:pt>
                <c:pt idx="982">
                  <c:v>11/18/2020</c:v>
                </c:pt>
                <c:pt idx="983">
                  <c:v>11/18/2020</c:v>
                </c:pt>
                <c:pt idx="984">
                  <c:v>11/18/2020</c:v>
                </c:pt>
                <c:pt idx="985">
                  <c:v>11/18/2020</c:v>
                </c:pt>
                <c:pt idx="986">
                  <c:v>11/18/2020</c:v>
                </c:pt>
                <c:pt idx="987">
                  <c:v>11/19/2020</c:v>
                </c:pt>
                <c:pt idx="988">
                  <c:v>11/19/2020</c:v>
                </c:pt>
                <c:pt idx="989">
                  <c:v>11/19/2020</c:v>
                </c:pt>
                <c:pt idx="990">
                  <c:v>11/19/2020</c:v>
                </c:pt>
                <c:pt idx="991">
                  <c:v>11/19/2020</c:v>
                </c:pt>
                <c:pt idx="992">
                  <c:v>11/19/2020</c:v>
                </c:pt>
                <c:pt idx="993">
                  <c:v>11/19/2020</c:v>
                </c:pt>
                <c:pt idx="994">
                  <c:v>11/19/2020</c:v>
                </c:pt>
                <c:pt idx="995">
                  <c:v>11/19/2020</c:v>
                </c:pt>
                <c:pt idx="996">
                  <c:v>11/19/2020</c:v>
                </c:pt>
                <c:pt idx="997">
                  <c:v>11/19/2020</c:v>
                </c:pt>
                <c:pt idx="998">
                  <c:v>11/19/2020</c:v>
                </c:pt>
                <c:pt idx="999">
                  <c:v>11/19/2020</c:v>
                </c:pt>
                <c:pt idx="1000">
                  <c:v>11/19/2020</c:v>
                </c:pt>
                <c:pt idx="1001">
                  <c:v>11/19/2020</c:v>
                </c:pt>
                <c:pt idx="1002">
                  <c:v>11/19/2020</c:v>
                </c:pt>
                <c:pt idx="1003">
                  <c:v>11/19/2020</c:v>
                </c:pt>
                <c:pt idx="1004">
                  <c:v>11/19/2020</c:v>
                </c:pt>
                <c:pt idx="1005">
                  <c:v>11/19/2020</c:v>
                </c:pt>
                <c:pt idx="1006">
                  <c:v>11/20/2020</c:v>
                </c:pt>
                <c:pt idx="1007">
                  <c:v>11/20/2020</c:v>
                </c:pt>
                <c:pt idx="1008">
                  <c:v>11/20/2020</c:v>
                </c:pt>
                <c:pt idx="1009">
                  <c:v>11/20/2020</c:v>
                </c:pt>
                <c:pt idx="1010">
                  <c:v>11/20/2020</c:v>
                </c:pt>
                <c:pt idx="1011">
                  <c:v>11/20/2020</c:v>
                </c:pt>
                <c:pt idx="1012">
                  <c:v>11/20/2020</c:v>
                </c:pt>
                <c:pt idx="1013">
                  <c:v>11/21/2020</c:v>
                </c:pt>
                <c:pt idx="1014">
                  <c:v>11/21/2020</c:v>
                </c:pt>
                <c:pt idx="1015">
                  <c:v>11/21/2020</c:v>
                </c:pt>
                <c:pt idx="1016">
                  <c:v>11/21/2020</c:v>
                </c:pt>
                <c:pt idx="1017">
                  <c:v>11/22/2020</c:v>
                </c:pt>
                <c:pt idx="1018">
                  <c:v>11/22/2020</c:v>
                </c:pt>
                <c:pt idx="1019">
                  <c:v>11/22/2020</c:v>
                </c:pt>
                <c:pt idx="1020">
                  <c:v>11/23/2020</c:v>
                </c:pt>
                <c:pt idx="1021">
                  <c:v>11/23/2020</c:v>
                </c:pt>
                <c:pt idx="1022">
                  <c:v>11/23/2020</c:v>
                </c:pt>
                <c:pt idx="1023">
                  <c:v>11/23/2020</c:v>
                </c:pt>
                <c:pt idx="1024">
                  <c:v>11/23/2020</c:v>
                </c:pt>
                <c:pt idx="1025">
                  <c:v>11/23/2020</c:v>
                </c:pt>
                <c:pt idx="1026">
                  <c:v>11/23/2020</c:v>
                </c:pt>
                <c:pt idx="1027">
                  <c:v>11/23/2020</c:v>
                </c:pt>
                <c:pt idx="1028">
                  <c:v>11/24/2020</c:v>
                </c:pt>
                <c:pt idx="1029">
                  <c:v>11/24/2020</c:v>
                </c:pt>
                <c:pt idx="1030">
                  <c:v>11/24/2020</c:v>
                </c:pt>
                <c:pt idx="1031">
                  <c:v>11/24/2020</c:v>
                </c:pt>
                <c:pt idx="1032">
                  <c:v>11/24/2020</c:v>
                </c:pt>
                <c:pt idx="1033">
                  <c:v>11/24/2020</c:v>
                </c:pt>
                <c:pt idx="1034">
                  <c:v>11/24/2020</c:v>
                </c:pt>
                <c:pt idx="1035">
                  <c:v>11/24/2020</c:v>
                </c:pt>
                <c:pt idx="1036">
                  <c:v>11/24/2020</c:v>
                </c:pt>
                <c:pt idx="1037">
                  <c:v>11/24/2020</c:v>
                </c:pt>
                <c:pt idx="1038">
                  <c:v>11/24/2020</c:v>
                </c:pt>
                <c:pt idx="1039">
                  <c:v>11/25/2020</c:v>
                </c:pt>
                <c:pt idx="1040">
                  <c:v>11/25/2020</c:v>
                </c:pt>
                <c:pt idx="1041">
                  <c:v>11/25/2020</c:v>
                </c:pt>
                <c:pt idx="1042">
                  <c:v>11/25/2020</c:v>
                </c:pt>
                <c:pt idx="1043">
                  <c:v>11/26/2020</c:v>
                </c:pt>
                <c:pt idx="1044">
                  <c:v>11/26/2020</c:v>
                </c:pt>
                <c:pt idx="1045">
                  <c:v>11/26/2020</c:v>
                </c:pt>
                <c:pt idx="1046">
                  <c:v>11/26/2020</c:v>
                </c:pt>
                <c:pt idx="1047">
                  <c:v>11/26/2020</c:v>
                </c:pt>
                <c:pt idx="1048">
                  <c:v>11/26/2020</c:v>
                </c:pt>
                <c:pt idx="1049">
                  <c:v>11/26/2020</c:v>
                </c:pt>
                <c:pt idx="1050">
                  <c:v>11/26/2020</c:v>
                </c:pt>
                <c:pt idx="1051">
                  <c:v>11/26/2020</c:v>
                </c:pt>
                <c:pt idx="1052">
                  <c:v>11/26/2020</c:v>
                </c:pt>
                <c:pt idx="1053">
                  <c:v>11/27/2020</c:v>
                </c:pt>
                <c:pt idx="1054">
                  <c:v>11/27/2020</c:v>
                </c:pt>
                <c:pt idx="1055">
                  <c:v>11/27/2020</c:v>
                </c:pt>
                <c:pt idx="1056">
                  <c:v>11/27/2020</c:v>
                </c:pt>
                <c:pt idx="1057">
                  <c:v>11/27/2020</c:v>
                </c:pt>
                <c:pt idx="1058">
                  <c:v>11/27/2020</c:v>
                </c:pt>
                <c:pt idx="1059">
                  <c:v>11/27/2020</c:v>
                </c:pt>
                <c:pt idx="1060">
                  <c:v>11/27/2020</c:v>
                </c:pt>
                <c:pt idx="1061">
                  <c:v>11/28/2020</c:v>
                </c:pt>
                <c:pt idx="1062">
                  <c:v>11/28/2020</c:v>
                </c:pt>
                <c:pt idx="1063">
                  <c:v>11/28/2020</c:v>
                </c:pt>
                <c:pt idx="1064">
                  <c:v>11/28/2020</c:v>
                </c:pt>
                <c:pt idx="1065">
                  <c:v>11/28/2020</c:v>
                </c:pt>
                <c:pt idx="1066">
                  <c:v>11/28/2020</c:v>
                </c:pt>
                <c:pt idx="1067">
                  <c:v>11/28/2020</c:v>
                </c:pt>
                <c:pt idx="1068">
                  <c:v>11/28/2020</c:v>
                </c:pt>
                <c:pt idx="1069">
                  <c:v>11/28/2020</c:v>
                </c:pt>
                <c:pt idx="1070">
                  <c:v>11/28/2020</c:v>
                </c:pt>
                <c:pt idx="1071">
                  <c:v>11/28/2020</c:v>
                </c:pt>
                <c:pt idx="1072">
                  <c:v>11/28/2020</c:v>
                </c:pt>
                <c:pt idx="1073">
                  <c:v>11/28/2020</c:v>
                </c:pt>
                <c:pt idx="1074">
                  <c:v>11/28/2020</c:v>
                </c:pt>
                <c:pt idx="1075">
                  <c:v>11/28/2020</c:v>
                </c:pt>
                <c:pt idx="1076">
                  <c:v>11/28/2020</c:v>
                </c:pt>
                <c:pt idx="1077">
                  <c:v>11/28/2020</c:v>
                </c:pt>
                <c:pt idx="1078">
                  <c:v>11/28/2020</c:v>
                </c:pt>
                <c:pt idx="1079">
                  <c:v>11/28/2020</c:v>
                </c:pt>
                <c:pt idx="1080">
                  <c:v>11/28/2020</c:v>
                </c:pt>
                <c:pt idx="1081">
                  <c:v>11/28/2020</c:v>
                </c:pt>
                <c:pt idx="1082">
                  <c:v>11/28/2020</c:v>
                </c:pt>
                <c:pt idx="1083">
                  <c:v>11/28/2020</c:v>
                </c:pt>
                <c:pt idx="1084">
                  <c:v>11/28/2020</c:v>
                </c:pt>
                <c:pt idx="1085">
                  <c:v>11/28/2020</c:v>
                </c:pt>
                <c:pt idx="1086">
                  <c:v>11/28/2020</c:v>
                </c:pt>
                <c:pt idx="1087">
                  <c:v>11/28/2020</c:v>
                </c:pt>
                <c:pt idx="1088">
                  <c:v>11/29/2020</c:v>
                </c:pt>
                <c:pt idx="1089">
                  <c:v>11/29/2020</c:v>
                </c:pt>
                <c:pt idx="1090">
                  <c:v>11/29/2020</c:v>
                </c:pt>
                <c:pt idx="1091">
                  <c:v>11/29/2020</c:v>
                </c:pt>
                <c:pt idx="1092">
                  <c:v>11/29/2020</c:v>
                </c:pt>
                <c:pt idx="1093">
                  <c:v>11/29/2020</c:v>
                </c:pt>
                <c:pt idx="1094">
                  <c:v>11/29/2020</c:v>
                </c:pt>
                <c:pt idx="1095">
                  <c:v>11/29/2020</c:v>
                </c:pt>
                <c:pt idx="1096">
                  <c:v>11/29/2020</c:v>
                </c:pt>
                <c:pt idx="1097">
                  <c:v>11/29/2020</c:v>
                </c:pt>
                <c:pt idx="1098">
                  <c:v>11/29/2020</c:v>
                </c:pt>
                <c:pt idx="1099">
                  <c:v>11/29/2020</c:v>
                </c:pt>
                <c:pt idx="1100">
                  <c:v>11/29/2020</c:v>
                </c:pt>
                <c:pt idx="1101">
                  <c:v>11/29/2020</c:v>
                </c:pt>
                <c:pt idx="1102">
                  <c:v>11/29/2020</c:v>
                </c:pt>
                <c:pt idx="1103">
                  <c:v>11/29/2020</c:v>
                </c:pt>
                <c:pt idx="1104">
                  <c:v>11/29/2020</c:v>
                </c:pt>
                <c:pt idx="1105">
                  <c:v>11/29/2020</c:v>
                </c:pt>
                <c:pt idx="1106">
                  <c:v>11/29/2020</c:v>
                </c:pt>
                <c:pt idx="1107">
                  <c:v>11/29/2020</c:v>
                </c:pt>
                <c:pt idx="1108">
                  <c:v>11/30/2020</c:v>
                </c:pt>
                <c:pt idx="1109">
                  <c:v>11/30/2020</c:v>
                </c:pt>
                <c:pt idx="1110">
                  <c:v>11/30/2020</c:v>
                </c:pt>
                <c:pt idx="1111">
                  <c:v>11/30/2020</c:v>
                </c:pt>
                <c:pt idx="1112">
                  <c:v>11/30/2020</c:v>
                </c:pt>
                <c:pt idx="1113">
                  <c:v>11/30/2020</c:v>
                </c:pt>
                <c:pt idx="1114">
                  <c:v>11/30/2020</c:v>
                </c:pt>
                <c:pt idx="1115">
                  <c:v>11/30/2020</c:v>
                </c:pt>
                <c:pt idx="1116">
                  <c:v>11/30/2020</c:v>
                </c:pt>
                <c:pt idx="1117">
                  <c:v>11/30/2020</c:v>
                </c:pt>
                <c:pt idx="1118">
                  <c:v>11/30/2020</c:v>
                </c:pt>
                <c:pt idx="1119">
                  <c:v>11/30/2020</c:v>
                </c:pt>
                <c:pt idx="1120">
                  <c:v>11/30/2020</c:v>
                </c:pt>
                <c:pt idx="1121">
                  <c:v>12/1/2020</c:v>
                </c:pt>
                <c:pt idx="1122">
                  <c:v>12/1/2020</c:v>
                </c:pt>
                <c:pt idx="1123">
                  <c:v>12/1/2020</c:v>
                </c:pt>
                <c:pt idx="1124">
                  <c:v>12/1/2020</c:v>
                </c:pt>
                <c:pt idx="1125">
                  <c:v>12/1/2020</c:v>
                </c:pt>
                <c:pt idx="1126">
                  <c:v>12/1/2020</c:v>
                </c:pt>
                <c:pt idx="1127">
                  <c:v>12/1/2020</c:v>
                </c:pt>
                <c:pt idx="1128">
                  <c:v>12/1/2020</c:v>
                </c:pt>
                <c:pt idx="1129">
                  <c:v>12/1/2020</c:v>
                </c:pt>
                <c:pt idx="1130">
                  <c:v>12/1/2020</c:v>
                </c:pt>
                <c:pt idx="1131">
                  <c:v>12/2/2020</c:v>
                </c:pt>
                <c:pt idx="1132">
                  <c:v>12/2/2020</c:v>
                </c:pt>
                <c:pt idx="1133">
                  <c:v>12/2/2020</c:v>
                </c:pt>
                <c:pt idx="1134">
                  <c:v>12/2/2020</c:v>
                </c:pt>
                <c:pt idx="1135">
                  <c:v>12/2/2020</c:v>
                </c:pt>
                <c:pt idx="1136">
                  <c:v>12/2/2020</c:v>
                </c:pt>
                <c:pt idx="1137">
                  <c:v>12/2/2020</c:v>
                </c:pt>
                <c:pt idx="1138">
                  <c:v>12/2/2020</c:v>
                </c:pt>
                <c:pt idx="1139">
                  <c:v>12/2/2020</c:v>
                </c:pt>
                <c:pt idx="1140">
                  <c:v>12/3/2020</c:v>
                </c:pt>
                <c:pt idx="1141">
                  <c:v>12/4/2020</c:v>
                </c:pt>
                <c:pt idx="1142">
                  <c:v>12/5/2020</c:v>
                </c:pt>
                <c:pt idx="1143">
                  <c:v>12/6/2020</c:v>
                </c:pt>
                <c:pt idx="1144">
                  <c:v>12/9/2020</c:v>
                </c:pt>
                <c:pt idx="1145">
                  <c:v>12/9/2020</c:v>
                </c:pt>
                <c:pt idx="1146">
                  <c:v>12/9/2020</c:v>
                </c:pt>
                <c:pt idx="1147">
                  <c:v>12/9/2020</c:v>
                </c:pt>
                <c:pt idx="1148">
                  <c:v>12/9/2020</c:v>
                </c:pt>
                <c:pt idx="1149">
                  <c:v>12/9/2020</c:v>
                </c:pt>
                <c:pt idx="1150">
                  <c:v>12/9/2020</c:v>
                </c:pt>
                <c:pt idx="1151">
                  <c:v>12/11/2020</c:v>
                </c:pt>
                <c:pt idx="1152">
                  <c:v>12/12/2020</c:v>
                </c:pt>
                <c:pt idx="1153">
                  <c:v>12/12/2020</c:v>
                </c:pt>
                <c:pt idx="1154">
                  <c:v>12/12/2020</c:v>
                </c:pt>
                <c:pt idx="1155">
                  <c:v>12/12/2020</c:v>
                </c:pt>
                <c:pt idx="1156">
                  <c:v>12/12/2020</c:v>
                </c:pt>
                <c:pt idx="1157">
                  <c:v>12/13/2020</c:v>
                </c:pt>
                <c:pt idx="1158">
                  <c:v>12/13/2020</c:v>
                </c:pt>
                <c:pt idx="1159">
                  <c:v>12/15/2020</c:v>
                </c:pt>
                <c:pt idx="1160">
                  <c:v>12/16/2020</c:v>
                </c:pt>
                <c:pt idx="1161">
                  <c:v>12/16/2020</c:v>
                </c:pt>
                <c:pt idx="1162">
                  <c:v>12/16/2020</c:v>
                </c:pt>
                <c:pt idx="1163">
                  <c:v>12/16/2020</c:v>
                </c:pt>
                <c:pt idx="1164">
                  <c:v>12/16/2020</c:v>
                </c:pt>
                <c:pt idx="1165">
                  <c:v>12/16/2020</c:v>
                </c:pt>
                <c:pt idx="1166">
                  <c:v>12/16/2020</c:v>
                </c:pt>
                <c:pt idx="1167">
                  <c:v>12/17/2020</c:v>
                </c:pt>
                <c:pt idx="1168">
                  <c:v>12/17/2020</c:v>
                </c:pt>
                <c:pt idx="1169">
                  <c:v>12/20/2020</c:v>
                </c:pt>
                <c:pt idx="1170">
                  <c:v>12/21/2020</c:v>
                </c:pt>
                <c:pt idx="1171">
                  <c:v>12/21/2020</c:v>
                </c:pt>
                <c:pt idx="1172">
                  <c:v>12/21/2020</c:v>
                </c:pt>
                <c:pt idx="1173">
                  <c:v>12/21/2020</c:v>
                </c:pt>
                <c:pt idx="1174">
                  <c:v>12/22/2020</c:v>
                </c:pt>
                <c:pt idx="1175">
                  <c:v>12/23/2020</c:v>
                </c:pt>
                <c:pt idx="1176">
                  <c:v>12/24/2020</c:v>
                </c:pt>
                <c:pt idx="1177">
                  <c:v>12/24/2020</c:v>
                </c:pt>
                <c:pt idx="1178">
                  <c:v>12/24/2020</c:v>
                </c:pt>
                <c:pt idx="1179">
                  <c:v>12/27/2020</c:v>
                </c:pt>
                <c:pt idx="1180">
                  <c:v>12/28/2020</c:v>
                </c:pt>
                <c:pt idx="1181">
                  <c:v>12/29/2020</c:v>
                </c:pt>
                <c:pt idx="1182">
                  <c:v>12/31/2020</c:v>
                </c:pt>
                <c:pt idx="1183">
                  <c:v>12/31/2020</c:v>
                </c:pt>
                <c:pt idx="1184">
                  <c:v>1/1/2021</c:v>
                </c:pt>
                <c:pt idx="1185">
                  <c:v>1/3/2021</c:v>
                </c:pt>
                <c:pt idx="1186">
                  <c:v>1/3/2021</c:v>
                </c:pt>
                <c:pt idx="1187">
                  <c:v>1/3/2021</c:v>
                </c:pt>
                <c:pt idx="1188">
                  <c:v>1/4/2021</c:v>
                </c:pt>
                <c:pt idx="1189">
                  <c:v>1/4/2021</c:v>
                </c:pt>
                <c:pt idx="1190">
                  <c:v>1/6/2021</c:v>
                </c:pt>
                <c:pt idx="1191">
                  <c:v>1/6/2021</c:v>
                </c:pt>
                <c:pt idx="1192">
                  <c:v>1/6/2021</c:v>
                </c:pt>
                <c:pt idx="1193">
                  <c:v>1/10/2021</c:v>
                </c:pt>
                <c:pt idx="1194">
                  <c:v>1/11/2021</c:v>
                </c:pt>
                <c:pt idx="1195">
                  <c:v>1/11/2021</c:v>
                </c:pt>
                <c:pt idx="1196">
                  <c:v>1/11/2021</c:v>
                </c:pt>
                <c:pt idx="1197">
                  <c:v>1/11/2021</c:v>
                </c:pt>
                <c:pt idx="1198">
                  <c:v>1/11/2021</c:v>
                </c:pt>
                <c:pt idx="1199">
                  <c:v>1/11/2021</c:v>
                </c:pt>
                <c:pt idx="1200">
                  <c:v>1/11/2021</c:v>
                </c:pt>
                <c:pt idx="1201">
                  <c:v>1/16/2021</c:v>
                </c:pt>
                <c:pt idx="1202">
                  <c:v>1/17/2021</c:v>
                </c:pt>
                <c:pt idx="1203">
                  <c:v>1/18/2021</c:v>
                </c:pt>
                <c:pt idx="1204">
                  <c:v>1/19/2021</c:v>
                </c:pt>
                <c:pt idx="1205">
                  <c:v>1/24/2021</c:v>
                </c:pt>
                <c:pt idx="1206">
                  <c:v>1/24/2021</c:v>
                </c:pt>
                <c:pt idx="1207">
                  <c:v>2/3/2021</c:v>
                </c:pt>
                <c:pt idx="1208">
                  <c:v>2/3/2021</c:v>
                </c:pt>
                <c:pt idx="1209">
                  <c:v>2/3/2021</c:v>
                </c:pt>
              </c:strCache>
            </c:strRef>
          </c:cat>
          <c:val>
            <c:numRef>
              <c:f>'export-dextracker-20190425'!$N$2:$N$1210</c:f>
              <c:numCache>
                <c:formatCode>General</c:formatCode>
                <c:ptCount val="1209"/>
                <c:pt idx="0">
                  <c:v>152.53968800000001</c:v>
                </c:pt>
                <c:pt idx="1">
                  <c:v>152.53968800000001</c:v>
                </c:pt>
                <c:pt idx="2">
                  <c:v>151.264725</c:v>
                </c:pt>
                <c:pt idx="3">
                  <c:v>151.264725</c:v>
                </c:pt>
                <c:pt idx="4">
                  <c:v>148.22517400000001</c:v>
                </c:pt>
                <c:pt idx="5">
                  <c:v>143.608002</c:v>
                </c:pt>
                <c:pt idx="6">
                  <c:v>145.604004</c:v>
                </c:pt>
                <c:pt idx="7">
                  <c:v>144.944748</c:v>
                </c:pt>
                <c:pt idx="8">
                  <c:v>133.61402899999999</c:v>
                </c:pt>
                <c:pt idx="9">
                  <c:v>133.61402899999999</c:v>
                </c:pt>
                <c:pt idx="10">
                  <c:v>122.603889</c:v>
                </c:pt>
                <c:pt idx="11">
                  <c:v>133.09219400000001</c:v>
                </c:pt>
                <c:pt idx="12">
                  <c:v>133.09219400000001</c:v>
                </c:pt>
                <c:pt idx="13">
                  <c:v>133.09219400000001</c:v>
                </c:pt>
                <c:pt idx="14">
                  <c:v>133.09219400000001</c:v>
                </c:pt>
                <c:pt idx="15">
                  <c:v>133.09219400000001</c:v>
                </c:pt>
                <c:pt idx="16">
                  <c:v>133.09219400000001</c:v>
                </c:pt>
                <c:pt idx="17">
                  <c:v>129.321136</c:v>
                </c:pt>
                <c:pt idx="18">
                  <c:v>129.321136</c:v>
                </c:pt>
                <c:pt idx="19">
                  <c:v>129.06605500000001</c:v>
                </c:pt>
                <c:pt idx="20">
                  <c:v>129.06605500000001</c:v>
                </c:pt>
                <c:pt idx="21">
                  <c:v>132.372513</c:v>
                </c:pt>
                <c:pt idx="22">
                  <c:v>128.61409</c:v>
                </c:pt>
                <c:pt idx="23">
                  <c:v>128.61409</c:v>
                </c:pt>
                <c:pt idx="24">
                  <c:v>129.06388899999999</c:v>
                </c:pt>
                <c:pt idx="25">
                  <c:v>129.06388899999999</c:v>
                </c:pt>
                <c:pt idx="26">
                  <c:v>126.45463599999999</c:v>
                </c:pt>
                <c:pt idx="27">
                  <c:v>126.45463599999999</c:v>
                </c:pt>
                <c:pt idx="28">
                  <c:v>127.214607</c:v>
                </c:pt>
                <c:pt idx="29">
                  <c:v>127.214607</c:v>
                </c:pt>
                <c:pt idx="30">
                  <c:v>127.214607</c:v>
                </c:pt>
                <c:pt idx="31">
                  <c:v>128.32270800000001</c:v>
                </c:pt>
                <c:pt idx="32">
                  <c:v>132.63348400000001</c:v>
                </c:pt>
                <c:pt idx="33">
                  <c:v>132.63348400000001</c:v>
                </c:pt>
                <c:pt idx="34">
                  <c:v>132.63348400000001</c:v>
                </c:pt>
                <c:pt idx="35">
                  <c:v>132.63348400000001</c:v>
                </c:pt>
                <c:pt idx="36">
                  <c:v>132.63348400000001</c:v>
                </c:pt>
                <c:pt idx="37">
                  <c:v>129.61085499999999</c:v>
                </c:pt>
                <c:pt idx="38">
                  <c:v>129.61085499999999</c:v>
                </c:pt>
                <c:pt idx="39">
                  <c:v>127.410179</c:v>
                </c:pt>
                <c:pt idx="40">
                  <c:v>134.171707</c:v>
                </c:pt>
                <c:pt idx="41">
                  <c:v>134.171707</c:v>
                </c:pt>
                <c:pt idx="42">
                  <c:v>134.171707</c:v>
                </c:pt>
                <c:pt idx="43">
                  <c:v>134.171707</c:v>
                </c:pt>
                <c:pt idx="44">
                  <c:v>135.069366</c:v>
                </c:pt>
                <c:pt idx="45">
                  <c:v>136.276779</c:v>
                </c:pt>
                <c:pt idx="46">
                  <c:v>136.276779</c:v>
                </c:pt>
                <c:pt idx="47">
                  <c:v>136.276779</c:v>
                </c:pt>
                <c:pt idx="48">
                  <c:v>136.276779</c:v>
                </c:pt>
                <c:pt idx="49">
                  <c:v>144.30415300000001</c:v>
                </c:pt>
                <c:pt idx="50">
                  <c:v>144.30415300000001</c:v>
                </c:pt>
                <c:pt idx="51">
                  <c:v>143.54399100000001</c:v>
                </c:pt>
                <c:pt idx="52">
                  <c:v>143.54399100000001</c:v>
                </c:pt>
                <c:pt idx="53">
                  <c:v>141.25813299999999</c:v>
                </c:pt>
                <c:pt idx="54">
                  <c:v>141.25813299999999</c:v>
                </c:pt>
                <c:pt idx="55">
                  <c:v>138.97920199999999</c:v>
                </c:pt>
                <c:pt idx="56">
                  <c:v>143.963776</c:v>
                </c:pt>
                <c:pt idx="57">
                  <c:v>143.963776</c:v>
                </c:pt>
                <c:pt idx="58">
                  <c:v>143.963776</c:v>
                </c:pt>
                <c:pt idx="59">
                  <c:v>143.963776</c:v>
                </c:pt>
                <c:pt idx="60">
                  <c:v>143.963776</c:v>
                </c:pt>
                <c:pt idx="61">
                  <c:v>143.963776</c:v>
                </c:pt>
                <c:pt idx="62">
                  <c:v>143.963776</c:v>
                </c:pt>
                <c:pt idx="63">
                  <c:v>142.927109</c:v>
                </c:pt>
                <c:pt idx="64">
                  <c:v>144.22659300000001</c:v>
                </c:pt>
                <c:pt idx="65">
                  <c:v>144.22659300000001</c:v>
                </c:pt>
                <c:pt idx="66">
                  <c:v>165.955353</c:v>
                </c:pt>
                <c:pt idx="67">
                  <c:v>165.955353</c:v>
                </c:pt>
                <c:pt idx="68">
                  <c:v>165.955353</c:v>
                </c:pt>
                <c:pt idx="69">
                  <c:v>165.955353</c:v>
                </c:pt>
                <c:pt idx="70">
                  <c:v>165.955353</c:v>
                </c:pt>
                <c:pt idx="71">
                  <c:v>165.955353</c:v>
                </c:pt>
                <c:pt idx="72">
                  <c:v>165.955353</c:v>
                </c:pt>
                <c:pt idx="73">
                  <c:v>166.230682</c:v>
                </c:pt>
                <c:pt idx="74">
                  <c:v>164.391006</c:v>
                </c:pt>
                <c:pt idx="75">
                  <c:v>164.391006</c:v>
                </c:pt>
                <c:pt idx="76">
                  <c:v>164.391006</c:v>
                </c:pt>
                <c:pt idx="77">
                  <c:v>164.391006</c:v>
                </c:pt>
                <c:pt idx="78">
                  <c:v>164.391006</c:v>
                </c:pt>
                <c:pt idx="79">
                  <c:v>164.391006</c:v>
                </c:pt>
                <c:pt idx="80">
                  <c:v>164.391006</c:v>
                </c:pt>
                <c:pt idx="81">
                  <c:v>164.391006</c:v>
                </c:pt>
                <c:pt idx="82">
                  <c:v>170.77995300000001</c:v>
                </c:pt>
                <c:pt idx="83">
                  <c:v>170.77995300000001</c:v>
                </c:pt>
                <c:pt idx="84">
                  <c:v>170.77995300000001</c:v>
                </c:pt>
                <c:pt idx="85">
                  <c:v>170.77995300000001</c:v>
                </c:pt>
                <c:pt idx="86">
                  <c:v>175.36567700000001</c:v>
                </c:pt>
                <c:pt idx="87">
                  <c:v>175.36567700000001</c:v>
                </c:pt>
                <c:pt idx="88">
                  <c:v>175.36567700000001</c:v>
                </c:pt>
                <c:pt idx="89">
                  <c:v>175.36567700000001</c:v>
                </c:pt>
                <c:pt idx="90">
                  <c:v>166.96984900000001</c:v>
                </c:pt>
                <c:pt idx="91">
                  <c:v>166.96984900000001</c:v>
                </c:pt>
                <c:pt idx="92">
                  <c:v>167.12051399999999</c:v>
                </c:pt>
                <c:pt idx="93">
                  <c:v>167.12051399999999</c:v>
                </c:pt>
                <c:pt idx="94">
                  <c:v>167.12051399999999</c:v>
                </c:pt>
                <c:pt idx="95">
                  <c:v>169.697159</c:v>
                </c:pt>
                <c:pt idx="96">
                  <c:v>169.697159</c:v>
                </c:pt>
                <c:pt idx="97">
                  <c:v>169.697159</c:v>
                </c:pt>
                <c:pt idx="98">
                  <c:v>169.697159</c:v>
                </c:pt>
                <c:pt idx="99">
                  <c:v>168.29415900000001</c:v>
                </c:pt>
                <c:pt idx="100">
                  <c:v>168.29415900000001</c:v>
                </c:pt>
                <c:pt idx="101">
                  <c:v>168.29415900000001</c:v>
                </c:pt>
                <c:pt idx="102">
                  <c:v>168.29415900000001</c:v>
                </c:pt>
                <c:pt idx="103">
                  <c:v>168.29415900000001</c:v>
                </c:pt>
                <c:pt idx="104">
                  <c:v>168.29415900000001</c:v>
                </c:pt>
                <c:pt idx="105">
                  <c:v>168.29415900000001</c:v>
                </c:pt>
                <c:pt idx="106">
                  <c:v>168.29415900000001</c:v>
                </c:pt>
                <c:pt idx="107">
                  <c:v>168.29415900000001</c:v>
                </c:pt>
                <c:pt idx="108">
                  <c:v>162.92855800000001</c:v>
                </c:pt>
                <c:pt idx="109">
                  <c:v>162.92855800000001</c:v>
                </c:pt>
                <c:pt idx="110">
                  <c:v>162.92855800000001</c:v>
                </c:pt>
                <c:pt idx="111">
                  <c:v>162.92855800000001</c:v>
                </c:pt>
                <c:pt idx="112">
                  <c:v>162.92855800000001</c:v>
                </c:pt>
                <c:pt idx="113">
                  <c:v>162.92855800000001</c:v>
                </c:pt>
                <c:pt idx="114">
                  <c:v>163.05117799999999</c:v>
                </c:pt>
                <c:pt idx="115">
                  <c:v>163.05117799999999</c:v>
                </c:pt>
                <c:pt idx="116">
                  <c:v>163.05117799999999</c:v>
                </c:pt>
                <c:pt idx="117">
                  <c:v>161.28393600000001</c:v>
                </c:pt>
                <c:pt idx="118">
                  <c:v>161.28393600000001</c:v>
                </c:pt>
                <c:pt idx="119">
                  <c:v>161.28393600000001</c:v>
                </c:pt>
                <c:pt idx="120">
                  <c:v>161.28393600000001</c:v>
                </c:pt>
                <c:pt idx="121">
                  <c:v>161.28393600000001</c:v>
                </c:pt>
                <c:pt idx="122">
                  <c:v>161.28393600000001</c:v>
                </c:pt>
                <c:pt idx="123">
                  <c:v>168.07710299999999</c:v>
                </c:pt>
                <c:pt idx="124">
                  <c:v>168.07710299999999</c:v>
                </c:pt>
                <c:pt idx="125">
                  <c:v>168.07710299999999</c:v>
                </c:pt>
                <c:pt idx="126">
                  <c:v>168.07710299999999</c:v>
                </c:pt>
                <c:pt idx="127">
                  <c:v>168.07710299999999</c:v>
                </c:pt>
                <c:pt idx="128">
                  <c:v>168.07710299999999</c:v>
                </c:pt>
                <c:pt idx="129">
                  <c:v>168.07710299999999</c:v>
                </c:pt>
                <c:pt idx="130">
                  <c:v>168.07710299999999</c:v>
                </c:pt>
                <c:pt idx="131">
                  <c:v>168.07710299999999</c:v>
                </c:pt>
                <c:pt idx="132">
                  <c:v>168.07710299999999</c:v>
                </c:pt>
                <c:pt idx="133">
                  <c:v>170.930893</c:v>
                </c:pt>
                <c:pt idx="134">
                  <c:v>176.370316</c:v>
                </c:pt>
                <c:pt idx="135">
                  <c:v>176.370316</c:v>
                </c:pt>
                <c:pt idx="136">
                  <c:v>176.370316</c:v>
                </c:pt>
                <c:pt idx="137">
                  <c:v>175.05033900000001</c:v>
                </c:pt>
                <c:pt idx="138">
                  <c:v>175.05033900000001</c:v>
                </c:pt>
                <c:pt idx="139">
                  <c:v>175.05033900000001</c:v>
                </c:pt>
                <c:pt idx="140">
                  <c:v>175.05033900000001</c:v>
                </c:pt>
                <c:pt idx="141">
                  <c:v>175.05033900000001</c:v>
                </c:pt>
                <c:pt idx="142">
                  <c:v>175.05033900000001</c:v>
                </c:pt>
                <c:pt idx="143">
                  <c:v>184.69047499999999</c:v>
                </c:pt>
                <c:pt idx="144">
                  <c:v>184.69047499999999</c:v>
                </c:pt>
                <c:pt idx="145">
                  <c:v>184.69047499999999</c:v>
                </c:pt>
                <c:pt idx="146">
                  <c:v>184.69047499999999</c:v>
                </c:pt>
                <c:pt idx="147">
                  <c:v>184.69047499999999</c:v>
                </c:pt>
                <c:pt idx="148">
                  <c:v>184.69047499999999</c:v>
                </c:pt>
                <c:pt idx="149">
                  <c:v>184.69047499999999</c:v>
                </c:pt>
                <c:pt idx="150">
                  <c:v>184.69047499999999</c:v>
                </c:pt>
                <c:pt idx="151">
                  <c:v>184.69047499999999</c:v>
                </c:pt>
                <c:pt idx="152">
                  <c:v>184.69047499999999</c:v>
                </c:pt>
                <c:pt idx="153">
                  <c:v>180.16017199999999</c:v>
                </c:pt>
                <c:pt idx="154">
                  <c:v>180.16017199999999</c:v>
                </c:pt>
                <c:pt idx="155">
                  <c:v>180.16017199999999</c:v>
                </c:pt>
                <c:pt idx="156">
                  <c:v>183.67394999999999</c:v>
                </c:pt>
                <c:pt idx="157">
                  <c:v>183.67394999999999</c:v>
                </c:pt>
                <c:pt idx="158">
                  <c:v>183.67394999999999</c:v>
                </c:pt>
                <c:pt idx="159">
                  <c:v>188.617538</c:v>
                </c:pt>
                <c:pt idx="160">
                  <c:v>188.617538</c:v>
                </c:pt>
                <c:pt idx="161">
                  <c:v>188.617538</c:v>
                </c:pt>
                <c:pt idx="162">
                  <c:v>188.617538</c:v>
                </c:pt>
                <c:pt idx="163">
                  <c:v>188.617538</c:v>
                </c:pt>
                <c:pt idx="164">
                  <c:v>188.617538</c:v>
                </c:pt>
                <c:pt idx="165">
                  <c:v>189.86506700000001</c:v>
                </c:pt>
                <c:pt idx="166">
                  <c:v>189.86506700000001</c:v>
                </c:pt>
                <c:pt idx="167">
                  <c:v>189.250595</c:v>
                </c:pt>
                <c:pt idx="168">
                  <c:v>189.250595</c:v>
                </c:pt>
                <c:pt idx="169">
                  <c:v>189.250595</c:v>
                </c:pt>
                <c:pt idx="170">
                  <c:v>189.250595</c:v>
                </c:pt>
                <c:pt idx="171">
                  <c:v>189.250595</c:v>
                </c:pt>
                <c:pt idx="172">
                  <c:v>189.250595</c:v>
                </c:pt>
                <c:pt idx="173">
                  <c:v>189.250595</c:v>
                </c:pt>
                <c:pt idx="174">
                  <c:v>204.23024000000001</c:v>
                </c:pt>
                <c:pt idx="175">
                  <c:v>204.23024000000001</c:v>
                </c:pt>
                <c:pt idx="176">
                  <c:v>204.23024000000001</c:v>
                </c:pt>
                <c:pt idx="177">
                  <c:v>204.23024000000001</c:v>
                </c:pt>
                <c:pt idx="178">
                  <c:v>204.23024000000001</c:v>
                </c:pt>
                <c:pt idx="179">
                  <c:v>204.23024000000001</c:v>
                </c:pt>
                <c:pt idx="180">
                  <c:v>204.23024000000001</c:v>
                </c:pt>
                <c:pt idx="181">
                  <c:v>212.33908099999999</c:v>
                </c:pt>
                <c:pt idx="182">
                  <c:v>222.72605899999999</c:v>
                </c:pt>
                <c:pt idx="183">
                  <c:v>222.72605899999999</c:v>
                </c:pt>
                <c:pt idx="184">
                  <c:v>222.72605899999999</c:v>
                </c:pt>
                <c:pt idx="185">
                  <c:v>222.72605899999999</c:v>
                </c:pt>
                <c:pt idx="186">
                  <c:v>222.72605899999999</c:v>
                </c:pt>
                <c:pt idx="187">
                  <c:v>222.72605899999999</c:v>
                </c:pt>
                <c:pt idx="188">
                  <c:v>222.72605899999999</c:v>
                </c:pt>
                <c:pt idx="189">
                  <c:v>223.14651499999999</c:v>
                </c:pt>
                <c:pt idx="190">
                  <c:v>223.14651499999999</c:v>
                </c:pt>
                <c:pt idx="191">
                  <c:v>228.57856799999999</c:v>
                </c:pt>
                <c:pt idx="192">
                  <c:v>228.57856799999999</c:v>
                </c:pt>
                <c:pt idx="193">
                  <c:v>228.57856799999999</c:v>
                </c:pt>
                <c:pt idx="194">
                  <c:v>228.57856799999999</c:v>
                </c:pt>
                <c:pt idx="195">
                  <c:v>228.57856799999999</c:v>
                </c:pt>
                <c:pt idx="196">
                  <c:v>228.57856799999999</c:v>
                </c:pt>
                <c:pt idx="197">
                  <c:v>223.522705</c:v>
                </c:pt>
                <c:pt idx="198">
                  <c:v>235.85119599999999</c:v>
                </c:pt>
                <c:pt idx="199">
                  <c:v>235.85119599999999</c:v>
                </c:pt>
                <c:pt idx="200">
                  <c:v>235.85119599999999</c:v>
                </c:pt>
                <c:pt idx="201">
                  <c:v>235.85119599999999</c:v>
                </c:pt>
                <c:pt idx="202">
                  <c:v>265.40612800000002</c:v>
                </c:pt>
                <c:pt idx="203">
                  <c:v>265.40612800000002</c:v>
                </c:pt>
                <c:pt idx="204">
                  <c:v>265.40612800000002</c:v>
                </c:pt>
                <c:pt idx="205">
                  <c:v>265.40612800000002</c:v>
                </c:pt>
                <c:pt idx="206">
                  <c:v>265.40612800000002</c:v>
                </c:pt>
                <c:pt idx="207">
                  <c:v>265.40612800000002</c:v>
                </c:pt>
                <c:pt idx="208">
                  <c:v>268.099243</c:v>
                </c:pt>
                <c:pt idx="209">
                  <c:v>268.099243</c:v>
                </c:pt>
                <c:pt idx="210">
                  <c:v>268.099243</c:v>
                </c:pt>
                <c:pt idx="211">
                  <c:v>268.099243</c:v>
                </c:pt>
                <c:pt idx="212">
                  <c:v>268.099243</c:v>
                </c:pt>
                <c:pt idx="213">
                  <c:v>268.099243</c:v>
                </c:pt>
                <c:pt idx="214">
                  <c:v>268.099243</c:v>
                </c:pt>
                <c:pt idx="215">
                  <c:v>268.099243</c:v>
                </c:pt>
                <c:pt idx="216">
                  <c:v>268.099243</c:v>
                </c:pt>
                <c:pt idx="217">
                  <c:v>268.099243</c:v>
                </c:pt>
                <c:pt idx="218">
                  <c:v>284.21749899999998</c:v>
                </c:pt>
                <c:pt idx="219">
                  <c:v>284.21749899999998</c:v>
                </c:pt>
                <c:pt idx="220">
                  <c:v>284.21749899999998</c:v>
                </c:pt>
                <c:pt idx="221">
                  <c:v>264.72857699999997</c:v>
                </c:pt>
                <c:pt idx="222">
                  <c:v>264.72857699999997</c:v>
                </c:pt>
                <c:pt idx="223">
                  <c:v>264.72857699999997</c:v>
                </c:pt>
                <c:pt idx="224">
                  <c:v>264.72857699999997</c:v>
                </c:pt>
                <c:pt idx="225">
                  <c:v>264.72857699999997</c:v>
                </c:pt>
                <c:pt idx="226">
                  <c:v>259.89471400000002</c:v>
                </c:pt>
                <c:pt idx="227">
                  <c:v>259.89471400000002</c:v>
                </c:pt>
                <c:pt idx="228">
                  <c:v>259.89471400000002</c:v>
                </c:pt>
                <c:pt idx="229">
                  <c:v>259.89471400000002</c:v>
                </c:pt>
                <c:pt idx="230">
                  <c:v>259.89471400000002</c:v>
                </c:pt>
                <c:pt idx="231">
                  <c:v>259.89471400000002</c:v>
                </c:pt>
                <c:pt idx="232">
                  <c:v>259.89471400000002</c:v>
                </c:pt>
                <c:pt idx="233">
                  <c:v>259.89471400000002</c:v>
                </c:pt>
                <c:pt idx="234">
                  <c:v>259.89471400000002</c:v>
                </c:pt>
                <c:pt idx="235">
                  <c:v>259.89471400000002</c:v>
                </c:pt>
                <c:pt idx="236">
                  <c:v>266.36343399999998</c:v>
                </c:pt>
                <c:pt idx="237">
                  <c:v>266.36343399999998</c:v>
                </c:pt>
                <c:pt idx="238">
                  <c:v>281.94457999999997</c:v>
                </c:pt>
                <c:pt idx="239">
                  <c:v>281.94457999999997</c:v>
                </c:pt>
                <c:pt idx="240">
                  <c:v>281.94457999999997</c:v>
                </c:pt>
                <c:pt idx="241">
                  <c:v>281.94457999999997</c:v>
                </c:pt>
                <c:pt idx="242">
                  <c:v>281.94457999999997</c:v>
                </c:pt>
                <c:pt idx="243">
                  <c:v>281.94457999999997</c:v>
                </c:pt>
                <c:pt idx="244">
                  <c:v>259.76397700000001</c:v>
                </c:pt>
                <c:pt idx="245">
                  <c:v>259.76397700000001</c:v>
                </c:pt>
                <c:pt idx="246">
                  <c:v>259.76397700000001</c:v>
                </c:pt>
                <c:pt idx="247">
                  <c:v>259.76397700000001</c:v>
                </c:pt>
                <c:pt idx="248">
                  <c:v>259.76397700000001</c:v>
                </c:pt>
                <c:pt idx="249">
                  <c:v>259.76397700000001</c:v>
                </c:pt>
                <c:pt idx="250">
                  <c:v>257.94946299999998</c:v>
                </c:pt>
                <c:pt idx="251">
                  <c:v>257.94946299999998</c:v>
                </c:pt>
                <c:pt idx="252">
                  <c:v>257.94946299999998</c:v>
                </c:pt>
                <c:pt idx="253">
                  <c:v>265.600616</c:v>
                </c:pt>
                <c:pt idx="254">
                  <c:v>265.600616</c:v>
                </c:pt>
                <c:pt idx="255">
                  <c:v>262.331726</c:v>
                </c:pt>
                <c:pt idx="256">
                  <c:v>262.331726</c:v>
                </c:pt>
                <c:pt idx="257">
                  <c:v>273.75414999999998</c:v>
                </c:pt>
                <c:pt idx="258">
                  <c:v>273.75414999999998</c:v>
                </c:pt>
                <c:pt idx="259">
                  <c:v>273.75414999999998</c:v>
                </c:pt>
                <c:pt idx="260">
                  <c:v>273.75414999999998</c:v>
                </c:pt>
                <c:pt idx="261">
                  <c:v>273.75414999999998</c:v>
                </c:pt>
                <c:pt idx="262">
                  <c:v>273.75414999999998</c:v>
                </c:pt>
                <c:pt idx="263">
                  <c:v>273.75414999999998</c:v>
                </c:pt>
                <c:pt idx="264">
                  <c:v>273.75414999999998</c:v>
                </c:pt>
                <c:pt idx="265">
                  <c:v>273.75414999999998</c:v>
                </c:pt>
                <c:pt idx="266">
                  <c:v>273.75414999999998</c:v>
                </c:pt>
                <c:pt idx="267">
                  <c:v>273.75414999999998</c:v>
                </c:pt>
                <c:pt idx="268">
                  <c:v>273.75414999999998</c:v>
                </c:pt>
                <c:pt idx="269">
                  <c:v>273.75414999999998</c:v>
                </c:pt>
                <c:pt idx="270">
                  <c:v>273.75414999999998</c:v>
                </c:pt>
                <c:pt idx="271">
                  <c:v>273.75414999999998</c:v>
                </c:pt>
                <c:pt idx="272">
                  <c:v>273.75414999999998</c:v>
                </c:pt>
                <c:pt idx="273">
                  <c:v>273.75414999999998</c:v>
                </c:pt>
                <c:pt idx="274">
                  <c:v>273.75414999999998</c:v>
                </c:pt>
                <c:pt idx="275">
                  <c:v>273.75414999999998</c:v>
                </c:pt>
                <c:pt idx="276">
                  <c:v>265.216431</c:v>
                </c:pt>
                <c:pt idx="277">
                  <c:v>265.216431</c:v>
                </c:pt>
                <c:pt idx="278">
                  <c:v>247.81759600000001</c:v>
                </c:pt>
                <c:pt idx="279">
                  <c:v>247.81759600000001</c:v>
                </c:pt>
                <c:pt idx="280">
                  <c:v>247.81759600000001</c:v>
                </c:pt>
                <c:pt idx="281">
                  <c:v>225.68026699999999</c:v>
                </c:pt>
                <c:pt idx="282">
                  <c:v>225.68026699999999</c:v>
                </c:pt>
                <c:pt idx="283">
                  <c:v>225.68026699999999</c:v>
                </c:pt>
                <c:pt idx="284">
                  <c:v>226.753387</c:v>
                </c:pt>
                <c:pt idx="285">
                  <c:v>226.753387</c:v>
                </c:pt>
                <c:pt idx="286">
                  <c:v>226.753387</c:v>
                </c:pt>
                <c:pt idx="287">
                  <c:v>226.76049800000001</c:v>
                </c:pt>
                <c:pt idx="288">
                  <c:v>226.76049800000001</c:v>
                </c:pt>
                <c:pt idx="289">
                  <c:v>226.76049800000001</c:v>
                </c:pt>
                <c:pt idx="290">
                  <c:v>226.76049800000001</c:v>
                </c:pt>
                <c:pt idx="291">
                  <c:v>226.76049800000001</c:v>
                </c:pt>
                <c:pt idx="292">
                  <c:v>219.848511</c:v>
                </c:pt>
                <c:pt idx="293">
                  <c:v>219.848511</c:v>
                </c:pt>
                <c:pt idx="294">
                  <c:v>219.848511</c:v>
                </c:pt>
                <c:pt idx="295">
                  <c:v>219.848511</c:v>
                </c:pt>
                <c:pt idx="296">
                  <c:v>218.970596</c:v>
                </c:pt>
                <c:pt idx="297">
                  <c:v>230.56977800000001</c:v>
                </c:pt>
                <c:pt idx="298">
                  <c:v>224.47962999999999</c:v>
                </c:pt>
                <c:pt idx="299">
                  <c:v>224.51797500000001</c:v>
                </c:pt>
                <c:pt idx="300">
                  <c:v>224.51797500000001</c:v>
                </c:pt>
                <c:pt idx="301">
                  <c:v>224.51797500000001</c:v>
                </c:pt>
                <c:pt idx="302">
                  <c:v>224.51797500000001</c:v>
                </c:pt>
                <c:pt idx="303">
                  <c:v>224.51797500000001</c:v>
                </c:pt>
                <c:pt idx="304">
                  <c:v>229.26818800000001</c:v>
                </c:pt>
                <c:pt idx="305">
                  <c:v>243.52529899999999</c:v>
                </c:pt>
                <c:pt idx="306">
                  <c:v>243.52529899999999</c:v>
                </c:pt>
                <c:pt idx="307">
                  <c:v>243.52529899999999</c:v>
                </c:pt>
                <c:pt idx="308">
                  <c:v>237.85308800000001</c:v>
                </c:pt>
                <c:pt idx="309">
                  <c:v>237.85308800000001</c:v>
                </c:pt>
                <c:pt idx="310">
                  <c:v>200.68905599999999</c:v>
                </c:pt>
                <c:pt idx="311">
                  <c:v>200.68905599999999</c:v>
                </c:pt>
                <c:pt idx="312">
                  <c:v>200.68905599999999</c:v>
                </c:pt>
                <c:pt idx="313">
                  <c:v>200.68905599999999</c:v>
                </c:pt>
                <c:pt idx="314">
                  <c:v>200.68905599999999</c:v>
                </c:pt>
                <c:pt idx="315">
                  <c:v>200.68905599999999</c:v>
                </c:pt>
                <c:pt idx="316">
                  <c:v>200.68905599999999</c:v>
                </c:pt>
                <c:pt idx="317">
                  <c:v>200.68905599999999</c:v>
                </c:pt>
                <c:pt idx="318">
                  <c:v>201.98632799999999</c:v>
                </c:pt>
                <c:pt idx="319">
                  <c:v>201.98632799999999</c:v>
                </c:pt>
                <c:pt idx="320">
                  <c:v>201.98632799999999</c:v>
                </c:pt>
                <c:pt idx="321">
                  <c:v>201.98632799999999</c:v>
                </c:pt>
                <c:pt idx="322">
                  <c:v>201.98632799999999</c:v>
                </c:pt>
                <c:pt idx="323">
                  <c:v>200.76724200000001</c:v>
                </c:pt>
                <c:pt idx="324">
                  <c:v>200.76724200000001</c:v>
                </c:pt>
                <c:pt idx="325">
                  <c:v>200.76724200000001</c:v>
                </c:pt>
                <c:pt idx="326">
                  <c:v>200.76724200000001</c:v>
                </c:pt>
                <c:pt idx="327">
                  <c:v>194.86852999999999</c:v>
                </c:pt>
                <c:pt idx="328">
                  <c:v>194.86852999999999</c:v>
                </c:pt>
                <c:pt idx="329">
                  <c:v>194.86852999999999</c:v>
                </c:pt>
                <c:pt idx="330">
                  <c:v>194.86852999999999</c:v>
                </c:pt>
                <c:pt idx="331">
                  <c:v>194.86852999999999</c:v>
                </c:pt>
                <c:pt idx="332">
                  <c:v>194.86852999999999</c:v>
                </c:pt>
                <c:pt idx="333">
                  <c:v>194.86852999999999</c:v>
                </c:pt>
                <c:pt idx="334">
                  <c:v>112.347122</c:v>
                </c:pt>
                <c:pt idx="335">
                  <c:v>112.347122</c:v>
                </c:pt>
                <c:pt idx="336">
                  <c:v>112.347122</c:v>
                </c:pt>
                <c:pt idx="337">
                  <c:v>112.347122</c:v>
                </c:pt>
                <c:pt idx="338">
                  <c:v>112.347122</c:v>
                </c:pt>
                <c:pt idx="339">
                  <c:v>112.347122</c:v>
                </c:pt>
                <c:pt idx="340">
                  <c:v>112.347122</c:v>
                </c:pt>
                <c:pt idx="341">
                  <c:v>133.20181299999999</c:v>
                </c:pt>
                <c:pt idx="342">
                  <c:v>133.20181299999999</c:v>
                </c:pt>
                <c:pt idx="343">
                  <c:v>133.20181299999999</c:v>
                </c:pt>
                <c:pt idx="344">
                  <c:v>133.20181299999999</c:v>
                </c:pt>
                <c:pt idx="345">
                  <c:v>133.20181299999999</c:v>
                </c:pt>
                <c:pt idx="346">
                  <c:v>133.20181299999999</c:v>
                </c:pt>
                <c:pt idx="347">
                  <c:v>133.20181299999999</c:v>
                </c:pt>
                <c:pt idx="348">
                  <c:v>123.306023</c:v>
                </c:pt>
                <c:pt idx="349">
                  <c:v>123.306023</c:v>
                </c:pt>
                <c:pt idx="350">
                  <c:v>123.306023</c:v>
                </c:pt>
                <c:pt idx="351">
                  <c:v>123.306023</c:v>
                </c:pt>
                <c:pt idx="352">
                  <c:v>125.214302</c:v>
                </c:pt>
                <c:pt idx="353">
                  <c:v>125.214302</c:v>
                </c:pt>
                <c:pt idx="354">
                  <c:v>125.214302</c:v>
                </c:pt>
                <c:pt idx="355">
                  <c:v>125.214302</c:v>
                </c:pt>
                <c:pt idx="356">
                  <c:v>125.214302</c:v>
                </c:pt>
                <c:pt idx="357">
                  <c:v>110.605873</c:v>
                </c:pt>
                <c:pt idx="358">
                  <c:v>110.605873</c:v>
                </c:pt>
                <c:pt idx="359">
                  <c:v>110.605873</c:v>
                </c:pt>
                <c:pt idx="360">
                  <c:v>110.605873</c:v>
                </c:pt>
                <c:pt idx="361">
                  <c:v>110.605873</c:v>
                </c:pt>
                <c:pt idx="362">
                  <c:v>110.605873</c:v>
                </c:pt>
                <c:pt idx="363">
                  <c:v>110.605873</c:v>
                </c:pt>
                <c:pt idx="364">
                  <c:v>113.94274900000001</c:v>
                </c:pt>
                <c:pt idx="365">
                  <c:v>136.59385700000001</c:v>
                </c:pt>
                <c:pt idx="366">
                  <c:v>136.59385700000001</c:v>
                </c:pt>
                <c:pt idx="367">
                  <c:v>136.59385700000001</c:v>
                </c:pt>
                <c:pt idx="368">
                  <c:v>136.59385700000001</c:v>
                </c:pt>
                <c:pt idx="369">
                  <c:v>132.737167</c:v>
                </c:pt>
                <c:pt idx="370">
                  <c:v>132.737167</c:v>
                </c:pt>
                <c:pt idx="371">
                  <c:v>132.737167</c:v>
                </c:pt>
                <c:pt idx="372">
                  <c:v>132.737167</c:v>
                </c:pt>
                <c:pt idx="373">
                  <c:v>123.321152</c:v>
                </c:pt>
                <c:pt idx="374">
                  <c:v>123.321152</c:v>
                </c:pt>
                <c:pt idx="375">
                  <c:v>123.321152</c:v>
                </c:pt>
                <c:pt idx="376">
                  <c:v>123.321152</c:v>
                </c:pt>
                <c:pt idx="377">
                  <c:v>123.321152</c:v>
                </c:pt>
                <c:pt idx="378">
                  <c:v>123.321152</c:v>
                </c:pt>
                <c:pt idx="379">
                  <c:v>123.321152</c:v>
                </c:pt>
                <c:pt idx="380">
                  <c:v>123.321152</c:v>
                </c:pt>
                <c:pt idx="381">
                  <c:v>123.321152</c:v>
                </c:pt>
                <c:pt idx="382">
                  <c:v>123.321152</c:v>
                </c:pt>
                <c:pt idx="383">
                  <c:v>123.321152</c:v>
                </c:pt>
                <c:pt idx="384">
                  <c:v>134.91160600000001</c:v>
                </c:pt>
                <c:pt idx="385">
                  <c:v>134.91160600000001</c:v>
                </c:pt>
                <c:pt idx="386">
                  <c:v>134.91160600000001</c:v>
                </c:pt>
                <c:pt idx="387">
                  <c:v>134.91160600000001</c:v>
                </c:pt>
                <c:pt idx="388">
                  <c:v>134.91160600000001</c:v>
                </c:pt>
                <c:pt idx="389">
                  <c:v>134.91160600000001</c:v>
                </c:pt>
                <c:pt idx="390">
                  <c:v>134.91160600000001</c:v>
                </c:pt>
                <c:pt idx="391">
                  <c:v>134.91160600000001</c:v>
                </c:pt>
                <c:pt idx="392">
                  <c:v>138.76144400000001</c:v>
                </c:pt>
                <c:pt idx="393">
                  <c:v>138.76144400000001</c:v>
                </c:pt>
                <c:pt idx="394">
                  <c:v>138.76144400000001</c:v>
                </c:pt>
                <c:pt idx="395">
                  <c:v>138.76144400000001</c:v>
                </c:pt>
                <c:pt idx="396">
                  <c:v>138.76144400000001</c:v>
                </c:pt>
                <c:pt idx="397">
                  <c:v>138.76144400000001</c:v>
                </c:pt>
                <c:pt idx="398">
                  <c:v>136.19589199999999</c:v>
                </c:pt>
                <c:pt idx="399">
                  <c:v>136.19589199999999</c:v>
                </c:pt>
                <c:pt idx="400">
                  <c:v>136.19589199999999</c:v>
                </c:pt>
                <c:pt idx="401">
                  <c:v>136.19589199999999</c:v>
                </c:pt>
                <c:pt idx="402">
                  <c:v>136.19589199999999</c:v>
                </c:pt>
                <c:pt idx="403">
                  <c:v>136.19589199999999</c:v>
                </c:pt>
                <c:pt idx="404">
                  <c:v>136.19589199999999</c:v>
                </c:pt>
                <c:pt idx="405">
                  <c:v>136.19589199999999</c:v>
                </c:pt>
                <c:pt idx="406">
                  <c:v>136.19589199999999</c:v>
                </c:pt>
                <c:pt idx="407">
                  <c:v>136.19589199999999</c:v>
                </c:pt>
                <c:pt idx="408">
                  <c:v>136.19589199999999</c:v>
                </c:pt>
                <c:pt idx="409">
                  <c:v>136.19589199999999</c:v>
                </c:pt>
                <c:pt idx="410">
                  <c:v>136.19589199999999</c:v>
                </c:pt>
                <c:pt idx="411">
                  <c:v>136.19589199999999</c:v>
                </c:pt>
                <c:pt idx="412">
                  <c:v>136.19589199999999</c:v>
                </c:pt>
                <c:pt idx="413">
                  <c:v>136.19589199999999</c:v>
                </c:pt>
                <c:pt idx="414">
                  <c:v>136.19589199999999</c:v>
                </c:pt>
                <c:pt idx="415">
                  <c:v>138.361557</c:v>
                </c:pt>
                <c:pt idx="416">
                  <c:v>138.361557</c:v>
                </c:pt>
                <c:pt idx="417">
                  <c:v>138.361557</c:v>
                </c:pt>
                <c:pt idx="418">
                  <c:v>138.361557</c:v>
                </c:pt>
                <c:pt idx="419">
                  <c:v>133.93794299999999</c:v>
                </c:pt>
                <c:pt idx="420">
                  <c:v>130.98649599999999</c:v>
                </c:pt>
                <c:pt idx="421">
                  <c:v>130.98649599999999</c:v>
                </c:pt>
                <c:pt idx="422">
                  <c:v>130.98649599999999</c:v>
                </c:pt>
                <c:pt idx="423">
                  <c:v>130.98649599999999</c:v>
                </c:pt>
                <c:pt idx="424">
                  <c:v>130.98649599999999</c:v>
                </c:pt>
                <c:pt idx="425">
                  <c:v>130.98649599999999</c:v>
                </c:pt>
                <c:pt idx="426">
                  <c:v>130.98649599999999</c:v>
                </c:pt>
                <c:pt idx="427">
                  <c:v>130.98649599999999</c:v>
                </c:pt>
                <c:pt idx="428">
                  <c:v>130.98649599999999</c:v>
                </c:pt>
                <c:pt idx="429">
                  <c:v>125.583733</c:v>
                </c:pt>
                <c:pt idx="430">
                  <c:v>125.583733</c:v>
                </c:pt>
                <c:pt idx="431">
                  <c:v>125.583733</c:v>
                </c:pt>
                <c:pt idx="432">
                  <c:v>132.90454099999999</c:v>
                </c:pt>
                <c:pt idx="433">
                  <c:v>132.90454099999999</c:v>
                </c:pt>
                <c:pt idx="434">
                  <c:v>132.90454099999999</c:v>
                </c:pt>
                <c:pt idx="435">
                  <c:v>132.90454099999999</c:v>
                </c:pt>
                <c:pt idx="436">
                  <c:v>132.90454099999999</c:v>
                </c:pt>
                <c:pt idx="437">
                  <c:v>132.90454099999999</c:v>
                </c:pt>
                <c:pt idx="438">
                  <c:v>133.59356700000001</c:v>
                </c:pt>
                <c:pt idx="439">
                  <c:v>133.59356700000001</c:v>
                </c:pt>
                <c:pt idx="440">
                  <c:v>133.59356700000001</c:v>
                </c:pt>
                <c:pt idx="441">
                  <c:v>135.63455200000001</c:v>
                </c:pt>
                <c:pt idx="442">
                  <c:v>135.63455200000001</c:v>
                </c:pt>
                <c:pt idx="443">
                  <c:v>135.63455200000001</c:v>
                </c:pt>
                <c:pt idx="444">
                  <c:v>135.63455200000001</c:v>
                </c:pt>
                <c:pt idx="445">
                  <c:v>135.63455200000001</c:v>
                </c:pt>
                <c:pt idx="446">
                  <c:v>135.63455200000001</c:v>
                </c:pt>
                <c:pt idx="447">
                  <c:v>135.63455200000001</c:v>
                </c:pt>
                <c:pt idx="448">
                  <c:v>135.63455200000001</c:v>
                </c:pt>
                <c:pt idx="449">
                  <c:v>135.63455200000001</c:v>
                </c:pt>
                <c:pt idx="450">
                  <c:v>135.63455200000001</c:v>
                </c:pt>
                <c:pt idx="451">
                  <c:v>135.63455200000001</c:v>
                </c:pt>
                <c:pt idx="452">
                  <c:v>135.63455200000001</c:v>
                </c:pt>
                <c:pt idx="453">
                  <c:v>142.029144</c:v>
                </c:pt>
                <c:pt idx="454">
                  <c:v>142.029144</c:v>
                </c:pt>
                <c:pt idx="455">
                  <c:v>142.029144</c:v>
                </c:pt>
                <c:pt idx="456">
                  <c:v>142.029144</c:v>
                </c:pt>
                <c:pt idx="457">
                  <c:v>142.029144</c:v>
                </c:pt>
                <c:pt idx="458">
                  <c:v>142.029144</c:v>
                </c:pt>
                <c:pt idx="459">
                  <c:v>142.029144</c:v>
                </c:pt>
                <c:pt idx="460">
                  <c:v>142.029144</c:v>
                </c:pt>
                <c:pt idx="461">
                  <c:v>142.091309</c:v>
                </c:pt>
                <c:pt idx="462">
                  <c:v>142.091309</c:v>
                </c:pt>
                <c:pt idx="463">
                  <c:v>142.091309</c:v>
                </c:pt>
                <c:pt idx="464">
                  <c:v>145.219391</c:v>
                </c:pt>
                <c:pt idx="465">
                  <c:v>145.219391</c:v>
                </c:pt>
                <c:pt idx="466">
                  <c:v>145.219391</c:v>
                </c:pt>
                <c:pt idx="467">
                  <c:v>145.219391</c:v>
                </c:pt>
                <c:pt idx="468">
                  <c:v>143.54664600000001</c:v>
                </c:pt>
                <c:pt idx="469">
                  <c:v>143.54664600000001</c:v>
                </c:pt>
                <c:pt idx="470">
                  <c:v>143.54664600000001</c:v>
                </c:pt>
                <c:pt idx="471">
                  <c:v>169.13587999999999</c:v>
                </c:pt>
                <c:pt idx="472">
                  <c:v>169.13587999999999</c:v>
                </c:pt>
                <c:pt idx="473">
                  <c:v>169.13587999999999</c:v>
                </c:pt>
                <c:pt idx="474">
                  <c:v>169.13587999999999</c:v>
                </c:pt>
                <c:pt idx="475">
                  <c:v>169.13587999999999</c:v>
                </c:pt>
                <c:pt idx="476">
                  <c:v>169.13587999999999</c:v>
                </c:pt>
                <c:pt idx="477">
                  <c:v>169.13587999999999</c:v>
                </c:pt>
                <c:pt idx="478">
                  <c:v>165.101944</c:v>
                </c:pt>
                <c:pt idx="479">
                  <c:v>165.101944</c:v>
                </c:pt>
                <c:pt idx="480">
                  <c:v>170.80714399999999</c:v>
                </c:pt>
                <c:pt idx="481">
                  <c:v>170.80714399999999</c:v>
                </c:pt>
                <c:pt idx="482">
                  <c:v>158.41244499999999</c:v>
                </c:pt>
                <c:pt idx="483">
                  <c:v>158.41244499999999</c:v>
                </c:pt>
                <c:pt idx="484">
                  <c:v>158.41244499999999</c:v>
                </c:pt>
                <c:pt idx="485">
                  <c:v>158.41244499999999</c:v>
                </c:pt>
                <c:pt idx="486">
                  <c:v>158.41244499999999</c:v>
                </c:pt>
                <c:pt idx="487">
                  <c:v>158.21601899999999</c:v>
                </c:pt>
                <c:pt idx="488">
                  <c:v>158.21601899999999</c:v>
                </c:pt>
                <c:pt idx="489">
                  <c:v>161.142426</c:v>
                </c:pt>
                <c:pt idx="490">
                  <c:v>161.142426</c:v>
                </c:pt>
                <c:pt idx="491">
                  <c:v>161.142426</c:v>
                </c:pt>
                <c:pt idx="492">
                  <c:v>156.27955600000001</c:v>
                </c:pt>
                <c:pt idx="493">
                  <c:v>156.27955600000001</c:v>
                </c:pt>
                <c:pt idx="494">
                  <c:v>156.27955600000001</c:v>
                </c:pt>
                <c:pt idx="495">
                  <c:v>156.27955600000001</c:v>
                </c:pt>
                <c:pt idx="496">
                  <c:v>156.27955600000001</c:v>
                </c:pt>
                <c:pt idx="497">
                  <c:v>156.27955600000001</c:v>
                </c:pt>
                <c:pt idx="498">
                  <c:v>157.59639000000001</c:v>
                </c:pt>
                <c:pt idx="499">
                  <c:v>157.59639000000001</c:v>
                </c:pt>
                <c:pt idx="500">
                  <c:v>153.28689600000001</c:v>
                </c:pt>
                <c:pt idx="501">
                  <c:v>153.28689600000001</c:v>
                </c:pt>
                <c:pt idx="502">
                  <c:v>153.28689600000001</c:v>
                </c:pt>
                <c:pt idx="503">
                  <c:v>153.28689600000001</c:v>
                </c:pt>
                <c:pt idx="504">
                  <c:v>153.28689600000001</c:v>
                </c:pt>
                <c:pt idx="505">
                  <c:v>153.28689600000001</c:v>
                </c:pt>
                <c:pt idx="506">
                  <c:v>172.15737899999999</c:v>
                </c:pt>
                <c:pt idx="507">
                  <c:v>172.15737899999999</c:v>
                </c:pt>
                <c:pt idx="508">
                  <c:v>172.15737899999999</c:v>
                </c:pt>
                <c:pt idx="509">
                  <c:v>172.15737899999999</c:v>
                </c:pt>
                <c:pt idx="510">
                  <c:v>172.15737899999999</c:v>
                </c:pt>
                <c:pt idx="511">
                  <c:v>172.15737899999999</c:v>
                </c:pt>
                <c:pt idx="512">
                  <c:v>186.91400100000001</c:v>
                </c:pt>
                <c:pt idx="513">
                  <c:v>186.91400100000001</c:v>
                </c:pt>
                <c:pt idx="514">
                  <c:v>186.91400100000001</c:v>
                </c:pt>
                <c:pt idx="515">
                  <c:v>186.91400100000001</c:v>
                </c:pt>
                <c:pt idx="516">
                  <c:v>186.91400100000001</c:v>
                </c:pt>
                <c:pt idx="517">
                  <c:v>186.91400100000001</c:v>
                </c:pt>
                <c:pt idx="518">
                  <c:v>186.91400100000001</c:v>
                </c:pt>
                <c:pt idx="519">
                  <c:v>186.91400100000001</c:v>
                </c:pt>
                <c:pt idx="520">
                  <c:v>186.91400100000001</c:v>
                </c:pt>
                <c:pt idx="521">
                  <c:v>186.91400100000001</c:v>
                </c:pt>
                <c:pt idx="522">
                  <c:v>186.91400100000001</c:v>
                </c:pt>
                <c:pt idx="523">
                  <c:v>172.29716500000001</c:v>
                </c:pt>
                <c:pt idx="524">
                  <c:v>172.29716500000001</c:v>
                </c:pt>
                <c:pt idx="525">
                  <c:v>172.29716500000001</c:v>
                </c:pt>
                <c:pt idx="526">
                  <c:v>172.73770099999999</c:v>
                </c:pt>
                <c:pt idx="527">
                  <c:v>172.73770099999999</c:v>
                </c:pt>
                <c:pt idx="528">
                  <c:v>182.59957900000001</c:v>
                </c:pt>
                <c:pt idx="529">
                  <c:v>182.59957900000001</c:v>
                </c:pt>
                <c:pt idx="530">
                  <c:v>185.028671</c:v>
                </c:pt>
                <c:pt idx="531">
                  <c:v>185.028671</c:v>
                </c:pt>
                <c:pt idx="532">
                  <c:v>189.23693800000001</c:v>
                </c:pt>
                <c:pt idx="533">
                  <c:v>197.31753499999999</c:v>
                </c:pt>
                <c:pt idx="534">
                  <c:v>197.224716</c:v>
                </c:pt>
                <c:pt idx="535">
                  <c:v>197.224716</c:v>
                </c:pt>
                <c:pt idx="536">
                  <c:v>197.224716</c:v>
                </c:pt>
                <c:pt idx="537">
                  <c:v>197.224716</c:v>
                </c:pt>
                <c:pt idx="538">
                  <c:v>197.224716</c:v>
                </c:pt>
                <c:pt idx="539">
                  <c:v>197.224716</c:v>
                </c:pt>
                <c:pt idx="540">
                  <c:v>198.41539</c:v>
                </c:pt>
                <c:pt idx="541">
                  <c:v>216.968231</c:v>
                </c:pt>
                <c:pt idx="542">
                  <c:v>216.968231</c:v>
                </c:pt>
                <c:pt idx="543">
                  <c:v>216.968231</c:v>
                </c:pt>
                <c:pt idx="544">
                  <c:v>207.60205099999999</c:v>
                </c:pt>
                <c:pt idx="545">
                  <c:v>207.60205099999999</c:v>
                </c:pt>
                <c:pt idx="546">
                  <c:v>207.60205099999999</c:v>
                </c:pt>
                <c:pt idx="547">
                  <c:v>207.60205099999999</c:v>
                </c:pt>
                <c:pt idx="548">
                  <c:v>207.60205099999999</c:v>
                </c:pt>
                <c:pt idx="549">
                  <c:v>207.60205099999999</c:v>
                </c:pt>
                <c:pt idx="550">
                  <c:v>207.60205099999999</c:v>
                </c:pt>
                <c:pt idx="551">
                  <c:v>207.60205099999999</c:v>
                </c:pt>
                <c:pt idx="552">
                  <c:v>214.21910099999999</c:v>
                </c:pt>
                <c:pt idx="553">
                  <c:v>215.325378</c:v>
                </c:pt>
                <c:pt idx="554">
                  <c:v>208.17401100000001</c:v>
                </c:pt>
                <c:pt idx="555">
                  <c:v>208.17401100000001</c:v>
                </c:pt>
                <c:pt idx="556">
                  <c:v>206.77439899999999</c:v>
                </c:pt>
                <c:pt idx="557">
                  <c:v>212.289413</c:v>
                </c:pt>
                <c:pt idx="558">
                  <c:v>211.60012800000001</c:v>
                </c:pt>
                <c:pt idx="559">
                  <c:v>211.60012800000001</c:v>
                </c:pt>
                <c:pt idx="560">
                  <c:v>211.60012800000001</c:v>
                </c:pt>
                <c:pt idx="561">
                  <c:v>188.59956399999999</c:v>
                </c:pt>
                <c:pt idx="562">
                  <c:v>188.59956399999999</c:v>
                </c:pt>
                <c:pt idx="563">
                  <c:v>188.59956399999999</c:v>
                </c:pt>
                <c:pt idx="564">
                  <c:v>188.59956399999999</c:v>
                </c:pt>
                <c:pt idx="565">
                  <c:v>188.59956399999999</c:v>
                </c:pt>
                <c:pt idx="566">
                  <c:v>185.91284200000001</c:v>
                </c:pt>
                <c:pt idx="567">
                  <c:v>185.91284200000001</c:v>
                </c:pt>
                <c:pt idx="568">
                  <c:v>185.91284200000001</c:v>
                </c:pt>
                <c:pt idx="569">
                  <c:v>185.91284200000001</c:v>
                </c:pt>
                <c:pt idx="570">
                  <c:v>189.3125</c:v>
                </c:pt>
                <c:pt idx="571">
                  <c:v>189.3125</c:v>
                </c:pt>
                <c:pt idx="572">
                  <c:v>199.19328300000001</c:v>
                </c:pt>
                <c:pt idx="573">
                  <c:v>199.19328300000001</c:v>
                </c:pt>
                <c:pt idx="574">
                  <c:v>199.19328300000001</c:v>
                </c:pt>
                <c:pt idx="575">
                  <c:v>199.19328300000001</c:v>
                </c:pt>
                <c:pt idx="576">
                  <c:v>199.19328300000001</c:v>
                </c:pt>
                <c:pt idx="577">
                  <c:v>202.94909699999999</c:v>
                </c:pt>
                <c:pt idx="578">
                  <c:v>202.94909699999999</c:v>
                </c:pt>
                <c:pt idx="579">
                  <c:v>202.94909699999999</c:v>
                </c:pt>
                <c:pt idx="580">
                  <c:v>202.94909699999999</c:v>
                </c:pt>
                <c:pt idx="581">
                  <c:v>200.67712399999999</c:v>
                </c:pt>
                <c:pt idx="582">
                  <c:v>200.67712399999999</c:v>
                </c:pt>
                <c:pt idx="583">
                  <c:v>200.67712399999999</c:v>
                </c:pt>
                <c:pt idx="584">
                  <c:v>207.158691</c:v>
                </c:pt>
                <c:pt idx="585">
                  <c:v>207.158691</c:v>
                </c:pt>
                <c:pt idx="586">
                  <c:v>207.158691</c:v>
                </c:pt>
                <c:pt idx="587">
                  <c:v>213.451111</c:v>
                </c:pt>
                <c:pt idx="588">
                  <c:v>213.451111</c:v>
                </c:pt>
                <c:pt idx="589">
                  <c:v>213.451111</c:v>
                </c:pt>
                <c:pt idx="590">
                  <c:v>199.88360599999999</c:v>
                </c:pt>
                <c:pt idx="591">
                  <c:v>207.16918899999999</c:v>
                </c:pt>
                <c:pt idx="592">
                  <c:v>207.16918899999999</c:v>
                </c:pt>
                <c:pt idx="593">
                  <c:v>207.16918899999999</c:v>
                </c:pt>
                <c:pt idx="594">
                  <c:v>202.37034600000001</c:v>
                </c:pt>
                <c:pt idx="595">
                  <c:v>202.37034600000001</c:v>
                </c:pt>
                <c:pt idx="596">
                  <c:v>202.37034600000001</c:v>
                </c:pt>
                <c:pt idx="597">
                  <c:v>202.37034600000001</c:v>
                </c:pt>
                <c:pt idx="598">
                  <c:v>205.319748</c:v>
                </c:pt>
                <c:pt idx="599">
                  <c:v>205.319748</c:v>
                </c:pt>
                <c:pt idx="600">
                  <c:v>201.90231299999999</c:v>
                </c:pt>
                <c:pt idx="601">
                  <c:v>208.86343400000001</c:v>
                </c:pt>
                <c:pt idx="602">
                  <c:v>219.84042400000001</c:v>
                </c:pt>
                <c:pt idx="603">
                  <c:v>219.84042400000001</c:v>
                </c:pt>
                <c:pt idx="604">
                  <c:v>219.84042400000001</c:v>
                </c:pt>
                <c:pt idx="605">
                  <c:v>219.84042400000001</c:v>
                </c:pt>
                <c:pt idx="606">
                  <c:v>219.84042400000001</c:v>
                </c:pt>
                <c:pt idx="607">
                  <c:v>219.84042400000001</c:v>
                </c:pt>
                <c:pt idx="608">
                  <c:v>219.84042400000001</c:v>
                </c:pt>
                <c:pt idx="609">
                  <c:v>219.84042400000001</c:v>
                </c:pt>
                <c:pt idx="610">
                  <c:v>219.84042400000001</c:v>
                </c:pt>
                <c:pt idx="611">
                  <c:v>219.84042400000001</c:v>
                </c:pt>
                <c:pt idx="612">
                  <c:v>219.84042400000001</c:v>
                </c:pt>
                <c:pt idx="613">
                  <c:v>219.84042400000001</c:v>
                </c:pt>
                <c:pt idx="614">
                  <c:v>219.84042400000001</c:v>
                </c:pt>
                <c:pt idx="615">
                  <c:v>219.84042400000001</c:v>
                </c:pt>
                <c:pt idx="616">
                  <c:v>219.84042400000001</c:v>
                </c:pt>
                <c:pt idx="617">
                  <c:v>219.84042400000001</c:v>
                </c:pt>
                <c:pt idx="618">
                  <c:v>219.84042400000001</c:v>
                </c:pt>
                <c:pt idx="619">
                  <c:v>219.84042400000001</c:v>
                </c:pt>
                <c:pt idx="620">
                  <c:v>219.84042400000001</c:v>
                </c:pt>
                <c:pt idx="621">
                  <c:v>219.84042400000001</c:v>
                </c:pt>
                <c:pt idx="622">
                  <c:v>219.84042400000001</c:v>
                </c:pt>
                <c:pt idx="623">
                  <c:v>220.67512500000001</c:v>
                </c:pt>
                <c:pt idx="624">
                  <c:v>220.67512500000001</c:v>
                </c:pt>
                <c:pt idx="625">
                  <c:v>220.67512500000001</c:v>
                </c:pt>
                <c:pt idx="626">
                  <c:v>242.345596</c:v>
                </c:pt>
                <c:pt idx="627">
                  <c:v>242.345596</c:v>
                </c:pt>
                <c:pt idx="628">
                  <c:v>242.345596</c:v>
                </c:pt>
                <c:pt idx="629">
                  <c:v>242.345596</c:v>
                </c:pt>
                <c:pt idx="630">
                  <c:v>242.345596</c:v>
                </c:pt>
                <c:pt idx="631">
                  <c:v>242.345596</c:v>
                </c:pt>
                <c:pt idx="632">
                  <c:v>242.345596</c:v>
                </c:pt>
                <c:pt idx="633">
                  <c:v>242.345596</c:v>
                </c:pt>
                <c:pt idx="634">
                  <c:v>242.345596</c:v>
                </c:pt>
                <c:pt idx="635">
                  <c:v>242.345596</c:v>
                </c:pt>
                <c:pt idx="636">
                  <c:v>230.975708</c:v>
                </c:pt>
                <c:pt idx="637">
                  <c:v>230.975708</c:v>
                </c:pt>
                <c:pt idx="638">
                  <c:v>230.975708</c:v>
                </c:pt>
                <c:pt idx="639">
                  <c:v>230.975708</c:v>
                </c:pt>
                <c:pt idx="640">
                  <c:v>246.99176</c:v>
                </c:pt>
                <c:pt idx="641">
                  <c:v>246.99176</c:v>
                </c:pt>
                <c:pt idx="642">
                  <c:v>237.219055</c:v>
                </c:pt>
                <c:pt idx="643">
                  <c:v>237.219055</c:v>
                </c:pt>
                <c:pt idx="644">
                  <c:v>237.219055</c:v>
                </c:pt>
                <c:pt idx="645">
                  <c:v>237.219055</c:v>
                </c:pt>
                <c:pt idx="646">
                  <c:v>237.219055</c:v>
                </c:pt>
                <c:pt idx="647">
                  <c:v>237.219055</c:v>
                </c:pt>
                <c:pt idx="648">
                  <c:v>244.17932099999999</c:v>
                </c:pt>
                <c:pt idx="649">
                  <c:v>244.17932099999999</c:v>
                </c:pt>
                <c:pt idx="650">
                  <c:v>244.17932099999999</c:v>
                </c:pt>
                <c:pt idx="651">
                  <c:v>244.17932099999999</c:v>
                </c:pt>
                <c:pt idx="652">
                  <c:v>244.17932099999999</c:v>
                </c:pt>
                <c:pt idx="653">
                  <c:v>244.17932099999999</c:v>
                </c:pt>
                <c:pt idx="654">
                  <c:v>244.17932099999999</c:v>
                </c:pt>
                <c:pt idx="655">
                  <c:v>244.17932099999999</c:v>
                </c:pt>
                <c:pt idx="656">
                  <c:v>244.42639199999999</c:v>
                </c:pt>
                <c:pt idx="657">
                  <c:v>244.42639199999999</c:v>
                </c:pt>
                <c:pt idx="658">
                  <c:v>244.42639199999999</c:v>
                </c:pt>
                <c:pt idx="659">
                  <c:v>244.42639199999999</c:v>
                </c:pt>
                <c:pt idx="660">
                  <c:v>241.22198499999999</c:v>
                </c:pt>
                <c:pt idx="661">
                  <c:v>241.22198499999999</c:v>
                </c:pt>
                <c:pt idx="662">
                  <c:v>241.93132</c:v>
                </c:pt>
                <c:pt idx="663">
                  <c:v>241.93132</c:v>
                </c:pt>
                <c:pt idx="664">
                  <c:v>245.16725199999999</c:v>
                </c:pt>
                <c:pt idx="665">
                  <c:v>245.16725199999999</c:v>
                </c:pt>
                <c:pt idx="666">
                  <c:v>247.44494599999999</c:v>
                </c:pt>
                <c:pt idx="667">
                  <c:v>231.70266699999999</c:v>
                </c:pt>
                <c:pt idx="668">
                  <c:v>231.70266699999999</c:v>
                </c:pt>
                <c:pt idx="669">
                  <c:v>231.70266699999999</c:v>
                </c:pt>
                <c:pt idx="670">
                  <c:v>237.49321</c:v>
                </c:pt>
                <c:pt idx="671">
                  <c:v>237.49321</c:v>
                </c:pt>
                <c:pt idx="672">
                  <c:v>237.49321</c:v>
                </c:pt>
                <c:pt idx="673">
                  <c:v>237.49321</c:v>
                </c:pt>
                <c:pt idx="674">
                  <c:v>237.49321</c:v>
                </c:pt>
                <c:pt idx="675">
                  <c:v>238.90884399999999</c:v>
                </c:pt>
                <c:pt idx="676">
                  <c:v>238.90884399999999</c:v>
                </c:pt>
                <c:pt idx="677">
                  <c:v>238.90884399999999</c:v>
                </c:pt>
                <c:pt idx="678">
                  <c:v>229.928909</c:v>
                </c:pt>
                <c:pt idx="679">
                  <c:v>229.928909</c:v>
                </c:pt>
                <c:pt idx="680">
                  <c:v>229.928909</c:v>
                </c:pt>
                <c:pt idx="681">
                  <c:v>229.928909</c:v>
                </c:pt>
                <c:pt idx="682">
                  <c:v>229.928909</c:v>
                </c:pt>
                <c:pt idx="683">
                  <c:v>229.928909</c:v>
                </c:pt>
                <c:pt idx="684">
                  <c:v>234.416168</c:v>
                </c:pt>
                <c:pt idx="685">
                  <c:v>234.416168</c:v>
                </c:pt>
                <c:pt idx="686">
                  <c:v>229.274261</c:v>
                </c:pt>
                <c:pt idx="687">
                  <c:v>228.989822</c:v>
                </c:pt>
                <c:pt idx="688">
                  <c:v>228.989822</c:v>
                </c:pt>
                <c:pt idx="690">
                  <c:v>228.989822</c:v>
                </c:pt>
                <c:pt idx="691">
                  <c:v>242.533188</c:v>
                </c:pt>
                <c:pt idx="692">
                  <c:v>242.533188</c:v>
                </c:pt>
                <c:pt idx="693">
                  <c:v>235.77246099999999</c:v>
                </c:pt>
                <c:pt idx="694">
                  <c:v>235.77246099999999</c:v>
                </c:pt>
                <c:pt idx="695">
                  <c:v>235.77246099999999</c:v>
                </c:pt>
                <c:pt idx="696">
                  <c:v>235.77246099999999</c:v>
                </c:pt>
                <c:pt idx="697">
                  <c:v>235.77246099999999</c:v>
                </c:pt>
                <c:pt idx="698">
                  <c:v>235.77246099999999</c:v>
                </c:pt>
                <c:pt idx="699">
                  <c:v>232.944489</c:v>
                </c:pt>
                <c:pt idx="700">
                  <c:v>229.66804500000001</c:v>
                </c:pt>
                <c:pt idx="701">
                  <c:v>229.66804500000001</c:v>
                </c:pt>
                <c:pt idx="702">
                  <c:v>229.66804500000001</c:v>
                </c:pt>
                <c:pt idx="703">
                  <c:v>229.66804500000001</c:v>
                </c:pt>
                <c:pt idx="704">
                  <c:v>229.66804500000001</c:v>
                </c:pt>
                <c:pt idx="705">
                  <c:v>229.66804500000001</c:v>
                </c:pt>
                <c:pt idx="706">
                  <c:v>229.66804500000001</c:v>
                </c:pt>
                <c:pt idx="707">
                  <c:v>222.95979299999999</c:v>
                </c:pt>
                <c:pt idx="708">
                  <c:v>222.95979299999999</c:v>
                </c:pt>
                <c:pt idx="709">
                  <c:v>222.95979299999999</c:v>
                </c:pt>
                <c:pt idx="710">
                  <c:v>222.95979299999999</c:v>
                </c:pt>
                <c:pt idx="711">
                  <c:v>222.95979299999999</c:v>
                </c:pt>
                <c:pt idx="712">
                  <c:v>225.34716800000001</c:v>
                </c:pt>
                <c:pt idx="713">
                  <c:v>225.34716800000001</c:v>
                </c:pt>
                <c:pt idx="714">
                  <c:v>225.34716800000001</c:v>
                </c:pt>
                <c:pt idx="715">
                  <c:v>225.34716800000001</c:v>
                </c:pt>
                <c:pt idx="716">
                  <c:v>225.34716800000001</c:v>
                </c:pt>
                <c:pt idx="717">
                  <c:v>228.19487000000001</c:v>
                </c:pt>
                <c:pt idx="718">
                  <c:v>228.19487000000001</c:v>
                </c:pt>
                <c:pt idx="719">
                  <c:v>228.19487000000001</c:v>
                </c:pt>
                <c:pt idx="720">
                  <c:v>226.31500199999999</c:v>
                </c:pt>
                <c:pt idx="721">
                  <c:v>226.31500199999999</c:v>
                </c:pt>
                <c:pt idx="722">
                  <c:v>231.11341899999999</c:v>
                </c:pt>
                <c:pt idx="723">
                  <c:v>229.39219700000001</c:v>
                </c:pt>
                <c:pt idx="724">
                  <c:v>229.39219700000001</c:v>
                </c:pt>
                <c:pt idx="725">
                  <c:v>229.39219700000001</c:v>
                </c:pt>
                <c:pt idx="726">
                  <c:v>229.39219700000001</c:v>
                </c:pt>
                <c:pt idx="727">
                  <c:v>225.38706999999999</c:v>
                </c:pt>
                <c:pt idx="728">
                  <c:v>225.38706999999999</c:v>
                </c:pt>
                <c:pt idx="729">
                  <c:v>225.38706999999999</c:v>
                </c:pt>
                <c:pt idx="730">
                  <c:v>225.38706999999999</c:v>
                </c:pt>
                <c:pt idx="731">
                  <c:v>225.38706999999999</c:v>
                </c:pt>
                <c:pt idx="732">
                  <c:v>225.38706999999999</c:v>
                </c:pt>
                <c:pt idx="733">
                  <c:v>225.38706999999999</c:v>
                </c:pt>
                <c:pt idx="734">
                  <c:v>225.38706999999999</c:v>
                </c:pt>
                <c:pt idx="735">
                  <c:v>225.38706999999999</c:v>
                </c:pt>
                <c:pt idx="736">
                  <c:v>225.38706999999999</c:v>
                </c:pt>
                <c:pt idx="737">
                  <c:v>225.38706999999999</c:v>
                </c:pt>
                <c:pt idx="738">
                  <c:v>225.38706999999999</c:v>
                </c:pt>
                <c:pt idx="739">
                  <c:v>225.38706999999999</c:v>
                </c:pt>
                <c:pt idx="740">
                  <c:v>225.38706999999999</c:v>
                </c:pt>
                <c:pt idx="741">
                  <c:v>227.66459699999999</c:v>
                </c:pt>
                <c:pt idx="742">
                  <c:v>227.66459699999999</c:v>
                </c:pt>
                <c:pt idx="743">
                  <c:v>241.510223</c:v>
                </c:pt>
                <c:pt idx="744">
                  <c:v>239.07553100000001</c:v>
                </c:pt>
                <c:pt idx="745">
                  <c:v>246.67001300000001</c:v>
                </c:pt>
                <c:pt idx="746">
                  <c:v>243.015961</c:v>
                </c:pt>
                <c:pt idx="747">
                  <c:v>243.015961</c:v>
                </c:pt>
                <c:pt idx="748">
                  <c:v>240.98498499999999</c:v>
                </c:pt>
                <c:pt idx="749">
                  <c:v>240.98498499999999</c:v>
                </c:pt>
                <c:pt idx="750">
                  <c:v>239.45817600000001</c:v>
                </c:pt>
                <c:pt idx="751">
                  <c:v>242.131699</c:v>
                </c:pt>
                <c:pt idx="752">
                  <c:v>242.131699</c:v>
                </c:pt>
                <c:pt idx="753">
                  <c:v>242.131699</c:v>
                </c:pt>
                <c:pt idx="754">
                  <c:v>239.60458399999999</c:v>
                </c:pt>
                <c:pt idx="755">
                  <c:v>239.60458399999999</c:v>
                </c:pt>
                <c:pt idx="756">
                  <c:v>239.60458399999999</c:v>
                </c:pt>
                <c:pt idx="757">
                  <c:v>239.60458399999999</c:v>
                </c:pt>
                <c:pt idx="758">
                  <c:v>240.21148700000001</c:v>
                </c:pt>
                <c:pt idx="759">
                  <c:v>238.42352299999999</c:v>
                </c:pt>
                <c:pt idx="760">
                  <c:v>238.42352299999999</c:v>
                </c:pt>
                <c:pt idx="761">
                  <c:v>233.640884</c:v>
                </c:pt>
                <c:pt idx="762">
                  <c:v>233.640884</c:v>
                </c:pt>
                <c:pt idx="763">
                  <c:v>232.773087</c:v>
                </c:pt>
                <c:pt idx="764">
                  <c:v>235.48381000000001</c:v>
                </c:pt>
                <c:pt idx="765">
                  <c:v>236.15316799999999</c:v>
                </c:pt>
                <c:pt idx="766">
                  <c:v>245.01672400000001</c:v>
                </c:pt>
                <c:pt idx="767">
                  <c:v>262.19064300000002</c:v>
                </c:pt>
                <c:pt idx="768">
                  <c:v>274.68905599999999</c:v>
                </c:pt>
                <c:pt idx="769">
                  <c:v>274.68905599999999</c:v>
                </c:pt>
                <c:pt idx="770">
                  <c:v>279.21542399999998</c:v>
                </c:pt>
                <c:pt idx="771">
                  <c:v>279.21542399999998</c:v>
                </c:pt>
                <c:pt idx="772">
                  <c:v>279.21542399999998</c:v>
                </c:pt>
                <c:pt idx="773">
                  <c:v>304.05676299999999</c:v>
                </c:pt>
                <c:pt idx="774">
                  <c:v>304.05676299999999</c:v>
                </c:pt>
                <c:pt idx="775">
                  <c:v>309.64361600000001</c:v>
                </c:pt>
                <c:pt idx="776">
                  <c:v>309.64361600000001</c:v>
                </c:pt>
                <c:pt idx="777">
                  <c:v>321.51409899999999</c:v>
                </c:pt>
                <c:pt idx="778">
                  <c:v>321.51409899999999</c:v>
                </c:pt>
                <c:pt idx="779">
                  <c:v>321.51409899999999</c:v>
                </c:pt>
                <c:pt idx="780">
                  <c:v>321.51409899999999</c:v>
                </c:pt>
                <c:pt idx="781">
                  <c:v>321.51409899999999</c:v>
                </c:pt>
                <c:pt idx="782">
                  <c:v>318.19088699999998</c:v>
                </c:pt>
                <c:pt idx="783">
                  <c:v>334.58663899999999</c:v>
                </c:pt>
                <c:pt idx="784">
                  <c:v>334.58663899999999</c:v>
                </c:pt>
                <c:pt idx="785">
                  <c:v>334.58663899999999</c:v>
                </c:pt>
                <c:pt idx="786">
                  <c:v>334.58663899999999</c:v>
                </c:pt>
                <c:pt idx="787">
                  <c:v>334.58663899999999</c:v>
                </c:pt>
                <c:pt idx="788">
                  <c:v>345.55465700000002</c:v>
                </c:pt>
                <c:pt idx="789">
                  <c:v>345.55465700000002</c:v>
                </c:pt>
                <c:pt idx="790">
                  <c:v>345.55465700000002</c:v>
                </c:pt>
                <c:pt idx="791">
                  <c:v>385.19970699999999</c:v>
                </c:pt>
                <c:pt idx="792">
                  <c:v>385.19970699999999</c:v>
                </c:pt>
                <c:pt idx="793">
                  <c:v>370.67172199999999</c:v>
                </c:pt>
                <c:pt idx="794">
                  <c:v>389.87548800000002</c:v>
                </c:pt>
                <c:pt idx="795">
                  <c:v>389.87548800000002</c:v>
                </c:pt>
                <c:pt idx="796">
                  <c:v>401.590576</c:v>
                </c:pt>
                <c:pt idx="797">
                  <c:v>401.590576</c:v>
                </c:pt>
                <c:pt idx="798">
                  <c:v>401.590576</c:v>
                </c:pt>
                <c:pt idx="799">
                  <c:v>401.590576</c:v>
                </c:pt>
                <c:pt idx="800">
                  <c:v>394.96194500000001</c:v>
                </c:pt>
                <c:pt idx="801">
                  <c:v>394.96194500000001</c:v>
                </c:pt>
                <c:pt idx="802">
                  <c:v>379.51284800000002</c:v>
                </c:pt>
                <c:pt idx="803">
                  <c:v>437.39782700000001</c:v>
                </c:pt>
                <c:pt idx="804">
                  <c:v>433.354919</c:v>
                </c:pt>
                <c:pt idx="805">
                  <c:v>433.354919</c:v>
                </c:pt>
                <c:pt idx="806">
                  <c:v>433.78662100000003</c:v>
                </c:pt>
                <c:pt idx="807">
                  <c:v>406.463776</c:v>
                </c:pt>
                <c:pt idx="808">
                  <c:v>416.43978900000002</c:v>
                </c:pt>
                <c:pt idx="809">
                  <c:v>395.83514400000001</c:v>
                </c:pt>
                <c:pt idx="810">
                  <c:v>384.00103799999999</c:v>
                </c:pt>
                <c:pt idx="811">
                  <c:v>384.00103799999999</c:v>
                </c:pt>
                <c:pt idx="812">
                  <c:v>384.00103799999999</c:v>
                </c:pt>
                <c:pt idx="813">
                  <c:v>382.63262900000001</c:v>
                </c:pt>
                <c:pt idx="814">
                  <c:v>395.874664</c:v>
                </c:pt>
                <c:pt idx="815">
                  <c:v>399.92147799999998</c:v>
                </c:pt>
                <c:pt idx="816">
                  <c:v>435.07974200000001</c:v>
                </c:pt>
                <c:pt idx="817">
                  <c:v>435.07974200000001</c:v>
                </c:pt>
                <c:pt idx="818">
                  <c:v>435.07974200000001</c:v>
                </c:pt>
                <c:pt idx="819">
                  <c:v>435.07974200000001</c:v>
                </c:pt>
                <c:pt idx="820">
                  <c:v>435.07974200000001</c:v>
                </c:pt>
                <c:pt idx="821">
                  <c:v>435.07974200000001</c:v>
                </c:pt>
                <c:pt idx="822">
                  <c:v>435.07974200000001</c:v>
                </c:pt>
                <c:pt idx="823">
                  <c:v>435.07974200000001</c:v>
                </c:pt>
                <c:pt idx="824">
                  <c:v>435.07974200000001</c:v>
                </c:pt>
                <c:pt idx="825">
                  <c:v>477.05191000000002</c:v>
                </c:pt>
                <c:pt idx="826">
                  <c:v>440.04049700000002</c:v>
                </c:pt>
                <c:pt idx="827">
                  <c:v>385.67193600000002</c:v>
                </c:pt>
                <c:pt idx="828">
                  <c:v>388.24115</c:v>
                </c:pt>
                <c:pt idx="829">
                  <c:v>335.26007099999998</c:v>
                </c:pt>
                <c:pt idx="830">
                  <c:v>335.26007099999998</c:v>
                </c:pt>
                <c:pt idx="831">
                  <c:v>337.60211199999998</c:v>
                </c:pt>
                <c:pt idx="832">
                  <c:v>368.10189800000001</c:v>
                </c:pt>
                <c:pt idx="833">
                  <c:v>368.10189800000001</c:v>
                </c:pt>
                <c:pt idx="834">
                  <c:v>387.18310500000001</c:v>
                </c:pt>
                <c:pt idx="835">
                  <c:v>365.57000699999998</c:v>
                </c:pt>
                <c:pt idx="836">
                  <c:v>365.57000699999998</c:v>
                </c:pt>
                <c:pt idx="837">
                  <c:v>365.57000699999998</c:v>
                </c:pt>
                <c:pt idx="838">
                  <c:v>365.57000699999998</c:v>
                </c:pt>
                <c:pt idx="839">
                  <c:v>377.26886000000002</c:v>
                </c:pt>
                <c:pt idx="840">
                  <c:v>364.839203</c:v>
                </c:pt>
                <c:pt idx="841">
                  <c:v>365.81228599999997</c:v>
                </c:pt>
                <c:pt idx="842">
                  <c:v>365.81228599999997</c:v>
                </c:pt>
                <c:pt idx="843">
                  <c:v>365.81228599999997</c:v>
                </c:pt>
                <c:pt idx="844">
                  <c:v>389.019226</c:v>
                </c:pt>
                <c:pt idx="845">
                  <c:v>385.54437300000001</c:v>
                </c:pt>
                <c:pt idx="846">
                  <c:v>385.54437300000001</c:v>
                </c:pt>
                <c:pt idx="847">
                  <c:v>385.54437300000001</c:v>
                </c:pt>
                <c:pt idx="848">
                  <c:v>385.54437300000001</c:v>
                </c:pt>
                <c:pt idx="849">
                  <c:v>385.54437300000001</c:v>
                </c:pt>
                <c:pt idx="850">
                  <c:v>385.54437300000001</c:v>
                </c:pt>
                <c:pt idx="851">
                  <c:v>385.54437300000001</c:v>
                </c:pt>
                <c:pt idx="852">
                  <c:v>385.54437300000001</c:v>
                </c:pt>
                <c:pt idx="853">
                  <c:v>341.78607199999999</c:v>
                </c:pt>
                <c:pt idx="854">
                  <c:v>320.58554099999998</c:v>
                </c:pt>
                <c:pt idx="855">
                  <c:v>320.58554099999998</c:v>
                </c:pt>
                <c:pt idx="856">
                  <c:v>349.35665899999998</c:v>
                </c:pt>
                <c:pt idx="857">
                  <c:v>354.96527099999997</c:v>
                </c:pt>
                <c:pt idx="858">
                  <c:v>354.96527099999997</c:v>
                </c:pt>
                <c:pt idx="859">
                  <c:v>353.23129299999999</c:v>
                </c:pt>
                <c:pt idx="860">
                  <c:v>341.02114899999998</c:v>
                </c:pt>
                <c:pt idx="861">
                  <c:v>342.11978099999999</c:v>
                </c:pt>
                <c:pt idx="862">
                  <c:v>342.11978099999999</c:v>
                </c:pt>
                <c:pt idx="863">
                  <c:v>351.45565800000003</c:v>
                </c:pt>
                <c:pt idx="864">
                  <c:v>351.45565800000003</c:v>
                </c:pt>
                <c:pt idx="865">
                  <c:v>351.45565800000003</c:v>
                </c:pt>
                <c:pt idx="866">
                  <c:v>361.21162400000003</c:v>
                </c:pt>
                <c:pt idx="867">
                  <c:v>370.96758999999997</c:v>
                </c:pt>
                <c:pt idx="868">
                  <c:v>370.96758999999997</c:v>
                </c:pt>
                <c:pt idx="869">
                  <c:v>375.14205900000002</c:v>
                </c:pt>
                <c:pt idx="870">
                  <c:v>377.44183299999997</c:v>
                </c:pt>
                <c:pt idx="871">
                  <c:v>366.22900399999997</c:v>
                </c:pt>
                <c:pt idx="872">
                  <c:v>366.22900399999997</c:v>
                </c:pt>
                <c:pt idx="873">
                  <c:v>366.22900399999997</c:v>
                </c:pt>
                <c:pt idx="874">
                  <c:v>379.935608</c:v>
                </c:pt>
                <c:pt idx="875">
                  <c:v>392.18997200000001</c:v>
                </c:pt>
                <c:pt idx="876">
                  <c:v>413.77298000000002</c:v>
                </c:pt>
                <c:pt idx="877">
                  <c:v>413.77298000000002</c:v>
                </c:pt>
                <c:pt idx="878">
                  <c:v>409.76669299999998</c:v>
                </c:pt>
                <c:pt idx="879">
                  <c:v>409.76669299999998</c:v>
                </c:pt>
                <c:pt idx="880">
                  <c:v>409.76669299999998</c:v>
                </c:pt>
                <c:pt idx="881">
                  <c:v>409.76669299999998</c:v>
                </c:pt>
                <c:pt idx="882">
                  <c:v>409.76669299999998</c:v>
                </c:pt>
                <c:pt idx="883">
                  <c:v>409.76669299999998</c:v>
                </c:pt>
                <c:pt idx="884">
                  <c:v>406.21777300000002</c:v>
                </c:pt>
                <c:pt idx="885">
                  <c:v>406.21777300000002</c:v>
                </c:pt>
                <c:pt idx="886">
                  <c:v>406.21777300000002</c:v>
                </c:pt>
                <c:pt idx="887">
                  <c:v>393.888306</c:v>
                </c:pt>
                <c:pt idx="888">
                  <c:v>393.888306</c:v>
                </c:pt>
                <c:pt idx="889">
                  <c:v>393.888306</c:v>
                </c:pt>
                <c:pt idx="890">
                  <c:v>403.99704000000003</c:v>
                </c:pt>
                <c:pt idx="891">
                  <c:v>403.99704000000003</c:v>
                </c:pt>
                <c:pt idx="892">
                  <c:v>403.99704000000003</c:v>
                </c:pt>
                <c:pt idx="893">
                  <c:v>386.73010299999999</c:v>
                </c:pt>
                <c:pt idx="894">
                  <c:v>383.15673800000002</c:v>
                </c:pt>
                <c:pt idx="895">
                  <c:v>383.15673800000002</c:v>
                </c:pt>
                <c:pt idx="896">
                  <c:v>387.60217299999999</c:v>
                </c:pt>
                <c:pt idx="897">
                  <c:v>402.141998</c:v>
                </c:pt>
                <c:pt idx="898">
                  <c:v>414.06735200000003</c:v>
                </c:pt>
                <c:pt idx="899">
                  <c:v>414.06735200000003</c:v>
                </c:pt>
                <c:pt idx="900">
                  <c:v>414.06735200000003</c:v>
                </c:pt>
                <c:pt idx="901">
                  <c:v>454.71929899999998</c:v>
                </c:pt>
                <c:pt idx="902">
                  <c:v>454.71929899999998</c:v>
                </c:pt>
                <c:pt idx="903">
                  <c:v>435.71313500000002</c:v>
                </c:pt>
                <c:pt idx="904">
                  <c:v>435.71313500000002</c:v>
                </c:pt>
                <c:pt idx="905">
                  <c:v>435.71313500000002</c:v>
                </c:pt>
                <c:pt idx="906">
                  <c:v>435.71313500000002</c:v>
                </c:pt>
                <c:pt idx="907">
                  <c:v>453.554779</c:v>
                </c:pt>
                <c:pt idx="908">
                  <c:v>444.16305499999999</c:v>
                </c:pt>
                <c:pt idx="909">
                  <c:v>449.67962599999998</c:v>
                </c:pt>
                <c:pt idx="910">
                  <c:v>449.67962599999998</c:v>
                </c:pt>
                <c:pt idx="911">
                  <c:v>449.67962599999998</c:v>
                </c:pt>
                <c:pt idx="912">
                  <c:v>449.67962599999998</c:v>
                </c:pt>
                <c:pt idx="913">
                  <c:v>449.67962599999998</c:v>
                </c:pt>
                <c:pt idx="914">
                  <c:v>449.67962599999998</c:v>
                </c:pt>
                <c:pt idx="915">
                  <c:v>449.67962599999998</c:v>
                </c:pt>
                <c:pt idx="916">
                  <c:v>449.67962599999998</c:v>
                </c:pt>
                <c:pt idx="917">
                  <c:v>449.67962599999998</c:v>
                </c:pt>
                <c:pt idx="918">
                  <c:v>449.67962599999998</c:v>
                </c:pt>
                <c:pt idx="919">
                  <c:v>449.67962599999998</c:v>
                </c:pt>
                <c:pt idx="920">
                  <c:v>449.67962599999998</c:v>
                </c:pt>
                <c:pt idx="921">
                  <c:v>449.67962599999998</c:v>
                </c:pt>
                <c:pt idx="922">
                  <c:v>449.67962599999998</c:v>
                </c:pt>
                <c:pt idx="923">
                  <c:v>449.67962599999998</c:v>
                </c:pt>
                <c:pt idx="924">
                  <c:v>449.67962599999998</c:v>
                </c:pt>
                <c:pt idx="925">
                  <c:v>462.96054099999998</c:v>
                </c:pt>
                <c:pt idx="926">
                  <c:v>462.96054099999998</c:v>
                </c:pt>
                <c:pt idx="927">
                  <c:v>461.00528000000003</c:v>
                </c:pt>
                <c:pt idx="928">
                  <c:v>461.00528000000003</c:v>
                </c:pt>
                <c:pt idx="929">
                  <c:v>461.00528000000003</c:v>
                </c:pt>
                <c:pt idx="930">
                  <c:v>461.00528000000003</c:v>
                </c:pt>
                <c:pt idx="931">
                  <c:v>461.00528000000003</c:v>
                </c:pt>
                <c:pt idx="932">
                  <c:v>461.00528000000003</c:v>
                </c:pt>
                <c:pt idx="933">
                  <c:v>461.00528000000003</c:v>
                </c:pt>
                <c:pt idx="934">
                  <c:v>461.00528000000003</c:v>
                </c:pt>
                <c:pt idx="935">
                  <c:v>461.00528000000003</c:v>
                </c:pt>
                <c:pt idx="936">
                  <c:v>461.00528000000003</c:v>
                </c:pt>
                <c:pt idx="937">
                  <c:v>461.00528000000003</c:v>
                </c:pt>
                <c:pt idx="938">
                  <c:v>461.00528000000003</c:v>
                </c:pt>
                <c:pt idx="939">
                  <c:v>461.00528000000003</c:v>
                </c:pt>
                <c:pt idx="940">
                  <c:v>461.00528000000003</c:v>
                </c:pt>
                <c:pt idx="941">
                  <c:v>461.00528000000003</c:v>
                </c:pt>
                <c:pt idx="942">
                  <c:v>461.00528000000003</c:v>
                </c:pt>
                <c:pt idx="943">
                  <c:v>461.00528000000003</c:v>
                </c:pt>
                <c:pt idx="944">
                  <c:v>474.62643400000002</c:v>
                </c:pt>
                <c:pt idx="945">
                  <c:v>460.14984099999998</c:v>
                </c:pt>
                <c:pt idx="946">
                  <c:v>460.14984099999998</c:v>
                </c:pt>
                <c:pt idx="947">
                  <c:v>447.55908199999999</c:v>
                </c:pt>
                <c:pt idx="948">
                  <c:v>447.55908199999999</c:v>
                </c:pt>
                <c:pt idx="949">
                  <c:v>447.55908199999999</c:v>
                </c:pt>
                <c:pt idx="950">
                  <c:v>447.55908199999999</c:v>
                </c:pt>
                <c:pt idx="951">
                  <c:v>480.36007699999999</c:v>
                </c:pt>
                <c:pt idx="952">
                  <c:v>480.36007699999999</c:v>
                </c:pt>
                <c:pt idx="953">
                  <c:v>480.36007699999999</c:v>
                </c:pt>
                <c:pt idx="954">
                  <c:v>480.36007699999999</c:v>
                </c:pt>
                <c:pt idx="955">
                  <c:v>480.36007699999999</c:v>
                </c:pt>
                <c:pt idx="956">
                  <c:v>480.36007699999999</c:v>
                </c:pt>
                <c:pt idx="957">
                  <c:v>480.36007699999999</c:v>
                </c:pt>
                <c:pt idx="958">
                  <c:v>479.48406999999997</c:v>
                </c:pt>
                <c:pt idx="959">
                  <c:v>479.48406999999997</c:v>
                </c:pt>
                <c:pt idx="960">
                  <c:v>479.48406999999997</c:v>
                </c:pt>
                <c:pt idx="961">
                  <c:v>479.48406999999997</c:v>
                </c:pt>
                <c:pt idx="962">
                  <c:v>479.48406999999997</c:v>
                </c:pt>
                <c:pt idx="963">
                  <c:v>479.48406999999997</c:v>
                </c:pt>
                <c:pt idx="964">
                  <c:v>479.48406999999997</c:v>
                </c:pt>
                <c:pt idx="965">
                  <c:v>479.48406999999997</c:v>
                </c:pt>
                <c:pt idx="966">
                  <c:v>479.48406999999997</c:v>
                </c:pt>
                <c:pt idx="967">
                  <c:v>479.48406999999997</c:v>
                </c:pt>
                <c:pt idx="968">
                  <c:v>479.48406999999997</c:v>
                </c:pt>
                <c:pt idx="969">
                  <c:v>479.48406999999997</c:v>
                </c:pt>
                <c:pt idx="970">
                  <c:v>479.48406999999997</c:v>
                </c:pt>
                <c:pt idx="971">
                  <c:v>479.48406999999997</c:v>
                </c:pt>
                <c:pt idx="972">
                  <c:v>479.48406999999997</c:v>
                </c:pt>
                <c:pt idx="973">
                  <c:v>479.48406999999997</c:v>
                </c:pt>
                <c:pt idx="974">
                  <c:v>479.48406999999997</c:v>
                </c:pt>
                <c:pt idx="975">
                  <c:v>479.48406999999997</c:v>
                </c:pt>
                <c:pt idx="976">
                  <c:v>479.48406999999997</c:v>
                </c:pt>
                <c:pt idx="977">
                  <c:v>479.48406999999997</c:v>
                </c:pt>
                <c:pt idx="978">
                  <c:v>479.48406999999997</c:v>
                </c:pt>
                <c:pt idx="979">
                  <c:v>479.48406999999997</c:v>
                </c:pt>
                <c:pt idx="980">
                  <c:v>479.48406999999997</c:v>
                </c:pt>
                <c:pt idx="981">
                  <c:v>479.48406999999997</c:v>
                </c:pt>
                <c:pt idx="982">
                  <c:v>479.48406999999997</c:v>
                </c:pt>
                <c:pt idx="983">
                  <c:v>479.48406999999997</c:v>
                </c:pt>
                <c:pt idx="984">
                  <c:v>479.48406999999997</c:v>
                </c:pt>
                <c:pt idx="985">
                  <c:v>479.48406999999997</c:v>
                </c:pt>
                <c:pt idx="986">
                  <c:v>471.63043199999998</c:v>
                </c:pt>
                <c:pt idx="987">
                  <c:v>471.63043199999998</c:v>
                </c:pt>
                <c:pt idx="988">
                  <c:v>471.63043199999998</c:v>
                </c:pt>
                <c:pt idx="989">
                  <c:v>471.63043199999998</c:v>
                </c:pt>
                <c:pt idx="990">
                  <c:v>471.63043199999998</c:v>
                </c:pt>
                <c:pt idx="991">
                  <c:v>471.63043199999998</c:v>
                </c:pt>
                <c:pt idx="992">
                  <c:v>471.63043199999998</c:v>
                </c:pt>
                <c:pt idx="993">
                  <c:v>471.63043199999998</c:v>
                </c:pt>
                <c:pt idx="994">
                  <c:v>471.63043199999998</c:v>
                </c:pt>
                <c:pt idx="995">
                  <c:v>471.63043199999998</c:v>
                </c:pt>
                <c:pt idx="996">
                  <c:v>471.63043199999998</c:v>
                </c:pt>
                <c:pt idx="997">
                  <c:v>471.63043199999998</c:v>
                </c:pt>
                <c:pt idx="998">
                  <c:v>471.63043199999998</c:v>
                </c:pt>
                <c:pt idx="999">
                  <c:v>471.63043199999998</c:v>
                </c:pt>
                <c:pt idx="1000">
                  <c:v>471.63043199999998</c:v>
                </c:pt>
                <c:pt idx="1001">
                  <c:v>471.63043199999998</c:v>
                </c:pt>
                <c:pt idx="1002">
                  <c:v>471.63043199999998</c:v>
                </c:pt>
                <c:pt idx="1003">
                  <c:v>471.63043199999998</c:v>
                </c:pt>
                <c:pt idx="1004">
                  <c:v>471.63043199999998</c:v>
                </c:pt>
                <c:pt idx="1005">
                  <c:v>509.74456800000002</c:v>
                </c:pt>
                <c:pt idx="1006">
                  <c:v>509.74456800000002</c:v>
                </c:pt>
                <c:pt idx="1007">
                  <c:v>509.74456800000002</c:v>
                </c:pt>
                <c:pt idx="1008">
                  <c:v>509.74456800000002</c:v>
                </c:pt>
                <c:pt idx="1009">
                  <c:v>509.74456800000002</c:v>
                </c:pt>
                <c:pt idx="1010">
                  <c:v>509.74456800000002</c:v>
                </c:pt>
                <c:pt idx="1011">
                  <c:v>509.74456800000002</c:v>
                </c:pt>
                <c:pt idx="1012">
                  <c:v>549.48663299999998</c:v>
                </c:pt>
                <c:pt idx="1013">
                  <c:v>549.48663299999998</c:v>
                </c:pt>
                <c:pt idx="1014">
                  <c:v>549.48663299999998</c:v>
                </c:pt>
                <c:pt idx="1015">
                  <c:v>549.48663299999998</c:v>
                </c:pt>
                <c:pt idx="1016">
                  <c:v>558.06811500000003</c:v>
                </c:pt>
                <c:pt idx="1017">
                  <c:v>558.06811500000003</c:v>
                </c:pt>
                <c:pt idx="1018">
                  <c:v>558.06811500000003</c:v>
                </c:pt>
                <c:pt idx="1019">
                  <c:v>608.45404099999996</c:v>
                </c:pt>
                <c:pt idx="1020">
                  <c:v>608.45404099999996</c:v>
                </c:pt>
                <c:pt idx="1021">
                  <c:v>608.45404099999996</c:v>
                </c:pt>
                <c:pt idx="1022">
                  <c:v>608.45404099999996</c:v>
                </c:pt>
                <c:pt idx="1023">
                  <c:v>608.45404099999996</c:v>
                </c:pt>
                <c:pt idx="1024">
                  <c:v>608.45404099999996</c:v>
                </c:pt>
                <c:pt idx="1025">
                  <c:v>608.45404099999996</c:v>
                </c:pt>
                <c:pt idx="1026">
                  <c:v>608.45404099999996</c:v>
                </c:pt>
                <c:pt idx="1027">
                  <c:v>603.89776600000005</c:v>
                </c:pt>
                <c:pt idx="1028">
                  <c:v>603.89776600000005</c:v>
                </c:pt>
                <c:pt idx="1029">
                  <c:v>603.89776600000005</c:v>
                </c:pt>
                <c:pt idx="1030">
                  <c:v>603.89776600000005</c:v>
                </c:pt>
                <c:pt idx="1031">
                  <c:v>603.89776600000005</c:v>
                </c:pt>
                <c:pt idx="1032">
                  <c:v>603.89776600000005</c:v>
                </c:pt>
                <c:pt idx="1033">
                  <c:v>603.89776600000005</c:v>
                </c:pt>
                <c:pt idx="1034">
                  <c:v>603.89776600000005</c:v>
                </c:pt>
                <c:pt idx="1035">
                  <c:v>603.89776600000005</c:v>
                </c:pt>
                <c:pt idx="1036">
                  <c:v>603.89776600000005</c:v>
                </c:pt>
                <c:pt idx="1037">
                  <c:v>603.89776600000005</c:v>
                </c:pt>
                <c:pt idx="1038">
                  <c:v>570.686646</c:v>
                </c:pt>
                <c:pt idx="1039">
                  <c:v>570.686646</c:v>
                </c:pt>
                <c:pt idx="1040">
                  <c:v>570.686646</c:v>
                </c:pt>
                <c:pt idx="1041">
                  <c:v>570.686646</c:v>
                </c:pt>
                <c:pt idx="1042">
                  <c:v>518.80114700000001</c:v>
                </c:pt>
                <c:pt idx="1043">
                  <c:v>518.80114700000001</c:v>
                </c:pt>
                <c:pt idx="1044">
                  <c:v>518.80114700000001</c:v>
                </c:pt>
                <c:pt idx="1045">
                  <c:v>518.80114700000001</c:v>
                </c:pt>
                <c:pt idx="1046">
                  <c:v>518.80114700000001</c:v>
                </c:pt>
                <c:pt idx="1047">
                  <c:v>518.80114700000001</c:v>
                </c:pt>
                <c:pt idx="1048">
                  <c:v>518.80114700000001</c:v>
                </c:pt>
                <c:pt idx="1049">
                  <c:v>518.80114700000001</c:v>
                </c:pt>
                <c:pt idx="1050">
                  <c:v>518.80114700000001</c:v>
                </c:pt>
                <c:pt idx="1051">
                  <c:v>518.80114700000001</c:v>
                </c:pt>
                <c:pt idx="1052">
                  <c:v>517.49371299999996</c:v>
                </c:pt>
                <c:pt idx="1053">
                  <c:v>517.49371299999996</c:v>
                </c:pt>
                <c:pt idx="1054">
                  <c:v>517.49371299999996</c:v>
                </c:pt>
                <c:pt idx="1055">
                  <c:v>517.49371299999996</c:v>
                </c:pt>
                <c:pt idx="1056">
                  <c:v>517.49371299999996</c:v>
                </c:pt>
                <c:pt idx="1057">
                  <c:v>517.49371299999996</c:v>
                </c:pt>
                <c:pt idx="1058">
                  <c:v>517.49371299999996</c:v>
                </c:pt>
                <c:pt idx="1059">
                  <c:v>517.49371299999996</c:v>
                </c:pt>
                <c:pt idx="1060">
                  <c:v>538.22979699999996</c:v>
                </c:pt>
                <c:pt idx="1061">
                  <c:v>538.22979699999996</c:v>
                </c:pt>
                <c:pt idx="1062">
                  <c:v>538.22979699999996</c:v>
                </c:pt>
                <c:pt idx="1063">
                  <c:v>538.22979699999996</c:v>
                </c:pt>
                <c:pt idx="1064">
                  <c:v>538.22979699999996</c:v>
                </c:pt>
                <c:pt idx="1065">
                  <c:v>538.22979699999996</c:v>
                </c:pt>
                <c:pt idx="1066">
                  <c:v>538.22979699999996</c:v>
                </c:pt>
                <c:pt idx="1067">
                  <c:v>538.22979699999996</c:v>
                </c:pt>
                <c:pt idx="1068">
                  <c:v>538.22979699999996</c:v>
                </c:pt>
                <c:pt idx="1069">
                  <c:v>538.22979699999996</c:v>
                </c:pt>
                <c:pt idx="1070">
                  <c:v>538.22979699999996</c:v>
                </c:pt>
                <c:pt idx="1071">
                  <c:v>538.22979699999996</c:v>
                </c:pt>
                <c:pt idx="1072">
                  <c:v>538.22979699999996</c:v>
                </c:pt>
                <c:pt idx="1073">
                  <c:v>538.22979699999996</c:v>
                </c:pt>
                <c:pt idx="1074">
                  <c:v>538.22979699999996</c:v>
                </c:pt>
                <c:pt idx="1075">
                  <c:v>538.22979699999996</c:v>
                </c:pt>
                <c:pt idx="1076">
                  <c:v>538.22979699999996</c:v>
                </c:pt>
                <c:pt idx="1077">
                  <c:v>538.22979699999996</c:v>
                </c:pt>
                <c:pt idx="1078">
                  <c:v>538.22979699999996</c:v>
                </c:pt>
                <c:pt idx="1079">
                  <c:v>538.22979699999996</c:v>
                </c:pt>
                <c:pt idx="1080">
                  <c:v>538.22979699999996</c:v>
                </c:pt>
                <c:pt idx="1081">
                  <c:v>538.22979699999996</c:v>
                </c:pt>
                <c:pt idx="1082">
                  <c:v>538.22979699999996</c:v>
                </c:pt>
                <c:pt idx="1083">
                  <c:v>538.22979699999996</c:v>
                </c:pt>
                <c:pt idx="1084">
                  <c:v>538.22979699999996</c:v>
                </c:pt>
                <c:pt idx="1085">
                  <c:v>538.22979699999996</c:v>
                </c:pt>
                <c:pt idx="1086">
                  <c:v>538.22979699999996</c:v>
                </c:pt>
                <c:pt idx="1087">
                  <c:v>575.75805700000001</c:v>
                </c:pt>
                <c:pt idx="1088">
                  <c:v>575.75805700000001</c:v>
                </c:pt>
                <c:pt idx="1089">
                  <c:v>575.75805700000001</c:v>
                </c:pt>
                <c:pt idx="1090">
                  <c:v>575.75805700000001</c:v>
                </c:pt>
                <c:pt idx="1091">
                  <c:v>575.75805700000001</c:v>
                </c:pt>
                <c:pt idx="1092">
                  <c:v>575.75805700000001</c:v>
                </c:pt>
                <c:pt idx="1093">
                  <c:v>575.75805700000001</c:v>
                </c:pt>
                <c:pt idx="1094">
                  <c:v>575.75805700000001</c:v>
                </c:pt>
                <c:pt idx="1095">
                  <c:v>575.75805700000001</c:v>
                </c:pt>
                <c:pt idx="1096">
                  <c:v>575.75805700000001</c:v>
                </c:pt>
                <c:pt idx="1097">
                  <c:v>575.75805700000001</c:v>
                </c:pt>
                <c:pt idx="1098">
                  <c:v>575.75805700000001</c:v>
                </c:pt>
                <c:pt idx="1099">
                  <c:v>575.75805700000001</c:v>
                </c:pt>
                <c:pt idx="1100">
                  <c:v>575.75805700000001</c:v>
                </c:pt>
                <c:pt idx="1101">
                  <c:v>575.75805700000001</c:v>
                </c:pt>
                <c:pt idx="1102">
                  <c:v>575.75805700000001</c:v>
                </c:pt>
                <c:pt idx="1103">
                  <c:v>575.75805700000001</c:v>
                </c:pt>
                <c:pt idx="1104">
                  <c:v>575.75805700000001</c:v>
                </c:pt>
                <c:pt idx="1105">
                  <c:v>575.75805700000001</c:v>
                </c:pt>
                <c:pt idx="1106">
                  <c:v>575.75805700000001</c:v>
                </c:pt>
                <c:pt idx="1107">
                  <c:v>614.84252900000001</c:v>
                </c:pt>
                <c:pt idx="1108">
                  <c:v>614.84252900000001</c:v>
                </c:pt>
                <c:pt idx="1109">
                  <c:v>614.84252900000001</c:v>
                </c:pt>
                <c:pt idx="1110">
                  <c:v>614.84252900000001</c:v>
                </c:pt>
                <c:pt idx="1111">
                  <c:v>614.84252900000001</c:v>
                </c:pt>
                <c:pt idx="1112">
                  <c:v>614.84252900000001</c:v>
                </c:pt>
                <c:pt idx="1113">
                  <c:v>614.84252900000001</c:v>
                </c:pt>
                <c:pt idx="1114">
                  <c:v>614.84252900000001</c:v>
                </c:pt>
                <c:pt idx="1115">
                  <c:v>614.84252900000001</c:v>
                </c:pt>
                <c:pt idx="1116">
                  <c:v>614.84252900000001</c:v>
                </c:pt>
                <c:pt idx="1117">
                  <c:v>614.84252900000001</c:v>
                </c:pt>
                <c:pt idx="1118">
                  <c:v>614.84252900000001</c:v>
                </c:pt>
                <c:pt idx="1119">
                  <c:v>614.84252900000001</c:v>
                </c:pt>
                <c:pt idx="1120">
                  <c:v>587.32415800000001</c:v>
                </c:pt>
                <c:pt idx="1121">
                  <c:v>587.32415800000001</c:v>
                </c:pt>
                <c:pt idx="1122">
                  <c:v>587.32415800000001</c:v>
                </c:pt>
                <c:pt idx="1123">
                  <c:v>587.32415800000001</c:v>
                </c:pt>
                <c:pt idx="1124">
                  <c:v>587.32415800000001</c:v>
                </c:pt>
                <c:pt idx="1125">
                  <c:v>587.32415800000001</c:v>
                </c:pt>
                <c:pt idx="1126">
                  <c:v>587.32415800000001</c:v>
                </c:pt>
                <c:pt idx="1127">
                  <c:v>587.32415800000001</c:v>
                </c:pt>
                <c:pt idx="1128">
                  <c:v>587.32415800000001</c:v>
                </c:pt>
                <c:pt idx="1129">
                  <c:v>587.32415800000001</c:v>
                </c:pt>
                <c:pt idx="1130">
                  <c:v>598.35235599999999</c:v>
                </c:pt>
                <c:pt idx="1131">
                  <c:v>598.35235599999999</c:v>
                </c:pt>
                <c:pt idx="1132">
                  <c:v>598.35235599999999</c:v>
                </c:pt>
                <c:pt idx="1133">
                  <c:v>598.35235599999999</c:v>
                </c:pt>
                <c:pt idx="1134">
                  <c:v>598.35235599999999</c:v>
                </c:pt>
                <c:pt idx="1135">
                  <c:v>598.35235599999999</c:v>
                </c:pt>
                <c:pt idx="1136">
                  <c:v>598.35235599999999</c:v>
                </c:pt>
                <c:pt idx="1137">
                  <c:v>598.35235599999999</c:v>
                </c:pt>
                <c:pt idx="1138">
                  <c:v>598.35235599999999</c:v>
                </c:pt>
                <c:pt idx="1139">
                  <c:v>616.70874000000003</c:v>
                </c:pt>
                <c:pt idx="1140">
                  <c:v>569.35418700000002</c:v>
                </c:pt>
                <c:pt idx="1141">
                  <c:v>596.59545900000001</c:v>
                </c:pt>
                <c:pt idx="1142">
                  <c:v>601.908997</c:v>
                </c:pt>
                <c:pt idx="1143">
                  <c:v>573.47912599999995</c:v>
                </c:pt>
                <c:pt idx="1144">
                  <c:v>573.47912599999995</c:v>
                </c:pt>
                <c:pt idx="1145">
                  <c:v>573.47912599999995</c:v>
                </c:pt>
                <c:pt idx="1146">
                  <c:v>573.47912599999995</c:v>
                </c:pt>
                <c:pt idx="1147">
                  <c:v>573.47912599999995</c:v>
                </c:pt>
                <c:pt idx="1148">
                  <c:v>573.47912599999995</c:v>
                </c:pt>
                <c:pt idx="1149">
                  <c:v>573.47912599999995</c:v>
                </c:pt>
                <c:pt idx="1150">
                  <c:v>545.79736300000002</c:v>
                </c:pt>
                <c:pt idx="1151">
                  <c:v>568.56732199999999</c:v>
                </c:pt>
                <c:pt idx="1152">
                  <c:v>568.56732199999999</c:v>
                </c:pt>
                <c:pt idx="1153">
                  <c:v>568.56732199999999</c:v>
                </c:pt>
                <c:pt idx="1154">
                  <c:v>568.56732199999999</c:v>
                </c:pt>
                <c:pt idx="1155">
                  <c:v>568.56732199999999</c:v>
                </c:pt>
                <c:pt idx="1156">
                  <c:v>589.66320800000005</c:v>
                </c:pt>
                <c:pt idx="1157">
                  <c:v>589.66320800000005</c:v>
                </c:pt>
                <c:pt idx="1158">
                  <c:v>589.355591</c:v>
                </c:pt>
                <c:pt idx="1159">
                  <c:v>636.18182400000001</c:v>
                </c:pt>
                <c:pt idx="1160">
                  <c:v>636.18182400000001</c:v>
                </c:pt>
                <c:pt idx="1161">
                  <c:v>636.18182400000001</c:v>
                </c:pt>
                <c:pt idx="1162">
                  <c:v>636.18182400000001</c:v>
                </c:pt>
                <c:pt idx="1163">
                  <c:v>636.18182400000001</c:v>
                </c:pt>
                <c:pt idx="1164">
                  <c:v>636.18182400000001</c:v>
                </c:pt>
                <c:pt idx="1165">
                  <c:v>636.18182400000001</c:v>
                </c:pt>
                <c:pt idx="1166">
                  <c:v>642.86895800000002</c:v>
                </c:pt>
                <c:pt idx="1167">
                  <c:v>642.86895800000002</c:v>
                </c:pt>
                <c:pt idx="1168">
                  <c:v>638.29083300000002</c:v>
                </c:pt>
                <c:pt idx="1169">
                  <c:v>609.81787099999997</c:v>
                </c:pt>
                <c:pt idx="1170">
                  <c:v>609.81787099999997</c:v>
                </c:pt>
                <c:pt idx="1171">
                  <c:v>609.81787099999997</c:v>
                </c:pt>
                <c:pt idx="1172">
                  <c:v>609.81787099999997</c:v>
                </c:pt>
                <c:pt idx="1173">
                  <c:v>634.85418700000002</c:v>
                </c:pt>
                <c:pt idx="1174">
                  <c:v>583.71460000000002</c:v>
                </c:pt>
                <c:pt idx="1175">
                  <c:v>611.60717799999998</c:v>
                </c:pt>
                <c:pt idx="1176">
                  <c:v>611.60717799999998</c:v>
                </c:pt>
                <c:pt idx="1177">
                  <c:v>611.60717799999998</c:v>
                </c:pt>
                <c:pt idx="1178">
                  <c:v>682.64233400000001</c:v>
                </c:pt>
                <c:pt idx="1179">
                  <c:v>730.39733899999999</c:v>
                </c:pt>
                <c:pt idx="1180">
                  <c:v>731.52014199999996</c:v>
                </c:pt>
                <c:pt idx="1181">
                  <c:v>737.803406</c:v>
                </c:pt>
                <c:pt idx="1182">
                  <c:v>737.803406</c:v>
                </c:pt>
                <c:pt idx="1183">
                  <c:v>730.36755400000004</c:v>
                </c:pt>
                <c:pt idx="1184">
                  <c:v>975.50769000000003</c:v>
                </c:pt>
                <c:pt idx="1185">
                  <c:v>975.50769000000003</c:v>
                </c:pt>
                <c:pt idx="1186">
                  <c:v>975.50769000000003</c:v>
                </c:pt>
                <c:pt idx="1187">
                  <c:v>1040.2330320000001</c:v>
                </c:pt>
                <c:pt idx="1188">
                  <c:v>1040.2330320000001</c:v>
                </c:pt>
                <c:pt idx="1189">
                  <c:v>1207.112183</c:v>
                </c:pt>
                <c:pt idx="1190">
                  <c:v>1207.112183</c:v>
                </c:pt>
                <c:pt idx="1191">
                  <c:v>1207.112183</c:v>
                </c:pt>
                <c:pt idx="1192">
                  <c:v>1262.2467039999999</c:v>
                </c:pt>
                <c:pt idx="1193">
                  <c:v>1090.1453859999999</c:v>
                </c:pt>
                <c:pt idx="1194">
                  <c:v>1090.1453859999999</c:v>
                </c:pt>
                <c:pt idx="1195">
                  <c:v>1090.1453859999999</c:v>
                </c:pt>
                <c:pt idx="1196">
                  <c:v>1090.1453859999999</c:v>
                </c:pt>
                <c:pt idx="1197">
                  <c:v>1090.1453859999999</c:v>
                </c:pt>
                <c:pt idx="1198">
                  <c:v>1090.1453859999999</c:v>
                </c:pt>
                <c:pt idx="1199">
                  <c:v>1090.1453859999999</c:v>
                </c:pt>
                <c:pt idx="1200">
                  <c:v>1233.5375979999999</c:v>
                </c:pt>
                <c:pt idx="1201">
                  <c:v>1230.172241</c:v>
                </c:pt>
                <c:pt idx="1202">
                  <c:v>1257.2795410000001</c:v>
                </c:pt>
                <c:pt idx="1203">
                  <c:v>1377.2958980000001</c:v>
                </c:pt>
                <c:pt idx="1204">
                  <c:v>1391.609375</c:v>
                </c:pt>
                <c:pt idx="1205">
                  <c:v>1391.609375</c:v>
                </c:pt>
                <c:pt idx="1206">
                  <c:v>1391.609375</c:v>
                </c:pt>
                <c:pt idx="1207">
                  <c:v>1391.609375</c:v>
                </c:pt>
                <c:pt idx="1208">
                  <c:v>1391.609375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E-44CF-B314-CCEB09724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213176"/>
        <c:axId val="419213504"/>
      </c:lineChart>
      <c:catAx>
        <c:axId val="41921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13504"/>
        <c:crosses val="autoZero"/>
        <c:auto val="1"/>
        <c:lblAlgn val="ctr"/>
        <c:lblOffset val="100"/>
        <c:noMultiLvlLbl val="0"/>
      </c:catAx>
      <c:valAx>
        <c:axId val="4192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13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'export-dextracker-20190425'!$S$1</c:f>
              <c:strCache>
                <c:ptCount val="1"/>
                <c:pt idx="0">
                  <c:v>realt 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'export-dextracker-20190425'!$C:$C</c:f>
              <c:strCache>
                <c:ptCount val="1210"/>
                <c:pt idx="0">
                  <c:v>Date Time (UTC)</c:v>
                </c:pt>
                <c:pt idx="1">
                  <c:v>11/30/2019</c:v>
                </c:pt>
                <c:pt idx="2">
                  <c:v>11/30/2019</c:v>
                </c:pt>
                <c:pt idx="3">
                  <c:v>12/8/2019</c:v>
                </c:pt>
                <c:pt idx="4">
                  <c:v>12/8/2019</c:v>
                </c:pt>
                <c:pt idx="5">
                  <c:v>12/9/2019</c:v>
                </c:pt>
                <c:pt idx="6">
                  <c:v>12/11/2019</c:v>
                </c:pt>
                <c:pt idx="7">
                  <c:v>12/12/2019</c:v>
                </c:pt>
                <c:pt idx="8">
                  <c:v>12/13/2019</c:v>
                </c:pt>
                <c:pt idx="9">
                  <c:v>12/16/2019</c:v>
                </c:pt>
                <c:pt idx="10">
                  <c:v>12/16/2019</c:v>
                </c:pt>
                <c:pt idx="11">
                  <c:v>12/17/2019</c:v>
                </c:pt>
                <c:pt idx="12">
                  <c:v>12/18/2019</c:v>
                </c:pt>
                <c:pt idx="13">
                  <c:v>12/18/2019</c:v>
                </c:pt>
                <c:pt idx="14">
                  <c:v>12/18/2019</c:v>
                </c:pt>
                <c:pt idx="15">
                  <c:v>12/18/2019</c:v>
                </c:pt>
                <c:pt idx="16">
                  <c:v>12/18/2019</c:v>
                </c:pt>
                <c:pt idx="17">
                  <c:v>12/18/2019</c:v>
                </c:pt>
                <c:pt idx="18">
                  <c:v>12/19/2019</c:v>
                </c:pt>
                <c:pt idx="19">
                  <c:v>12/19/2019</c:v>
                </c:pt>
                <c:pt idx="20">
                  <c:v>12/20/2019</c:v>
                </c:pt>
                <c:pt idx="21">
                  <c:v>12/20/2019</c:v>
                </c:pt>
                <c:pt idx="22">
                  <c:v>12/22/2019</c:v>
                </c:pt>
                <c:pt idx="23">
                  <c:v>12/23/2019</c:v>
                </c:pt>
                <c:pt idx="24">
                  <c:v>12/23/2019</c:v>
                </c:pt>
                <c:pt idx="25">
                  <c:v>12/24/2019</c:v>
                </c:pt>
                <c:pt idx="26">
                  <c:v>12/24/2019</c:v>
                </c:pt>
                <c:pt idx="27">
                  <c:v>12/25/2019</c:v>
                </c:pt>
                <c:pt idx="28">
                  <c:v>12/25/2019</c:v>
                </c:pt>
                <c:pt idx="29">
                  <c:v>12/27/2019</c:v>
                </c:pt>
                <c:pt idx="30">
                  <c:v>12/27/2019</c:v>
                </c:pt>
                <c:pt idx="31">
                  <c:v>12/27/2019</c:v>
                </c:pt>
                <c:pt idx="32">
                  <c:v>12/28/2019</c:v>
                </c:pt>
                <c:pt idx="33">
                  <c:v>12/30/2019</c:v>
                </c:pt>
                <c:pt idx="34">
                  <c:v>12/30/2019</c:v>
                </c:pt>
                <c:pt idx="35">
                  <c:v>12/30/2019</c:v>
                </c:pt>
                <c:pt idx="36">
                  <c:v>12/30/2019</c:v>
                </c:pt>
                <c:pt idx="37">
                  <c:v>12/30/2019</c:v>
                </c:pt>
                <c:pt idx="38">
                  <c:v>12/31/2019</c:v>
                </c:pt>
                <c:pt idx="39">
                  <c:v>12/31/2019</c:v>
                </c:pt>
                <c:pt idx="40">
                  <c:v>1/2/2020</c:v>
                </c:pt>
                <c:pt idx="41">
                  <c:v>1/3/2020</c:v>
                </c:pt>
                <c:pt idx="42">
                  <c:v>1/3/2020</c:v>
                </c:pt>
                <c:pt idx="43">
                  <c:v>1/3/2020</c:v>
                </c:pt>
                <c:pt idx="44">
                  <c:v>1/3/2020</c:v>
                </c:pt>
                <c:pt idx="45">
                  <c:v>1/4/2020</c:v>
                </c:pt>
                <c:pt idx="46">
                  <c:v>1/5/2020</c:v>
                </c:pt>
                <c:pt idx="47">
                  <c:v>1/5/2020</c:v>
                </c:pt>
                <c:pt idx="48">
                  <c:v>1/5/2020</c:v>
                </c:pt>
                <c:pt idx="49">
                  <c:v>1/5/2020</c:v>
                </c:pt>
                <c:pt idx="50">
                  <c:v>1/6/2020</c:v>
                </c:pt>
                <c:pt idx="51">
                  <c:v>1/6/2020</c:v>
                </c:pt>
                <c:pt idx="52">
                  <c:v>1/7/2020</c:v>
                </c:pt>
                <c:pt idx="53">
                  <c:v>1/7/2020</c:v>
                </c:pt>
                <c:pt idx="54">
                  <c:v>1/8/2020</c:v>
                </c:pt>
                <c:pt idx="55">
                  <c:v>1/8/2020</c:v>
                </c:pt>
                <c:pt idx="56">
                  <c:v>1/9/2020</c:v>
                </c:pt>
                <c:pt idx="57">
                  <c:v>1/10/2020</c:v>
                </c:pt>
                <c:pt idx="58">
                  <c:v>1/10/2020</c:v>
                </c:pt>
                <c:pt idx="59">
                  <c:v>1/10/2020</c:v>
                </c:pt>
                <c:pt idx="60">
                  <c:v>1/10/2020</c:v>
                </c:pt>
                <c:pt idx="61">
                  <c:v>1/10/2020</c:v>
                </c:pt>
                <c:pt idx="62">
                  <c:v>1/10/2020</c:v>
                </c:pt>
                <c:pt idx="63">
                  <c:v>1/10/2020</c:v>
                </c:pt>
                <c:pt idx="64">
                  <c:v>1/11/2020</c:v>
                </c:pt>
                <c:pt idx="65">
                  <c:v>1/13/2020</c:v>
                </c:pt>
                <c:pt idx="66">
                  <c:v>1/13/2020</c:v>
                </c:pt>
                <c:pt idx="67">
                  <c:v>1/14/2020</c:v>
                </c:pt>
                <c:pt idx="68">
                  <c:v>1/14/2020</c:v>
                </c:pt>
                <c:pt idx="69">
                  <c:v>1/14/2020</c:v>
                </c:pt>
                <c:pt idx="70">
                  <c:v>1/14/2020</c:v>
                </c:pt>
                <c:pt idx="71">
                  <c:v>1/14/2020</c:v>
                </c:pt>
                <c:pt idx="72">
                  <c:v>1/14/2020</c:v>
                </c:pt>
                <c:pt idx="73">
                  <c:v>1/14/2020</c:v>
                </c:pt>
                <c:pt idx="74">
                  <c:v>1/15/2020</c:v>
                </c:pt>
                <c:pt idx="75">
                  <c:v>1/16/2020</c:v>
                </c:pt>
                <c:pt idx="76">
                  <c:v>1/16/2020</c:v>
                </c:pt>
                <c:pt idx="77">
                  <c:v>1/16/2020</c:v>
                </c:pt>
                <c:pt idx="78">
                  <c:v>1/16/2020</c:v>
                </c:pt>
                <c:pt idx="79">
                  <c:v>1/16/2020</c:v>
                </c:pt>
                <c:pt idx="80">
                  <c:v>1/16/2020</c:v>
                </c:pt>
                <c:pt idx="81">
                  <c:v>1/16/2020</c:v>
                </c:pt>
                <c:pt idx="82">
                  <c:v>1/16/2020</c:v>
                </c:pt>
                <c:pt idx="83">
                  <c:v>1/17/2020</c:v>
                </c:pt>
                <c:pt idx="84">
                  <c:v>1/17/2020</c:v>
                </c:pt>
                <c:pt idx="85">
                  <c:v>1/17/2020</c:v>
                </c:pt>
                <c:pt idx="86">
                  <c:v>1/17/2020</c:v>
                </c:pt>
                <c:pt idx="87">
                  <c:v>1/18/2020</c:v>
                </c:pt>
                <c:pt idx="88">
                  <c:v>1/18/2020</c:v>
                </c:pt>
                <c:pt idx="89">
                  <c:v>1/18/2020</c:v>
                </c:pt>
                <c:pt idx="90">
                  <c:v>1/18/2020</c:v>
                </c:pt>
                <c:pt idx="91">
                  <c:v>1/19/2020</c:v>
                </c:pt>
                <c:pt idx="92">
                  <c:v>1/19/2020</c:v>
                </c:pt>
                <c:pt idx="93">
                  <c:v>1/20/2020</c:v>
                </c:pt>
                <c:pt idx="94">
                  <c:v>1/20/2020</c:v>
                </c:pt>
                <c:pt idx="95">
                  <c:v>1/20/2020</c:v>
                </c:pt>
                <c:pt idx="96">
                  <c:v>1/21/2020</c:v>
                </c:pt>
                <c:pt idx="97">
                  <c:v>1/21/2020</c:v>
                </c:pt>
                <c:pt idx="98">
                  <c:v>1/21/2020</c:v>
                </c:pt>
                <c:pt idx="99">
                  <c:v>1/21/2020</c:v>
                </c:pt>
                <c:pt idx="100">
                  <c:v>1/22/2020</c:v>
                </c:pt>
                <c:pt idx="101">
                  <c:v>1/22/2020</c:v>
                </c:pt>
                <c:pt idx="102">
                  <c:v>1/22/2020</c:v>
                </c:pt>
                <c:pt idx="103">
                  <c:v>1/22/2020</c:v>
                </c:pt>
                <c:pt idx="104">
                  <c:v>1/22/2020</c:v>
                </c:pt>
                <c:pt idx="105">
                  <c:v>1/22/2020</c:v>
                </c:pt>
                <c:pt idx="106">
                  <c:v>1/22/2020</c:v>
                </c:pt>
                <c:pt idx="107">
                  <c:v>1/22/2020</c:v>
                </c:pt>
                <c:pt idx="108">
                  <c:v>1/22/2020</c:v>
                </c:pt>
                <c:pt idx="109">
                  <c:v>1/23/2020</c:v>
                </c:pt>
                <c:pt idx="110">
                  <c:v>1/23/2020</c:v>
                </c:pt>
                <c:pt idx="111">
                  <c:v>1/23/2020</c:v>
                </c:pt>
                <c:pt idx="112">
                  <c:v>1/23/2020</c:v>
                </c:pt>
                <c:pt idx="113">
                  <c:v>1/23/2020</c:v>
                </c:pt>
                <c:pt idx="114">
                  <c:v>1/23/2020</c:v>
                </c:pt>
                <c:pt idx="115">
                  <c:v>1/24/2020</c:v>
                </c:pt>
                <c:pt idx="116">
                  <c:v>1/24/2020</c:v>
                </c:pt>
                <c:pt idx="117">
                  <c:v>1/24/2020</c:v>
                </c:pt>
                <c:pt idx="118">
                  <c:v>1/25/2020</c:v>
                </c:pt>
                <c:pt idx="119">
                  <c:v>1/25/2020</c:v>
                </c:pt>
                <c:pt idx="120">
                  <c:v>1/25/2020</c:v>
                </c:pt>
                <c:pt idx="121">
                  <c:v>1/25/2020</c:v>
                </c:pt>
                <c:pt idx="122">
                  <c:v>1/25/2020</c:v>
                </c:pt>
                <c:pt idx="123">
                  <c:v>1/25/2020</c:v>
                </c:pt>
                <c:pt idx="124">
                  <c:v>1/26/2020</c:v>
                </c:pt>
                <c:pt idx="125">
                  <c:v>1/26/2020</c:v>
                </c:pt>
                <c:pt idx="126">
                  <c:v>1/26/2020</c:v>
                </c:pt>
                <c:pt idx="127">
                  <c:v>1/26/2020</c:v>
                </c:pt>
                <c:pt idx="128">
                  <c:v>1/26/2020</c:v>
                </c:pt>
                <c:pt idx="129">
                  <c:v>1/26/2020</c:v>
                </c:pt>
                <c:pt idx="130">
                  <c:v>1/26/2020</c:v>
                </c:pt>
                <c:pt idx="131">
                  <c:v>1/26/2020</c:v>
                </c:pt>
                <c:pt idx="132">
                  <c:v>1/26/2020</c:v>
                </c:pt>
                <c:pt idx="133">
                  <c:v>1/26/2020</c:v>
                </c:pt>
                <c:pt idx="134">
                  <c:v>1/27/2020</c:v>
                </c:pt>
                <c:pt idx="135">
                  <c:v>1/28/2020</c:v>
                </c:pt>
                <c:pt idx="136">
                  <c:v>1/28/2020</c:v>
                </c:pt>
                <c:pt idx="137">
                  <c:v>1/28/2020</c:v>
                </c:pt>
                <c:pt idx="138">
                  <c:v>1/29/2020</c:v>
                </c:pt>
                <c:pt idx="139">
                  <c:v>1/29/2020</c:v>
                </c:pt>
                <c:pt idx="140">
                  <c:v>1/29/2020</c:v>
                </c:pt>
                <c:pt idx="141">
                  <c:v>1/29/2020</c:v>
                </c:pt>
                <c:pt idx="142">
                  <c:v>1/29/2020</c:v>
                </c:pt>
                <c:pt idx="143">
                  <c:v>1/29/2020</c:v>
                </c:pt>
                <c:pt idx="144">
                  <c:v>1/30/2020</c:v>
                </c:pt>
                <c:pt idx="145">
                  <c:v>1/30/2020</c:v>
                </c:pt>
                <c:pt idx="146">
                  <c:v>1/30/2020</c:v>
                </c:pt>
                <c:pt idx="147">
                  <c:v>1/30/2020</c:v>
                </c:pt>
                <c:pt idx="148">
                  <c:v>1/30/2020</c:v>
                </c:pt>
                <c:pt idx="149">
                  <c:v>1/30/2020</c:v>
                </c:pt>
                <c:pt idx="150">
                  <c:v>1/30/2020</c:v>
                </c:pt>
                <c:pt idx="151">
                  <c:v>1/30/2020</c:v>
                </c:pt>
                <c:pt idx="152">
                  <c:v>1/30/2020</c:v>
                </c:pt>
                <c:pt idx="153">
                  <c:v>1/30/2020</c:v>
                </c:pt>
                <c:pt idx="154">
                  <c:v>1/31/2020</c:v>
                </c:pt>
                <c:pt idx="155">
                  <c:v>1/31/2020</c:v>
                </c:pt>
                <c:pt idx="156">
                  <c:v>1/31/2020</c:v>
                </c:pt>
                <c:pt idx="157">
                  <c:v>2/1/2020</c:v>
                </c:pt>
                <c:pt idx="158">
                  <c:v>2/1/2020</c:v>
                </c:pt>
                <c:pt idx="159">
                  <c:v>2/1/2020</c:v>
                </c:pt>
                <c:pt idx="160">
                  <c:v>2/2/2020</c:v>
                </c:pt>
                <c:pt idx="161">
                  <c:v>2/2/2020</c:v>
                </c:pt>
                <c:pt idx="162">
                  <c:v>2/2/2020</c:v>
                </c:pt>
                <c:pt idx="163">
                  <c:v>2/2/2020</c:v>
                </c:pt>
                <c:pt idx="164">
                  <c:v>2/2/2020</c:v>
                </c:pt>
                <c:pt idx="165">
                  <c:v>2/2/2020</c:v>
                </c:pt>
                <c:pt idx="166">
                  <c:v>2/3/2020</c:v>
                </c:pt>
                <c:pt idx="167">
                  <c:v>2/3/2020</c:v>
                </c:pt>
                <c:pt idx="168">
                  <c:v>2/4/2020</c:v>
                </c:pt>
                <c:pt idx="169">
                  <c:v>2/4/2020</c:v>
                </c:pt>
                <c:pt idx="170">
                  <c:v>2/4/2020</c:v>
                </c:pt>
                <c:pt idx="171">
                  <c:v>2/4/2020</c:v>
                </c:pt>
                <c:pt idx="172">
                  <c:v>2/4/2020</c:v>
                </c:pt>
                <c:pt idx="173">
                  <c:v>2/4/2020</c:v>
                </c:pt>
                <c:pt idx="174">
                  <c:v>2/4/2020</c:v>
                </c:pt>
                <c:pt idx="175">
                  <c:v>2/5/2020</c:v>
                </c:pt>
                <c:pt idx="176">
                  <c:v>2/5/2020</c:v>
                </c:pt>
                <c:pt idx="177">
                  <c:v>2/5/2020</c:v>
                </c:pt>
                <c:pt idx="178">
                  <c:v>2/5/2020</c:v>
                </c:pt>
                <c:pt idx="179">
                  <c:v>2/5/2020</c:v>
                </c:pt>
                <c:pt idx="180">
                  <c:v>2/5/2020</c:v>
                </c:pt>
                <c:pt idx="181">
                  <c:v>2/5/2020</c:v>
                </c:pt>
                <c:pt idx="182">
                  <c:v>2/6/2020</c:v>
                </c:pt>
                <c:pt idx="183">
                  <c:v>2/7/2020</c:v>
                </c:pt>
                <c:pt idx="184">
                  <c:v>2/7/2020</c:v>
                </c:pt>
                <c:pt idx="185">
                  <c:v>2/7/2020</c:v>
                </c:pt>
                <c:pt idx="186">
                  <c:v>2/7/2020</c:v>
                </c:pt>
                <c:pt idx="187">
                  <c:v>2/7/2020</c:v>
                </c:pt>
                <c:pt idx="188">
                  <c:v>2/7/2020</c:v>
                </c:pt>
                <c:pt idx="189">
                  <c:v>2/7/2020</c:v>
                </c:pt>
                <c:pt idx="190">
                  <c:v>2/8/2020</c:v>
                </c:pt>
                <c:pt idx="191">
                  <c:v>2/8/2020</c:v>
                </c:pt>
                <c:pt idx="192">
                  <c:v>2/9/2020</c:v>
                </c:pt>
                <c:pt idx="193">
                  <c:v>2/9/2020</c:v>
                </c:pt>
                <c:pt idx="194">
                  <c:v>2/9/2020</c:v>
                </c:pt>
                <c:pt idx="195">
                  <c:v>2/9/2020</c:v>
                </c:pt>
                <c:pt idx="196">
                  <c:v>2/9/2020</c:v>
                </c:pt>
                <c:pt idx="197">
                  <c:v>2/9/2020</c:v>
                </c:pt>
                <c:pt idx="198">
                  <c:v>2/10/2020</c:v>
                </c:pt>
                <c:pt idx="199">
                  <c:v>2/11/2020</c:v>
                </c:pt>
                <c:pt idx="200">
                  <c:v>2/11/2020</c:v>
                </c:pt>
                <c:pt idx="201">
                  <c:v>2/11/2020</c:v>
                </c:pt>
                <c:pt idx="202">
                  <c:v>2/11/2020</c:v>
                </c:pt>
                <c:pt idx="203">
                  <c:v>2/12/2020</c:v>
                </c:pt>
                <c:pt idx="204">
                  <c:v>2/12/2020</c:v>
                </c:pt>
                <c:pt idx="205">
                  <c:v>2/12/2020</c:v>
                </c:pt>
                <c:pt idx="206">
                  <c:v>2/12/2020</c:v>
                </c:pt>
                <c:pt idx="207">
                  <c:v>2/12/2020</c:v>
                </c:pt>
                <c:pt idx="208">
                  <c:v>2/12/2020</c:v>
                </c:pt>
                <c:pt idx="209">
                  <c:v>2/13/2020</c:v>
                </c:pt>
                <c:pt idx="210">
                  <c:v>2/13/2020</c:v>
                </c:pt>
                <c:pt idx="211">
                  <c:v>2/13/2020</c:v>
                </c:pt>
                <c:pt idx="212">
                  <c:v>2/13/2020</c:v>
                </c:pt>
                <c:pt idx="213">
                  <c:v>2/13/2020</c:v>
                </c:pt>
                <c:pt idx="214">
                  <c:v>2/13/2020</c:v>
                </c:pt>
                <c:pt idx="215">
                  <c:v>2/13/2020</c:v>
                </c:pt>
                <c:pt idx="216">
                  <c:v>2/13/2020</c:v>
                </c:pt>
                <c:pt idx="217">
                  <c:v>2/13/2020</c:v>
                </c:pt>
                <c:pt idx="218">
                  <c:v>2/13/2020</c:v>
                </c:pt>
                <c:pt idx="219">
                  <c:v>2/14/2020</c:v>
                </c:pt>
                <c:pt idx="220">
                  <c:v>2/14/2020</c:v>
                </c:pt>
                <c:pt idx="221">
                  <c:v>2/14/2020</c:v>
                </c:pt>
                <c:pt idx="222">
                  <c:v>2/15/2020</c:v>
                </c:pt>
                <c:pt idx="223">
                  <c:v>2/15/2020</c:v>
                </c:pt>
                <c:pt idx="224">
                  <c:v>2/15/2020</c:v>
                </c:pt>
                <c:pt idx="225">
                  <c:v>2/15/2020</c:v>
                </c:pt>
                <c:pt idx="226">
                  <c:v>2/15/2020</c:v>
                </c:pt>
                <c:pt idx="227">
                  <c:v>2/16/2020</c:v>
                </c:pt>
                <c:pt idx="228">
                  <c:v>2/16/2020</c:v>
                </c:pt>
                <c:pt idx="229">
                  <c:v>2/16/2020</c:v>
                </c:pt>
                <c:pt idx="230">
                  <c:v>2/16/2020</c:v>
                </c:pt>
                <c:pt idx="231">
                  <c:v>2/16/2020</c:v>
                </c:pt>
                <c:pt idx="232">
                  <c:v>2/16/2020</c:v>
                </c:pt>
                <c:pt idx="233">
                  <c:v>2/16/2020</c:v>
                </c:pt>
                <c:pt idx="234">
                  <c:v>2/16/2020</c:v>
                </c:pt>
                <c:pt idx="235">
                  <c:v>2/16/2020</c:v>
                </c:pt>
                <c:pt idx="236">
                  <c:v>2/16/2020</c:v>
                </c:pt>
                <c:pt idx="237">
                  <c:v>2/17/2020</c:v>
                </c:pt>
                <c:pt idx="238">
                  <c:v>2/17/2020</c:v>
                </c:pt>
                <c:pt idx="239">
                  <c:v>2/18/2020</c:v>
                </c:pt>
                <c:pt idx="240">
                  <c:v>2/18/2020</c:v>
                </c:pt>
                <c:pt idx="241">
                  <c:v>2/18/2020</c:v>
                </c:pt>
                <c:pt idx="242">
                  <c:v>2/18/2020</c:v>
                </c:pt>
                <c:pt idx="243">
                  <c:v>2/18/2020</c:v>
                </c:pt>
                <c:pt idx="244">
                  <c:v>2/18/2020</c:v>
                </c:pt>
                <c:pt idx="245">
                  <c:v>2/19/2020</c:v>
                </c:pt>
                <c:pt idx="246">
                  <c:v>2/19/2020</c:v>
                </c:pt>
                <c:pt idx="247">
                  <c:v>2/19/2020</c:v>
                </c:pt>
                <c:pt idx="248">
                  <c:v>2/19/2020</c:v>
                </c:pt>
                <c:pt idx="249">
                  <c:v>2/19/2020</c:v>
                </c:pt>
                <c:pt idx="250">
                  <c:v>2/19/2020</c:v>
                </c:pt>
                <c:pt idx="251">
                  <c:v>2/20/2020</c:v>
                </c:pt>
                <c:pt idx="252">
                  <c:v>2/20/2020</c:v>
                </c:pt>
                <c:pt idx="253">
                  <c:v>2/20/2020</c:v>
                </c:pt>
                <c:pt idx="254">
                  <c:v>2/21/2020</c:v>
                </c:pt>
                <c:pt idx="255">
                  <c:v>2/21/2020</c:v>
                </c:pt>
                <c:pt idx="256">
                  <c:v>2/22/2020</c:v>
                </c:pt>
                <c:pt idx="257">
                  <c:v>2/22/2020</c:v>
                </c:pt>
                <c:pt idx="258">
                  <c:v>2/23/2020</c:v>
                </c:pt>
                <c:pt idx="259">
                  <c:v>2/23/2020</c:v>
                </c:pt>
                <c:pt idx="260">
                  <c:v>2/23/2020</c:v>
                </c:pt>
                <c:pt idx="261">
                  <c:v>2/23/2020</c:v>
                </c:pt>
                <c:pt idx="262">
                  <c:v>2/23/2020</c:v>
                </c:pt>
                <c:pt idx="263">
                  <c:v>2/23/2020</c:v>
                </c:pt>
                <c:pt idx="264">
                  <c:v>2/23/2020</c:v>
                </c:pt>
                <c:pt idx="265">
                  <c:v>2/23/2020</c:v>
                </c:pt>
                <c:pt idx="266">
                  <c:v>2/23/2020</c:v>
                </c:pt>
                <c:pt idx="267">
                  <c:v>2/23/2020</c:v>
                </c:pt>
                <c:pt idx="268">
                  <c:v>2/23/2020</c:v>
                </c:pt>
                <c:pt idx="269">
                  <c:v>2/23/2020</c:v>
                </c:pt>
                <c:pt idx="270">
                  <c:v>2/23/2020</c:v>
                </c:pt>
                <c:pt idx="271">
                  <c:v>2/23/2020</c:v>
                </c:pt>
                <c:pt idx="272">
                  <c:v>2/23/2020</c:v>
                </c:pt>
                <c:pt idx="273">
                  <c:v>2/23/2020</c:v>
                </c:pt>
                <c:pt idx="274">
                  <c:v>2/23/2020</c:v>
                </c:pt>
                <c:pt idx="275">
                  <c:v>2/23/2020</c:v>
                </c:pt>
                <c:pt idx="276">
                  <c:v>2/23/2020</c:v>
                </c:pt>
                <c:pt idx="277">
                  <c:v>2/24/2020</c:v>
                </c:pt>
                <c:pt idx="278">
                  <c:v>2/24/2020</c:v>
                </c:pt>
                <c:pt idx="279">
                  <c:v>2/25/2020</c:v>
                </c:pt>
                <c:pt idx="280">
                  <c:v>2/25/2020</c:v>
                </c:pt>
                <c:pt idx="281">
                  <c:v>2/25/2020</c:v>
                </c:pt>
                <c:pt idx="282">
                  <c:v>2/26/2020</c:v>
                </c:pt>
                <c:pt idx="283">
                  <c:v>2/26/2020</c:v>
                </c:pt>
                <c:pt idx="284">
                  <c:v>2/26/2020</c:v>
                </c:pt>
                <c:pt idx="285">
                  <c:v>2/27/2020</c:v>
                </c:pt>
                <c:pt idx="286">
                  <c:v>2/27/2020</c:v>
                </c:pt>
                <c:pt idx="287">
                  <c:v>2/27/2020</c:v>
                </c:pt>
                <c:pt idx="288">
                  <c:v>2/28/2020</c:v>
                </c:pt>
                <c:pt idx="289">
                  <c:v>2/28/2020</c:v>
                </c:pt>
                <c:pt idx="290">
                  <c:v>2/28/2020</c:v>
                </c:pt>
                <c:pt idx="291">
                  <c:v>2/28/2020</c:v>
                </c:pt>
                <c:pt idx="292">
                  <c:v>2/28/2020</c:v>
                </c:pt>
                <c:pt idx="293">
                  <c:v>2/29/2020</c:v>
                </c:pt>
                <c:pt idx="294">
                  <c:v>2/29/2020</c:v>
                </c:pt>
                <c:pt idx="295">
                  <c:v>2/29/2020</c:v>
                </c:pt>
                <c:pt idx="296">
                  <c:v>2/29/2020</c:v>
                </c:pt>
                <c:pt idx="297">
                  <c:v>3/1/2020</c:v>
                </c:pt>
                <c:pt idx="298">
                  <c:v>3/2/2020</c:v>
                </c:pt>
                <c:pt idx="299">
                  <c:v>3/3/2020</c:v>
                </c:pt>
                <c:pt idx="300">
                  <c:v>3/4/2020</c:v>
                </c:pt>
                <c:pt idx="301">
                  <c:v>3/4/2020</c:v>
                </c:pt>
                <c:pt idx="302">
                  <c:v>3/4/2020</c:v>
                </c:pt>
                <c:pt idx="303">
                  <c:v>3/4/2020</c:v>
                </c:pt>
                <c:pt idx="304">
                  <c:v>3/4/2020</c:v>
                </c:pt>
                <c:pt idx="305">
                  <c:v>3/5/2020</c:v>
                </c:pt>
                <c:pt idx="306">
                  <c:v>3/6/2020</c:v>
                </c:pt>
                <c:pt idx="307">
                  <c:v>3/6/2020</c:v>
                </c:pt>
                <c:pt idx="308">
                  <c:v>3/6/2020</c:v>
                </c:pt>
                <c:pt idx="309">
                  <c:v>3/7/2020</c:v>
                </c:pt>
                <c:pt idx="310">
                  <c:v>3/7/2020</c:v>
                </c:pt>
                <c:pt idx="311">
                  <c:v>3/8/2020</c:v>
                </c:pt>
                <c:pt idx="312">
                  <c:v>3/8/2020</c:v>
                </c:pt>
                <c:pt idx="313">
                  <c:v>3/8/2020</c:v>
                </c:pt>
                <c:pt idx="314">
                  <c:v>3/8/2020</c:v>
                </c:pt>
                <c:pt idx="315">
                  <c:v>3/8/2020</c:v>
                </c:pt>
                <c:pt idx="316">
                  <c:v>3/8/2020</c:v>
                </c:pt>
                <c:pt idx="317">
                  <c:v>3/8/2020</c:v>
                </c:pt>
                <c:pt idx="318">
                  <c:v>3/8/2020</c:v>
                </c:pt>
                <c:pt idx="319">
                  <c:v>3/9/2020</c:v>
                </c:pt>
                <c:pt idx="320">
                  <c:v>3/9/2020</c:v>
                </c:pt>
                <c:pt idx="321">
                  <c:v>3/9/2020</c:v>
                </c:pt>
                <c:pt idx="322">
                  <c:v>3/9/2020</c:v>
                </c:pt>
                <c:pt idx="323">
                  <c:v>3/9/2020</c:v>
                </c:pt>
                <c:pt idx="324">
                  <c:v>3/10/2020</c:v>
                </c:pt>
                <c:pt idx="325">
                  <c:v>3/10/2020</c:v>
                </c:pt>
                <c:pt idx="326">
                  <c:v>3/10/2020</c:v>
                </c:pt>
                <c:pt idx="327">
                  <c:v>3/10/2020</c:v>
                </c:pt>
                <c:pt idx="328">
                  <c:v>3/11/2020</c:v>
                </c:pt>
                <c:pt idx="329">
                  <c:v>3/11/2020</c:v>
                </c:pt>
                <c:pt idx="330">
                  <c:v>3/11/2020</c:v>
                </c:pt>
                <c:pt idx="331">
                  <c:v>3/11/2020</c:v>
                </c:pt>
                <c:pt idx="332">
                  <c:v>3/11/2020</c:v>
                </c:pt>
                <c:pt idx="333">
                  <c:v>3/11/2020</c:v>
                </c:pt>
                <c:pt idx="334">
                  <c:v>3/11/2020</c:v>
                </c:pt>
                <c:pt idx="335">
                  <c:v>3/12/2020</c:v>
                </c:pt>
                <c:pt idx="336">
                  <c:v>3/12/2020</c:v>
                </c:pt>
                <c:pt idx="337">
                  <c:v>3/12/2020</c:v>
                </c:pt>
                <c:pt idx="338">
                  <c:v>3/12/2020</c:v>
                </c:pt>
                <c:pt idx="339">
                  <c:v>3/12/2020</c:v>
                </c:pt>
                <c:pt idx="340">
                  <c:v>3/12/2020</c:v>
                </c:pt>
                <c:pt idx="341">
                  <c:v>3/12/2020</c:v>
                </c:pt>
                <c:pt idx="342">
                  <c:v>3/13/2020</c:v>
                </c:pt>
                <c:pt idx="343">
                  <c:v>3/13/2020</c:v>
                </c:pt>
                <c:pt idx="344">
                  <c:v>3/13/2020</c:v>
                </c:pt>
                <c:pt idx="345">
                  <c:v>3/13/2020</c:v>
                </c:pt>
                <c:pt idx="346">
                  <c:v>3/13/2020</c:v>
                </c:pt>
                <c:pt idx="347">
                  <c:v>3/13/2020</c:v>
                </c:pt>
                <c:pt idx="348">
                  <c:v>3/13/2020</c:v>
                </c:pt>
                <c:pt idx="349">
                  <c:v>3/14/2020</c:v>
                </c:pt>
                <c:pt idx="350">
                  <c:v>3/14/2020</c:v>
                </c:pt>
                <c:pt idx="351">
                  <c:v>3/14/2020</c:v>
                </c:pt>
                <c:pt idx="352">
                  <c:v>3/14/2020</c:v>
                </c:pt>
                <c:pt idx="353">
                  <c:v>3/15/2020</c:v>
                </c:pt>
                <c:pt idx="354">
                  <c:v>3/15/2020</c:v>
                </c:pt>
                <c:pt idx="355">
                  <c:v>3/15/2020</c:v>
                </c:pt>
                <c:pt idx="356">
                  <c:v>3/15/2020</c:v>
                </c:pt>
                <c:pt idx="357">
                  <c:v>3/15/2020</c:v>
                </c:pt>
                <c:pt idx="358">
                  <c:v>3/16/2020</c:v>
                </c:pt>
                <c:pt idx="359">
                  <c:v>3/16/2020</c:v>
                </c:pt>
                <c:pt idx="360">
                  <c:v>3/16/2020</c:v>
                </c:pt>
                <c:pt idx="361">
                  <c:v>3/16/2020</c:v>
                </c:pt>
                <c:pt idx="362">
                  <c:v>3/16/2020</c:v>
                </c:pt>
                <c:pt idx="363">
                  <c:v>3/16/2020</c:v>
                </c:pt>
                <c:pt idx="364">
                  <c:v>3/16/2020</c:v>
                </c:pt>
                <c:pt idx="365">
                  <c:v>3/17/2020</c:v>
                </c:pt>
                <c:pt idx="366">
                  <c:v>3/19/2020</c:v>
                </c:pt>
                <c:pt idx="367">
                  <c:v>3/19/2020</c:v>
                </c:pt>
                <c:pt idx="368">
                  <c:v>3/19/2020</c:v>
                </c:pt>
                <c:pt idx="369">
                  <c:v>3/19/2020</c:v>
                </c:pt>
                <c:pt idx="370">
                  <c:v>3/20/2020</c:v>
                </c:pt>
                <c:pt idx="371">
                  <c:v>3/20/2020</c:v>
                </c:pt>
                <c:pt idx="372">
                  <c:v>3/20/2020</c:v>
                </c:pt>
                <c:pt idx="373">
                  <c:v>3/20/2020</c:v>
                </c:pt>
                <c:pt idx="374">
                  <c:v>3/22/2020</c:v>
                </c:pt>
                <c:pt idx="375">
                  <c:v>3/22/2020</c:v>
                </c:pt>
                <c:pt idx="376">
                  <c:v>3/22/2020</c:v>
                </c:pt>
                <c:pt idx="377">
                  <c:v>3/22/2020</c:v>
                </c:pt>
                <c:pt idx="378">
                  <c:v>3/22/2020</c:v>
                </c:pt>
                <c:pt idx="379">
                  <c:v>3/22/2020</c:v>
                </c:pt>
                <c:pt idx="380">
                  <c:v>3/22/2020</c:v>
                </c:pt>
                <c:pt idx="381">
                  <c:v>3/22/2020</c:v>
                </c:pt>
                <c:pt idx="382">
                  <c:v>3/22/2020</c:v>
                </c:pt>
                <c:pt idx="383">
                  <c:v>3/22/2020</c:v>
                </c:pt>
                <c:pt idx="384">
                  <c:v>3/22/2020</c:v>
                </c:pt>
                <c:pt idx="385">
                  <c:v>3/23/2020</c:v>
                </c:pt>
                <c:pt idx="386">
                  <c:v>3/23/2020</c:v>
                </c:pt>
                <c:pt idx="387">
                  <c:v>3/23/2020</c:v>
                </c:pt>
                <c:pt idx="388">
                  <c:v>3/23/2020</c:v>
                </c:pt>
                <c:pt idx="389">
                  <c:v>3/23/2020</c:v>
                </c:pt>
                <c:pt idx="390">
                  <c:v>3/23/2020</c:v>
                </c:pt>
                <c:pt idx="391">
                  <c:v>3/23/2020</c:v>
                </c:pt>
                <c:pt idx="392">
                  <c:v>3/23/2020</c:v>
                </c:pt>
                <c:pt idx="393">
                  <c:v>3/24/2020</c:v>
                </c:pt>
                <c:pt idx="394">
                  <c:v>3/24/2020</c:v>
                </c:pt>
                <c:pt idx="395">
                  <c:v>3/24/2020</c:v>
                </c:pt>
                <c:pt idx="396">
                  <c:v>3/24/2020</c:v>
                </c:pt>
                <c:pt idx="397">
                  <c:v>3/24/2020</c:v>
                </c:pt>
                <c:pt idx="398">
                  <c:v>3/24/2020</c:v>
                </c:pt>
                <c:pt idx="399">
                  <c:v>3/25/2020</c:v>
                </c:pt>
                <c:pt idx="400">
                  <c:v>3/25/2020</c:v>
                </c:pt>
                <c:pt idx="401">
                  <c:v>3/25/2020</c:v>
                </c:pt>
                <c:pt idx="402">
                  <c:v>3/25/2020</c:v>
                </c:pt>
                <c:pt idx="403">
                  <c:v>3/25/2020</c:v>
                </c:pt>
                <c:pt idx="404">
                  <c:v>3/25/2020</c:v>
                </c:pt>
                <c:pt idx="405">
                  <c:v>3/25/2020</c:v>
                </c:pt>
                <c:pt idx="406">
                  <c:v>3/25/2020</c:v>
                </c:pt>
                <c:pt idx="407">
                  <c:v>3/25/2020</c:v>
                </c:pt>
                <c:pt idx="408">
                  <c:v>3/25/2020</c:v>
                </c:pt>
                <c:pt idx="409">
                  <c:v>3/25/2020</c:v>
                </c:pt>
                <c:pt idx="410">
                  <c:v>3/25/2020</c:v>
                </c:pt>
                <c:pt idx="411">
                  <c:v>3/25/2020</c:v>
                </c:pt>
                <c:pt idx="412">
                  <c:v>3/25/2020</c:v>
                </c:pt>
                <c:pt idx="413">
                  <c:v>3/25/2020</c:v>
                </c:pt>
                <c:pt idx="414">
                  <c:v>3/25/2020</c:v>
                </c:pt>
                <c:pt idx="415">
                  <c:v>3/25/2020</c:v>
                </c:pt>
                <c:pt idx="416">
                  <c:v>3/26/2020</c:v>
                </c:pt>
                <c:pt idx="417">
                  <c:v>3/26/2020</c:v>
                </c:pt>
                <c:pt idx="418">
                  <c:v>3/26/2020</c:v>
                </c:pt>
                <c:pt idx="419">
                  <c:v>3/26/2020</c:v>
                </c:pt>
                <c:pt idx="420">
                  <c:v>3/27/2020</c:v>
                </c:pt>
                <c:pt idx="421">
                  <c:v>3/28/2020</c:v>
                </c:pt>
                <c:pt idx="422">
                  <c:v>3/28/2020</c:v>
                </c:pt>
                <c:pt idx="423">
                  <c:v>3/28/2020</c:v>
                </c:pt>
                <c:pt idx="424">
                  <c:v>3/28/2020</c:v>
                </c:pt>
                <c:pt idx="425">
                  <c:v>3/28/2020</c:v>
                </c:pt>
                <c:pt idx="426">
                  <c:v>3/28/2020</c:v>
                </c:pt>
                <c:pt idx="427">
                  <c:v>3/28/2020</c:v>
                </c:pt>
                <c:pt idx="428">
                  <c:v>3/28/2020</c:v>
                </c:pt>
                <c:pt idx="429">
                  <c:v>3/28/2020</c:v>
                </c:pt>
                <c:pt idx="430">
                  <c:v>3/29/2020</c:v>
                </c:pt>
                <c:pt idx="431">
                  <c:v>3/29/2020</c:v>
                </c:pt>
                <c:pt idx="432">
                  <c:v>3/29/2020</c:v>
                </c:pt>
                <c:pt idx="433">
                  <c:v>3/30/2020</c:v>
                </c:pt>
                <c:pt idx="434">
                  <c:v>3/30/2020</c:v>
                </c:pt>
                <c:pt idx="435">
                  <c:v>3/30/2020</c:v>
                </c:pt>
                <c:pt idx="436">
                  <c:v>3/30/2020</c:v>
                </c:pt>
                <c:pt idx="437">
                  <c:v>3/30/2020</c:v>
                </c:pt>
                <c:pt idx="438">
                  <c:v>3/30/2020</c:v>
                </c:pt>
                <c:pt idx="439">
                  <c:v>3/31/2020</c:v>
                </c:pt>
                <c:pt idx="440">
                  <c:v>3/31/2020</c:v>
                </c:pt>
                <c:pt idx="441">
                  <c:v>3/31/2020</c:v>
                </c:pt>
                <c:pt idx="442">
                  <c:v>4/1/2020</c:v>
                </c:pt>
                <c:pt idx="443">
                  <c:v>4/1/2020</c:v>
                </c:pt>
                <c:pt idx="444">
                  <c:v>4/1/2020</c:v>
                </c:pt>
                <c:pt idx="445">
                  <c:v>4/1/2020</c:v>
                </c:pt>
                <c:pt idx="446">
                  <c:v>4/1/2020</c:v>
                </c:pt>
                <c:pt idx="447">
                  <c:v>4/1/2020</c:v>
                </c:pt>
                <c:pt idx="448">
                  <c:v>4/1/2020</c:v>
                </c:pt>
                <c:pt idx="449">
                  <c:v>4/1/2020</c:v>
                </c:pt>
                <c:pt idx="450">
                  <c:v>4/1/2020</c:v>
                </c:pt>
                <c:pt idx="451">
                  <c:v>4/1/2020</c:v>
                </c:pt>
                <c:pt idx="452">
                  <c:v>4/1/2020</c:v>
                </c:pt>
                <c:pt idx="453">
                  <c:v>4/1/2020</c:v>
                </c:pt>
                <c:pt idx="454">
                  <c:v>4/2/2020</c:v>
                </c:pt>
                <c:pt idx="455">
                  <c:v>4/2/2020</c:v>
                </c:pt>
                <c:pt idx="456">
                  <c:v>4/2/2020</c:v>
                </c:pt>
                <c:pt idx="457">
                  <c:v>4/2/2020</c:v>
                </c:pt>
                <c:pt idx="458">
                  <c:v>4/2/2020</c:v>
                </c:pt>
                <c:pt idx="459">
                  <c:v>4/2/2020</c:v>
                </c:pt>
                <c:pt idx="460">
                  <c:v>4/2/2020</c:v>
                </c:pt>
                <c:pt idx="461">
                  <c:v>4/2/2020</c:v>
                </c:pt>
                <c:pt idx="462">
                  <c:v>4/3/2020</c:v>
                </c:pt>
                <c:pt idx="463">
                  <c:v>4/3/2020</c:v>
                </c:pt>
                <c:pt idx="464">
                  <c:v>4/3/2020</c:v>
                </c:pt>
                <c:pt idx="465">
                  <c:v>4/4/2020</c:v>
                </c:pt>
                <c:pt idx="466">
                  <c:v>4/4/2020</c:v>
                </c:pt>
                <c:pt idx="467">
                  <c:v>4/4/2020</c:v>
                </c:pt>
                <c:pt idx="468">
                  <c:v>4/4/2020</c:v>
                </c:pt>
                <c:pt idx="469">
                  <c:v>4/5/2020</c:v>
                </c:pt>
                <c:pt idx="470">
                  <c:v>4/5/2020</c:v>
                </c:pt>
                <c:pt idx="471">
                  <c:v>4/5/2020</c:v>
                </c:pt>
                <c:pt idx="472">
                  <c:v>4/6/2020</c:v>
                </c:pt>
                <c:pt idx="473">
                  <c:v>4/6/2020</c:v>
                </c:pt>
                <c:pt idx="474">
                  <c:v>4/6/2020</c:v>
                </c:pt>
                <c:pt idx="475">
                  <c:v>4/6/2020</c:v>
                </c:pt>
                <c:pt idx="476">
                  <c:v>4/6/2020</c:v>
                </c:pt>
                <c:pt idx="477">
                  <c:v>4/6/2020</c:v>
                </c:pt>
                <c:pt idx="478">
                  <c:v>4/6/2020</c:v>
                </c:pt>
                <c:pt idx="479">
                  <c:v>4/7/2020</c:v>
                </c:pt>
                <c:pt idx="480">
                  <c:v>4/7/2020</c:v>
                </c:pt>
                <c:pt idx="481">
                  <c:v>4/9/2020</c:v>
                </c:pt>
                <c:pt idx="482">
                  <c:v>4/9/2020</c:v>
                </c:pt>
                <c:pt idx="483">
                  <c:v>4/10/2020</c:v>
                </c:pt>
                <c:pt idx="484">
                  <c:v>4/10/2020</c:v>
                </c:pt>
                <c:pt idx="485">
                  <c:v>4/10/2020</c:v>
                </c:pt>
                <c:pt idx="486">
                  <c:v>4/10/2020</c:v>
                </c:pt>
                <c:pt idx="487">
                  <c:v>4/10/2020</c:v>
                </c:pt>
                <c:pt idx="488">
                  <c:v>4/11/2020</c:v>
                </c:pt>
                <c:pt idx="489">
                  <c:v>4/11/2020</c:v>
                </c:pt>
                <c:pt idx="490">
                  <c:v>4/12/2020</c:v>
                </c:pt>
                <c:pt idx="491">
                  <c:v>4/12/2020</c:v>
                </c:pt>
                <c:pt idx="492">
                  <c:v>4/12/2020</c:v>
                </c:pt>
                <c:pt idx="493">
                  <c:v>4/13/2020</c:v>
                </c:pt>
                <c:pt idx="494">
                  <c:v>4/13/2020</c:v>
                </c:pt>
                <c:pt idx="495">
                  <c:v>4/13/2020</c:v>
                </c:pt>
                <c:pt idx="496">
                  <c:v>4/13/2020</c:v>
                </c:pt>
                <c:pt idx="497">
                  <c:v>4/13/2020</c:v>
                </c:pt>
                <c:pt idx="498">
                  <c:v>4/13/2020</c:v>
                </c:pt>
                <c:pt idx="499">
                  <c:v>4/14/2020</c:v>
                </c:pt>
                <c:pt idx="500">
                  <c:v>4/14/2020</c:v>
                </c:pt>
                <c:pt idx="501">
                  <c:v>4/15/2020</c:v>
                </c:pt>
                <c:pt idx="502">
                  <c:v>4/15/2020</c:v>
                </c:pt>
                <c:pt idx="503">
                  <c:v>4/15/2020</c:v>
                </c:pt>
                <c:pt idx="504">
                  <c:v>4/15/2020</c:v>
                </c:pt>
                <c:pt idx="505">
                  <c:v>4/15/2020</c:v>
                </c:pt>
                <c:pt idx="506">
                  <c:v>4/15/2020</c:v>
                </c:pt>
                <c:pt idx="507">
                  <c:v>4/16/2020</c:v>
                </c:pt>
                <c:pt idx="508">
                  <c:v>4/16/2020</c:v>
                </c:pt>
                <c:pt idx="509">
                  <c:v>4/16/2020</c:v>
                </c:pt>
                <c:pt idx="510">
                  <c:v>4/16/2020</c:v>
                </c:pt>
                <c:pt idx="511">
                  <c:v>4/16/2020</c:v>
                </c:pt>
                <c:pt idx="512">
                  <c:v>4/17/2020</c:v>
                </c:pt>
                <c:pt idx="513">
                  <c:v>4/17/2020</c:v>
                </c:pt>
                <c:pt idx="514">
                  <c:v>4/18/2020</c:v>
                </c:pt>
                <c:pt idx="515">
                  <c:v>4/18/2020</c:v>
                </c:pt>
                <c:pt idx="516">
                  <c:v>4/18/2020</c:v>
                </c:pt>
                <c:pt idx="517">
                  <c:v>4/18/2020</c:v>
                </c:pt>
                <c:pt idx="518">
                  <c:v>4/18/2020</c:v>
                </c:pt>
                <c:pt idx="519">
                  <c:v>4/18/2020</c:v>
                </c:pt>
                <c:pt idx="520">
                  <c:v>4/18/2020</c:v>
                </c:pt>
                <c:pt idx="521">
                  <c:v>4/18/2020</c:v>
                </c:pt>
                <c:pt idx="522">
                  <c:v>4/18/2020</c:v>
                </c:pt>
                <c:pt idx="523">
                  <c:v>4/18/2020</c:v>
                </c:pt>
                <c:pt idx="524">
                  <c:v>4/20/2020</c:v>
                </c:pt>
                <c:pt idx="525">
                  <c:v>4/20/2020</c:v>
                </c:pt>
                <c:pt idx="526">
                  <c:v>4/20/2020</c:v>
                </c:pt>
                <c:pt idx="527">
                  <c:v>4/21/2020</c:v>
                </c:pt>
                <c:pt idx="528">
                  <c:v>4/21/2020</c:v>
                </c:pt>
                <c:pt idx="529">
                  <c:v>4/22/2020</c:v>
                </c:pt>
                <c:pt idx="530">
                  <c:v>4/22/2020</c:v>
                </c:pt>
                <c:pt idx="531">
                  <c:v>4/23/2020</c:v>
                </c:pt>
                <c:pt idx="532">
                  <c:v>4/23/2020</c:v>
                </c:pt>
                <c:pt idx="533">
                  <c:v>4/24/2020</c:v>
                </c:pt>
                <c:pt idx="534">
                  <c:v>4/26/2020</c:v>
                </c:pt>
                <c:pt idx="535">
                  <c:v>4/27/2020</c:v>
                </c:pt>
                <c:pt idx="536">
                  <c:v>4/27/2020</c:v>
                </c:pt>
                <c:pt idx="537">
                  <c:v>4/27/2020</c:v>
                </c:pt>
                <c:pt idx="538">
                  <c:v>4/27/2020</c:v>
                </c:pt>
                <c:pt idx="539">
                  <c:v>4/27/2020</c:v>
                </c:pt>
                <c:pt idx="540">
                  <c:v>4/27/2020</c:v>
                </c:pt>
                <c:pt idx="541">
                  <c:v>4/28/2020</c:v>
                </c:pt>
                <c:pt idx="542">
                  <c:v>4/29/2020</c:v>
                </c:pt>
                <c:pt idx="543">
                  <c:v>4/29/2020</c:v>
                </c:pt>
                <c:pt idx="544">
                  <c:v>4/29/2020</c:v>
                </c:pt>
                <c:pt idx="545">
                  <c:v>4/30/2020</c:v>
                </c:pt>
                <c:pt idx="546">
                  <c:v>4/30/2020</c:v>
                </c:pt>
                <c:pt idx="547">
                  <c:v>4/30/2020</c:v>
                </c:pt>
                <c:pt idx="548">
                  <c:v>4/30/2020</c:v>
                </c:pt>
                <c:pt idx="549">
                  <c:v>4/30/2020</c:v>
                </c:pt>
                <c:pt idx="550">
                  <c:v>4/30/2020</c:v>
                </c:pt>
                <c:pt idx="551">
                  <c:v>4/30/2020</c:v>
                </c:pt>
                <c:pt idx="552">
                  <c:v>4/30/2020</c:v>
                </c:pt>
                <c:pt idx="553">
                  <c:v>5/1/2020</c:v>
                </c:pt>
                <c:pt idx="554">
                  <c:v>5/2/2020</c:v>
                </c:pt>
                <c:pt idx="555">
                  <c:v>5/4/2020</c:v>
                </c:pt>
                <c:pt idx="556">
                  <c:v>5/4/2020</c:v>
                </c:pt>
                <c:pt idx="557">
                  <c:v>5/5/2020</c:v>
                </c:pt>
                <c:pt idx="558">
                  <c:v>5/7/2020</c:v>
                </c:pt>
                <c:pt idx="559">
                  <c:v>5/9/2020</c:v>
                </c:pt>
                <c:pt idx="560">
                  <c:v>5/9/2020</c:v>
                </c:pt>
                <c:pt idx="561">
                  <c:v>5/9/2020</c:v>
                </c:pt>
                <c:pt idx="562">
                  <c:v>5/10/2020</c:v>
                </c:pt>
                <c:pt idx="563">
                  <c:v>5/10/2020</c:v>
                </c:pt>
                <c:pt idx="564">
                  <c:v>5/10/2020</c:v>
                </c:pt>
                <c:pt idx="565">
                  <c:v>5/10/2020</c:v>
                </c:pt>
                <c:pt idx="566">
                  <c:v>5/10/2020</c:v>
                </c:pt>
                <c:pt idx="567">
                  <c:v>5/11/2020</c:v>
                </c:pt>
                <c:pt idx="568">
                  <c:v>5/11/2020</c:v>
                </c:pt>
                <c:pt idx="569">
                  <c:v>5/11/2020</c:v>
                </c:pt>
                <c:pt idx="570">
                  <c:v>5/11/2020</c:v>
                </c:pt>
                <c:pt idx="571">
                  <c:v>5/12/2020</c:v>
                </c:pt>
                <c:pt idx="572">
                  <c:v>5/12/2020</c:v>
                </c:pt>
                <c:pt idx="573">
                  <c:v>5/13/2020</c:v>
                </c:pt>
                <c:pt idx="574">
                  <c:v>5/13/2020</c:v>
                </c:pt>
                <c:pt idx="575">
                  <c:v>5/13/2020</c:v>
                </c:pt>
                <c:pt idx="576">
                  <c:v>5/13/2020</c:v>
                </c:pt>
                <c:pt idx="577">
                  <c:v>5/13/2020</c:v>
                </c:pt>
                <c:pt idx="578">
                  <c:v>5/14/2020</c:v>
                </c:pt>
                <c:pt idx="579">
                  <c:v>5/14/2020</c:v>
                </c:pt>
                <c:pt idx="580">
                  <c:v>5/14/2020</c:v>
                </c:pt>
                <c:pt idx="581">
                  <c:v>5/14/2020</c:v>
                </c:pt>
                <c:pt idx="582">
                  <c:v>5/16/2020</c:v>
                </c:pt>
                <c:pt idx="583">
                  <c:v>5/16/2020</c:v>
                </c:pt>
                <c:pt idx="584">
                  <c:v>5/16/2020</c:v>
                </c:pt>
                <c:pt idx="585">
                  <c:v>5/17/2020</c:v>
                </c:pt>
                <c:pt idx="586">
                  <c:v>5/17/2020</c:v>
                </c:pt>
                <c:pt idx="587">
                  <c:v>5/17/2020</c:v>
                </c:pt>
                <c:pt idx="588">
                  <c:v>5/19/2020</c:v>
                </c:pt>
                <c:pt idx="589">
                  <c:v>5/19/2020</c:v>
                </c:pt>
                <c:pt idx="590">
                  <c:v>5/19/2020</c:v>
                </c:pt>
                <c:pt idx="591">
                  <c:v>5/21/2020</c:v>
                </c:pt>
                <c:pt idx="592">
                  <c:v>5/22/2020</c:v>
                </c:pt>
                <c:pt idx="593">
                  <c:v>5/22/2020</c:v>
                </c:pt>
                <c:pt idx="594">
                  <c:v>5/22/2020</c:v>
                </c:pt>
                <c:pt idx="595">
                  <c:v>5/24/2020</c:v>
                </c:pt>
                <c:pt idx="596">
                  <c:v>5/24/2020</c:v>
                </c:pt>
                <c:pt idx="597">
                  <c:v>5/24/2020</c:v>
                </c:pt>
                <c:pt idx="598">
                  <c:v>5/24/2020</c:v>
                </c:pt>
                <c:pt idx="599">
                  <c:v>5/25/2020</c:v>
                </c:pt>
                <c:pt idx="600">
                  <c:v>5/25/2020</c:v>
                </c:pt>
                <c:pt idx="601">
                  <c:v>5/26/2020</c:v>
                </c:pt>
                <c:pt idx="602">
                  <c:v>5/27/2020</c:v>
                </c:pt>
                <c:pt idx="603">
                  <c:v>5/28/2020</c:v>
                </c:pt>
                <c:pt idx="604">
                  <c:v>5/28/2020</c:v>
                </c:pt>
                <c:pt idx="605">
                  <c:v>5/28/2020</c:v>
                </c:pt>
                <c:pt idx="606">
                  <c:v>5/28/2020</c:v>
                </c:pt>
                <c:pt idx="607">
                  <c:v>5/28/2020</c:v>
                </c:pt>
                <c:pt idx="608">
                  <c:v>5/28/2020</c:v>
                </c:pt>
                <c:pt idx="609">
                  <c:v>5/28/2020</c:v>
                </c:pt>
                <c:pt idx="610">
                  <c:v>5/28/2020</c:v>
                </c:pt>
                <c:pt idx="611">
                  <c:v>5/28/2020</c:v>
                </c:pt>
                <c:pt idx="612">
                  <c:v>5/28/2020</c:v>
                </c:pt>
                <c:pt idx="613">
                  <c:v>5/28/2020</c:v>
                </c:pt>
                <c:pt idx="614">
                  <c:v>5/28/2020</c:v>
                </c:pt>
                <c:pt idx="615">
                  <c:v>5/28/2020</c:v>
                </c:pt>
                <c:pt idx="616">
                  <c:v>5/28/2020</c:v>
                </c:pt>
                <c:pt idx="617">
                  <c:v>5/28/2020</c:v>
                </c:pt>
                <c:pt idx="618">
                  <c:v>5/28/2020</c:v>
                </c:pt>
                <c:pt idx="619">
                  <c:v>5/28/2020</c:v>
                </c:pt>
                <c:pt idx="620">
                  <c:v>5/28/2020</c:v>
                </c:pt>
                <c:pt idx="621">
                  <c:v>5/28/2020</c:v>
                </c:pt>
                <c:pt idx="622">
                  <c:v>5/28/2020</c:v>
                </c:pt>
                <c:pt idx="623">
                  <c:v>5/28/2020</c:v>
                </c:pt>
                <c:pt idx="624">
                  <c:v>5/29/2020</c:v>
                </c:pt>
                <c:pt idx="625">
                  <c:v>5/29/2020</c:v>
                </c:pt>
                <c:pt idx="626">
                  <c:v>5/29/2020</c:v>
                </c:pt>
                <c:pt idx="627">
                  <c:v>5/30/2020</c:v>
                </c:pt>
                <c:pt idx="628">
                  <c:v>5/30/2020</c:v>
                </c:pt>
                <c:pt idx="629">
                  <c:v>5/30/2020</c:v>
                </c:pt>
                <c:pt idx="630">
                  <c:v>5/30/2020</c:v>
                </c:pt>
                <c:pt idx="631">
                  <c:v>5/30/2020</c:v>
                </c:pt>
                <c:pt idx="632">
                  <c:v>5/30/2020</c:v>
                </c:pt>
                <c:pt idx="633">
                  <c:v>5/30/2020</c:v>
                </c:pt>
                <c:pt idx="634">
                  <c:v>5/30/2020</c:v>
                </c:pt>
                <c:pt idx="635">
                  <c:v>5/30/2020</c:v>
                </c:pt>
                <c:pt idx="636">
                  <c:v>5/30/2020</c:v>
                </c:pt>
                <c:pt idx="637">
                  <c:v>5/31/2020</c:v>
                </c:pt>
                <c:pt idx="638">
                  <c:v>5/31/2020</c:v>
                </c:pt>
                <c:pt idx="639">
                  <c:v>5/31/2020</c:v>
                </c:pt>
                <c:pt idx="640">
                  <c:v>5/31/2020</c:v>
                </c:pt>
                <c:pt idx="641">
                  <c:v>6/1/2020</c:v>
                </c:pt>
                <c:pt idx="642">
                  <c:v>6/1/2020</c:v>
                </c:pt>
                <c:pt idx="643">
                  <c:v>6/2/2020</c:v>
                </c:pt>
                <c:pt idx="644">
                  <c:v>6/2/2020</c:v>
                </c:pt>
                <c:pt idx="645">
                  <c:v>6/2/2020</c:v>
                </c:pt>
                <c:pt idx="646">
                  <c:v>6/2/2020</c:v>
                </c:pt>
                <c:pt idx="647">
                  <c:v>6/2/2020</c:v>
                </c:pt>
                <c:pt idx="648">
                  <c:v>6/2/2020</c:v>
                </c:pt>
                <c:pt idx="649">
                  <c:v>6/3/2020</c:v>
                </c:pt>
                <c:pt idx="650">
                  <c:v>6/3/2020</c:v>
                </c:pt>
                <c:pt idx="651">
                  <c:v>6/3/2020</c:v>
                </c:pt>
                <c:pt idx="652">
                  <c:v>6/3/2020</c:v>
                </c:pt>
                <c:pt idx="653">
                  <c:v>6/3/2020</c:v>
                </c:pt>
                <c:pt idx="654">
                  <c:v>6/3/2020</c:v>
                </c:pt>
                <c:pt idx="655">
                  <c:v>6/3/2020</c:v>
                </c:pt>
                <c:pt idx="656">
                  <c:v>6/3/2020</c:v>
                </c:pt>
                <c:pt idx="657">
                  <c:v>6/4/2020</c:v>
                </c:pt>
                <c:pt idx="658">
                  <c:v>6/4/2020</c:v>
                </c:pt>
                <c:pt idx="659">
                  <c:v>6/4/2020</c:v>
                </c:pt>
                <c:pt idx="660">
                  <c:v>6/4/2020</c:v>
                </c:pt>
                <c:pt idx="661">
                  <c:v>6/5/2020</c:v>
                </c:pt>
                <c:pt idx="662">
                  <c:v>6/5/2020</c:v>
                </c:pt>
                <c:pt idx="663">
                  <c:v>6/6/2020</c:v>
                </c:pt>
                <c:pt idx="664">
                  <c:v>6/6/2020</c:v>
                </c:pt>
                <c:pt idx="665">
                  <c:v>6/7/2020</c:v>
                </c:pt>
                <c:pt idx="666">
                  <c:v>6/7/2020</c:v>
                </c:pt>
                <c:pt idx="667">
                  <c:v>6/10/2020</c:v>
                </c:pt>
                <c:pt idx="668">
                  <c:v>6/11/2020</c:v>
                </c:pt>
                <c:pt idx="669">
                  <c:v>6/11/2020</c:v>
                </c:pt>
                <c:pt idx="670">
                  <c:v>6/11/2020</c:v>
                </c:pt>
                <c:pt idx="671">
                  <c:v>6/12/2020</c:v>
                </c:pt>
                <c:pt idx="672">
                  <c:v>6/12/2020</c:v>
                </c:pt>
                <c:pt idx="673">
                  <c:v>6/12/2020</c:v>
                </c:pt>
                <c:pt idx="674">
                  <c:v>6/12/2020</c:v>
                </c:pt>
                <c:pt idx="675">
                  <c:v>6/12/2020</c:v>
                </c:pt>
                <c:pt idx="676">
                  <c:v>6/13/2020</c:v>
                </c:pt>
                <c:pt idx="677">
                  <c:v>6/13/2020</c:v>
                </c:pt>
                <c:pt idx="678">
                  <c:v>6/13/2020</c:v>
                </c:pt>
                <c:pt idx="679">
                  <c:v>6/15/2020</c:v>
                </c:pt>
                <c:pt idx="680">
                  <c:v>6/15/2020</c:v>
                </c:pt>
                <c:pt idx="681">
                  <c:v>6/15/2020</c:v>
                </c:pt>
                <c:pt idx="682">
                  <c:v>6/15/2020</c:v>
                </c:pt>
                <c:pt idx="683">
                  <c:v>6/15/2020</c:v>
                </c:pt>
                <c:pt idx="684">
                  <c:v>6/15/2020</c:v>
                </c:pt>
                <c:pt idx="685">
                  <c:v>6/16/2020</c:v>
                </c:pt>
                <c:pt idx="686">
                  <c:v>6/16/2020</c:v>
                </c:pt>
                <c:pt idx="687">
                  <c:v>6/20/2020</c:v>
                </c:pt>
                <c:pt idx="688">
                  <c:v>6/21/2020</c:v>
                </c:pt>
                <c:pt idx="689">
                  <c:v>6/21/2020</c:v>
                </c:pt>
                <c:pt idx="691">
                  <c:v>6/21/2020</c:v>
                </c:pt>
                <c:pt idx="692">
                  <c:v>6/22/2020</c:v>
                </c:pt>
                <c:pt idx="693">
                  <c:v>6/22/2020</c:v>
                </c:pt>
                <c:pt idx="694">
                  <c:v>6/24/2020</c:v>
                </c:pt>
                <c:pt idx="695">
                  <c:v>6/24/2020</c:v>
                </c:pt>
                <c:pt idx="696">
                  <c:v>6/24/2020</c:v>
                </c:pt>
                <c:pt idx="697">
                  <c:v>6/24/2020</c:v>
                </c:pt>
                <c:pt idx="698">
                  <c:v>6/24/2020</c:v>
                </c:pt>
                <c:pt idx="699">
                  <c:v>6/24/2020</c:v>
                </c:pt>
                <c:pt idx="700">
                  <c:v>6/25/2020</c:v>
                </c:pt>
                <c:pt idx="701">
                  <c:v>6/26/2020</c:v>
                </c:pt>
                <c:pt idx="702">
                  <c:v>6/26/2020</c:v>
                </c:pt>
                <c:pt idx="703">
                  <c:v>6/26/2020</c:v>
                </c:pt>
                <c:pt idx="704">
                  <c:v>6/26/2020</c:v>
                </c:pt>
                <c:pt idx="705">
                  <c:v>6/26/2020</c:v>
                </c:pt>
                <c:pt idx="706">
                  <c:v>6/26/2020</c:v>
                </c:pt>
                <c:pt idx="707">
                  <c:v>6/26/2020</c:v>
                </c:pt>
                <c:pt idx="708">
                  <c:v>6/27/2020</c:v>
                </c:pt>
                <c:pt idx="709">
                  <c:v>6/27/2020</c:v>
                </c:pt>
                <c:pt idx="710">
                  <c:v>6/27/2020</c:v>
                </c:pt>
                <c:pt idx="711">
                  <c:v>6/27/2020</c:v>
                </c:pt>
                <c:pt idx="712">
                  <c:v>6/27/2020</c:v>
                </c:pt>
                <c:pt idx="713">
                  <c:v>6/28/2020</c:v>
                </c:pt>
                <c:pt idx="714">
                  <c:v>6/28/2020</c:v>
                </c:pt>
                <c:pt idx="715">
                  <c:v>6/28/2020</c:v>
                </c:pt>
                <c:pt idx="716">
                  <c:v>6/28/2020</c:v>
                </c:pt>
                <c:pt idx="717">
                  <c:v>6/28/2020</c:v>
                </c:pt>
                <c:pt idx="718">
                  <c:v>6/29/2020</c:v>
                </c:pt>
                <c:pt idx="719">
                  <c:v>6/29/2020</c:v>
                </c:pt>
                <c:pt idx="720">
                  <c:v>6/29/2020</c:v>
                </c:pt>
                <c:pt idx="721">
                  <c:v>6/30/2020</c:v>
                </c:pt>
                <c:pt idx="722">
                  <c:v>6/30/2020</c:v>
                </c:pt>
                <c:pt idx="723">
                  <c:v>7/1/2020</c:v>
                </c:pt>
                <c:pt idx="724">
                  <c:v>7/2/2020</c:v>
                </c:pt>
                <c:pt idx="725">
                  <c:v>7/2/2020</c:v>
                </c:pt>
                <c:pt idx="726">
                  <c:v>7/2/2020</c:v>
                </c:pt>
                <c:pt idx="727">
                  <c:v>7/2/2020</c:v>
                </c:pt>
                <c:pt idx="728">
                  <c:v>7/3/2020</c:v>
                </c:pt>
                <c:pt idx="729">
                  <c:v>7/3/2020</c:v>
                </c:pt>
                <c:pt idx="730">
                  <c:v>7/3/2020</c:v>
                </c:pt>
                <c:pt idx="731">
                  <c:v>7/3/2020</c:v>
                </c:pt>
                <c:pt idx="732">
                  <c:v>7/3/2020</c:v>
                </c:pt>
                <c:pt idx="733">
                  <c:v>7/3/2020</c:v>
                </c:pt>
                <c:pt idx="734">
                  <c:v>7/3/2020</c:v>
                </c:pt>
                <c:pt idx="735">
                  <c:v>7/3/2020</c:v>
                </c:pt>
                <c:pt idx="736">
                  <c:v>7/3/2020</c:v>
                </c:pt>
                <c:pt idx="737">
                  <c:v>7/3/2020</c:v>
                </c:pt>
                <c:pt idx="738">
                  <c:v>7/3/2020</c:v>
                </c:pt>
                <c:pt idx="739">
                  <c:v>7/3/2020</c:v>
                </c:pt>
                <c:pt idx="740">
                  <c:v>7/3/2020</c:v>
                </c:pt>
                <c:pt idx="741">
                  <c:v>7/3/2020</c:v>
                </c:pt>
                <c:pt idx="742">
                  <c:v>7/5/2020</c:v>
                </c:pt>
                <c:pt idx="743">
                  <c:v>7/5/2020</c:v>
                </c:pt>
                <c:pt idx="744">
                  <c:v>7/6/2020</c:v>
                </c:pt>
                <c:pt idx="745">
                  <c:v>7/7/2020</c:v>
                </c:pt>
                <c:pt idx="746">
                  <c:v>7/8/2020</c:v>
                </c:pt>
                <c:pt idx="747">
                  <c:v>7/9/2020</c:v>
                </c:pt>
                <c:pt idx="748">
                  <c:v>7/9/2020</c:v>
                </c:pt>
                <c:pt idx="749">
                  <c:v>7/10/2020</c:v>
                </c:pt>
                <c:pt idx="750">
                  <c:v>7/10/2020</c:v>
                </c:pt>
                <c:pt idx="751">
                  <c:v>7/11/2020</c:v>
                </c:pt>
                <c:pt idx="752">
                  <c:v>7/12/2020</c:v>
                </c:pt>
                <c:pt idx="753">
                  <c:v>7/12/2020</c:v>
                </c:pt>
                <c:pt idx="754">
                  <c:v>7/12/2020</c:v>
                </c:pt>
                <c:pt idx="755">
                  <c:v>7/13/2020</c:v>
                </c:pt>
                <c:pt idx="756">
                  <c:v>7/13/2020</c:v>
                </c:pt>
                <c:pt idx="757">
                  <c:v>7/13/2020</c:v>
                </c:pt>
                <c:pt idx="758">
                  <c:v>7/13/2020</c:v>
                </c:pt>
                <c:pt idx="759">
                  <c:v>7/14/2020</c:v>
                </c:pt>
                <c:pt idx="760">
                  <c:v>7/15/2020</c:v>
                </c:pt>
                <c:pt idx="761">
                  <c:v>7/15/2020</c:v>
                </c:pt>
                <c:pt idx="762">
                  <c:v>7/16/2020</c:v>
                </c:pt>
                <c:pt idx="763">
                  <c:v>7/16/2020</c:v>
                </c:pt>
                <c:pt idx="764">
                  <c:v>7/17/2020</c:v>
                </c:pt>
                <c:pt idx="765">
                  <c:v>7/18/2020</c:v>
                </c:pt>
                <c:pt idx="766">
                  <c:v>7/20/2020</c:v>
                </c:pt>
                <c:pt idx="767">
                  <c:v>7/21/2020</c:v>
                </c:pt>
                <c:pt idx="768">
                  <c:v>7/22/2020</c:v>
                </c:pt>
                <c:pt idx="769">
                  <c:v>7/23/2020</c:v>
                </c:pt>
                <c:pt idx="770">
                  <c:v>7/23/2020</c:v>
                </c:pt>
                <c:pt idx="771">
                  <c:v>7/24/2020</c:v>
                </c:pt>
                <c:pt idx="772">
                  <c:v>7/24/2020</c:v>
                </c:pt>
                <c:pt idx="773">
                  <c:v>7/24/2020</c:v>
                </c:pt>
                <c:pt idx="774">
                  <c:v>7/25/2020</c:v>
                </c:pt>
                <c:pt idx="775">
                  <c:v>7/25/2020</c:v>
                </c:pt>
                <c:pt idx="776">
                  <c:v>7/26/2020</c:v>
                </c:pt>
                <c:pt idx="777">
                  <c:v>7/26/2020</c:v>
                </c:pt>
                <c:pt idx="778">
                  <c:v>7/27/2020</c:v>
                </c:pt>
                <c:pt idx="779">
                  <c:v>7/27/2020</c:v>
                </c:pt>
                <c:pt idx="780">
                  <c:v>7/27/2020</c:v>
                </c:pt>
                <c:pt idx="781">
                  <c:v>7/27/2020</c:v>
                </c:pt>
                <c:pt idx="782">
                  <c:v>7/27/2020</c:v>
                </c:pt>
                <c:pt idx="783">
                  <c:v>7/29/2020</c:v>
                </c:pt>
                <c:pt idx="784">
                  <c:v>7/30/2020</c:v>
                </c:pt>
                <c:pt idx="785">
                  <c:v>7/30/2020</c:v>
                </c:pt>
                <c:pt idx="786">
                  <c:v>7/30/2020</c:v>
                </c:pt>
                <c:pt idx="787">
                  <c:v>7/30/2020</c:v>
                </c:pt>
                <c:pt idx="788">
                  <c:v>7/30/2020</c:v>
                </c:pt>
                <c:pt idx="789">
                  <c:v>7/31/2020</c:v>
                </c:pt>
                <c:pt idx="790">
                  <c:v>7/31/2020</c:v>
                </c:pt>
                <c:pt idx="791">
                  <c:v>7/31/2020</c:v>
                </c:pt>
                <c:pt idx="792">
                  <c:v>8/1/2020</c:v>
                </c:pt>
                <c:pt idx="793">
                  <c:v>8/1/2020</c:v>
                </c:pt>
                <c:pt idx="794">
                  <c:v>8/2/2020</c:v>
                </c:pt>
                <c:pt idx="795">
                  <c:v>8/4/2020</c:v>
                </c:pt>
                <c:pt idx="796">
                  <c:v>8/4/2020</c:v>
                </c:pt>
                <c:pt idx="797">
                  <c:v>8/5/2020</c:v>
                </c:pt>
                <c:pt idx="798">
                  <c:v>8/5/2020</c:v>
                </c:pt>
                <c:pt idx="799">
                  <c:v>8/5/2020</c:v>
                </c:pt>
                <c:pt idx="800">
                  <c:v>8/5/2020</c:v>
                </c:pt>
                <c:pt idx="801">
                  <c:v>8/6/2020</c:v>
                </c:pt>
                <c:pt idx="802">
                  <c:v>8/6/2020</c:v>
                </c:pt>
                <c:pt idx="803">
                  <c:v>8/7/2020</c:v>
                </c:pt>
                <c:pt idx="804">
                  <c:v>8/14/2020</c:v>
                </c:pt>
                <c:pt idx="805">
                  <c:v>8/15/2020</c:v>
                </c:pt>
                <c:pt idx="806">
                  <c:v>8/15/2020</c:v>
                </c:pt>
                <c:pt idx="807">
                  <c:v>8/16/2020</c:v>
                </c:pt>
                <c:pt idx="808">
                  <c:v>8/19/2020</c:v>
                </c:pt>
                <c:pt idx="809">
                  <c:v>8/20/2020</c:v>
                </c:pt>
                <c:pt idx="810">
                  <c:v>8/22/2020</c:v>
                </c:pt>
                <c:pt idx="811">
                  <c:v>8/25/2020</c:v>
                </c:pt>
                <c:pt idx="812">
                  <c:v>8/25/2020</c:v>
                </c:pt>
                <c:pt idx="813">
                  <c:v>8/25/2020</c:v>
                </c:pt>
                <c:pt idx="814">
                  <c:v>8/27/2020</c:v>
                </c:pt>
                <c:pt idx="815">
                  <c:v>8/28/2020</c:v>
                </c:pt>
                <c:pt idx="816">
                  <c:v>8/29/2020</c:v>
                </c:pt>
                <c:pt idx="817">
                  <c:v>8/31/2020</c:v>
                </c:pt>
                <c:pt idx="818">
                  <c:v>8/31/2020</c:v>
                </c:pt>
                <c:pt idx="819">
                  <c:v>8/31/2020</c:v>
                </c:pt>
                <c:pt idx="820">
                  <c:v>8/31/2020</c:v>
                </c:pt>
                <c:pt idx="821">
                  <c:v>8/31/2020</c:v>
                </c:pt>
                <c:pt idx="822">
                  <c:v>8/31/2020</c:v>
                </c:pt>
                <c:pt idx="823">
                  <c:v>8/31/2020</c:v>
                </c:pt>
                <c:pt idx="824">
                  <c:v>8/31/2020</c:v>
                </c:pt>
                <c:pt idx="825">
                  <c:v>8/31/2020</c:v>
                </c:pt>
                <c:pt idx="826">
                  <c:v>9/1/2020</c:v>
                </c:pt>
                <c:pt idx="827">
                  <c:v>9/2/2020</c:v>
                </c:pt>
                <c:pt idx="828">
                  <c:v>9/3/2020</c:v>
                </c:pt>
                <c:pt idx="829">
                  <c:v>9/4/2020</c:v>
                </c:pt>
                <c:pt idx="830">
                  <c:v>9/5/2020</c:v>
                </c:pt>
                <c:pt idx="831">
                  <c:v>9/5/2020</c:v>
                </c:pt>
                <c:pt idx="832">
                  <c:v>9/8/2020</c:v>
                </c:pt>
                <c:pt idx="833">
                  <c:v>9/10/2020</c:v>
                </c:pt>
                <c:pt idx="834">
                  <c:v>9/10/2020</c:v>
                </c:pt>
                <c:pt idx="835">
                  <c:v>9/12/2020</c:v>
                </c:pt>
                <c:pt idx="836">
                  <c:v>9/13/2020</c:v>
                </c:pt>
                <c:pt idx="837">
                  <c:v>9/13/2020</c:v>
                </c:pt>
                <c:pt idx="838">
                  <c:v>9/13/2020</c:v>
                </c:pt>
                <c:pt idx="839">
                  <c:v>9/13/2020</c:v>
                </c:pt>
                <c:pt idx="840">
                  <c:v>9/14/2020</c:v>
                </c:pt>
                <c:pt idx="841">
                  <c:v>9/15/2020</c:v>
                </c:pt>
                <c:pt idx="842">
                  <c:v>9/16/2020</c:v>
                </c:pt>
                <c:pt idx="843">
                  <c:v>9/16/2020</c:v>
                </c:pt>
                <c:pt idx="844">
                  <c:v>9/16/2020</c:v>
                </c:pt>
                <c:pt idx="845">
                  <c:v>9/17/2020</c:v>
                </c:pt>
                <c:pt idx="846">
                  <c:v>9/19/2020</c:v>
                </c:pt>
                <c:pt idx="847">
                  <c:v>9/19/2020</c:v>
                </c:pt>
                <c:pt idx="848">
                  <c:v>9/19/2020</c:v>
                </c:pt>
                <c:pt idx="849">
                  <c:v>9/19/2020</c:v>
                </c:pt>
                <c:pt idx="850">
                  <c:v>9/19/2020</c:v>
                </c:pt>
                <c:pt idx="851">
                  <c:v>9/19/2020</c:v>
                </c:pt>
                <c:pt idx="852">
                  <c:v>9/19/2020</c:v>
                </c:pt>
                <c:pt idx="853">
                  <c:v>9/19/2020</c:v>
                </c:pt>
                <c:pt idx="854">
                  <c:v>9/21/2020</c:v>
                </c:pt>
                <c:pt idx="855">
                  <c:v>9/23/2020</c:v>
                </c:pt>
                <c:pt idx="856">
                  <c:v>9/23/2020</c:v>
                </c:pt>
                <c:pt idx="857">
                  <c:v>9/24/2020</c:v>
                </c:pt>
                <c:pt idx="858">
                  <c:v>9/26/2020</c:v>
                </c:pt>
                <c:pt idx="859">
                  <c:v>9/26/2020</c:v>
                </c:pt>
                <c:pt idx="860">
                  <c:v>10/1/2020</c:v>
                </c:pt>
                <c:pt idx="861">
                  <c:v>10/6/2020</c:v>
                </c:pt>
                <c:pt idx="862">
                  <c:v>10/7/2020</c:v>
                </c:pt>
                <c:pt idx="863">
                  <c:v>10/7/2020</c:v>
                </c:pt>
                <c:pt idx="864">
                  <c:v>10/8/2020</c:v>
                </c:pt>
                <c:pt idx="865">
                  <c:v>10/8/2020</c:v>
                </c:pt>
                <c:pt idx="866">
                  <c:v>10/8/2020</c:v>
                </c:pt>
                <c:pt idx="867">
                  <c:v>10/9/2020</c:v>
                </c:pt>
                <c:pt idx="868">
                  <c:v>10/10/2020</c:v>
                </c:pt>
                <c:pt idx="869">
                  <c:v>10/10/2020</c:v>
                </c:pt>
                <c:pt idx="870">
                  <c:v>10/11/2020</c:v>
                </c:pt>
                <c:pt idx="871">
                  <c:v>10/15/2020</c:v>
                </c:pt>
                <c:pt idx="872">
                  <c:v>10/16/2020</c:v>
                </c:pt>
                <c:pt idx="873">
                  <c:v>10/16/2020</c:v>
                </c:pt>
                <c:pt idx="874">
                  <c:v>10/16/2020</c:v>
                </c:pt>
                <c:pt idx="875">
                  <c:v>10/19/2020</c:v>
                </c:pt>
                <c:pt idx="876">
                  <c:v>10/21/2020</c:v>
                </c:pt>
                <c:pt idx="877">
                  <c:v>10/22/2020</c:v>
                </c:pt>
                <c:pt idx="878">
                  <c:v>10/22/2020</c:v>
                </c:pt>
                <c:pt idx="879">
                  <c:v>10/23/2020</c:v>
                </c:pt>
                <c:pt idx="880">
                  <c:v>10/23/2020</c:v>
                </c:pt>
                <c:pt idx="881">
                  <c:v>10/23/2020</c:v>
                </c:pt>
                <c:pt idx="882">
                  <c:v>10/23/2020</c:v>
                </c:pt>
                <c:pt idx="883">
                  <c:v>10/23/2020</c:v>
                </c:pt>
                <c:pt idx="884">
                  <c:v>10/23/2020</c:v>
                </c:pt>
                <c:pt idx="885">
                  <c:v>10/25/2020</c:v>
                </c:pt>
                <c:pt idx="886">
                  <c:v>10/25/2020</c:v>
                </c:pt>
                <c:pt idx="887">
                  <c:v>10/25/2020</c:v>
                </c:pt>
                <c:pt idx="888">
                  <c:v>10/26/2020</c:v>
                </c:pt>
                <c:pt idx="889">
                  <c:v>10/26/2020</c:v>
                </c:pt>
                <c:pt idx="890">
                  <c:v>10/26/2020</c:v>
                </c:pt>
                <c:pt idx="891">
                  <c:v>10/27/2020</c:v>
                </c:pt>
                <c:pt idx="892">
                  <c:v>10/27/2020</c:v>
                </c:pt>
                <c:pt idx="893">
                  <c:v>10/27/2020</c:v>
                </c:pt>
                <c:pt idx="894">
                  <c:v>10/29/2020</c:v>
                </c:pt>
                <c:pt idx="895">
                  <c:v>11/2/2020</c:v>
                </c:pt>
                <c:pt idx="896">
                  <c:v>11/2/2020</c:v>
                </c:pt>
                <c:pt idx="897">
                  <c:v>11/3/2020</c:v>
                </c:pt>
                <c:pt idx="898">
                  <c:v>11/4/2020</c:v>
                </c:pt>
                <c:pt idx="899">
                  <c:v>11/5/2020</c:v>
                </c:pt>
                <c:pt idx="900">
                  <c:v>11/5/2020</c:v>
                </c:pt>
                <c:pt idx="901">
                  <c:v>11/5/2020</c:v>
                </c:pt>
                <c:pt idx="902">
                  <c:v>11/6/2020</c:v>
                </c:pt>
                <c:pt idx="903">
                  <c:v>11/6/2020</c:v>
                </c:pt>
                <c:pt idx="904">
                  <c:v>11/7/2020</c:v>
                </c:pt>
                <c:pt idx="905">
                  <c:v>11/7/2020</c:v>
                </c:pt>
                <c:pt idx="906">
                  <c:v>11/7/2020</c:v>
                </c:pt>
                <c:pt idx="907">
                  <c:v>11/7/2020</c:v>
                </c:pt>
                <c:pt idx="908">
                  <c:v>11/8/2020</c:v>
                </c:pt>
                <c:pt idx="909">
                  <c:v>11/9/2020</c:v>
                </c:pt>
                <c:pt idx="910">
                  <c:v>11/10/2020</c:v>
                </c:pt>
                <c:pt idx="911">
                  <c:v>11/10/2020</c:v>
                </c:pt>
                <c:pt idx="912">
                  <c:v>11/10/2020</c:v>
                </c:pt>
                <c:pt idx="913">
                  <c:v>11/10/2020</c:v>
                </c:pt>
                <c:pt idx="914">
                  <c:v>11/10/2020</c:v>
                </c:pt>
                <c:pt idx="915">
                  <c:v>11/10/2020</c:v>
                </c:pt>
                <c:pt idx="916">
                  <c:v>11/10/2020</c:v>
                </c:pt>
                <c:pt idx="917">
                  <c:v>11/10/2020</c:v>
                </c:pt>
                <c:pt idx="918">
                  <c:v>11/10/2020</c:v>
                </c:pt>
                <c:pt idx="919">
                  <c:v>11/10/2020</c:v>
                </c:pt>
                <c:pt idx="920">
                  <c:v>11/10/2020</c:v>
                </c:pt>
                <c:pt idx="921">
                  <c:v>11/10/2020</c:v>
                </c:pt>
                <c:pt idx="922">
                  <c:v>11/10/2020</c:v>
                </c:pt>
                <c:pt idx="923">
                  <c:v>11/10/2020</c:v>
                </c:pt>
                <c:pt idx="924">
                  <c:v>11/10/2020</c:v>
                </c:pt>
                <c:pt idx="925">
                  <c:v>11/10/2020</c:v>
                </c:pt>
                <c:pt idx="926">
                  <c:v>11/11/2020</c:v>
                </c:pt>
                <c:pt idx="927">
                  <c:v>11/11/2020</c:v>
                </c:pt>
                <c:pt idx="928">
                  <c:v>11/12/2020</c:v>
                </c:pt>
                <c:pt idx="929">
                  <c:v>11/12/2020</c:v>
                </c:pt>
                <c:pt idx="930">
                  <c:v>11/12/2020</c:v>
                </c:pt>
                <c:pt idx="931">
                  <c:v>11/12/2020</c:v>
                </c:pt>
                <c:pt idx="932">
                  <c:v>11/12/2020</c:v>
                </c:pt>
                <c:pt idx="933">
                  <c:v>11/12/2020</c:v>
                </c:pt>
                <c:pt idx="934">
                  <c:v>11/12/2020</c:v>
                </c:pt>
                <c:pt idx="935">
                  <c:v>11/12/2020</c:v>
                </c:pt>
                <c:pt idx="936">
                  <c:v>11/12/2020</c:v>
                </c:pt>
                <c:pt idx="937">
                  <c:v>11/12/2020</c:v>
                </c:pt>
                <c:pt idx="938">
                  <c:v>11/12/2020</c:v>
                </c:pt>
                <c:pt idx="939">
                  <c:v>11/12/2020</c:v>
                </c:pt>
                <c:pt idx="940">
                  <c:v>11/12/2020</c:v>
                </c:pt>
                <c:pt idx="941">
                  <c:v>11/12/2020</c:v>
                </c:pt>
                <c:pt idx="942">
                  <c:v>11/12/2020</c:v>
                </c:pt>
                <c:pt idx="943">
                  <c:v>11/12/2020</c:v>
                </c:pt>
                <c:pt idx="944">
                  <c:v>11/12/2020</c:v>
                </c:pt>
                <c:pt idx="945">
                  <c:v>11/13/2020</c:v>
                </c:pt>
                <c:pt idx="946">
                  <c:v>11/14/2020</c:v>
                </c:pt>
                <c:pt idx="947">
                  <c:v>11/14/2020</c:v>
                </c:pt>
                <c:pt idx="948">
                  <c:v>11/15/2020</c:v>
                </c:pt>
                <c:pt idx="949">
                  <c:v>11/15/2020</c:v>
                </c:pt>
                <c:pt idx="950">
                  <c:v>11/15/2020</c:v>
                </c:pt>
                <c:pt idx="951">
                  <c:v>11/15/2020</c:v>
                </c:pt>
                <c:pt idx="952">
                  <c:v>11/17/2020</c:v>
                </c:pt>
                <c:pt idx="953">
                  <c:v>11/17/2020</c:v>
                </c:pt>
                <c:pt idx="954">
                  <c:v>11/17/2020</c:v>
                </c:pt>
                <c:pt idx="955">
                  <c:v>11/17/2020</c:v>
                </c:pt>
                <c:pt idx="956">
                  <c:v>11/17/2020</c:v>
                </c:pt>
                <c:pt idx="957">
                  <c:v>11/17/2020</c:v>
                </c:pt>
                <c:pt idx="958">
                  <c:v>11/17/2020</c:v>
                </c:pt>
                <c:pt idx="959">
                  <c:v>11/18/2020</c:v>
                </c:pt>
                <c:pt idx="960">
                  <c:v>11/18/2020</c:v>
                </c:pt>
                <c:pt idx="961">
                  <c:v>11/18/2020</c:v>
                </c:pt>
                <c:pt idx="962">
                  <c:v>11/18/2020</c:v>
                </c:pt>
                <c:pt idx="963">
                  <c:v>11/18/2020</c:v>
                </c:pt>
                <c:pt idx="964">
                  <c:v>11/18/2020</c:v>
                </c:pt>
                <c:pt idx="965">
                  <c:v>11/18/2020</c:v>
                </c:pt>
                <c:pt idx="966">
                  <c:v>11/18/2020</c:v>
                </c:pt>
                <c:pt idx="967">
                  <c:v>11/18/2020</c:v>
                </c:pt>
                <c:pt idx="968">
                  <c:v>11/18/2020</c:v>
                </c:pt>
                <c:pt idx="969">
                  <c:v>11/18/2020</c:v>
                </c:pt>
                <c:pt idx="970">
                  <c:v>11/18/2020</c:v>
                </c:pt>
                <c:pt idx="971">
                  <c:v>11/18/2020</c:v>
                </c:pt>
                <c:pt idx="972">
                  <c:v>11/18/2020</c:v>
                </c:pt>
                <c:pt idx="973">
                  <c:v>11/18/2020</c:v>
                </c:pt>
                <c:pt idx="974">
                  <c:v>11/18/2020</c:v>
                </c:pt>
                <c:pt idx="975">
                  <c:v>11/18/2020</c:v>
                </c:pt>
                <c:pt idx="976">
                  <c:v>11/18/2020</c:v>
                </c:pt>
                <c:pt idx="977">
                  <c:v>11/18/2020</c:v>
                </c:pt>
                <c:pt idx="978">
                  <c:v>11/18/2020</c:v>
                </c:pt>
                <c:pt idx="979">
                  <c:v>11/18/2020</c:v>
                </c:pt>
                <c:pt idx="980">
                  <c:v>11/18/2020</c:v>
                </c:pt>
                <c:pt idx="981">
                  <c:v>11/18/2020</c:v>
                </c:pt>
                <c:pt idx="982">
                  <c:v>11/18/2020</c:v>
                </c:pt>
                <c:pt idx="983">
                  <c:v>11/18/2020</c:v>
                </c:pt>
                <c:pt idx="984">
                  <c:v>11/18/2020</c:v>
                </c:pt>
                <c:pt idx="985">
                  <c:v>11/18/2020</c:v>
                </c:pt>
                <c:pt idx="986">
                  <c:v>11/18/2020</c:v>
                </c:pt>
                <c:pt idx="987">
                  <c:v>11/19/2020</c:v>
                </c:pt>
                <c:pt idx="988">
                  <c:v>11/19/2020</c:v>
                </c:pt>
                <c:pt idx="989">
                  <c:v>11/19/2020</c:v>
                </c:pt>
                <c:pt idx="990">
                  <c:v>11/19/2020</c:v>
                </c:pt>
                <c:pt idx="991">
                  <c:v>11/19/2020</c:v>
                </c:pt>
                <c:pt idx="992">
                  <c:v>11/19/2020</c:v>
                </c:pt>
                <c:pt idx="993">
                  <c:v>11/19/2020</c:v>
                </c:pt>
                <c:pt idx="994">
                  <c:v>11/19/2020</c:v>
                </c:pt>
                <c:pt idx="995">
                  <c:v>11/19/2020</c:v>
                </c:pt>
                <c:pt idx="996">
                  <c:v>11/19/2020</c:v>
                </c:pt>
                <c:pt idx="997">
                  <c:v>11/19/2020</c:v>
                </c:pt>
                <c:pt idx="998">
                  <c:v>11/19/2020</c:v>
                </c:pt>
                <c:pt idx="999">
                  <c:v>11/19/2020</c:v>
                </c:pt>
                <c:pt idx="1000">
                  <c:v>11/19/2020</c:v>
                </c:pt>
                <c:pt idx="1001">
                  <c:v>11/19/2020</c:v>
                </c:pt>
                <c:pt idx="1002">
                  <c:v>11/19/2020</c:v>
                </c:pt>
                <c:pt idx="1003">
                  <c:v>11/19/2020</c:v>
                </c:pt>
                <c:pt idx="1004">
                  <c:v>11/19/2020</c:v>
                </c:pt>
                <c:pt idx="1005">
                  <c:v>11/19/2020</c:v>
                </c:pt>
                <c:pt idx="1006">
                  <c:v>11/20/2020</c:v>
                </c:pt>
                <c:pt idx="1007">
                  <c:v>11/20/2020</c:v>
                </c:pt>
                <c:pt idx="1008">
                  <c:v>11/20/2020</c:v>
                </c:pt>
                <c:pt idx="1009">
                  <c:v>11/20/2020</c:v>
                </c:pt>
                <c:pt idx="1010">
                  <c:v>11/20/2020</c:v>
                </c:pt>
                <c:pt idx="1011">
                  <c:v>11/20/2020</c:v>
                </c:pt>
                <c:pt idx="1012">
                  <c:v>11/20/2020</c:v>
                </c:pt>
                <c:pt idx="1013">
                  <c:v>11/21/2020</c:v>
                </c:pt>
                <c:pt idx="1014">
                  <c:v>11/21/2020</c:v>
                </c:pt>
                <c:pt idx="1015">
                  <c:v>11/21/2020</c:v>
                </c:pt>
                <c:pt idx="1016">
                  <c:v>11/21/2020</c:v>
                </c:pt>
                <c:pt idx="1017">
                  <c:v>11/22/2020</c:v>
                </c:pt>
                <c:pt idx="1018">
                  <c:v>11/22/2020</c:v>
                </c:pt>
                <c:pt idx="1019">
                  <c:v>11/22/2020</c:v>
                </c:pt>
                <c:pt idx="1020">
                  <c:v>11/23/2020</c:v>
                </c:pt>
                <c:pt idx="1021">
                  <c:v>11/23/2020</c:v>
                </c:pt>
                <c:pt idx="1022">
                  <c:v>11/23/2020</c:v>
                </c:pt>
                <c:pt idx="1023">
                  <c:v>11/23/2020</c:v>
                </c:pt>
                <c:pt idx="1024">
                  <c:v>11/23/2020</c:v>
                </c:pt>
                <c:pt idx="1025">
                  <c:v>11/23/2020</c:v>
                </c:pt>
                <c:pt idx="1026">
                  <c:v>11/23/2020</c:v>
                </c:pt>
                <c:pt idx="1027">
                  <c:v>11/23/2020</c:v>
                </c:pt>
                <c:pt idx="1028">
                  <c:v>11/24/2020</c:v>
                </c:pt>
                <c:pt idx="1029">
                  <c:v>11/24/2020</c:v>
                </c:pt>
                <c:pt idx="1030">
                  <c:v>11/24/2020</c:v>
                </c:pt>
                <c:pt idx="1031">
                  <c:v>11/24/2020</c:v>
                </c:pt>
                <c:pt idx="1032">
                  <c:v>11/24/2020</c:v>
                </c:pt>
                <c:pt idx="1033">
                  <c:v>11/24/2020</c:v>
                </c:pt>
                <c:pt idx="1034">
                  <c:v>11/24/2020</c:v>
                </c:pt>
                <c:pt idx="1035">
                  <c:v>11/24/2020</c:v>
                </c:pt>
                <c:pt idx="1036">
                  <c:v>11/24/2020</c:v>
                </c:pt>
                <c:pt idx="1037">
                  <c:v>11/24/2020</c:v>
                </c:pt>
                <c:pt idx="1038">
                  <c:v>11/24/2020</c:v>
                </c:pt>
                <c:pt idx="1039">
                  <c:v>11/25/2020</c:v>
                </c:pt>
                <c:pt idx="1040">
                  <c:v>11/25/2020</c:v>
                </c:pt>
                <c:pt idx="1041">
                  <c:v>11/25/2020</c:v>
                </c:pt>
                <c:pt idx="1042">
                  <c:v>11/25/2020</c:v>
                </c:pt>
                <c:pt idx="1043">
                  <c:v>11/26/2020</c:v>
                </c:pt>
                <c:pt idx="1044">
                  <c:v>11/26/2020</c:v>
                </c:pt>
                <c:pt idx="1045">
                  <c:v>11/26/2020</c:v>
                </c:pt>
                <c:pt idx="1046">
                  <c:v>11/26/2020</c:v>
                </c:pt>
                <c:pt idx="1047">
                  <c:v>11/26/2020</c:v>
                </c:pt>
                <c:pt idx="1048">
                  <c:v>11/26/2020</c:v>
                </c:pt>
                <c:pt idx="1049">
                  <c:v>11/26/2020</c:v>
                </c:pt>
                <c:pt idx="1050">
                  <c:v>11/26/2020</c:v>
                </c:pt>
                <c:pt idx="1051">
                  <c:v>11/26/2020</c:v>
                </c:pt>
                <c:pt idx="1052">
                  <c:v>11/26/2020</c:v>
                </c:pt>
                <c:pt idx="1053">
                  <c:v>11/27/2020</c:v>
                </c:pt>
                <c:pt idx="1054">
                  <c:v>11/27/2020</c:v>
                </c:pt>
                <c:pt idx="1055">
                  <c:v>11/27/2020</c:v>
                </c:pt>
                <c:pt idx="1056">
                  <c:v>11/27/2020</c:v>
                </c:pt>
                <c:pt idx="1057">
                  <c:v>11/27/2020</c:v>
                </c:pt>
                <c:pt idx="1058">
                  <c:v>11/27/2020</c:v>
                </c:pt>
                <c:pt idx="1059">
                  <c:v>11/27/2020</c:v>
                </c:pt>
                <c:pt idx="1060">
                  <c:v>11/27/2020</c:v>
                </c:pt>
                <c:pt idx="1061">
                  <c:v>11/28/2020</c:v>
                </c:pt>
                <c:pt idx="1062">
                  <c:v>11/28/2020</c:v>
                </c:pt>
                <c:pt idx="1063">
                  <c:v>11/28/2020</c:v>
                </c:pt>
                <c:pt idx="1064">
                  <c:v>11/28/2020</c:v>
                </c:pt>
                <c:pt idx="1065">
                  <c:v>11/28/2020</c:v>
                </c:pt>
                <c:pt idx="1066">
                  <c:v>11/28/2020</c:v>
                </c:pt>
                <c:pt idx="1067">
                  <c:v>11/28/2020</c:v>
                </c:pt>
                <c:pt idx="1068">
                  <c:v>11/28/2020</c:v>
                </c:pt>
                <c:pt idx="1069">
                  <c:v>11/28/2020</c:v>
                </c:pt>
                <c:pt idx="1070">
                  <c:v>11/28/2020</c:v>
                </c:pt>
                <c:pt idx="1071">
                  <c:v>11/28/2020</c:v>
                </c:pt>
                <c:pt idx="1072">
                  <c:v>11/28/2020</c:v>
                </c:pt>
                <c:pt idx="1073">
                  <c:v>11/28/2020</c:v>
                </c:pt>
                <c:pt idx="1074">
                  <c:v>11/28/2020</c:v>
                </c:pt>
                <c:pt idx="1075">
                  <c:v>11/28/2020</c:v>
                </c:pt>
                <c:pt idx="1076">
                  <c:v>11/28/2020</c:v>
                </c:pt>
                <c:pt idx="1077">
                  <c:v>11/28/2020</c:v>
                </c:pt>
                <c:pt idx="1078">
                  <c:v>11/28/2020</c:v>
                </c:pt>
                <c:pt idx="1079">
                  <c:v>11/28/2020</c:v>
                </c:pt>
                <c:pt idx="1080">
                  <c:v>11/28/2020</c:v>
                </c:pt>
                <c:pt idx="1081">
                  <c:v>11/28/2020</c:v>
                </c:pt>
                <c:pt idx="1082">
                  <c:v>11/28/2020</c:v>
                </c:pt>
                <c:pt idx="1083">
                  <c:v>11/28/2020</c:v>
                </c:pt>
                <c:pt idx="1084">
                  <c:v>11/28/2020</c:v>
                </c:pt>
                <c:pt idx="1085">
                  <c:v>11/28/2020</c:v>
                </c:pt>
                <c:pt idx="1086">
                  <c:v>11/28/2020</c:v>
                </c:pt>
                <c:pt idx="1087">
                  <c:v>11/28/2020</c:v>
                </c:pt>
                <c:pt idx="1088">
                  <c:v>11/29/2020</c:v>
                </c:pt>
                <c:pt idx="1089">
                  <c:v>11/29/2020</c:v>
                </c:pt>
                <c:pt idx="1090">
                  <c:v>11/29/2020</c:v>
                </c:pt>
                <c:pt idx="1091">
                  <c:v>11/29/2020</c:v>
                </c:pt>
                <c:pt idx="1092">
                  <c:v>11/29/2020</c:v>
                </c:pt>
                <c:pt idx="1093">
                  <c:v>11/29/2020</c:v>
                </c:pt>
                <c:pt idx="1094">
                  <c:v>11/29/2020</c:v>
                </c:pt>
                <c:pt idx="1095">
                  <c:v>11/29/2020</c:v>
                </c:pt>
                <c:pt idx="1096">
                  <c:v>11/29/2020</c:v>
                </c:pt>
                <c:pt idx="1097">
                  <c:v>11/29/2020</c:v>
                </c:pt>
                <c:pt idx="1098">
                  <c:v>11/29/2020</c:v>
                </c:pt>
                <c:pt idx="1099">
                  <c:v>11/29/2020</c:v>
                </c:pt>
                <c:pt idx="1100">
                  <c:v>11/29/2020</c:v>
                </c:pt>
                <c:pt idx="1101">
                  <c:v>11/29/2020</c:v>
                </c:pt>
                <c:pt idx="1102">
                  <c:v>11/29/2020</c:v>
                </c:pt>
                <c:pt idx="1103">
                  <c:v>11/29/2020</c:v>
                </c:pt>
                <c:pt idx="1104">
                  <c:v>11/29/2020</c:v>
                </c:pt>
                <c:pt idx="1105">
                  <c:v>11/29/2020</c:v>
                </c:pt>
                <c:pt idx="1106">
                  <c:v>11/29/2020</c:v>
                </c:pt>
                <c:pt idx="1107">
                  <c:v>11/29/2020</c:v>
                </c:pt>
                <c:pt idx="1108">
                  <c:v>11/30/2020</c:v>
                </c:pt>
                <c:pt idx="1109">
                  <c:v>11/30/2020</c:v>
                </c:pt>
                <c:pt idx="1110">
                  <c:v>11/30/2020</c:v>
                </c:pt>
                <c:pt idx="1111">
                  <c:v>11/30/2020</c:v>
                </c:pt>
                <c:pt idx="1112">
                  <c:v>11/30/2020</c:v>
                </c:pt>
                <c:pt idx="1113">
                  <c:v>11/30/2020</c:v>
                </c:pt>
                <c:pt idx="1114">
                  <c:v>11/30/2020</c:v>
                </c:pt>
                <c:pt idx="1115">
                  <c:v>11/30/2020</c:v>
                </c:pt>
                <c:pt idx="1116">
                  <c:v>11/30/2020</c:v>
                </c:pt>
                <c:pt idx="1117">
                  <c:v>11/30/2020</c:v>
                </c:pt>
                <c:pt idx="1118">
                  <c:v>11/30/2020</c:v>
                </c:pt>
                <c:pt idx="1119">
                  <c:v>11/30/2020</c:v>
                </c:pt>
                <c:pt idx="1120">
                  <c:v>11/30/2020</c:v>
                </c:pt>
                <c:pt idx="1121">
                  <c:v>12/1/2020</c:v>
                </c:pt>
                <c:pt idx="1122">
                  <c:v>12/1/2020</c:v>
                </c:pt>
                <c:pt idx="1123">
                  <c:v>12/1/2020</c:v>
                </c:pt>
                <c:pt idx="1124">
                  <c:v>12/1/2020</c:v>
                </c:pt>
                <c:pt idx="1125">
                  <c:v>12/1/2020</c:v>
                </c:pt>
                <c:pt idx="1126">
                  <c:v>12/1/2020</c:v>
                </c:pt>
                <c:pt idx="1127">
                  <c:v>12/1/2020</c:v>
                </c:pt>
                <c:pt idx="1128">
                  <c:v>12/1/2020</c:v>
                </c:pt>
                <c:pt idx="1129">
                  <c:v>12/1/2020</c:v>
                </c:pt>
                <c:pt idx="1130">
                  <c:v>12/1/2020</c:v>
                </c:pt>
                <c:pt idx="1131">
                  <c:v>12/2/2020</c:v>
                </c:pt>
                <c:pt idx="1132">
                  <c:v>12/2/2020</c:v>
                </c:pt>
                <c:pt idx="1133">
                  <c:v>12/2/2020</c:v>
                </c:pt>
                <c:pt idx="1134">
                  <c:v>12/2/2020</c:v>
                </c:pt>
                <c:pt idx="1135">
                  <c:v>12/2/2020</c:v>
                </c:pt>
                <c:pt idx="1136">
                  <c:v>12/2/2020</c:v>
                </c:pt>
                <c:pt idx="1137">
                  <c:v>12/2/2020</c:v>
                </c:pt>
                <c:pt idx="1138">
                  <c:v>12/2/2020</c:v>
                </c:pt>
                <c:pt idx="1139">
                  <c:v>12/2/2020</c:v>
                </c:pt>
                <c:pt idx="1140">
                  <c:v>12/3/2020</c:v>
                </c:pt>
                <c:pt idx="1141">
                  <c:v>12/4/2020</c:v>
                </c:pt>
                <c:pt idx="1142">
                  <c:v>12/5/2020</c:v>
                </c:pt>
                <c:pt idx="1143">
                  <c:v>12/6/2020</c:v>
                </c:pt>
                <c:pt idx="1144">
                  <c:v>12/9/2020</c:v>
                </c:pt>
                <c:pt idx="1145">
                  <c:v>12/9/2020</c:v>
                </c:pt>
                <c:pt idx="1146">
                  <c:v>12/9/2020</c:v>
                </c:pt>
                <c:pt idx="1147">
                  <c:v>12/9/2020</c:v>
                </c:pt>
                <c:pt idx="1148">
                  <c:v>12/9/2020</c:v>
                </c:pt>
                <c:pt idx="1149">
                  <c:v>12/9/2020</c:v>
                </c:pt>
                <c:pt idx="1150">
                  <c:v>12/9/2020</c:v>
                </c:pt>
                <c:pt idx="1151">
                  <c:v>12/11/2020</c:v>
                </c:pt>
                <c:pt idx="1152">
                  <c:v>12/12/2020</c:v>
                </c:pt>
                <c:pt idx="1153">
                  <c:v>12/12/2020</c:v>
                </c:pt>
                <c:pt idx="1154">
                  <c:v>12/12/2020</c:v>
                </c:pt>
                <c:pt idx="1155">
                  <c:v>12/12/2020</c:v>
                </c:pt>
                <c:pt idx="1156">
                  <c:v>12/12/2020</c:v>
                </c:pt>
                <c:pt idx="1157">
                  <c:v>12/13/2020</c:v>
                </c:pt>
                <c:pt idx="1158">
                  <c:v>12/13/2020</c:v>
                </c:pt>
                <c:pt idx="1159">
                  <c:v>12/15/2020</c:v>
                </c:pt>
                <c:pt idx="1160">
                  <c:v>12/16/2020</c:v>
                </c:pt>
                <c:pt idx="1161">
                  <c:v>12/16/2020</c:v>
                </c:pt>
                <c:pt idx="1162">
                  <c:v>12/16/2020</c:v>
                </c:pt>
                <c:pt idx="1163">
                  <c:v>12/16/2020</c:v>
                </c:pt>
                <c:pt idx="1164">
                  <c:v>12/16/2020</c:v>
                </c:pt>
                <c:pt idx="1165">
                  <c:v>12/16/2020</c:v>
                </c:pt>
                <c:pt idx="1166">
                  <c:v>12/16/2020</c:v>
                </c:pt>
                <c:pt idx="1167">
                  <c:v>12/17/2020</c:v>
                </c:pt>
                <c:pt idx="1168">
                  <c:v>12/17/2020</c:v>
                </c:pt>
                <c:pt idx="1169">
                  <c:v>12/20/2020</c:v>
                </c:pt>
                <c:pt idx="1170">
                  <c:v>12/21/2020</c:v>
                </c:pt>
                <c:pt idx="1171">
                  <c:v>12/21/2020</c:v>
                </c:pt>
                <c:pt idx="1172">
                  <c:v>12/21/2020</c:v>
                </c:pt>
                <c:pt idx="1173">
                  <c:v>12/21/2020</c:v>
                </c:pt>
                <c:pt idx="1174">
                  <c:v>12/22/2020</c:v>
                </c:pt>
                <c:pt idx="1175">
                  <c:v>12/23/2020</c:v>
                </c:pt>
                <c:pt idx="1176">
                  <c:v>12/24/2020</c:v>
                </c:pt>
                <c:pt idx="1177">
                  <c:v>12/24/2020</c:v>
                </c:pt>
                <c:pt idx="1178">
                  <c:v>12/24/2020</c:v>
                </c:pt>
                <c:pt idx="1179">
                  <c:v>12/27/2020</c:v>
                </c:pt>
                <c:pt idx="1180">
                  <c:v>12/28/2020</c:v>
                </c:pt>
                <c:pt idx="1181">
                  <c:v>12/29/2020</c:v>
                </c:pt>
                <c:pt idx="1182">
                  <c:v>12/31/2020</c:v>
                </c:pt>
                <c:pt idx="1183">
                  <c:v>12/31/2020</c:v>
                </c:pt>
                <c:pt idx="1184">
                  <c:v>1/1/2021</c:v>
                </c:pt>
                <c:pt idx="1185">
                  <c:v>1/3/2021</c:v>
                </c:pt>
                <c:pt idx="1186">
                  <c:v>1/3/2021</c:v>
                </c:pt>
                <c:pt idx="1187">
                  <c:v>1/3/2021</c:v>
                </c:pt>
                <c:pt idx="1188">
                  <c:v>1/4/2021</c:v>
                </c:pt>
                <c:pt idx="1189">
                  <c:v>1/4/2021</c:v>
                </c:pt>
                <c:pt idx="1190">
                  <c:v>1/6/2021</c:v>
                </c:pt>
                <c:pt idx="1191">
                  <c:v>1/6/2021</c:v>
                </c:pt>
                <c:pt idx="1192">
                  <c:v>1/6/2021</c:v>
                </c:pt>
                <c:pt idx="1193">
                  <c:v>1/10/2021</c:v>
                </c:pt>
                <c:pt idx="1194">
                  <c:v>1/11/2021</c:v>
                </c:pt>
                <c:pt idx="1195">
                  <c:v>1/11/2021</c:v>
                </c:pt>
                <c:pt idx="1196">
                  <c:v>1/11/2021</c:v>
                </c:pt>
                <c:pt idx="1197">
                  <c:v>1/11/2021</c:v>
                </c:pt>
                <c:pt idx="1198">
                  <c:v>1/11/2021</c:v>
                </c:pt>
                <c:pt idx="1199">
                  <c:v>1/11/2021</c:v>
                </c:pt>
                <c:pt idx="1200">
                  <c:v>1/11/2021</c:v>
                </c:pt>
                <c:pt idx="1201">
                  <c:v>1/16/2021</c:v>
                </c:pt>
                <c:pt idx="1202">
                  <c:v>1/17/2021</c:v>
                </c:pt>
                <c:pt idx="1203">
                  <c:v>1/18/2021</c:v>
                </c:pt>
                <c:pt idx="1204">
                  <c:v>1/19/2021</c:v>
                </c:pt>
                <c:pt idx="1205">
                  <c:v>1/24/2021</c:v>
                </c:pt>
                <c:pt idx="1206">
                  <c:v>1/24/2021</c:v>
                </c:pt>
                <c:pt idx="1207">
                  <c:v>2/3/2021</c:v>
                </c:pt>
                <c:pt idx="1208">
                  <c:v>2/3/2021</c:v>
                </c:pt>
                <c:pt idx="1209">
                  <c:v>2/3/2021</c:v>
                </c:pt>
              </c:strCache>
            </c:strRef>
          </c:cat>
          <c:val>
            <c:numRef>
              <c:f>'export-dextracker-20190425'!$S$2:$S$1210</c:f>
              <c:numCache>
                <c:formatCode>0%</c:formatCode>
                <c:ptCount val="1209"/>
                <c:pt idx="0">
                  <c:v>0</c:v>
                </c:pt>
                <c:pt idx="1">
                  <c:v>9.6345376143433734E-3</c:v>
                </c:pt>
                <c:pt idx="2">
                  <c:v>-4.7802593873347732E-2</c:v>
                </c:pt>
                <c:pt idx="3">
                  <c:v>-1.1100150731688577E-2</c:v>
                </c:pt>
                <c:pt idx="4">
                  <c:v>2.5772633231896489E-4</c:v>
                </c:pt>
                <c:pt idx="5">
                  <c:v>-2.5631911271237377E-2</c:v>
                </c:pt>
                <c:pt idx="6">
                  <c:v>4.3264990330437833E-2</c:v>
                </c:pt>
                <c:pt idx="7">
                  <c:v>2.0237112766807456E-2</c:v>
                </c:pt>
                <c:pt idx="8">
                  <c:v>-3.9086497535870866E-2</c:v>
                </c:pt>
                <c:pt idx="9">
                  <c:v>1.459738880120544E-2</c:v>
                </c:pt>
                <c:pt idx="10">
                  <c:v>-8.0247265168485848E-2</c:v>
                </c:pt>
                <c:pt idx="11">
                  <c:v>7.5298997915348609E-2</c:v>
                </c:pt>
                <c:pt idx="12">
                  <c:v>6.0271084064668582E-3</c:v>
                </c:pt>
                <c:pt idx="13">
                  <c:v>4.2713929940252082E-2</c:v>
                </c:pt>
                <c:pt idx="14">
                  <c:v>-5.8662776185642584E-3</c:v>
                </c:pt>
                <c:pt idx="15">
                  <c:v>1.0031424561022911E-2</c:v>
                </c:pt>
                <c:pt idx="16">
                  <c:v>3.2397981078049407E-2</c:v>
                </c:pt>
                <c:pt idx="17">
                  <c:v>-1.8624649721661158E-2</c:v>
                </c:pt>
                <c:pt idx="18">
                  <c:v>2.5372842164364275E-2</c:v>
                </c:pt>
                <c:pt idx="19">
                  <c:v>-7.8227348235664611E-3</c:v>
                </c:pt>
                <c:pt idx="20">
                  <c:v>-1.4733114504692455E-2</c:v>
                </c:pt>
                <c:pt idx="21">
                  <c:v>-3.8055167711146658E-4</c:v>
                </c:pt>
                <c:pt idx="22">
                  <c:v>-6.8036075928570403E-2</c:v>
                </c:pt>
                <c:pt idx="23">
                  <c:v>-1.4087477373188044E-2</c:v>
                </c:pt>
                <c:pt idx="24">
                  <c:v>2.5376274313649326E-2</c:v>
                </c:pt>
                <c:pt idx="25">
                  <c:v>2.1280933220896112E-2</c:v>
                </c:pt>
                <c:pt idx="26">
                  <c:v>-1.9673680929918076E-2</c:v>
                </c:pt>
                <c:pt idx="27">
                  <c:v>-1.6061341317130742E-2</c:v>
                </c:pt>
                <c:pt idx="28">
                  <c:v>3.7905764853261733E-3</c:v>
                </c:pt>
                <c:pt idx="29">
                  <c:v>6.322385487700392E-3</c:v>
                </c:pt>
                <c:pt idx="30">
                  <c:v>4.0478342401254934E-3</c:v>
                </c:pt>
                <c:pt idx="31">
                  <c:v>9.7445494858490241E-3</c:v>
                </c:pt>
                <c:pt idx="32">
                  <c:v>3.6118817982742774E-2</c:v>
                </c:pt>
                <c:pt idx="33">
                  <c:v>-4.4862780295451252E-2</c:v>
                </c:pt>
                <c:pt idx="34">
                  <c:v>-3.4303435844497382E-2</c:v>
                </c:pt>
                <c:pt idx="35">
                  <c:v>2.1362585100358922E-2</c:v>
                </c:pt>
                <c:pt idx="36">
                  <c:v>2.2327810860484996E-2</c:v>
                </c:pt>
                <c:pt idx="37">
                  <c:v>-2.0086740304912632E-2</c:v>
                </c:pt>
                <c:pt idx="38">
                  <c:v>1.4441221929474763E-3</c:v>
                </c:pt>
                <c:pt idx="39">
                  <c:v>-1.497047442788641E-2</c:v>
                </c:pt>
                <c:pt idx="40">
                  <c:v>5.6477762673983987E-2</c:v>
                </c:pt>
                <c:pt idx="41">
                  <c:v>3.3734738329939937E-2</c:v>
                </c:pt>
                <c:pt idx="42">
                  <c:v>4.6585708536694866E-3</c:v>
                </c:pt>
                <c:pt idx="43">
                  <c:v>-4.1285692150548246E-2</c:v>
                </c:pt>
                <c:pt idx="44">
                  <c:v>-7.2650998312800549E-3</c:v>
                </c:pt>
                <c:pt idx="45">
                  <c:v>3.0520268647681526E-2</c:v>
                </c:pt>
                <c:pt idx="46">
                  <c:v>-2.6588352698503227E-2</c:v>
                </c:pt>
                <c:pt idx="47">
                  <c:v>-3.2312765052511357E-2</c:v>
                </c:pt>
                <c:pt idx="48">
                  <c:v>1.1557087419215187E-2</c:v>
                </c:pt>
                <c:pt idx="49">
                  <c:v>6.8745336967789686E-2</c:v>
                </c:pt>
                <c:pt idx="50">
                  <c:v>-2.5657441004954089E-2</c:v>
                </c:pt>
                <c:pt idx="51">
                  <c:v>-9.4249226118554869E-3</c:v>
                </c:pt>
                <c:pt idx="52">
                  <c:v>-1.5786340618100119E-2</c:v>
                </c:pt>
                <c:pt idx="53">
                  <c:v>-2.4789393182906877E-2</c:v>
                </c:pt>
                <c:pt idx="54">
                  <c:v>2.5554494679442832E-2</c:v>
                </c:pt>
                <c:pt idx="55">
                  <c:v>1.3683014077996722E-2</c:v>
                </c:pt>
                <c:pt idx="56">
                  <c:v>4.8132028260793526E-2</c:v>
                </c:pt>
                <c:pt idx="57">
                  <c:v>-4.3225720698195517E-2</c:v>
                </c:pt>
                <c:pt idx="58">
                  <c:v>-3.362341584787748E-2</c:v>
                </c:pt>
                <c:pt idx="59">
                  <c:v>9.4446369707973778E-4</c:v>
                </c:pt>
                <c:pt idx="60">
                  <c:v>1.0703103763624116E-3</c:v>
                </c:pt>
                <c:pt idx="61">
                  <c:v>4.0549778564128048E-3</c:v>
                </c:pt>
                <c:pt idx="62">
                  <c:v>5.0033857852412973E-3</c:v>
                </c:pt>
                <c:pt idx="63">
                  <c:v>4.0964458596997695E-3</c:v>
                </c:pt>
                <c:pt idx="64">
                  <c:v>2.1365975891361782E-2</c:v>
                </c:pt>
                <c:pt idx="65">
                  <c:v>2.4332101105453653E-3</c:v>
                </c:pt>
                <c:pt idx="66">
                  <c:v>0.11066636195935595</c:v>
                </c:pt>
                <c:pt idx="67">
                  <c:v>-4.7999809233563416E-2</c:v>
                </c:pt>
                <c:pt idx="68">
                  <c:v>-8.9052282202601404E-2</c:v>
                </c:pt>
                <c:pt idx="69">
                  <c:v>-3.121657447640418E-2</c:v>
                </c:pt>
                <c:pt idx="70">
                  <c:v>4.1953664831232793E-2</c:v>
                </c:pt>
                <c:pt idx="71">
                  <c:v>2.3700142245322919E-2</c:v>
                </c:pt>
                <c:pt idx="72">
                  <c:v>1.9972085323348935E-2</c:v>
                </c:pt>
                <c:pt idx="73">
                  <c:v>-2.1890659596015247E-2</c:v>
                </c:pt>
                <c:pt idx="74">
                  <c:v>-9.8017930585685004E-3</c:v>
                </c:pt>
                <c:pt idx="75">
                  <c:v>3.3183062928249088E-2</c:v>
                </c:pt>
                <c:pt idx="76">
                  <c:v>3.7968059611850721E-2</c:v>
                </c:pt>
                <c:pt idx="77">
                  <c:v>2.018151022420038E-2</c:v>
                </c:pt>
                <c:pt idx="78">
                  <c:v>-2.3827616810295507E-2</c:v>
                </c:pt>
                <c:pt idx="79">
                  <c:v>-1.2967284440681778E-2</c:v>
                </c:pt>
                <c:pt idx="80">
                  <c:v>-2.4347737939407414E-2</c:v>
                </c:pt>
                <c:pt idx="81">
                  <c:v>-3.5621656559091061E-3</c:v>
                </c:pt>
                <c:pt idx="82">
                  <c:v>5.8590873241230841E-3</c:v>
                </c:pt>
                <c:pt idx="83">
                  <c:v>-2.9296042837510045E-2</c:v>
                </c:pt>
                <c:pt idx="84">
                  <c:v>1.6196099443359618E-2</c:v>
                </c:pt>
                <c:pt idx="85">
                  <c:v>-8.4765250844390481E-3</c:v>
                </c:pt>
                <c:pt idx="86">
                  <c:v>1.7486725539083803E-2</c:v>
                </c:pt>
                <c:pt idx="87">
                  <c:v>-2.0455261459506192E-2</c:v>
                </c:pt>
                <c:pt idx="88">
                  <c:v>2.6907572500075819E-2</c:v>
                </c:pt>
                <c:pt idx="89">
                  <c:v>1.4434277683651207E-2</c:v>
                </c:pt>
                <c:pt idx="90">
                  <c:v>-7.3708592737793802E-2</c:v>
                </c:pt>
                <c:pt idx="91">
                  <c:v>1.5302211346924071E-2</c:v>
                </c:pt>
                <c:pt idx="92">
                  <c:v>2.5292646580773029E-2</c:v>
                </c:pt>
                <c:pt idx="93">
                  <c:v>-1.8390937976599846E-2</c:v>
                </c:pt>
                <c:pt idx="94">
                  <c:v>-3.2157783575222356E-3</c:v>
                </c:pt>
                <c:pt idx="95">
                  <c:v>2.6730120267720908E-2</c:v>
                </c:pt>
                <c:pt idx="96">
                  <c:v>2.072396421775663E-2</c:v>
                </c:pt>
                <c:pt idx="97">
                  <c:v>2.1705482024712848E-2</c:v>
                </c:pt>
                <c:pt idx="98">
                  <c:v>-1.2437656958140107E-2</c:v>
                </c:pt>
                <c:pt idx="99">
                  <c:v>-3.5426705278042273E-2</c:v>
                </c:pt>
                <c:pt idx="100">
                  <c:v>4.2969287892440818E-3</c:v>
                </c:pt>
                <c:pt idx="101">
                  <c:v>3.8174947216449838E-2</c:v>
                </c:pt>
                <c:pt idx="102">
                  <c:v>-2.0912448071221567E-2</c:v>
                </c:pt>
                <c:pt idx="103">
                  <c:v>-2.0541806548244682E-2</c:v>
                </c:pt>
                <c:pt idx="104">
                  <c:v>9.6303744236055609E-3</c:v>
                </c:pt>
                <c:pt idx="105">
                  <c:v>6.8738684847748782E-3</c:v>
                </c:pt>
                <c:pt idx="106">
                  <c:v>1.2187722221263995E-2</c:v>
                </c:pt>
                <c:pt idx="107">
                  <c:v>-9.6338676328993535E-3</c:v>
                </c:pt>
                <c:pt idx="108">
                  <c:v>-3.4413463905895371E-2</c:v>
                </c:pt>
                <c:pt idx="109">
                  <c:v>2.5524567072117916E-3</c:v>
                </c:pt>
                <c:pt idx="110">
                  <c:v>1.5076801885760995E-2</c:v>
                </c:pt>
                <c:pt idx="111">
                  <c:v>1.5585066787550844E-2</c:v>
                </c:pt>
                <c:pt idx="112">
                  <c:v>8.9467504381774022E-3</c:v>
                </c:pt>
                <c:pt idx="113">
                  <c:v>-8.8055247210964971E-3</c:v>
                </c:pt>
                <c:pt idx="114">
                  <c:v>2.9714820596432228E-3</c:v>
                </c:pt>
                <c:pt idx="115">
                  <c:v>-9.6753799942467227E-3</c:v>
                </c:pt>
                <c:pt idx="116">
                  <c:v>1.5642884493857739E-2</c:v>
                </c:pt>
                <c:pt idx="117">
                  <c:v>1.785630943856463E-2</c:v>
                </c:pt>
                <c:pt idx="118">
                  <c:v>-5.9339071675195256E-3</c:v>
                </c:pt>
                <c:pt idx="119">
                  <c:v>-3.5245834958755676E-3</c:v>
                </c:pt>
                <c:pt idx="120">
                  <c:v>1.6102702400420821E-3</c:v>
                </c:pt>
                <c:pt idx="121">
                  <c:v>-4.1748795360456115E-2</c:v>
                </c:pt>
                <c:pt idx="122">
                  <c:v>-3.0786278808571755E-2</c:v>
                </c:pt>
                <c:pt idx="123">
                  <c:v>4.5617407882085861E-2</c:v>
                </c:pt>
                <c:pt idx="124">
                  <c:v>4.6704741376780443E-3</c:v>
                </c:pt>
                <c:pt idx="125">
                  <c:v>-0.14977093140727699</c:v>
                </c:pt>
                <c:pt idx="126">
                  <c:v>-2.7162991582811252E-2</c:v>
                </c:pt>
                <c:pt idx="127">
                  <c:v>0.22165019846193579</c:v>
                </c:pt>
                <c:pt idx="128">
                  <c:v>5.0772858064830277E-2</c:v>
                </c:pt>
                <c:pt idx="129">
                  <c:v>-3.7120887889810876E-2</c:v>
                </c:pt>
                <c:pt idx="130">
                  <c:v>-1.009419496303344E-2</c:v>
                </c:pt>
                <c:pt idx="131">
                  <c:v>2.6349602224727902E-3</c:v>
                </c:pt>
                <c:pt idx="132">
                  <c:v>-2.4107380949634275E-2</c:v>
                </c:pt>
                <c:pt idx="133">
                  <c:v>4.4063130371908123E-3</c:v>
                </c:pt>
                <c:pt idx="134">
                  <c:v>4.7165285441059142E-2</c:v>
                </c:pt>
                <c:pt idx="135">
                  <c:v>6.8326636800632289E-3</c:v>
                </c:pt>
                <c:pt idx="136">
                  <c:v>-2.0078125657961837E-2</c:v>
                </c:pt>
                <c:pt idx="137">
                  <c:v>-1.1467050853833913E-2</c:v>
                </c:pt>
                <c:pt idx="138">
                  <c:v>-2.2676542201532573E-2</c:v>
                </c:pt>
                <c:pt idx="139">
                  <c:v>-1.0313665588483475E-2</c:v>
                </c:pt>
                <c:pt idx="140">
                  <c:v>1.2580826778664648E-2</c:v>
                </c:pt>
                <c:pt idx="141">
                  <c:v>0.13611985516517866</c:v>
                </c:pt>
                <c:pt idx="142">
                  <c:v>-0.14534446762545883</c:v>
                </c:pt>
                <c:pt idx="143">
                  <c:v>6.8374152165070978E-2</c:v>
                </c:pt>
                <c:pt idx="144">
                  <c:v>0.15063894207436684</c:v>
                </c:pt>
                <c:pt idx="145">
                  <c:v>-0.12714057314491672</c:v>
                </c:pt>
                <c:pt idx="146">
                  <c:v>0.15599690747294673</c:v>
                </c:pt>
                <c:pt idx="147">
                  <c:v>1.4354275099853972E-2</c:v>
                </c:pt>
                <c:pt idx="148">
                  <c:v>1.0694228015132813E-2</c:v>
                </c:pt>
                <c:pt idx="149">
                  <c:v>-0.18285116705784193</c:v>
                </c:pt>
                <c:pt idx="150">
                  <c:v>-3.0704322664546493E-3</c:v>
                </c:pt>
                <c:pt idx="151">
                  <c:v>2.4143595632774545E-2</c:v>
                </c:pt>
                <c:pt idx="152">
                  <c:v>-5.0150796883324748E-3</c:v>
                </c:pt>
                <c:pt idx="153">
                  <c:v>-4.6014103735213641E-2</c:v>
                </c:pt>
                <c:pt idx="154">
                  <c:v>4.6220363865692553E-3</c:v>
                </c:pt>
                <c:pt idx="155">
                  <c:v>5.4299411383102051E-3</c:v>
                </c:pt>
                <c:pt idx="156">
                  <c:v>2.2881843485900586E-2</c:v>
                </c:pt>
                <c:pt idx="157">
                  <c:v>2.9015197693212512E-3</c:v>
                </c:pt>
                <c:pt idx="158">
                  <c:v>-2.2231792849231095E-2</c:v>
                </c:pt>
                <c:pt idx="159">
                  <c:v>1.7263207495062747E-2</c:v>
                </c:pt>
                <c:pt idx="160">
                  <c:v>2.3883997916624461E-2</c:v>
                </c:pt>
                <c:pt idx="161">
                  <c:v>-2.1795707970787255E-3</c:v>
                </c:pt>
                <c:pt idx="162">
                  <c:v>-1.1491733476751953E-2</c:v>
                </c:pt>
                <c:pt idx="163">
                  <c:v>-2.2950652624046816E-2</c:v>
                </c:pt>
                <c:pt idx="164">
                  <c:v>-9.5959491791996129E-3</c:v>
                </c:pt>
                <c:pt idx="165">
                  <c:v>8.5808303032320205E-3</c:v>
                </c:pt>
                <c:pt idx="166">
                  <c:v>0.3579294316299903</c:v>
                </c:pt>
                <c:pt idx="167">
                  <c:v>-0.28446984892246119</c:v>
                </c:pt>
                <c:pt idx="168">
                  <c:v>1.7356791409545245E-2</c:v>
                </c:pt>
                <c:pt idx="169">
                  <c:v>1.0874128035829161E-2</c:v>
                </c:pt>
                <c:pt idx="170">
                  <c:v>0.3302329051305542</c:v>
                </c:pt>
                <c:pt idx="171">
                  <c:v>6.0598837452343823E-3</c:v>
                </c:pt>
                <c:pt idx="172">
                  <c:v>-0.25999826481870031</c:v>
                </c:pt>
                <c:pt idx="173">
                  <c:v>8.2192054228576411E-4</c:v>
                </c:pt>
                <c:pt idx="174">
                  <c:v>8.2237678497549233E-2</c:v>
                </c:pt>
                <c:pt idx="175">
                  <c:v>-1.9932616161249399E-2</c:v>
                </c:pt>
                <c:pt idx="176">
                  <c:v>0.41926347721920354</c:v>
                </c:pt>
                <c:pt idx="177">
                  <c:v>-0.32246366362511397</c:v>
                </c:pt>
                <c:pt idx="178">
                  <c:v>-1.8572315192599241E-3</c:v>
                </c:pt>
                <c:pt idx="179">
                  <c:v>0.5318909409355006</c:v>
                </c:pt>
                <c:pt idx="180">
                  <c:v>-0.36220134152883382</c:v>
                </c:pt>
                <c:pt idx="181">
                  <c:v>1.8250794909773358E-2</c:v>
                </c:pt>
                <c:pt idx="182">
                  <c:v>1.587824100947937E-2</c:v>
                </c:pt>
                <c:pt idx="183">
                  <c:v>0.7910897280294652</c:v>
                </c:pt>
                <c:pt idx="184">
                  <c:v>-0.47844883874408373</c:v>
                </c:pt>
                <c:pt idx="185">
                  <c:v>-3.9310654385273133E-2</c:v>
                </c:pt>
                <c:pt idx="186">
                  <c:v>1.6403653146772071E-2</c:v>
                </c:pt>
                <c:pt idx="187">
                  <c:v>4.681595282838627E-2</c:v>
                </c:pt>
                <c:pt idx="188">
                  <c:v>0.90993009259830293</c:v>
                </c:pt>
                <c:pt idx="189">
                  <c:v>-0.467013501324683</c:v>
                </c:pt>
                <c:pt idx="190">
                  <c:v>7.6573806045861122E-3</c:v>
                </c:pt>
                <c:pt idx="191">
                  <c:v>0.94386810898248474</c:v>
                </c:pt>
                <c:pt idx="192">
                  <c:v>-0.49802567143403437</c:v>
                </c:pt>
                <c:pt idx="193">
                  <c:v>8.296374094497249E-3</c:v>
                </c:pt>
                <c:pt idx="194">
                  <c:v>3.8213536316587088E-3</c:v>
                </c:pt>
                <c:pt idx="195">
                  <c:v>1.5719480437537996E-2</c:v>
                </c:pt>
                <c:pt idx="196">
                  <c:v>1.5414089728194066E-2</c:v>
                </c:pt>
                <c:pt idx="197">
                  <c:v>-2.0536134295745218E-2</c:v>
                </c:pt>
                <c:pt idx="198">
                  <c:v>0.98179851520945183</c:v>
                </c:pt>
                <c:pt idx="199">
                  <c:v>1.4987932609697011E-2</c:v>
                </c:pt>
                <c:pt idx="200">
                  <c:v>1.4876282773097212E-2</c:v>
                </c:pt>
                <c:pt idx="201">
                  <c:v>1.0343053656521736E-2</c:v>
                </c:pt>
                <c:pt idx="202">
                  <c:v>-0.46312918322128171</c:v>
                </c:pt>
                <c:pt idx="203">
                  <c:v>1.1952328098751646</c:v>
                </c:pt>
                <c:pt idx="204">
                  <c:v>-0.56967758939109103</c:v>
                </c:pt>
                <c:pt idx="205">
                  <c:v>-6.3633690503922006E-3</c:v>
                </c:pt>
                <c:pt idx="206">
                  <c:v>1.4489127128385269</c:v>
                </c:pt>
                <c:pt idx="207">
                  <c:v>-0.60455359434251577</c:v>
                </c:pt>
                <c:pt idx="208">
                  <c:v>-1.6629829087017767E-2</c:v>
                </c:pt>
                <c:pt idx="209">
                  <c:v>-7.1055570564224129E-3</c:v>
                </c:pt>
                <c:pt idx="210">
                  <c:v>2.0289322570336108E-4</c:v>
                </c:pt>
                <c:pt idx="211">
                  <c:v>5.620688053325342E-3</c:v>
                </c:pt>
                <c:pt idx="212">
                  <c:v>7.7928586630561887E-3</c:v>
                </c:pt>
                <c:pt idx="213">
                  <c:v>5.1097678420910873E-3</c:v>
                </c:pt>
                <c:pt idx="214">
                  <c:v>-1.5930570904972977E-2</c:v>
                </c:pt>
                <c:pt idx="215">
                  <c:v>-6.8027934599604002E-3</c:v>
                </c:pt>
                <c:pt idx="216">
                  <c:v>8.3168522202576862E-4</c:v>
                </c:pt>
                <c:pt idx="217">
                  <c:v>1.2533552307918866E-2</c:v>
                </c:pt>
                <c:pt idx="218">
                  <c:v>5.2299218062015533E-2</c:v>
                </c:pt>
                <c:pt idx="219">
                  <c:v>-2.5808720051160677E-2</c:v>
                </c:pt>
                <c:pt idx="220">
                  <c:v>-6.5858115052313719E-3</c:v>
                </c:pt>
                <c:pt idx="221">
                  <c:v>-6.2869647026366021E-2</c:v>
                </c:pt>
                <c:pt idx="222">
                  <c:v>-5.0565927289041432E-3</c:v>
                </c:pt>
                <c:pt idx="223">
                  <c:v>4.8224725558292459E-3</c:v>
                </c:pt>
                <c:pt idx="224">
                  <c:v>1.6826820373105542E-2</c:v>
                </c:pt>
                <c:pt idx="225">
                  <c:v>2.9128719498742153E-2</c:v>
                </c:pt>
                <c:pt idx="226">
                  <c:v>-2.7965125604941014E-2</c:v>
                </c:pt>
                <c:pt idx="227">
                  <c:v>-7.154824135411287E-3</c:v>
                </c:pt>
                <c:pt idx="228">
                  <c:v>9.849512857220721E-3</c:v>
                </c:pt>
                <c:pt idx="229">
                  <c:v>5.8771873764795878E-3</c:v>
                </c:pt>
                <c:pt idx="230">
                  <c:v>2.9753777872351818E-2</c:v>
                </c:pt>
                <c:pt idx="231">
                  <c:v>3.4859485599934625E-2</c:v>
                </c:pt>
                <c:pt idx="232">
                  <c:v>1.4441156504486333E-2</c:v>
                </c:pt>
                <c:pt idx="233">
                  <c:v>-6.6390745691965692E-3</c:v>
                </c:pt>
                <c:pt idx="234">
                  <c:v>1.3349286357845114</c:v>
                </c:pt>
                <c:pt idx="235">
                  <c:v>-0.57294762073242422</c:v>
                </c:pt>
                <c:pt idx="236">
                  <c:v>1.4094705306577144</c:v>
                </c:pt>
                <c:pt idx="237">
                  <c:v>-0.5910906365961589</c:v>
                </c:pt>
                <c:pt idx="238">
                  <c:v>3.0946299787247483E-2</c:v>
                </c:pt>
                <c:pt idx="239">
                  <c:v>-2.5579186996370951E-2</c:v>
                </c:pt>
                <c:pt idx="240">
                  <c:v>-2.5250903761380152E-2</c:v>
                </c:pt>
                <c:pt idx="241">
                  <c:v>-2.5236154316972171E-2</c:v>
                </c:pt>
                <c:pt idx="242">
                  <c:v>-5.5651551380648586E-3</c:v>
                </c:pt>
                <c:pt idx="243">
                  <c:v>7.2724644759884077E-3</c:v>
                </c:pt>
                <c:pt idx="244">
                  <c:v>-7.0637485946776837E-2</c:v>
                </c:pt>
                <c:pt idx="245">
                  <c:v>1.5435697365642374E-2</c:v>
                </c:pt>
                <c:pt idx="246">
                  <c:v>1.9525784327293962</c:v>
                </c:pt>
                <c:pt idx="247">
                  <c:v>-0.66310051633156952</c:v>
                </c:pt>
                <c:pt idx="248">
                  <c:v>2.1233249254423221E-2</c:v>
                </c:pt>
                <c:pt idx="249">
                  <c:v>1.8783466459510133E-2</c:v>
                </c:pt>
                <c:pt idx="250">
                  <c:v>1.4189977361922662E-3</c:v>
                </c:pt>
                <c:pt idx="251">
                  <c:v>1.6469129217451209E-2</c:v>
                </c:pt>
                <c:pt idx="252">
                  <c:v>2.0391658507838632E-2</c:v>
                </c:pt>
                <c:pt idx="253">
                  <c:v>1.5943088501987857</c:v>
                </c:pt>
                <c:pt idx="254">
                  <c:v>-0.61084606518850026</c:v>
                </c:pt>
                <c:pt idx="255">
                  <c:v>-1.0811471217005592E-2</c:v>
                </c:pt>
                <c:pt idx="256">
                  <c:v>2.7794405624665835E-3</c:v>
                </c:pt>
                <c:pt idx="257">
                  <c:v>2.4426219517648722E-2</c:v>
                </c:pt>
                <c:pt idx="258">
                  <c:v>-3.8143972752528559E-2</c:v>
                </c:pt>
                <c:pt idx="259">
                  <c:v>-4.961978481419381E-2</c:v>
                </c:pt>
                <c:pt idx="260">
                  <c:v>4.6002708773289165E-2</c:v>
                </c:pt>
                <c:pt idx="261">
                  <c:v>3.2760648052271281E-2</c:v>
                </c:pt>
                <c:pt idx="262">
                  <c:v>-9.5615617527188376E-2</c:v>
                </c:pt>
                <c:pt idx="263">
                  <c:v>-4.3349614627961927E-2</c:v>
                </c:pt>
                <c:pt idx="264">
                  <c:v>3.734272693207092E-2</c:v>
                </c:pt>
                <c:pt idx="265">
                  <c:v>2.3012275998662794E-2</c:v>
                </c:pt>
                <c:pt idx="266">
                  <c:v>1.226824932660471E-2</c:v>
                </c:pt>
                <c:pt idx="267">
                  <c:v>4.0093923188027165E-3</c:v>
                </c:pt>
                <c:pt idx="268">
                  <c:v>1.5002365848177251E-2</c:v>
                </c:pt>
                <c:pt idx="269">
                  <c:v>1.4567849120794786E-2</c:v>
                </c:pt>
                <c:pt idx="270">
                  <c:v>1.8924578089171691E-3</c:v>
                </c:pt>
                <c:pt idx="271">
                  <c:v>3.6919999914528079E-3</c:v>
                </c:pt>
                <c:pt idx="272">
                  <c:v>5.7601279933058467E-3</c:v>
                </c:pt>
                <c:pt idx="273">
                  <c:v>3.812511294210571E-3</c:v>
                </c:pt>
                <c:pt idx="274">
                  <c:v>3.2742223151450258E-3</c:v>
                </c:pt>
                <c:pt idx="275">
                  <c:v>1.4756271972630309E-2</c:v>
                </c:pt>
                <c:pt idx="276">
                  <c:v>-5.485713775022015E-3</c:v>
                </c:pt>
                <c:pt idx="277">
                  <c:v>1.3490827835188117E-2</c:v>
                </c:pt>
                <c:pt idx="278">
                  <c:v>-6.3874585366457695E-2</c:v>
                </c:pt>
                <c:pt idx="279">
                  <c:v>2.8956304870868144E-2</c:v>
                </c:pt>
                <c:pt idx="280">
                  <c:v>2.7682458021327207E-2</c:v>
                </c:pt>
                <c:pt idx="281">
                  <c:v>-8.8814393226525026E-2</c:v>
                </c:pt>
                <c:pt idx="282">
                  <c:v>2.8283940696636371E-2</c:v>
                </c:pt>
                <c:pt idx="283">
                  <c:v>3.6381125143238408E-2</c:v>
                </c:pt>
                <c:pt idx="284">
                  <c:v>2.7798465019759421E-2</c:v>
                </c:pt>
                <c:pt idx="285">
                  <c:v>1.5394474069833379E-2</c:v>
                </c:pt>
                <c:pt idx="286">
                  <c:v>-1.944309003286885E-2</c:v>
                </c:pt>
                <c:pt idx="287">
                  <c:v>-5.1565224771242396E-3</c:v>
                </c:pt>
                <c:pt idx="288">
                  <c:v>5.9180578946766114E-3</c:v>
                </c:pt>
                <c:pt idx="289">
                  <c:v>4.7591074939706102E-2</c:v>
                </c:pt>
                <c:pt idx="290">
                  <c:v>-1.7314516207970154E-2</c:v>
                </c:pt>
                <c:pt idx="291">
                  <c:v>-6.2393697443630216E-3</c:v>
                </c:pt>
                <c:pt idx="292">
                  <c:v>1.4297061802853549E-2</c:v>
                </c:pt>
                <c:pt idx="293">
                  <c:v>2.4958691577228517E-3</c:v>
                </c:pt>
                <c:pt idx="294">
                  <c:v>-2.9408115638151586E-2</c:v>
                </c:pt>
                <c:pt idx="295">
                  <c:v>-4.0016247315028232E-3</c:v>
                </c:pt>
                <c:pt idx="296">
                  <c:v>1.2424128763558169E-2</c:v>
                </c:pt>
                <c:pt idx="297">
                  <c:v>3.5654601763006888E-2</c:v>
                </c:pt>
                <c:pt idx="298">
                  <c:v>-1.6741186813177891E-2</c:v>
                </c:pt>
                <c:pt idx="299">
                  <c:v>8.166130251007651E-3</c:v>
                </c:pt>
                <c:pt idx="300">
                  <c:v>6.2911421436867392E-3</c:v>
                </c:pt>
                <c:pt idx="301">
                  <c:v>-1.7694050526342976E-2</c:v>
                </c:pt>
                <c:pt idx="302">
                  <c:v>-3.079497165813137E-2</c:v>
                </c:pt>
                <c:pt idx="303">
                  <c:v>3.3564524625265117E-3</c:v>
                </c:pt>
                <c:pt idx="304">
                  <c:v>1.5125029167365696E-2</c:v>
                </c:pt>
                <c:pt idx="305">
                  <c:v>5.4890709266294808E-2</c:v>
                </c:pt>
                <c:pt idx="306">
                  <c:v>-1.1811580737983905E-2</c:v>
                </c:pt>
                <c:pt idx="307">
                  <c:v>-1.7563821412250873E-2</c:v>
                </c:pt>
                <c:pt idx="308">
                  <c:v>-4.6938218789096584E-2</c:v>
                </c:pt>
                <c:pt idx="309">
                  <c:v>-6.6662763809482248E-3</c:v>
                </c:pt>
                <c:pt idx="310">
                  <c:v>-0.1311952924161891</c:v>
                </c:pt>
                <c:pt idx="311">
                  <c:v>4.3366294682651157E-2</c:v>
                </c:pt>
                <c:pt idx="312">
                  <c:v>1.8861840009858938E-2</c:v>
                </c:pt>
                <c:pt idx="313">
                  <c:v>3.4299977360592052E-2</c:v>
                </c:pt>
                <c:pt idx="314">
                  <c:v>-5.8582811647314584E-3</c:v>
                </c:pt>
                <c:pt idx="315">
                  <c:v>-2.1500729016432022E-2</c:v>
                </c:pt>
                <c:pt idx="316">
                  <c:v>1.6434219445484153E-2</c:v>
                </c:pt>
                <c:pt idx="317">
                  <c:v>1.758557558924111E-2</c:v>
                </c:pt>
                <c:pt idx="318">
                  <c:v>2.380367677134549E-2</c:v>
                </c:pt>
                <c:pt idx="319">
                  <c:v>1.5971516947724994E-2</c:v>
                </c:pt>
                <c:pt idx="320">
                  <c:v>1.6742934006313305E-2</c:v>
                </c:pt>
                <c:pt idx="321">
                  <c:v>3.6771718560562848E-2</c:v>
                </c:pt>
                <c:pt idx="322">
                  <c:v>2.1226390062747949E-3</c:v>
                </c:pt>
                <c:pt idx="323">
                  <c:v>-1.2465218721498639E-2</c:v>
                </c:pt>
                <c:pt idx="324">
                  <c:v>1.7337996876530279E-3</c:v>
                </c:pt>
                <c:pt idx="325">
                  <c:v>-1.9354429695389731E-2</c:v>
                </c:pt>
                <c:pt idx="326">
                  <c:v>-8.5548819125441551E-3</c:v>
                </c:pt>
                <c:pt idx="327">
                  <c:v>-2.7536177314813084E-2</c:v>
                </c:pt>
                <c:pt idx="328">
                  <c:v>4.4729437407150562E-3</c:v>
                </c:pt>
                <c:pt idx="329">
                  <c:v>5.0086496776132576E-3</c:v>
                </c:pt>
                <c:pt idx="330">
                  <c:v>2.8446105925464139E-3</c:v>
                </c:pt>
                <c:pt idx="331">
                  <c:v>1.6186186670229835E-2</c:v>
                </c:pt>
                <c:pt idx="332">
                  <c:v>3.1515428131296944E-2</c:v>
                </c:pt>
                <c:pt idx="333">
                  <c:v>1.7267635796634911E-2</c:v>
                </c:pt>
                <c:pt idx="334">
                  <c:v>-0.40364206214143833</c:v>
                </c:pt>
                <c:pt idx="335">
                  <c:v>9.9540382998523219E-2</c:v>
                </c:pt>
                <c:pt idx="336">
                  <c:v>6.1193100355265073E-3</c:v>
                </c:pt>
                <c:pt idx="337">
                  <c:v>5.4243281331257586E-3</c:v>
                </c:pt>
                <c:pt idx="338">
                  <c:v>8.049175889642779E-2</c:v>
                </c:pt>
                <c:pt idx="339">
                  <c:v>3.4869579180680954E-2</c:v>
                </c:pt>
                <c:pt idx="340">
                  <c:v>5.4038803440861059E-2</c:v>
                </c:pt>
                <c:pt idx="341">
                  <c:v>0.26484847738206069</c:v>
                </c:pt>
                <c:pt idx="342">
                  <c:v>3.9023831092875771E-2</c:v>
                </c:pt>
                <c:pt idx="343">
                  <c:v>-2.0739411757793188E-3</c:v>
                </c:pt>
                <c:pt idx="344">
                  <c:v>-5.1624259435820836E-2</c:v>
                </c:pt>
                <c:pt idx="345">
                  <c:v>-5.4367503007441503E-2</c:v>
                </c:pt>
                <c:pt idx="346">
                  <c:v>-9.4342718676231185E-3</c:v>
                </c:pt>
                <c:pt idx="347">
                  <c:v>5.7850792677823885E-3</c:v>
                </c:pt>
                <c:pt idx="348">
                  <c:v>-5.430250116659719E-2</c:v>
                </c:pt>
                <c:pt idx="349">
                  <c:v>2.0226136195349735E-2</c:v>
                </c:pt>
                <c:pt idx="350">
                  <c:v>-2.2575641929471514E-2</c:v>
                </c:pt>
                <c:pt idx="351">
                  <c:v>2.5106839780416279E-2</c:v>
                </c:pt>
                <c:pt idx="352">
                  <c:v>7.4487844657255053E-2</c:v>
                </c:pt>
                <c:pt idx="353">
                  <c:v>-5.8777125605435224E-3</c:v>
                </c:pt>
                <c:pt idx="354">
                  <c:v>-0.38198466765549999</c:v>
                </c:pt>
                <c:pt idx="355">
                  <c:v>0.58945522897389901</c:v>
                </c:pt>
                <c:pt idx="356">
                  <c:v>-4.591913676776968E-2</c:v>
                </c:pt>
                <c:pt idx="357">
                  <c:v>-0.17145700058803381</c:v>
                </c:pt>
                <c:pt idx="358">
                  <c:v>0.10644771774781758</c:v>
                </c:pt>
                <c:pt idx="359">
                  <c:v>0.10963984730083651</c:v>
                </c:pt>
                <c:pt idx="360">
                  <c:v>4.8445114427820554E-2</c:v>
                </c:pt>
                <c:pt idx="361">
                  <c:v>1.4367027006571007E-2</c:v>
                </c:pt>
                <c:pt idx="362">
                  <c:v>-1.3168641003801568E-2</c:v>
                </c:pt>
                <c:pt idx="363">
                  <c:v>-3.0294775256415274E-2</c:v>
                </c:pt>
                <c:pt idx="364">
                  <c:v>9.9868989249248027E-3</c:v>
                </c:pt>
                <c:pt idx="365">
                  <c:v>0.18123993821389539</c:v>
                </c:pt>
                <c:pt idx="366">
                  <c:v>-2.8028207575815482E-2</c:v>
                </c:pt>
                <c:pt idx="367">
                  <c:v>-3.7714427218839754E-2</c:v>
                </c:pt>
                <c:pt idx="368">
                  <c:v>-3.7015371861773783E-2</c:v>
                </c:pt>
                <c:pt idx="369">
                  <c:v>-6.3550385060523878E-2</c:v>
                </c:pt>
                <c:pt idx="370">
                  <c:v>6.0271084064678808E-3</c:v>
                </c:pt>
                <c:pt idx="371">
                  <c:v>3.7825767871311304E-2</c:v>
                </c:pt>
                <c:pt idx="372">
                  <c:v>-5.8802870227588015E-3</c:v>
                </c:pt>
                <c:pt idx="373">
                  <c:v>-8.0510635676978873E-2</c:v>
                </c:pt>
                <c:pt idx="374">
                  <c:v>2.1325484899792871E-2</c:v>
                </c:pt>
                <c:pt idx="375">
                  <c:v>0.13261851253169474</c:v>
                </c:pt>
                <c:pt idx="376">
                  <c:v>8.2481515664761321E-2</c:v>
                </c:pt>
                <c:pt idx="377">
                  <c:v>-4.0323582640448441E-2</c:v>
                </c:pt>
                <c:pt idx="378">
                  <c:v>-3.9525480988445771E-2</c:v>
                </c:pt>
                <c:pt idx="379">
                  <c:v>-5.7005368240345335E-2</c:v>
                </c:pt>
                <c:pt idx="380">
                  <c:v>-1.3497022578573725E-2</c:v>
                </c:pt>
                <c:pt idx="381">
                  <c:v>-5.8772808430699076E-3</c:v>
                </c:pt>
                <c:pt idx="382">
                  <c:v>-3.7310107983281861E-2</c:v>
                </c:pt>
                <c:pt idx="383">
                  <c:v>6.0271084064563076E-3</c:v>
                </c:pt>
                <c:pt idx="384">
                  <c:v>0.13354990410683176</c:v>
                </c:pt>
                <c:pt idx="385">
                  <c:v>2.2782065433823079E-2</c:v>
                </c:pt>
                <c:pt idx="386">
                  <c:v>-1.916594820236777E-2</c:v>
                </c:pt>
                <c:pt idx="387">
                  <c:v>-3.7427219673736446E-2</c:v>
                </c:pt>
                <c:pt idx="388">
                  <c:v>6.0799199088212496E-3</c:v>
                </c:pt>
                <c:pt idx="389">
                  <c:v>-2.4064469872362309E-2</c:v>
                </c:pt>
                <c:pt idx="390">
                  <c:v>-1.6269022374343408E-2</c:v>
                </c:pt>
                <c:pt idx="391">
                  <c:v>-9.2937479245021291E-3</c:v>
                </c:pt>
                <c:pt idx="392">
                  <c:v>-8.4455691488694029E-3</c:v>
                </c:pt>
                <c:pt idx="393">
                  <c:v>-1.1404976670043872E-2</c:v>
                </c:pt>
                <c:pt idx="394">
                  <c:v>1.905003907534885E-2</c:v>
                </c:pt>
                <c:pt idx="395">
                  <c:v>-5.8833829126963963E-3</c:v>
                </c:pt>
                <c:pt idx="396">
                  <c:v>-9.122345011847343E-3</c:v>
                </c:pt>
                <c:pt idx="397">
                  <c:v>1.2165988467196383E-2</c:v>
                </c:pt>
                <c:pt idx="398">
                  <c:v>-3.3027052070196058E-2</c:v>
                </c:pt>
                <c:pt idx="399">
                  <c:v>6.0271084064587145E-3</c:v>
                </c:pt>
                <c:pt idx="400">
                  <c:v>3.0009528182992018E-2</c:v>
                </c:pt>
                <c:pt idx="401">
                  <c:v>1.7298261065729792E-2</c:v>
                </c:pt>
                <c:pt idx="402">
                  <c:v>1.1397030640986312E-2</c:v>
                </c:pt>
                <c:pt idx="403">
                  <c:v>-1.8602418151918165E-2</c:v>
                </c:pt>
                <c:pt idx="404">
                  <c:v>-6.6975566235605048E-3</c:v>
                </c:pt>
                <c:pt idx="405">
                  <c:v>1.155047872721284E-2</c:v>
                </c:pt>
                <c:pt idx="406">
                  <c:v>1.1484277471592409E-2</c:v>
                </c:pt>
                <c:pt idx="407">
                  <c:v>1.142568385647702E-2</c:v>
                </c:pt>
                <c:pt idx="408">
                  <c:v>-1.8667837663405053E-2</c:v>
                </c:pt>
                <c:pt idx="409">
                  <c:v>-1.1319046203693353E-3</c:v>
                </c:pt>
                <c:pt idx="410">
                  <c:v>-1.284749549745106E-2</c:v>
                </c:pt>
                <c:pt idx="411">
                  <c:v>-6.6687334486320408E-3</c:v>
                </c:pt>
                <c:pt idx="412">
                  <c:v>2.3007234728406573E-2</c:v>
                </c:pt>
                <c:pt idx="413">
                  <c:v>-7.388386261950812E-3</c:v>
                </c:pt>
                <c:pt idx="414">
                  <c:v>1.1153962997207736E-2</c:v>
                </c:pt>
                <c:pt idx="415">
                  <c:v>1.4993474739361506E-2</c:v>
                </c:pt>
                <c:pt idx="416">
                  <c:v>-1.1400163395489986E-2</c:v>
                </c:pt>
                <c:pt idx="417">
                  <c:v>1.5751507410629996E-3</c:v>
                </c:pt>
                <c:pt idx="418">
                  <c:v>2.5083052054127139E-3</c:v>
                </c:pt>
                <c:pt idx="419">
                  <c:v>-4.443022523400493E-2</c:v>
                </c:pt>
                <c:pt idx="420">
                  <c:v>-7.1248951946494381E-3</c:v>
                </c:pt>
                <c:pt idx="421">
                  <c:v>3.7399343147160174E-2</c:v>
                </c:pt>
                <c:pt idx="422">
                  <c:v>-5.8815123239285344E-3</c:v>
                </c:pt>
                <c:pt idx="423">
                  <c:v>-1.2131262257589455E-2</c:v>
                </c:pt>
                <c:pt idx="424">
                  <c:v>3.6550429548603222E-3</c:v>
                </c:pt>
                <c:pt idx="425">
                  <c:v>4.5048676704003247E-3</c:v>
                </c:pt>
                <c:pt idx="426">
                  <c:v>1.6103470668727884E-3</c:v>
                </c:pt>
                <c:pt idx="427">
                  <c:v>7.8148567134760216E-3</c:v>
                </c:pt>
                <c:pt idx="428">
                  <c:v>-1.6879686035611796E-2</c:v>
                </c:pt>
                <c:pt idx="429">
                  <c:v>-5.218195148308042E-2</c:v>
                </c:pt>
                <c:pt idx="430">
                  <c:v>1.9508703805107226E-2</c:v>
                </c:pt>
                <c:pt idx="431">
                  <c:v>3.7916507565102564E-2</c:v>
                </c:pt>
                <c:pt idx="432">
                  <c:v>5.2071439827940935E-2</c:v>
                </c:pt>
                <c:pt idx="433">
                  <c:v>-3.6425763710353366E-2</c:v>
                </c:pt>
                <c:pt idx="434">
                  <c:v>-7.7089790250647883E-3</c:v>
                </c:pt>
                <c:pt idx="435">
                  <c:v>4.8688291326434907E-3</c:v>
                </c:pt>
                <c:pt idx="436">
                  <c:v>-5.9899054760626149E-3</c:v>
                </c:pt>
                <c:pt idx="437">
                  <c:v>-1.8121631680985538E-2</c:v>
                </c:pt>
                <c:pt idx="438">
                  <c:v>1.1242722780366976E-2</c:v>
                </c:pt>
                <c:pt idx="439">
                  <c:v>-5.8835114247088793E-3</c:v>
                </c:pt>
                <c:pt idx="440">
                  <c:v>-9.7512407412258181E-3</c:v>
                </c:pt>
                <c:pt idx="441">
                  <c:v>3.6367069449670962E-2</c:v>
                </c:pt>
                <c:pt idx="442">
                  <c:v>2.4087634298257353E-2</c:v>
                </c:pt>
                <c:pt idx="443">
                  <c:v>1.1139296432535859E-2</c:v>
                </c:pt>
                <c:pt idx="444">
                  <c:v>-1.8648890097652523E-2</c:v>
                </c:pt>
                <c:pt idx="445">
                  <c:v>4.3031136313188313E-3</c:v>
                </c:pt>
                <c:pt idx="446">
                  <c:v>-7.559781248601319E-3</c:v>
                </c:pt>
                <c:pt idx="447">
                  <c:v>-5.6745373276240072E-3</c:v>
                </c:pt>
                <c:pt idx="448">
                  <c:v>7.2730479614189388E-3</c:v>
                </c:pt>
                <c:pt idx="449">
                  <c:v>3.8645056790182375E-2</c:v>
                </c:pt>
                <c:pt idx="450">
                  <c:v>1.2743389064473516E-2</c:v>
                </c:pt>
                <c:pt idx="451">
                  <c:v>-3.6617699327133518E-2</c:v>
                </c:pt>
                <c:pt idx="452">
                  <c:v>-3.5958354208110714E-2</c:v>
                </c:pt>
                <c:pt idx="453">
                  <c:v>5.3735436631911139E-2</c:v>
                </c:pt>
                <c:pt idx="454">
                  <c:v>-5.8579826460756681E-3</c:v>
                </c:pt>
                <c:pt idx="455">
                  <c:v>6.027108406458744E-3</c:v>
                </c:pt>
                <c:pt idx="456">
                  <c:v>-5.882040048675658E-3</c:v>
                </c:pt>
                <c:pt idx="457">
                  <c:v>-1.1381605762584688E-2</c:v>
                </c:pt>
                <c:pt idx="458">
                  <c:v>-2.2827953752753684E-2</c:v>
                </c:pt>
                <c:pt idx="459">
                  <c:v>-3.5179319716132459E-2</c:v>
                </c:pt>
                <c:pt idx="460">
                  <c:v>6.0271084064658746E-3</c:v>
                </c:pt>
                <c:pt idx="461">
                  <c:v>1.9373455236309584E-2</c:v>
                </c:pt>
                <c:pt idx="462">
                  <c:v>-2.288002314209156E-2</c:v>
                </c:pt>
                <c:pt idx="463">
                  <c:v>7.8705344093312618E-3</c:v>
                </c:pt>
                <c:pt idx="464">
                  <c:v>4.4713087000792552E-2</c:v>
                </c:pt>
                <c:pt idx="465">
                  <c:v>-4.4018344936376814E-3</c:v>
                </c:pt>
                <c:pt idx="466">
                  <c:v>2.4544439122842036E-2</c:v>
                </c:pt>
                <c:pt idx="467">
                  <c:v>-5.7943292307972103E-3</c:v>
                </c:pt>
                <c:pt idx="468">
                  <c:v>-1.1600599574901091E-3</c:v>
                </c:pt>
                <c:pt idx="469">
                  <c:v>-1.9873706090558572E-2</c:v>
                </c:pt>
                <c:pt idx="470">
                  <c:v>-1.2690732507846598E-2</c:v>
                </c:pt>
                <c:pt idx="471">
                  <c:v>0.11135597248369331</c:v>
                </c:pt>
                <c:pt idx="472">
                  <c:v>-1.2023135407711672E-2</c:v>
                </c:pt>
                <c:pt idx="473">
                  <c:v>3.89091233430598E-2</c:v>
                </c:pt>
                <c:pt idx="474">
                  <c:v>-2.63725173941677E-2</c:v>
                </c:pt>
                <c:pt idx="475">
                  <c:v>-3.457192291103494E-2</c:v>
                </c:pt>
                <c:pt idx="476">
                  <c:v>-1.1289503641848594E-2</c:v>
                </c:pt>
                <c:pt idx="477">
                  <c:v>-2.2759383962956577E-2</c:v>
                </c:pt>
                <c:pt idx="478">
                  <c:v>-5.6471428841466179E-2</c:v>
                </c:pt>
                <c:pt idx="479">
                  <c:v>6.1506432319769159E-3</c:v>
                </c:pt>
                <c:pt idx="480">
                  <c:v>1.1704253219264037E-2</c:v>
                </c:pt>
                <c:pt idx="481">
                  <c:v>-1.5258136700438817E-3</c:v>
                </c:pt>
                <c:pt idx="482">
                  <c:v>-3.1298424801073463E-2</c:v>
                </c:pt>
                <c:pt idx="483">
                  <c:v>1.9843132090599944E-2</c:v>
                </c:pt>
                <c:pt idx="484">
                  <c:v>5.2337696100229593E-3</c:v>
                </c:pt>
                <c:pt idx="485">
                  <c:v>4.7142226237231076E-3</c:v>
                </c:pt>
                <c:pt idx="486">
                  <c:v>9.4464905665290443E-3</c:v>
                </c:pt>
                <c:pt idx="487">
                  <c:v>9.612019765707502E-3</c:v>
                </c:pt>
                <c:pt idx="488">
                  <c:v>3.5754616831080413E-3</c:v>
                </c:pt>
                <c:pt idx="489">
                  <c:v>4.1955865310815015E-2</c:v>
                </c:pt>
                <c:pt idx="490">
                  <c:v>7.3540749868458398E-3</c:v>
                </c:pt>
                <c:pt idx="491">
                  <c:v>-1.841816929701217E-2</c:v>
                </c:pt>
                <c:pt idx="492">
                  <c:v>-1.6333850627568917E-2</c:v>
                </c:pt>
                <c:pt idx="493">
                  <c:v>-5.7395154696330873E-3</c:v>
                </c:pt>
                <c:pt idx="494">
                  <c:v>6.2027004701342625E-3</c:v>
                </c:pt>
                <c:pt idx="495">
                  <c:v>-2.2836919034390311E-2</c:v>
                </c:pt>
                <c:pt idx="496">
                  <c:v>6.0360232364318894E-3</c:v>
                </c:pt>
                <c:pt idx="497">
                  <c:v>1.1644817310780787E-2</c:v>
                </c:pt>
                <c:pt idx="498">
                  <c:v>-2.5086125973686785E-2</c:v>
                </c:pt>
                <c:pt idx="499">
                  <c:v>6.1726493887056767E-3</c:v>
                </c:pt>
                <c:pt idx="500">
                  <c:v>-4.8115037305032193E-2</c:v>
                </c:pt>
                <c:pt idx="501">
                  <c:v>-1.0057110727670871E-2</c:v>
                </c:pt>
                <c:pt idx="502">
                  <c:v>3.2493809388158712E-2</c:v>
                </c:pt>
                <c:pt idx="503">
                  <c:v>-5.9433237740573099E-3</c:v>
                </c:pt>
                <c:pt idx="504">
                  <c:v>6.0739710418329547E-3</c:v>
                </c:pt>
                <c:pt idx="505">
                  <c:v>1.7773657274785231E-2</c:v>
                </c:pt>
                <c:pt idx="506">
                  <c:v>0.14329302643389297</c:v>
                </c:pt>
                <c:pt idx="507">
                  <c:v>-1.3892345734471E-2</c:v>
                </c:pt>
                <c:pt idx="508">
                  <c:v>-3.1996686392230064E-2</c:v>
                </c:pt>
                <c:pt idx="509">
                  <c:v>-3.869360659174674E-2</c:v>
                </c:pt>
                <c:pt idx="510">
                  <c:v>4.4550030053316387E-3</c:v>
                </c:pt>
                <c:pt idx="511">
                  <c:v>7.855071642630735E-3</c:v>
                </c:pt>
                <c:pt idx="512">
                  <c:v>5.1304302555727724E-2</c:v>
                </c:pt>
                <c:pt idx="513">
                  <c:v>-3.1199654698273998E-2</c:v>
                </c:pt>
                <c:pt idx="514">
                  <c:v>7.6794842901137953E-3</c:v>
                </c:pt>
                <c:pt idx="515">
                  <c:v>-4.2855302291563311E-3</c:v>
                </c:pt>
                <c:pt idx="516">
                  <c:v>6.5656382392640274E-3</c:v>
                </c:pt>
                <c:pt idx="517">
                  <c:v>1.7524963516773615E-2</c:v>
                </c:pt>
                <c:pt idx="518">
                  <c:v>-2.0523398953004209E-2</c:v>
                </c:pt>
                <c:pt idx="519">
                  <c:v>-2.1743423608139322E-3</c:v>
                </c:pt>
                <c:pt idx="520">
                  <c:v>1.6752523134323422E-2</c:v>
                </c:pt>
                <c:pt idx="521">
                  <c:v>-1.2681422763447199E-2</c:v>
                </c:pt>
                <c:pt idx="522">
                  <c:v>-3.0838718711240248E-2</c:v>
                </c:pt>
                <c:pt idx="523">
                  <c:v>-0.10619565607983225</c:v>
                </c:pt>
                <c:pt idx="524">
                  <c:v>6.0271084064633645E-3</c:v>
                </c:pt>
                <c:pt idx="525">
                  <c:v>3.141518762354259E-2</c:v>
                </c:pt>
                <c:pt idx="526">
                  <c:v>2.0832752792648533E-2</c:v>
                </c:pt>
                <c:pt idx="527">
                  <c:v>-1.8917812098655808E-2</c:v>
                </c:pt>
                <c:pt idx="528">
                  <c:v>5.5167866525429869E-2</c:v>
                </c:pt>
                <c:pt idx="529">
                  <c:v>-1.355671817348977E-2</c:v>
                </c:pt>
                <c:pt idx="530">
                  <c:v>5.8056560319354206E-3</c:v>
                </c:pt>
                <c:pt idx="531">
                  <c:v>-1.9004753149185215E-2</c:v>
                </c:pt>
                <c:pt idx="532">
                  <c:v>0.29567489324856377</c:v>
                </c:pt>
                <c:pt idx="533">
                  <c:v>-0.22494777353681758</c:v>
                </c:pt>
                <c:pt idx="534">
                  <c:v>5.2711398886894988E-2</c:v>
                </c:pt>
                <c:pt idx="535">
                  <c:v>3.1930626175639062E-2</c:v>
                </c:pt>
                <c:pt idx="536">
                  <c:v>-3.4939216653640436E-2</c:v>
                </c:pt>
                <c:pt idx="537">
                  <c:v>-4.0918389295052419E-2</c:v>
                </c:pt>
                <c:pt idx="538">
                  <c:v>-1.4867832915643307E-2</c:v>
                </c:pt>
                <c:pt idx="539">
                  <c:v>1.0406565818895463E-2</c:v>
                </c:pt>
                <c:pt idx="540">
                  <c:v>2.264284105266701E-2</c:v>
                </c:pt>
                <c:pt idx="541">
                  <c:v>8.7049669170688002E-2</c:v>
                </c:pt>
                <c:pt idx="542">
                  <c:v>-2.8869496540446304E-2</c:v>
                </c:pt>
                <c:pt idx="543">
                  <c:v>-3.1210941328337419E-2</c:v>
                </c:pt>
                <c:pt idx="544">
                  <c:v>-7.3347140249407944E-2</c:v>
                </c:pt>
                <c:pt idx="545">
                  <c:v>-3.7618829573487257E-2</c:v>
                </c:pt>
                <c:pt idx="546">
                  <c:v>-3.7357549568911076E-3</c:v>
                </c:pt>
                <c:pt idx="547">
                  <c:v>2.0839734256628484E-2</c:v>
                </c:pt>
                <c:pt idx="548">
                  <c:v>1.4326869950692397E-2</c:v>
                </c:pt>
                <c:pt idx="549">
                  <c:v>1.174769501678706E-2</c:v>
                </c:pt>
                <c:pt idx="550">
                  <c:v>5.2291414878708449E-3</c:v>
                </c:pt>
                <c:pt idx="551">
                  <c:v>2.186902685780384E-3</c:v>
                </c:pt>
                <c:pt idx="552">
                  <c:v>1.2686747586864564E-2</c:v>
                </c:pt>
                <c:pt idx="553">
                  <c:v>4.2581041535996759E-3</c:v>
                </c:pt>
                <c:pt idx="554">
                  <c:v>-1.2379702226659432E-2</c:v>
                </c:pt>
                <c:pt idx="555">
                  <c:v>-5.9070440894656018E-3</c:v>
                </c:pt>
                <c:pt idx="556">
                  <c:v>1.3714428124330182E-2</c:v>
                </c:pt>
                <c:pt idx="557">
                  <c:v>3.5200832748175898E-2</c:v>
                </c:pt>
                <c:pt idx="558">
                  <c:v>-3.1225284617266265E-2</c:v>
                </c:pt>
                <c:pt idx="559">
                  <c:v>0.65334251757266892</c:v>
                </c:pt>
                <c:pt idx="560">
                  <c:v>-0.41364664929479888</c:v>
                </c:pt>
                <c:pt idx="561">
                  <c:v>-8.9482139520344992E-2</c:v>
                </c:pt>
                <c:pt idx="562">
                  <c:v>0.11384748768645316</c:v>
                </c:pt>
                <c:pt idx="563">
                  <c:v>7.0002197252556422E-2</c:v>
                </c:pt>
                <c:pt idx="564">
                  <c:v>-3.4832849164463407E-2</c:v>
                </c:pt>
                <c:pt idx="565">
                  <c:v>-2.949592115722208E-2</c:v>
                </c:pt>
                <c:pt idx="566">
                  <c:v>-8.3043943151022374E-3</c:v>
                </c:pt>
                <c:pt idx="567">
                  <c:v>-5.9027776998187148E-3</c:v>
                </c:pt>
                <c:pt idx="568">
                  <c:v>6.0271084064630444E-3</c:v>
                </c:pt>
                <c:pt idx="569">
                  <c:v>-5.9027776998187339E-3</c:v>
                </c:pt>
                <c:pt idx="570">
                  <c:v>9.7939592458806384E-3</c:v>
                </c:pt>
                <c:pt idx="571">
                  <c:v>5.5664538357693598E-3</c:v>
                </c:pt>
                <c:pt idx="572">
                  <c:v>8.1312906916927372E-2</c:v>
                </c:pt>
                <c:pt idx="573">
                  <c:v>1.4578897530292839E-3</c:v>
                </c:pt>
                <c:pt idx="574">
                  <c:v>-2.9058011290375253E-2</c:v>
                </c:pt>
                <c:pt idx="575">
                  <c:v>1.3509356863998194E-2</c:v>
                </c:pt>
                <c:pt idx="576">
                  <c:v>1.4021189244689031E-3</c:v>
                </c:pt>
                <c:pt idx="577">
                  <c:v>-2.4586369864925257E-2</c:v>
                </c:pt>
                <c:pt idx="578">
                  <c:v>-4.2078114878245185E-2</c:v>
                </c:pt>
                <c:pt idx="579">
                  <c:v>-6.1627585953431376E-3</c:v>
                </c:pt>
                <c:pt idx="580">
                  <c:v>1.9582618692295779E-2</c:v>
                </c:pt>
                <c:pt idx="581">
                  <c:v>-4.0841128704108574E-2</c:v>
                </c:pt>
                <c:pt idx="582">
                  <c:v>-8.1702727055221729E-3</c:v>
                </c:pt>
                <c:pt idx="583">
                  <c:v>2.9197868468406791E-2</c:v>
                </c:pt>
                <c:pt idx="584">
                  <c:v>3.898365330446172E-2</c:v>
                </c:pt>
                <c:pt idx="585">
                  <c:v>-1.4360805467446232E-2</c:v>
                </c:pt>
                <c:pt idx="586">
                  <c:v>-2.7582380078654649E-2</c:v>
                </c:pt>
                <c:pt idx="587">
                  <c:v>4.3894807408044724E-2</c:v>
                </c:pt>
                <c:pt idx="588">
                  <c:v>1.0251884619771835E-3</c:v>
                </c:pt>
                <c:pt idx="589">
                  <c:v>-1.4930105575364039E-3</c:v>
                </c:pt>
                <c:pt idx="590">
                  <c:v>-4.4054384299093877E-2</c:v>
                </c:pt>
                <c:pt idx="591">
                  <c:v>3.0326422754500777E-2</c:v>
                </c:pt>
                <c:pt idx="592">
                  <c:v>-7.4041448118819381E-3</c:v>
                </c:pt>
                <c:pt idx="593">
                  <c:v>1.1042639130862122E-3</c:v>
                </c:pt>
                <c:pt idx="594">
                  <c:v>-5.498865503854318E-2</c:v>
                </c:pt>
                <c:pt idx="595">
                  <c:v>-1.090778310200243E-2</c:v>
                </c:pt>
                <c:pt idx="596">
                  <c:v>1.5199908665353324E-2</c:v>
                </c:pt>
                <c:pt idx="597">
                  <c:v>1.850607903528512E-2</c:v>
                </c:pt>
                <c:pt idx="598">
                  <c:v>8.5798293146402086E-3</c:v>
                </c:pt>
                <c:pt idx="599">
                  <c:v>-6.5374189856120977E-3</c:v>
                </c:pt>
                <c:pt idx="600">
                  <c:v>-8.2290452964667964E-3</c:v>
                </c:pt>
                <c:pt idx="601">
                  <c:v>2.1467790216997813E-2</c:v>
                </c:pt>
                <c:pt idx="602">
                  <c:v>2.3130430119030557E-3</c:v>
                </c:pt>
                <c:pt idx="603">
                  <c:v>-2.2054252537636872E-3</c:v>
                </c:pt>
                <c:pt idx="604">
                  <c:v>3.2088654990759365E-2</c:v>
                </c:pt>
                <c:pt idx="605">
                  <c:v>-1.4896813606323236E-2</c:v>
                </c:pt>
                <c:pt idx="606">
                  <c:v>2.0015958415993105E-2</c:v>
                </c:pt>
                <c:pt idx="607">
                  <c:v>7.7646833313393965E-3</c:v>
                </c:pt>
                <c:pt idx="608">
                  <c:v>-2.7018121287958056E-2</c:v>
                </c:pt>
                <c:pt idx="609">
                  <c:v>6.0271084064628319E-3</c:v>
                </c:pt>
                <c:pt idx="610">
                  <c:v>-5.9101887992284207E-3</c:v>
                </c:pt>
                <c:pt idx="611">
                  <c:v>-2.6657463016053089E-2</c:v>
                </c:pt>
                <c:pt idx="612">
                  <c:v>1.9824110511091779E-2</c:v>
                </c:pt>
                <c:pt idx="613">
                  <c:v>7.5785778127390856E-3</c:v>
                </c:pt>
                <c:pt idx="614">
                  <c:v>-2.6657463016052773E-2</c:v>
                </c:pt>
                <c:pt idx="615">
                  <c:v>1.8160528626228849E-2</c:v>
                </c:pt>
                <c:pt idx="616">
                  <c:v>5.9522925801613587E-3</c:v>
                </c:pt>
                <c:pt idx="617">
                  <c:v>-2.661513554595147E-2</c:v>
                </c:pt>
                <c:pt idx="618">
                  <c:v>6.0271084064625717E-3</c:v>
                </c:pt>
                <c:pt idx="619">
                  <c:v>-5.9113941295821874E-3</c:v>
                </c:pt>
                <c:pt idx="620">
                  <c:v>1.3345573841747314E-2</c:v>
                </c:pt>
                <c:pt idx="621">
                  <c:v>1.2449100923453596E-3</c:v>
                </c:pt>
                <c:pt idx="622">
                  <c:v>-2.6560988837353999E-2</c:v>
                </c:pt>
                <c:pt idx="623">
                  <c:v>9.0740928066186891E-3</c:v>
                </c:pt>
                <c:pt idx="624">
                  <c:v>2.9485802251158922E-2</c:v>
                </c:pt>
                <c:pt idx="625">
                  <c:v>-3.1158602366423128E-3</c:v>
                </c:pt>
                <c:pt idx="626">
                  <c:v>6.9093814869679943E-2</c:v>
                </c:pt>
                <c:pt idx="627">
                  <c:v>-0.11827218338764502</c:v>
                </c:pt>
                <c:pt idx="628">
                  <c:v>-9.0532821956166076E-2</c:v>
                </c:pt>
                <c:pt idx="629">
                  <c:v>2.4323284279709208E-2</c:v>
                </c:pt>
                <c:pt idx="630">
                  <c:v>2.4622281813959635E-2</c:v>
                </c:pt>
                <c:pt idx="631">
                  <c:v>2.0872681546177111E-2</c:v>
                </c:pt>
                <c:pt idx="632">
                  <c:v>8.5475383038986011E-2</c:v>
                </c:pt>
                <c:pt idx="633">
                  <c:v>5.6095284138813636E-2</c:v>
                </c:pt>
                <c:pt idx="634">
                  <c:v>-2.5954446244231266E-2</c:v>
                </c:pt>
                <c:pt idx="635">
                  <c:v>-3.4551387466639917E-2</c:v>
                </c:pt>
                <c:pt idx="636">
                  <c:v>-5.0098425322784933E-2</c:v>
                </c:pt>
                <c:pt idx="637">
                  <c:v>5.374408402812543E-2</c:v>
                </c:pt>
                <c:pt idx="638">
                  <c:v>2.0568935725670114E-2</c:v>
                </c:pt>
                <c:pt idx="639">
                  <c:v>-2.6051408637884309E-2</c:v>
                </c:pt>
                <c:pt idx="640">
                  <c:v>4.1841748146154892E-2</c:v>
                </c:pt>
                <c:pt idx="641">
                  <c:v>-2.5388995911402281E-2</c:v>
                </c:pt>
                <c:pt idx="642">
                  <c:v>-2.1174161079712431E-2</c:v>
                </c:pt>
                <c:pt idx="643">
                  <c:v>6.9245690594859537E-3</c:v>
                </c:pt>
                <c:pt idx="644">
                  <c:v>-2.5388995911400519E-2</c:v>
                </c:pt>
                <c:pt idx="645">
                  <c:v>6.0658608728493442E-2</c:v>
                </c:pt>
                <c:pt idx="646">
                  <c:v>3.3702616229769986E-2</c:v>
                </c:pt>
                <c:pt idx="647">
                  <c:v>-3.9096680865170999E-2</c:v>
                </c:pt>
                <c:pt idx="648">
                  <c:v>2.284544483515849E-2</c:v>
                </c:pt>
                <c:pt idx="649">
                  <c:v>-8.2998662407933275E-3</c:v>
                </c:pt>
                <c:pt idx="650">
                  <c:v>2.2300468573797909E-2</c:v>
                </c:pt>
                <c:pt idx="651">
                  <c:v>8.3126841821141187E-5</c:v>
                </c:pt>
                <c:pt idx="652">
                  <c:v>-2.5808976399886888E-2</c:v>
                </c:pt>
                <c:pt idx="653">
                  <c:v>6.0271084064628154E-3</c:v>
                </c:pt>
                <c:pt idx="654">
                  <c:v>4.0374322930272766E-2</c:v>
                </c:pt>
                <c:pt idx="655">
                  <c:v>7.3152332002175083E-3</c:v>
                </c:pt>
                <c:pt idx="656">
                  <c:v>7.0450493307116875E-3</c:v>
                </c:pt>
                <c:pt idx="657">
                  <c:v>-5.9117571011046803E-3</c:v>
                </c:pt>
                <c:pt idx="658">
                  <c:v>6.0271084064620062E-3</c:v>
                </c:pt>
                <c:pt idx="659">
                  <c:v>4.1489956542218653E-2</c:v>
                </c:pt>
                <c:pt idx="660">
                  <c:v>-5.5326441328247796E-3</c:v>
                </c:pt>
                <c:pt idx="661">
                  <c:v>-2.4233998878324579E-2</c:v>
                </c:pt>
                <c:pt idx="662">
                  <c:v>-4.6329060146152075E-2</c:v>
                </c:pt>
                <c:pt idx="663">
                  <c:v>-2.0385019164730962E-2</c:v>
                </c:pt>
                <c:pt idx="664">
                  <c:v>4.037491365768224E-2</c:v>
                </c:pt>
                <c:pt idx="665">
                  <c:v>-5.9136848893839187E-3</c:v>
                </c:pt>
                <c:pt idx="666">
                  <c:v>-1.4930285109441164E-2</c:v>
                </c:pt>
                <c:pt idx="667">
                  <c:v>-6.3123230497681301E-2</c:v>
                </c:pt>
                <c:pt idx="668">
                  <c:v>1.1371218495292636E-2</c:v>
                </c:pt>
                <c:pt idx="669">
                  <c:v>1.1436142252768424E-2</c:v>
                </c:pt>
                <c:pt idx="670">
                  <c:v>1.3168967319958353E-2</c:v>
                </c:pt>
                <c:pt idx="671">
                  <c:v>-2.2229611827603336E-2</c:v>
                </c:pt>
                <c:pt idx="672">
                  <c:v>1.7566552682233991E-2</c:v>
                </c:pt>
                <c:pt idx="673">
                  <c:v>1.1024473838403848E-2</c:v>
                </c:pt>
                <c:pt idx="674">
                  <c:v>-1.6839773844234521E-2</c:v>
                </c:pt>
                <c:pt idx="675">
                  <c:v>1.7768767042642773E-2</c:v>
                </c:pt>
                <c:pt idx="676">
                  <c:v>1.0514293233381766E-2</c:v>
                </c:pt>
                <c:pt idx="677">
                  <c:v>-6.2217309707094017E-3</c:v>
                </c:pt>
                <c:pt idx="678">
                  <c:v>-3.1786720041545743E-2</c:v>
                </c:pt>
                <c:pt idx="679">
                  <c:v>1.1495658146558216E-2</c:v>
                </c:pt>
                <c:pt idx="680">
                  <c:v>-5.8561912237232562E-3</c:v>
                </c:pt>
                <c:pt idx="681">
                  <c:v>0.99114140983134036</c:v>
                </c:pt>
                <c:pt idx="682">
                  <c:v>-0.5004232147228308</c:v>
                </c:pt>
                <c:pt idx="683">
                  <c:v>-5.9571046531868184E-3</c:v>
                </c:pt>
                <c:pt idx="684">
                  <c:v>2.5660586493556958E-2</c:v>
                </c:pt>
                <c:pt idx="685">
                  <c:v>-5.9571046531855677E-3</c:v>
                </c:pt>
                <c:pt idx="686">
                  <c:v>-1.6040046240074372E-2</c:v>
                </c:pt>
                <c:pt idx="687">
                  <c:v>-7.1903201300403848E-3</c:v>
                </c:pt>
                <c:pt idx="688">
                  <c:v>-1.6755952753560673E-2</c:v>
                </c:pt>
                <c:pt idx="689">
                  <c:v>#N/A</c:v>
                </c:pt>
                <c:pt idx="690">
                  <c:v>#N/A</c:v>
                </c:pt>
                <c:pt idx="691">
                  <c:v>4.1184383245493145E-2</c:v>
                </c:pt>
                <c:pt idx="692">
                  <c:v>-2.7425385455695471E-2</c:v>
                </c:pt>
                <c:pt idx="693">
                  <c:v>-2.7430596289547457E-2</c:v>
                </c:pt>
                <c:pt idx="694">
                  <c:v>6.5076192096435188E-3</c:v>
                </c:pt>
                <c:pt idx="695">
                  <c:v>-1.6633891444967928E-2</c:v>
                </c:pt>
                <c:pt idx="696">
                  <c:v>-2.2154183953896199E-4</c:v>
                </c:pt>
                <c:pt idx="697">
                  <c:v>1.1187941094205577E-2</c:v>
                </c:pt>
                <c:pt idx="698">
                  <c:v>7.0280381931804676E-3</c:v>
                </c:pt>
                <c:pt idx="699">
                  <c:v>-8.7016936430675453E-3</c:v>
                </c:pt>
                <c:pt idx="700">
                  <c:v>-6.611334542510088E-3</c:v>
                </c:pt>
                <c:pt idx="701">
                  <c:v>1.7117119930594143E-2</c:v>
                </c:pt>
                <c:pt idx="702">
                  <c:v>1.390940956815716E-2</c:v>
                </c:pt>
                <c:pt idx="703">
                  <c:v>-9.1956059843155222E-3</c:v>
                </c:pt>
                <c:pt idx="704">
                  <c:v>6.0271084064624364E-3</c:v>
                </c:pt>
                <c:pt idx="705">
                  <c:v>1.7357365860325207E-2</c:v>
                </c:pt>
                <c:pt idx="706">
                  <c:v>-2.2704038243817092E-4</c:v>
                </c:pt>
                <c:pt idx="707">
                  <c:v>-5.6412654927948933E-2</c:v>
                </c:pt>
                <c:pt idx="708">
                  <c:v>-1.1023173289869336E-2</c:v>
                </c:pt>
                <c:pt idx="709">
                  <c:v>1.1380044943466438E-2</c:v>
                </c:pt>
                <c:pt idx="710">
                  <c:v>1.1445069817111858E-2</c:v>
                </c:pt>
                <c:pt idx="711">
                  <c:v>1.1510842057387116E-2</c:v>
                </c:pt>
                <c:pt idx="712">
                  <c:v>3.4366244820584382E-2</c:v>
                </c:pt>
                <c:pt idx="713">
                  <c:v>5.6362334933642046E-3</c:v>
                </c:pt>
                <c:pt idx="714">
                  <c:v>-1.1542842652323594E-2</c:v>
                </c:pt>
                <c:pt idx="715">
                  <c:v>-1.1476507389928926E-2</c:v>
                </c:pt>
                <c:pt idx="716">
                  <c:v>6.0271084064624295E-3</c:v>
                </c:pt>
                <c:pt idx="717">
                  <c:v>3.041922777779086E-2</c:v>
                </c:pt>
                <c:pt idx="718">
                  <c:v>-5.921949517904865E-3</c:v>
                </c:pt>
                <c:pt idx="719">
                  <c:v>1.7847548896121536E-4</c:v>
                </c:pt>
                <c:pt idx="720">
                  <c:v>-2.5378403607339044E-2</c:v>
                </c:pt>
                <c:pt idx="721">
                  <c:v>2.122805359670509E-4</c:v>
                </c:pt>
                <c:pt idx="722">
                  <c:v>2.1547357649310962E-2</c:v>
                </c:pt>
                <c:pt idx="723">
                  <c:v>-1.8612578418277517E-3</c:v>
                </c:pt>
                <c:pt idx="724">
                  <c:v>-1.2569597155722784E-2</c:v>
                </c:pt>
                <c:pt idx="725">
                  <c:v>6.0271084064655927E-3</c:v>
                </c:pt>
                <c:pt idx="726">
                  <c:v>2.0549759156526032E-2</c:v>
                </c:pt>
                <c:pt idx="727">
                  <c:v>-2.5990631283138381E-2</c:v>
                </c:pt>
                <c:pt idx="728">
                  <c:v>6.0271084064673301E-3</c:v>
                </c:pt>
                <c:pt idx="729">
                  <c:v>1.9802408614824848E-2</c:v>
                </c:pt>
                <c:pt idx="730">
                  <c:v>1.6055836380953224E-2</c:v>
                </c:pt>
                <c:pt idx="731">
                  <c:v>1.5927777398557805E-2</c:v>
                </c:pt>
                <c:pt idx="732">
                  <c:v>1.5801745011460193E-2</c:v>
                </c:pt>
                <c:pt idx="733">
                  <c:v>1.5677691489523984E-2</c:v>
                </c:pt>
                <c:pt idx="734">
                  <c:v>2.0914180342424267E-2</c:v>
                </c:pt>
                <c:pt idx="735">
                  <c:v>-5.1892692220147354E-3</c:v>
                </c:pt>
                <c:pt idx="736">
                  <c:v>-1.7482492652016641E-2</c:v>
                </c:pt>
                <c:pt idx="737">
                  <c:v>-1.725469200433636E-2</c:v>
                </c:pt>
                <c:pt idx="738">
                  <c:v>-2.3532531683746676E-2</c:v>
                </c:pt>
                <c:pt idx="739">
                  <c:v>6.0720787260445256E-3</c:v>
                </c:pt>
                <c:pt idx="740">
                  <c:v>-1.1747400311642779E-2</c:v>
                </c:pt>
                <c:pt idx="741">
                  <c:v>-1.3492862938640326E-2</c:v>
                </c:pt>
                <c:pt idx="742">
                  <c:v>4.0562657737684528E-3</c:v>
                </c:pt>
                <c:pt idx="743">
                  <c:v>3.4389777871799976E-2</c:v>
                </c:pt>
                <c:pt idx="744">
                  <c:v>-1.7375669398721271E-2</c:v>
                </c:pt>
                <c:pt idx="745">
                  <c:v>2.0976090650904767E-2</c:v>
                </c:pt>
                <c:pt idx="746">
                  <c:v>-3.9763155593428294E-2</c:v>
                </c:pt>
                <c:pt idx="747">
                  <c:v>-2.2230185385099931E-2</c:v>
                </c:pt>
                <c:pt idx="748">
                  <c:v>-7.9557768611119052E-3</c:v>
                </c:pt>
                <c:pt idx="749">
                  <c:v>1.1302488471992929E-2</c:v>
                </c:pt>
                <c:pt idx="750">
                  <c:v>3.187375728282212E-4</c:v>
                </c:pt>
                <c:pt idx="751">
                  <c:v>-5.0595890154838015E-3</c:v>
                </c:pt>
                <c:pt idx="752">
                  <c:v>-1.7232612769025556E-3</c:v>
                </c:pt>
                <c:pt idx="753">
                  <c:v>9.0592179019453236E-3</c:v>
                </c:pt>
                <c:pt idx="754">
                  <c:v>-2.1853706026150388E-2</c:v>
                </c:pt>
                <c:pt idx="755">
                  <c:v>4.4531582448874052E-4</c:v>
                </c:pt>
                <c:pt idx="756">
                  <c:v>9.9053115712454121E-3</c:v>
                </c:pt>
                <c:pt idx="757">
                  <c:v>-7.3147084943626676E-3</c:v>
                </c:pt>
                <c:pt idx="758">
                  <c:v>8.5753103647915347E-3</c:v>
                </c:pt>
                <c:pt idx="759">
                  <c:v>-1.8831842688340018E-2</c:v>
                </c:pt>
                <c:pt idx="760">
                  <c:v>1.1721704506678461E-2</c:v>
                </c:pt>
                <c:pt idx="761">
                  <c:v>2.3049751310190033E-3</c:v>
                </c:pt>
                <c:pt idx="762">
                  <c:v>1.146781879965381E-2</c:v>
                </c:pt>
                <c:pt idx="763">
                  <c:v>5.7354822178768755E-3</c:v>
                </c:pt>
                <c:pt idx="764">
                  <c:v>-2.0970183457115384E-3</c:v>
                </c:pt>
                <c:pt idx="765">
                  <c:v>-2.4044162291206646E-3</c:v>
                </c:pt>
                <c:pt idx="766">
                  <c:v>1.9939660094068039E-2</c:v>
                </c:pt>
                <c:pt idx="767">
                  <c:v>4.634597097999385E-2</c:v>
                </c:pt>
                <c:pt idx="768">
                  <c:v>2.4731912937963806E-2</c:v>
                </c:pt>
                <c:pt idx="769">
                  <c:v>-1.6324533511872675E-2</c:v>
                </c:pt>
                <c:pt idx="770">
                  <c:v>9.5545130330103156E-3</c:v>
                </c:pt>
                <c:pt idx="771">
                  <c:v>-1.7318102232801214E-2</c:v>
                </c:pt>
                <c:pt idx="772">
                  <c:v>-5.1575821241790783E-2</c:v>
                </c:pt>
                <c:pt idx="773">
                  <c:v>6.1326684715909144E-2</c:v>
                </c:pt>
                <c:pt idx="774">
                  <c:v>-5.9408596797249401E-3</c:v>
                </c:pt>
                <c:pt idx="775">
                  <c:v>7.954438245612195E-3</c:v>
                </c:pt>
                <c:pt idx="776">
                  <c:v>-3.0022293717427331E-2</c:v>
                </c:pt>
                <c:pt idx="777">
                  <c:v>-1.2015038591185129E-2</c:v>
                </c:pt>
                <c:pt idx="778">
                  <c:v>-2.4183710973627412E-2</c:v>
                </c:pt>
                <c:pt idx="779">
                  <c:v>6.1646695435878937E-3</c:v>
                </c:pt>
                <c:pt idx="780">
                  <c:v>1.4769203166750502E-3</c:v>
                </c:pt>
                <c:pt idx="781">
                  <c:v>7.3431881597629985E-3</c:v>
                </c:pt>
                <c:pt idx="782">
                  <c:v>2.6458253646030609E-2</c:v>
                </c:pt>
                <c:pt idx="783">
                  <c:v>2.5550705642951956E-2</c:v>
                </c:pt>
                <c:pt idx="784">
                  <c:v>-3.8025365512356787E-2</c:v>
                </c:pt>
                <c:pt idx="785">
                  <c:v>7.0220351802635275E-3</c:v>
                </c:pt>
                <c:pt idx="786">
                  <c:v>4.9979110791667199E-3</c:v>
                </c:pt>
                <c:pt idx="787">
                  <c:v>-7.9818634040551388E-3</c:v>
                </c:pt>
                <c:pt idx="788">
                  <c:v>1.7879348893111616E-2</c:v>
                </c:pt>
                <c:pt idx="789">
                  <c:v>-1.4259078662183274E-3</c:v>
                </c:pt>
                <c:pt idx="790">
                  <c:v>4.9840577502306017E-3</c:v>
                </c:pt>
                <c:pt idx="791">
                  <c:v>7.2243636258328539E-2</c:v>
                </c:pt>
                <c:pt idx="792">
                  <c:v>-3.5606587409060003E-2</c:v>
                </c:pt>
                <c:pt idx="793">
                  <c:v>-5.5880147243315269E-2</c:v>
                </c:pt>
                <c:pt idx="794">
                  <c:v>1.8527620707033631E-2</c:v>
                </c:pt>
                <c:pt idx="795">
                  <c:v>2.536637774419661E-2</c:v>
                </c:pt>
                <c:pt idx="796">
                  <c:v>0.1125436660435631</c:v>
                </c:pt>
                <c:pt idx="797">
                  <c:v>2.9089066715735787E-2</c:v>
                </c:pt>
                <c:pt idx="798">
                  <c:v>-1.9087746436248748E-2</c:v>
                </c:pt>
                <c:pt idx="799">
                  <c:v>-1.4242471693835445E-2</c:v>
                </c:pt>
                <c:pt idx="800">
                  <c:v>-2.5826332631995623E-2</c:v>
                </c:pt>
                <c:pt idx="801">
                  <c:v>1.5820049628837492E-2</c:v>
                </c:pt>
                <c:pt idx="802">
                  <c:v>-7.5319486577998251E-2</c:v>
                </c:pt>
                <c:pt idx="803">
                  <c:v>5.1433769531240355E-2</c:v>
                </c:pt>
                <c:pt idx="804">
                  <c:v>-4.5409334810673593E-2</c:v>
                </c:pt>
                <c:pt idx="805">
                  <c:v>-6.024290722883548E-3</c:v>
                </c:pt>
                <c:pt idx="806">
                  <c:v>-1.7960637993699714E-2</c:v>
                </c:pt>
                <c:pt idx="807">
                  <c:v>-5.9404633990413562E-2</c:v>
                </c:pt>
                <c:pt idx="808">
                  <c:v>4.2587674237417765E-2</c:v>
                </c:pt>
                <c:pt idx="809">
                  <c:v>-4.3182929635959932E-2</c:v>
                </c:pt>
                <c:pt idx="810">
                  <c:v>-3.5682994499764288E-2</c:v>
                </c:pt>
                <c:pt idx="811">
                  <c:v>6.027108406462328E-3</c:v>
                </c:pt>
                <c:pt idx="812">
                  <c:v>2.6242013815226166E-2</c:v>
                </c:pt>
                <c:pt idx="813">
                  <c:v>7.5194089278935667E-3</c:v>
                </c:pt>
                <c:pt idx="814">
                  <c:v>4.7015160608725681E-2</c:v>
                </c:pt>
                <c:pt idx="815">
                  <c:v>1.0142808461302517E-2</c:v>
                </c:pt>
                <c:pt idx="816">
                  <c:v>3.6373322620296869E-2</c:v>
                </c:pt>
                <c:pt idx="817">
                  <c:v>-8.2671662209271662E-2</c:v>
                </c:pt>
                <c:pt idx="818">
                  <c:v>-5.7337754501824274E-2</c:v>
                </c:pt>
                <c:pt idx="819">
                  <c:v>3.1216705665271342E-2</c:v>
                </c:pt>
                <c:pt idx="820">
                  <c:v>3.1945592605020695E-2</c:v>
                </c:pt>
                <c:pt idx="821">
                  <c:v>-1.6651528420974792E-2</c:v>
                </c:pt>
                <c:pt idx="822">
                  <c:v>-2.8677577350311574E-2</c:v>
                </c:pt>
                <c:pt idx="823">
                  <c:v>-3.6131976708756175E-2</c:v>
                </c:pt>
                <c:pt idx="824">
                  <c:v>1.0172482325709371E-2</c:v>
                </c:pt>
                <c:pt idx="825">
                  <c:v>7.2853348424010173E-2</c:v>
                </c:pt>
                <c:pt idx="826">
                  <c:v>-0.10163799931526436</c:v>
                </c:pt>
                <c:pt idx="827">
                  <c:v>-7.5995295581135852E-2</c:v>
                </c:pt>
                <c:pt idx="828">
                  <c:v>5.7411278495520086E-2</c:v>
                </c:pt>
                <c:pt idx="829">
                  <c:v>-9.4916289298050613E-2</c:v>
                </c:pt>
                <c:pt idx="830">
                  <c:v>8.1006140889553976E-2</c:v>
                </c:pt>
                <c:pt idx="831">
                  <c:v>6.216770007012442E-2</c:v>
                </c:pt>
                <c:pt idx="832">
                  <c:v>8.3928135462271583E-2</c:v>
                </c:pt>
                <c:pt idx="833">
                  <c:v>-3.1300000848335299E-2</c:v>
                </c:pt>
                <c:pt idx="834">
                  <c:v>-3.1398387538094902E-2</c:v>
                </c:pt>
                <c:pt idx="835">
                  <c:v>-0.10607779269791519</c:v>
                </c:pt>
                <c:pt idx="836">
                  <c:v>1.6985241581928993E-2</c:v>
                </c:pt>
                <c:pt idx="837">
                  <c:v>-3.1664611466422528E-2</c:v>
                </c:pt>
                <c:pt idx="838">
                  <c:v>4.4249367071709268E-3</c:v>
                </c:pt>
                <c:pt idx="839">
                  <c:v>7.5995792187654981E-2</c:v>
                </c:pt>
                <c:pt idx="840">
                  <c:v>-1.626446608145506E-2</c:v>
                </c:pt>
                <c:pt idx="841">
                  <c:v>1.3070525646526268E-2</c:v>
                </c:pt>
                <c:pt idx="842">
                  <c:v>-3.3372791639116203E-2</c:v>
                </c:pt>
                <c:pt idx="843">
                  <c:v>-3.1325946915387623E-3</c:v>
                </c:pt>
                <c:pt idx="844">
                  <c:v>0.10943875233766223</c:v>
                </c:pt>
                <c:pt idx="845">
                  <c:v>3.2225801839066905E-2</c:v>
                </c:pt>
                <c:pt idx="846">
                  <c:v>4.0628679957978253E-2</c:v>
                </c:pt>
                <c:pt idx="847">
                  <c:v>3.209396969968862E-2</c:v>
                </c:pt>
                <c:pt idx="848">
                  <c:v>1.3584913334042943E-2</c:v>
                </c:pt>
                <c:pt idx="849">
                  <c:v>-2.0775474927334649E-2</c:v>
                </c:pt>
                <c:pt idx="850">
                  <c:v>-7.2357515056400805E-3</c:v>
                </c:pt>
                <c:pt idx="851">
                  <c:v>9.1472639689378615E-3</c:v>
                </c:pt>
                <c:pt idx="852">
                  <c:v>-1.929871002820659E-2</c:v>
                </c:pt>
                <c:pt idx="853">
                  <c:v>-0.10406286632795865</c:v>
                </c:pt>
                <c:pt idx="854">
                  <c:v>-3.1562376375200069E-2</c:v>
                </c:pt>
                <c:pt idx="855">
                  <c:v>1.8722022981403869E-2</c:v>
                </c:pt>
                <c:pt idx="856">
                  <c:v>0.11034026473593983</c:v>
                </c:pt>
                <c:pt idx="857">
                  <c:v>1.4751985117188145E-2</c:v>
                </c:pt>
                <c:pt idx="858">
                  <c:v>5.5657238889949114E-3</c:v>
                </c:pt>
                <c:pt idx="859">
                  <c:v>-1.6192387924109607E-2</c:v>
                </c:pt>
                <c:pt idx="860">
                  <c:v>-4.8477333657412781E-2</c:v>
                </c:pt>
                <c:pt idx="861">
                  <c:v>9.2681202246560415E-3</c:v>
                </c:pt>
                <c:pt idx="862">
                  <c:v>2.0011105505720096E-2</c:v>
                </c:pt>
                <c:pt idx="863">
                  <c:v>6.3703723314217295E-2</c:v>
                </c:pt>
                <c:pt idx="864">
                  <c:v>8.9248116418332284E-3</c:v>
                </c:pt>
                <c:pt idx="865">
                  <c:v>-9.7917858776584276E-3</c:v>
                </c:pt>
                <c:pt idx="866">
                  <c:v>1.2768695878416713E-2</c:v>
                </c:pt>
                <c:pt idx="867">
                  <c:v>2.2346913704861158E-3</c:v>
                </c:pt>
                <c:pt idx="868">
                  <c:v>-3.3134678658096862E-2</c:v>
                </c:pt>
                <c:pt idx="869">
                  <c:v>-1.7217573617787266E-2</c:v>
                </c:pt>
                <c:pt idx="870">
                  <c:v>-2.1646428198958161E-2</c:v>
                </c:pt>
                <c:pt idx="871">
                  <c:v>-3.7422608254843844E-2</c:v>
                </c:pt>
                <c:pt idx="872">
                  <c:v>9.320271573661677E-3</c:v>
                </c:pt>
                <c:pt idx="873">
                  <c:v>2.3721188395594235E-2</c:v>
                </c:pt>
                <c:pt idx="874">
                  <c:v>3.1326439646747417E-2</c:v>
                </c:pt>
                <c:pt idx="875">
                  <c:v>-8.645679067432598E-4</c:v>
                </c:pt>
                <c:pt idx="876">
                  <c:v>1.7236320129566753E-2</c:v>
                </c:pt>
                <c:pt idx="877">
                  <c:v>-2.6783576572167827E-2</c:v>
                </c:pt>
                <c:pt idx="878">
                  <c:v>-1.8475629351457586E-2</c:v>
                </c:pt>
                <c:pt idx="879">
                  <c:v>-2.8365292569860666E-2</c:v>
                </c:pt>
                <c:pt idx="880">
                  <c:v>-3.459788672482017E-2</c:v>
                </c:pt>
                <c:pt idx="881">
                  <c:v>-4.93764518336463E-4</c:v>
                </c:pt>
                <c:pt idx="882">
                  <c:v>2.2190014020899235E-2</c:v>
                </c:pt>
                <c:pt idx="883">
                  <c:v>2.2329089096662973E-2</c:v>
                </c:pt>
                <c:pt idx="884">
                  <c:v>2.3117470675505059E-2</c:v>
                </c:pt>
                <c:pt idx="885">
                  <c:v>1.6751147004374169E-2</c:v>
                </c:pt>
                <c:pt idx="886">
                  <c:v>-9.0583661000962629E-3</c:v>
                </c:pt>
                <c:pt idx="887">
                  <c:v>-2.450769055764411E-2</c:v>
                </c:pt>
                <c:pt idx="888">
                  <c:v>5.2529811396046983E-2</c:v>
                </c:pt>
                <c:pt idx="889">
                  <c:v>3.6672726289796606E-2</c:v>
                </c:pt>
                <c:pt idx="890">
                  <c:v>6.4868053595993416E-3</c:v>
                </c:pt>
                <c:pt idx="891">
                  <c:v>-1.8637579062745022E-2</c:v>
                </c:pt>
                <c:pt idx="892">
                  <c:v>-9.2685768213647581E-3</c:v>
                </c:pt>
                <c:pt idx="893">
                  <c:v>-2.3308315754860323E-2</c:v>
                </c:pt>
                <c:pt idx="894">
                  <c:v>-1.0486727267949176E-2</c:v>
                </c:pt>
                <c:pt idx="895">
                  <c:v>1.0807193306533359E-2</c:v>
                </c:pt>
                <c:pt idx="896">
                  <c:v>4.0776672896350126E-2</c:v>
                </c:pt>
                <c:pt idx="897">
                  <c:v>2.8504056512383131E-3</c:v>
                </c:pt>
                <c:pt idx="898">
                  <c:v>-2.1914197747399233E-2</c:v>
                </c:pt>
                <c:pt idx="899">
                  <c:v>1.0696266998992014E-2</c:v>
                </c:pt>
                <c:pt idx="900">
                  <c:v>-5.8821274187636097E-3</c:v>
                </c:pt>
                <c:pt idx="901">
                  <c:v>6.3664902572262691E-2</c:v>
                </c:pt>
                <c:pt idx="902">
                  <c:v>-3.0858884159319065E-2</c:v>
                </c:pt>
                <c:pt idx="903">
                  <c:v>-7.9067339301648706E-2</c:v>
                </c:pt>
                <c:pt idx="904">
                  <c:v>-3.8247232771890807E-2</c:v>
                </c:pt>
                <c:pt idx="905">
                  <c:v>-2.5905572275833652E-3</c:v>
                </c:pt>
                <c:pt idx="906">
                  <c:v>4.9028905459705896E-2</c:v>
                </c:pt>
                <c:pt idx="907">
                  <c:v>5.7533367537161671E-2</c:v>
                </c:pt>
                <c:pt idx="908">
                  <c:v>-1.917393893718549E-2</c:v>
                </c:pt>
                <c:pt idx="909">
                  <c:v>1.0845258768606241E-2</c:v>
                </c:pt>
                <c:pt idx="910">
                  <c:v>-1.7405007445144022E-2</c:v>
                </c:pt>
                <c:pt idx="911">
                  <c:v>-1.7254623444385657E-2</c:v>
                </c:pt>
                <c:pt idx="912">
                  <c:v>-1.7106815899728605E-2</c:v>
                </c:pt>
                <c:pt idx="913">
                  <c:v>-1.6961519161781336E-2</c:v>
                </c:pt>
                <c:pt idx="914">
                  <c:v>-1.6818669792745784E-2</c:v>
                </c:pt>
                <c:pt idx="915">
                  <c:v>1.7729376666567832E-3</c:v>
                </c:pt>
                <c:pt idx="916">
                  <c:v>-1.0121652220853183E-2</c:v>
                </c:pt>
                <c:pt idx="917">
                  <c:v>1.7908514586403173E-3</c:v>
                </c:pt>
                <c:pt idx="918">
                  <c:v>-1.0104403379936889E-2</c:v>
                </c:pt>
                <c:pt idx="919">
                  <c:v>1.8086150176726276E-3</c:v>
                </c:pt>
                <c:pt idx="920">
                  <c:v>-1.008729799592129E-2</c:v>
                </c:pt>
                <c:pt idx="921">
                  <c:v>1.4535449886083482E-2</c:v>
                </c:pt>
                <c:pt idx="922">
                  <c:v>3.8932213057658531E-2</c:v>
                </c:pt>
                <c:pt idx="923">
                  <c:v>3.0569284040578622E-2</c:v>
                </c:pt>
                <c:pt idx="924">
                  <c:v>-1.0202622590616862E-2</c:v>
                </c:pt>
                <c:pt idx="925">
                  <c:v>1.1909117130042736E-2</c:v>
                </c:pt>
                <c:pt idx="926">
                  <c:v>-1.6877320175281957E-2</c:v>
                </c:pt>
                <c:pt idx="927">
                  <c:v>-2.5076411473529642E-2</c:v>
                </c:pt>
                <c:pt idx="928">
                  <c:v>-1.6608850979330625E-2</c:v>
                </c:pt>
                <c:pt idx="929">
                  <c:v>-1.6471856184776496E-2</c:v>
                </c:pt>
                <c:pt idx="930">
                  <c:v>1.8610229610427737E-3</c:v>
                </c:pt>
                <c:pt idx="931">
                  <c:v>-1.0036824909040096E-2</c:v>
                </c:pt>
                <c:pt idx="932">
                  <c:v>1.8782040983194401E-3</c:v>
                </c:pt>
                <c:pt idx="933">
                  <c:v>-1.0020275820994868E-2</c:v>
                </c:pt>
                <c:pt idx="934">
                  <c:v>1.8952441059419004E-3</c:v>
                </c:pt>
                <c:pt idx="935">
                  <c:v>8.2605058176535035E-3</c:v>
                </c:pt>
                <c:pt idx="936">
                  <c:v>8.2947136166008958E-3</c:v>
                </c:pt>
                <c:pt idx="937">
                  <c:v>-8.6417631531977013E-3</c:v>
                </c:pt>
                <c:pt idx="938">
                  <c:v>3.3001241791423565E-3</c:v>
                </c:pt>
                <c:pt idx="939">
                  <c:v>8.3065347457515828E-3</c:v>
                </c:pt>
                <c:pt idx="940">
                  <c:v>8.3411256282279814E-3</c:v>
                </c:pt>
                <c:pt idx="941">
                  <c:v>8.3760058088815943E-3</c:v>
                </c:pt>
                <c:pt idx="942">
                  <c:v>8.4111789322366595E-3</c:v>
                </c:pt>
                <c:pt idx="943">
                  <c:v>1.2717256969540987E-2</c:v>
                </c:pt>
                <c:pt idx="944">
                  <c:v>1.8995210215163441E-2</c:v>
                </c:pt>
                <c:pt idx="945">
                  <c:v>-3.300981925179599E-2</c:v>
                </c:pt>
                <c:pt idx="946">
                  <c:v>8.4452400520753212E-3</c:v>
                </c:pt>
                <c:pt idx="947">
                  <c:v>-1.9113363536804047E-2</c:v>
                </c:pt>
                <c:pt idx="948">
                  <c:v>8.5170606185215134E-3</c:v>
                </c:pt>
                <c:pt idx="949">
                  <c:v>8.5534309437988211E-3</c:v>
                </c:pt>
                <c:pt idx="950">
                  <c:v>8.590113224941829E-3</c:v>
                </c:pt>
                <c:pt idx="951">
                  <c:v>6.6885940814744652E-2</c:v>
                </c:pt>
                <c:pt idx="952">
                  <c:v>-8.4916177591301423E-3</c:v>
                </c:pt>
                <c:pt idx="953">
                  <c:v>-8.4556626987680565E-3</c:v>
                </c:pt>
                <c:pt idx="954">
                  <c:v>-8.4200108352022757E-3</c:v>
                </c:pt>
                <c:pt idx="955">
                  <c:v>-8.3846583493978784E-3</c:v>
                </c:pt>
                <c:pt idx="956">
                  <c:v>-3.2546743990266108E-2</c:v>
                </c:pt>
                <c:pt idx="957">
                  <c:v>-1.4658048228858323E-2</c:v>
                </c:pt>
                <c:pt idx="958">
                  <c:v>4.9571516838075563E-2</c:v>
                </c:pt>
                <c:pt idx="959">
                  <c:v>3.2352316777417865E-2</c:v>
                </c:pt>
                <c:pt idx="960">
                  <c:v>-8.4916177591284892E-3</c:v>
                </c:pt>
                <c:pt idx="961">
                  <c:v>-8.4556626987697878E-3</c:v>
                </c:pt>
                <c:pt idx="962">
                  <c:v>-8.4200108352010285E-3</c:v>
                </c:pt>
                <c:pt idx="963">
                  <c:v>-8.3846583494003053E-3</c:v>
                </c:pt>
                <c:pt idx="964">
                  <c:v>-8.3496014861951778E-3</c:v>
                </c:pt>
                <c:pt idx="965">
                  <c:v>1.8860391357755503E-2</c:v>
                </c:pt>
                <c:pt idx="966">
                  <c:v>-3.0149124220852055E-2</c:v>
                </c:pt>
                <c:pt idx="967">
                  <c:v>-3.1053688165923941E-2</c:v>
                </c:pt>
                <c:pt idx="968">
                  <c:v>4.6986047798424677E-2</c:v>
                </c:pt>
                <c:pt idx="969">
                  <c:v>3.218927381813274E-2</c:v>
                </c:pt>
                <c:pt idx="970">
                  <c:v>-4.4748826849315616E-2</c:v>
                </c:pt>
                <c:pt idx="971">
                  <c:v>-3.1053688165927729E-2</c:v>
                </c:pt>
                <c:pt idx="972">
                  <c:v>2.0830587243097883E-2</c:v>
                </c:pt>
                <c:pt idx="973">
                  <c:v>3.392399314612702E-2</c:v>
                </c:pt>
                <c:pt idx="974">
                  <c:v>-3.0050978749286077E-2</c:v>
                </c:pt>
                <c:pt idx="975">
                  <c:v>-3.0902446679245157E-2</c:v>
                </c:pt>
                <c:pt idx="976">
                  <c:v>8.2031333003096518E-3</c:v>
                </c:pt>
                <c:pt idx="977">
                  <c:v>4.6986047798427147E-2</c:v>
                </c:pt>
                <c:pt idx="978">
                  <c:v>3.2189273818133197E-2</c:v>
                </c:pt>
                <c:pt idx="979">
                  <c:v>-4.4748826849318517E-2</c:v>
                </c:pt>
                <c:pt idx="980">
                  <c:v>-3.1053688165924808E-2</c:v>
                </c:pt>
                <c:pt idx="981">
                  <c:v>2.5098700251238341E-2</c:v>
                </c:pt>
                <c:pt idx="982">
                  <c:v>4.2767154718989002E-2</c:v>
                </c:pt>
                <c:pt idx="983">
                  <c:v>1.0992120824012913E-2</c:v>
                </c:pt>
                <c:pt idx="984">
                  <c:v>-8.4556626987669897E-3</c:v>
                </c:pt>
                <c:pt idx="985">
                  <c:v>-8.4200108352035421E-3</c:v>
                </c:pt>
                <c:pt idx="986">
                  <c:v>-2.4626674332473144E-2</c:v>
                </c:pt>
                <c:pt idx="987">
                  <c:v>1.0286756799078534E-2</c:v>
                </c:pt>
                <c:pt idx="988">
                  <c:v>-1.7621348248600943E-3</c:v>
                </c:pt>
                <c:pt idx="989">
                  <c:v>-3.6614005396238714E-2</c:v>
                </c:pt>
                <c:pt idx="990">
                  <c:v>-2.2813511149841269E-2</c:v>
                </c:pt>
                <c:pt idx="991">
                  <c:v>8.2368666054671129E-3</c:v>
                </c:pt>
                <c:pt idx="992">
                  <c:v>8.2708784955576008E-3</c:v>
                </c:pt>
                <c:pt idx="993">
                  <c:v>8.3051724359106734E-3</c:v>
                </c:pt>
                <c:pt idx="994">
                  <c:v>2.1094069794563814E-2</c:v>
                </c:pt>
                <c:pt idx="995">
                  <c:v>-2.2063535870956125E-2</c:v>
                </c:pt>
                <c:pt idx="996">
                  <c:v>-2.281351114983849E-2</c:v>
                </c:pt>
                <c:pt idx="997">
                  <c:v>8.236866605465222E-3</c:v>
                </c:pt>
                <c:pt idx="998">
                  <c:v>1.2451520417184283E-2</c:v>
                </c:pt>
                <c:pt idx="999">
                  <c:v>1.2515892134634424E-2</c:v>
                </c:pt>
                <c:pt idx="1000">
                  <c:v>8.3746206185013345E-3</c:v>
                </c:pt>
                <c:pt idx="1001">
                  <c:v>-2.2202161414630852E-2</c:v>
                </c:pt>
                <c:pt idx="1002">
                  <c:v>-1.0521016901791759E-2</c:v>
                </c:pt>
                <c:pt idx="1003">
                  <c:v>8.2708784955547263E-3</c:v>
                </c:pt>
                <c:pt idx="1004">
                  <c:v>1.6072326048019996E-2</c:v>
                </c:pt>
                <c:pt idx="1005">
                  <c:v>7.3722939552681124E-2</c:v>
                </c:pt>
                <c:pt idx="1006">
                  <c:v>-3.6171874978502036E-2</c:v>
                </c:pt>
                <c:pt idx="1007">
                  <c:v>-1.4310437739010549E-2</c:v>
                </c:pt>
                <c:pt idx="1008">
                  <c:v>7.4250068467000439E-3</c:v>
                </c:pt>
                <c:pt idx="1009">
                  <c:v>-2.946950654705666E-2</c:v>
                </c:pt>
                <c:pt idx="1010">
                  <c:v>-1.7323149841548837E-2</c:v>
                </c:pt>
                <c:pt idx="1011">
                  <c:v>7.7785194356283912E-3</c:v>
                </c:pt>
                <c:pt idx="1012">
                  <c:v>8.6382324404499916E-2</c:v>
                </c:pt>
                <c:pt idx="1013">
                  <c:v>-2.853576481246493E-2</c:v>
                </c:pt>
                <c:pt idx="1014">
                  <c:v>-1.6967343400239979E-2</c:v>
                </c:pt>
                <c:pt idx="1015">
                  <c:v>7.6595387024233404E-3</c:v>
                </c:pt>
                <c:pt idx="1016">
                  <c:v>-3.0930640964233425E-2</c:v>
                </c:pt>
                <c:pt idx="1017">
                  <c:v>-3.4582388626130618E-2</c:v>
                </c:pt>
                <c:pt idx="1018">
                  <c:v>7.3774247929879379E-3</c:v>
                </c:pt>
                <c:pt idx="1019">
                  <c:v>9.8359577760545602E-2</c:v>
                </c:pt>
                <c:pt idx="1020">
                  <c:v>-5.1260049373207536E-2</c:v>
                </c:pt>
                <c:pt idx="1021">
                  <c:v>-4.0103803662994895E-2</c:v>
                </c:pt>
                <c:pt idx="1022">
                  <c:v>7.0901674992513335E-3</c:v>
                </c:pt>
                <c:pt idx="1023">
                  <c:v>7.1153541319291394E-3</c:v>
                </c:pt>
                <c:pt idx="1024">
                  <c:v>7.1407203451240124E-3</c:v>
                </c:pt>
                <c:pt idx="1025">
                  <c:v>7.1662680663236037E-3</c:v>
                </c:pt>
                <c:pt idx="1026">
                  <c:v>2.1681752097275117E-2</c:v>
                </c:pt>
                <c:pt idx="1027">
                  <c:v>7.7131019895648831E-4</c:v>
                </c:pt>
                <c:pt idx="1028">
                  <c:v>-4.1766375952605413E-2</c:v>
                </c:pt>
                <c:pt idx="1029">
                  <c:v>-2.9203438818180761E-2</c:v>
                </c:pt>
                <c:pt idx="1030">
                  <c:v>7.0390841673570129E-3</c:v>
                </c:pt>
                <c:pt idx="1031">
                  <c:v>7.0639085421343919E-3</c:v>
                </c:pt>
                <c:pt idx="1032">
                  <c:v>7.0889086302801984E-3</c:v>
                </c:pt>
                <c:pt idx="1033">
                  <c:v>7.1140863040288042E-3</c:v>
                </c:pt>
                <c:pt idx="1034">
                  <c:v>-9.5017113268634455E-3</c:v>
                </c:pt>
                <c:pt idx="1035">
                  <c:v>2.4292642648335717E-3</c:v>
                </c:pt>
                <c:pt idx="1036">
                  <c:v>4.7854085227526395E-3</c:v>
                </c:pt>
                <c:pt idx="1037">
                  <c:v>1.563004971983974E-2</c:v>
                </c:pt>
                <c:pt idx="1038">
                  <c:v>-3.7909153976059477E-2</c:v>
                </c:pt>
                <c:pt idx="1039">
                  <c:v>1.8311393843569723E-2</c:v>
                </c:pt>
                <c:pt idx="1040">
                  <c:v>-2.3465818246125855E-2</c:v>
                </c:pt>
                <c:pt idx="1041">
                  <c:v>2.3584003665272258E-3</c:v>
                </c:pt>
                <c:pt idx="1042">
                  <c:v>-2.8903183081079864E-2</c:v>
                </c:pt>
                <c:pt idx="1043">
                  <c:v>7.8790887227287859E-2</c:v>
                </c:pt>
                <c:pt idx="1044">
                  <c:v>2.9190945811766324E-2</c:v>
                </c:pt>
                <c:pt idx="1045">
                  <c:v>-2.6730437712796176E-2</c:v>
                </c:pt>
                <c:pt idx="1046">
                  <c:v>-1.0262808922315821E-2</c:v>
                </c:pt>
                <c:pt idx="1047">
                  <c:v>1.8738156384706113E-2</c:v>
                </c:pt>
                <c:pt idx="1048">
                  <c:v>3.5975818944577589E-2</c:v>
                </c:pt>
                <c:pt idx="1049">
                  <c:v>1.3860456818230506E-2</c:v>
                </c:pt>
                <c:pt idx="1050">
                  <c:v>-7.9115441768186617E-3</c:v>
                </c:pt>
                <c:pt idx="1051">
                  <c:v>-7.8803245794021436E-3</c:v>
                </c:pt>
                <c:pt idx="1052">
                  <c:v>-1.0349675431689359E-2</c:v>
                </c:pt>
                <c:pt idx="1053">
                  <c:v>-7.8186187670377209E-3</c:v>
                </c:pt>
                <c:pt idx="1054">
                  <c:v>-7.7881268318332562E-3</c:v>
                </c:pt>
                <c:pt idx="1055">
                  <c:v>1.3966744159655087E-2</c:v>
                </c:pt>
                <c:pt idx="1056">
                  <c:v>-1.7383254926893923E-2</c:v>
                </c:pt>
                <c:pt idx="1057">
                  <c:v>-1.3437932345517637E-2</c:v>
                </c:pt>
                <c:pt idx="1058">
                  <c:v>7.7811247673840256E-3</c:v>
                </c:pt>
                <c:pt idx="1059">
                  <c:v>1.9742047213752459E-2</c:v>
                </c:pt>
                <c:pt idx="1060">
                  <c:v>4.6090988859328934E-2</c:v>
                </c:pt>
                <c:pt idx="1061">
                  <c:v>-3.7863722523698108E-2</c:v>
                </c:pt>
                <c:pt idx="1062">
                  <c:v>-2.4642234002585157E-2</c:v>
                </c:pt>
                <c:pt idx="1063">
                  <c:v>7.6620649281633584E-3</c:v>
                </c:pt>
                <c:pt idx="1064">
                  <c:v>7.6914869986463566E-3</c:v>
                </c:pt>
                <c:pt idx="1065">
                  <c:v>7.7211358996678763E-3</c:v>
                </c:pt>
                <c:pt idx="1066">
                  <c:v>-3.1912265847821635E-2</c:v>
                </c:pt>
                <c:pt idx="1067">
                  <c:v>-2.0405656816279576E-2</c:v>
                </c:pt>
                <c:pt idx="1068">
                  <c:v>3.4838810234480405E-2</c:v>
                </c:pt>
                <c:pt idx="1069">
                  <c:v>2.0934764667188733E-2</c:v>
                </c:pt>
                <c:pt idx="1070">
                  <c:v>-3.7158341430072905E-2</c:v>
                </c:pt>
                <c:pt idx="1071">
                  <c:v>-2.4068801537720053E-2</c:v>
                </c:pt>
                <c:pt idx="1072">
                  <c:v>7.5182676361952973E-3</c:v>
                </c:pt>
                <c:pt idx="1073">
                  <c:v>3.8858866952996188E-2</c:v>
                </c:pt>
                <c:pt idx="1074">
                  <c:v>2.489708098046681E-2</c:v>
                </c:pt>
                <c:pt idx="1075">
                  <c:v>-7.6980615147009875E-3</c:v>
                </c:pt>
                <c:pt idx="1076">
                  <c:v>-7.6685008780055354E-3</c:v>
                </c:pt>
                <c:pt idx="1077">
                  <c:v>-3.3443251237250525E-2</c:v>
                </c:pt>
                <c:pt idx="1078">
                  <c:v>-2.0306812794693652E-2</c:v>
                </c:pt>
                <c:pt idx="1079">
                  <c:v>7.5182676361934229E-3</c:v>
                </c:pt>
                <c:pt idx="1080">
                  <c:v>3.4838810234479795E-2</c:v>
                </c:pt>
                <c:pt idx="1081">
                  <c:v>2.0934764667188549E-2</c:v>
                </c:pt>
                <c:pt idx="1082">
                  <c:v>-7.6685008780024806E-3</c:v>
                </c:pt>
                <c:pt idx="1083">
                  <c:v>1.7797226157127456E-2</c:v>
                </c:pt>
                <c:pt idx="1084">
                  <c:v>5.6515300676231806E-3</c:v>
                </c:pt>
                <c:pt idx="1085">
                  <c:v>-7.7278509347703259E-3</c:v>
                </c:pt>
                <c:pt idx="1086">
                  <c:v>-7.6980615147012816E-3</c:v>
                </c:pt>
                <c:pt idx="1087">
                  <c:v>3.3816463407019735E-2</c:v>
                </c:pt>
                <c:pt idx="1088">
                  <c:v>-2.0405656816280433E-2</c:v>
                </c:pt>
                <c:pt idx="1089">
                  <c:v>7.5465936747813244E-3</c:v>
                </c:pt>
                <c:pt idx="1090">
                  <c:v>7.5751339645602359E-3</c:v>
                </c:pt>
                <c:pt idx="1091">
                  <c:v>1.9211385653103673E-2</c:v>
                </c:pt>
                <c:pt idx="1092">
                  <c:v>5.4733844001340921E-3</c:v>
                </c:pt>
                <c:pt idx="1093">
                  <c:v>-7.6100554926975929E-3</c:v>
                </c:pt>
                <c:pt idx="1094">
                  <c:v>-7.5811656123754619E-3</c:v>
                </c:pt>
                <c:pt idx="1095">
                  <c:v>-3.3073569521070614E-2</c:v>
                </c:pt>
                <c:pt idx="1096">
                  <c:v>-2.0014666991438196E-2</c:v>
                </c:pt>
                <c:pt idx="1097">
                  <c:v>7.4345511705701077E-3</c:v>
                </c:pt>
                <c:pt idx="1098">
                  <c:v>2.4892035088452991E-2</c:v>
                </c:pt>
                <c:pt idx="1099">
                  <c:v>3.687300403788344E-2</c:v>
                </c:pt>
                <c:pt idx="1100">
                  <c:v>-2.4334547715025606E-2</c:v>
                </c:pt>
                <c:pt idx="1101">
                  <c:v>6.0271084064622117E-3</c:v>
                </c:pt>
                <c:pt idx="1102">
                  <c:v>1.638530145405465E-3</c:v>
                </c:pt>
                <c:pt idx="1103">
                  <c:v>-5.4548555881550193E-3</c:v>
                </c:pt>
                <c:pt idx="1104">
                  <c:v>2.6984511990942497E-2</c:v>
                </c:pt>
                <c:pt idx="1105">
                  <c:v>-1.7107480512759073E-2</c:v>
                </c:pt>
                <c:pt idx="1106">
                  <c:v>6.0271084064614303E-3</c:v>
                </c:pt>
                <c:pt idx="1107">
                  <c:v>7.3710405337823109E-2</c:v>
                </c:pt>
                <c:pt idx="1108">
                  <c:v>-1.5148695543088942E-2</c:v>
                </c:pt>
                <c:pt idx="1109">
                  <c:v>-7.540085698506456E-3</c:v>
                </c:pt>
                <c:pt idx="1110">
                  <c:v>-7.5117236354351503E-3</c:v>
                </c:pt>
                <c:pt idx="1111">
                  <c:v>-7.4835741408165899E-3</c:v>
                </c:pt>
                <c:pt idx="1112">
                  <c:v>-7.4556348338354617E-3</c:v>
                </c:pt>
                <c:pt idx="1113">
                  <c:v>-7.4279033690850555E-3</c:v>
                </c:pt>
                <c:pt idx="1114">
                  <c:v>-7.400377435941791E-3</c:v>
                </c:pt>
                <c:pt idx="1115">
                  <c:v>-7.3730547578945461E-3</c:v>
                </c:pt>
                <c:pt idx="1116">
                  <c:v>-7.3459330919255746E-3</c:v>
                </c:pt>
                <c:pt idx="1117">
                  <c:v>-7.3190102279134328E-3</c:v>
                </c:pt>
                <c:pt idx="1118">
                  <c:v>-7.2922839880101512E-3</c:v>
                </c:pt>
                <c:pt idx="1119">
                  <c:v>-7.2657522260541367E-3</c:v>
                </c:pt>
                <c:pt idx="1120">
                  <c:v>-5.1672178719841769E-2</c:v>
                </c:pt>
                <c:pt idx="1121">
                  <c:v>-7.2132637064437318E-3</c:v>
                </c:pt>
                <c:pt idx="1122">
                  <c:v>-7.1873028098454203E-3</c:v>
                </c:pt>
                <c:pt idx="1123">
                  <c:v>2.4530178695968824E-2</c:v>
                </c:pt>
                <c:pt idx="1124">
                  <c:v>1.2300929209742351E-2</c:v>
                </c:pt>
                <c:pt idx="1125">
                  <c:v>-7.2922839880044847E-3</c:v>
                </c:pt>
                <c:pt idx="1126">
                  <c:v>1.721123090962012E-2</c:v>
                </c:pt>
                <c:pt idx="1127">
                  <c:v>5.0740206489720196E-3</c:v>
                </c:pt>
                <c:pt idx="1128">
                  <c:v>-7.3459330919241651E-3</c:v>
                </c:pt>
                <c:pt idx="1129">
                  <c:v>-7.3190102279139177E-3</c:v>
                </c:pt>
                <c:pt idx="1130">
                  <c:v>3.6353807805215931E-2</c:v>
                </c:pt>
                <c:pt idx="1131">
                  <c:v>5.1150248197955987E-3</c:v>
                </c:pt>
                <c:pt idx="1132">
                  <c:v>-7.3730547578936233E-3</c:v>
                </c:pt>
                <c:pt idx="1133">
                  <c:v>1.353886278390086E-2</c:v>
                </c:pt>
                <c:pt idx="1134">
                  <c:v>1.4479616351210729E-3</c:v>
                </c:pt>
                <c:pt idx="1135">
                  <c:v>-7.400377435942955E-3</c:v>
                </c:pt>
                <c:pt idx="1136">
                  <c:v>-7.3730547578912831E-3</c:v>
                </c:pt>
                <c:pt idx="1137">
                  <c:v>-7.3459330919275105E-3</c:v>
                </c:pt>
                <c:pt idx="1138">
                  <c:v>-7.3190102279138622E-3</c:v>
                </c:pt>
                <c:pt idx="1139">
                  <c:v>3.6890227321497215E-2</c:v>
                </c:pt>
                <c:pt idx="1140">
                  <c:v>-6.6512153619583361E-2</c:v>
                </c:pt>
                <c:pt idx="1141">
                  <c:v>6.3517467603612709E-2</c:v>
                </c:pt>
                <c:pt idx="1142">
                  <c:v>-8.0876308509533826E-3</c:v>
                </c:pt>
                <c:pt idx="1143">
                  <c:v>-5.5593702649223378E-2</c:v>
                </c:pt>
                <c:pt idx="1144">
                  <c:v>7.3951585691043997E-3</c:v>
                </c:pt>
                <c:pt idx="1145">
                  <c:v>7.4225628536293041E-3</c:v>
                </c:pt>
                <c:pt idx="1146">
                  <c:v>7.4501709980571368E-3</c:v>
                </c:pt>
                <c:pt idx="1147">
                  <c:v>7.4779852856301692E-3</c:v>
                </c:pt>
                <c:pt idx="1148">
                  <c:v>1.1295703222609262E-2</c:v>
                </c:pt>
                <c:pt idx="1149">
                  <c:v>-2.2324506716094464E-3</c:v>
                </c:pt>
                <c:pt idx="1150">
                  <c:v>-3.8918618842662393E-2</c:v>
                </c:pt>
                <c:pt idx="1151">
                  <c:v>1.2819771039353603E-2</c:v>
                </c:pt>
                <c:pt idx="1152">
                  <c:v>-1.9877189998845218E-2</c:v>
                </c:pt>
                <c:pt idx="1153">
                  <c:v>7.3951585690996222E-3</c:v>
                </c:pt>
                <c:pt idx="1154">
                  <c:v>7.4225628536325706E-3</c:v>
                </c:pt>
                <c:pt idx="1155">
                  <c:v>7.4501709980559E-3</c:v>
                </c:pt>
                <c:pt idx="1156">
                  <c:v>3.0913253291394962E-2</c:v>
                </c:pt>
                <c:pt idx="1157">
                  <c:v>-7.3730547578909119E-3</c:v>
                </c:pt>
                <c:pt idx="1158">
                  <c:v>-2.2207794860767304E-2</c:v>
                </c:pt>
                <c:pt idx="1159">
                  <c:v>8.1964618908982587E-2</c:v>
                </c:pt>
                <c:pt idx="1160">
                  <c:v>4.9929139896820818E-3</c:v>
                </c:pt>
                <c:pt idx="1161">
                  <c:v>-7.2922839880062351E-3</c:v>
                </c:pt>
                <c:pt idx="1162">
                  <c:v>-9.9395373547638503E-3</c:v>
                </c:pt>
                <c:pt idx="1163">
                  <c:v>-9.9115968346998751E-3</c:v>
                </c:pt>
                <c:pt idx="1164">
                  <c:v>-7.1939179225507825E-3</c:v>
                </c:pt>
                <c:pt idx="1165">
                  <c:v>-2.117957265851279E-2</c:v>
                </c:pt>
                <c:pt idx="1166">
                  <c:v>-1.0857227747451044E-2</c:v>
                </c:pt>
                <c:pt idx="1167">
                  <c:v>-7.0169741309927831E-3</c:v>
                </c:pt>
                <c:pt idx="1168">
                  <c:v>-1.7493885516059574E-2</c:v>
                </c:pt>
                <c:pt idx="1169">
                  <c:v>-4.2215270058230198E-2</c:v>
                </c:pt>
                <c:pt idx="1170">
                  <c:v>7.0380142065515168E-3</c:v>
                </c:pt>
                <c:pt idx="1171">
                  <c:v>7.0628310218512026E-3</c:v>
                </c:pt>
                <c:pt idx="1172">
                  <c:v>1.7893540714136329E-2</c:v>
                </c:pt>
                <c:pt idx="1173">
                  <c:v>4.5937694163451288E-2</c:v>
                </c:pt>
                <c:pt idx="1174">
                  <c:v>-4.4246937799871787E-2</c:v>
                </c:pt>
                <c:pt idx="1175">
                  <c:v>7.614718383989319E-2</c:v>
                </c:pt>
                <c:pt idx="1176">
                  <c:v>-7.3258701217669359E-3</c:v>
                </c:pt>
                <c:pt idx="1177">
                  <c:v>-7.2990938505829005E-3</c:v>
                </c:pt>
                <c:pt idx="1178">
                  <c:v>7.2966409509936034E-2</c:v>
                </c:pt>
                <c:pt idx="1179">
                  <c:v>-2.827634630131149E-3</c:v>
                </c:pt>
                <c:pt idx="1180">
                  <c:v>-4.6815198210257002E-2</c:v>
                </c:pt>
                <c:pt idx="1181">
                  <c:v>-4.1572876190014894E-2</c:v>
                </c:pt>
                <c:pt idx="1182">
                  <c:v>-4.7887128702150318E-2</c:v>
                </c:pt>
                <c:pt idx="1183">
                  <c:v>2.3759123955689409E-3</c:v>
                </c:pt>
                <c:pt idx="1184">
                  <c:v>0.34492764181975594</c:v>
                </c:pt>
                <c:pt idx="1185">
                  <c:v>-3.7527277586028161E-2</c:v>
                </c:pt>
                <c:pt idx="1186">
                  <c:v>-6.879061906585103E-2</c:v>
                </c:pt>
                <c:pt idx="1187">
                  <c:v>-1.9186868118250808E-2</c:v>
                </c:pt>
                <c:pt idx="1188">
                  <c:v>-5.6800098408336427E-2</c:v>
                </c:pt>
                <c:pt idx="1189">
                  <c:v>9.1126644980422972E-2</c:v>
                </c:pt>
                <c:pt idx="1190">
                  <c:v>-7.7458691022216558E-2</c:v>
                </c:pt>
                <c:pt idx="1191">
                  <c:v>-4.2778006265081985E-2</c:v>
                </c:pt>
                <c:pt idx="1192">
                  <c:v>3.2153283713661572E-2</c:v>
                </c:pt>
                <c:pt idx="1193">
                  <c:v>-0.14274972329109925</c:v>
                </c:pt>
                <c:pt idx="1194">
                  <c:v>4.1367916941071135E-2</c:v>
                </c:pt>
                <c:pt idx="1195">
                  <c:v>4.309397145738586E-2</c:v>
                </c:pt>
                <c:pt idx="1196">
                  <c:v>5.3941626256798483E-3</c:v>
                </c:pt>
                <c:pt idx="1197">
                  <c:v>5.408728491673895E-3</c:v>
                </c:pt>
                <c:pt idx="1198">
                  <c:v>5.4233732351289003E-3</c:v>
                </c:pt>
                <c:pt idx="1199">
                  <c:v>5.4380974984875475E-3</c:v>
                </c:pt>
                <c:pt idx="1200">
                  <c:v>0.11573837035991566</c:v>
                </c:pt>
                <c:pt idx="1201">
                  <c:v>-3.9170599391488134E-2</c:v>
                </c:pt>
                <c:pt idx="1202">
                  <c:v>1.736712670837157E-2</c:v>
                </c:pt>
                <c:pt idx="1203">
                  <c:v>5.0737551021804363E-2</c:v>
                </c:pt>
                <c:pt idx="1204">
                  <c:v>-5.2518375404945035E-2</c:v>
                </c:pt>
                <c:pt idx="1205">
                  <c:v>-3.7252019429606494E-2</c:v>
                </c:pt>
                <c:pt idx="1206">
                  <c:v>-2.7533936999737028E-2</c:v>
                </c:pt>
                <c:pt idx="1207">
                  <c:v>-2.5956706841590352E-2</c:v>
                </c:pt>
                <c:pt idx="1208">
                  <c:v>-4.6159877087746812E-2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7-4E96-84E3-F8BE6F54F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212848"/>
        <c:axId val="606169232"/>
      </c:lineChart>
      <c:catAx>
        <c:axId val="41921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69232"/>
        <c:crosses val="autoZero"/>
        <c:auto val="1"/>
        <c:lblAlgn val="ctr"/>
        <c:lblOffset val="100"/>
        <c:noMultiLvlLbl val="0"/>
      </c:catAx>
      <c:valAx>
        <c:axId val="6061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1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'export-dextracker-20190425'!$O$1</c:f>
              <c:strCache>
                <c:ptCount val="1"/>
                <c:pt idx="0">
                  <c:v>Eth chage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'export-dextracker-20190425'!$C:$C</c:f>
              <c:strCache>
                <c:ptCount val="1210"/>
                <c:pt idx="0">
                  <c:v>Date Time (UTC)</c:v>
                </c:pt>
                <c:pt idx="1">
                  <c:v>11/30/2019</c:v>
                </c:pt>
                <c:pt idx="2">
                  <c:v>11/30/2019</c:v>
                </c:pt>
                <c:pt idx="3">
                  <c:v>12/8/2019</c:v>
                </c:pt>
                <c:pt idx="4">
                  <c:v>12/8/2019</c:v>
                </c:pt>
                <c:pt idx="5">
                  <c:v>12/9/2019</c:v>
                </c:pt>
                <c:pt idx="6">
                  <c:v>12/11/2019</c:v>
                </c:pt>
                <c:pt idx="7">
                  <c:v>12/12/2019</c:v>
                </c:pt>
                <c:pt idx="8">
                  <c:v>12/13/2019</c:v>
                </c:pt>
                <c:pt idx="9">
                  <c:v>12/16/2019</c:v>
                </c:pt>
                <c:pt idx="10">
                  <c:v>12/16/2019</c:v>
                </c:pt>
                <c:pt idx="11">
                  <c:v>12/17/2019</c:v>
                </c:pt>
                <c:pt idx="12">
                  <c:v>12/18/2019</c:v>
                </c:pt>
                <c:pt idx="13">
                  <c:v>12/18/2019</c:v>
                </c:pt>
                <c:pt idx="14">
                  <c:v>12/18/2019</c:v>
                </c:pt>
                <c:pt idx="15">
                  <c:v>12/18/2019</c:v>
                </c:pt>
                <c:pt idx="16">
                  <c:v>12/18/2019</c:v>
                </c:pt>
                <c:pt idx="17">
                  <c:v>12/18/2019</c:v>
                </c:pt>
                <c:pt idx="18">
                  <c:v>12/19/2019</c:v>
                </c:pt>
                <c:pt idx="19">
                  <c:v>12/19/2019</c:v>
                </c:pt>
                <c:pt idx="20">
                  <c:v>12/20/2019</c:v>
                </c:pt>
                <c:pt idx="21">
                  <c:v>12/20/2019</c:v>
                </c:pt>
                <c:pt idx="22">
                  <c:v>12/22/2019</c:v>
                </c:pt>
                <c:pt idx="23">
                  <c:v>12/23/2019</c:v>
                </c:pt>
                <c:pt idx="24">
                  <c:v>12/23/2019</c:v>
                </c:pt>
                <c:pt idx="25">
                  <c:v>12/24/2019</c:v>
                </c:pt>
                <c:pt idx="26">
                  <c:v>12/24/2019</c:v>
                </c:pt>
                <c:pt idx="27">
                  <c:v>12/25/2019</c:v>
                </c:pt>
                <c:pt idx="28">
                  <c:v>12/25/2019</c:v>
                </c:pt>
                <c:pt idx="29">
                  <c:v>12/27/2019</c:v>
                </c:pt>
                <c:pt idx="30">
                  <c:v>12/27/2019</c:v>
                </c:pt>
                <c:pt idx="31">
                  <c:v>12/27/2019</c:v>
                </c:pt>
                <c:pt idx="32">
                  <c:v>12/28/2019</c:v>
                </c:pt>
                <c:pt idx="33">
                  <c:v>12/30/2019</c:v>
                </c:pt>
                <c:pt idx="34">
                  <c:v>12/30/2019</c:v>
                </c:pt>
                <c:pt idx="35">
                  <c:v>12/30/2019</c:v>
                </c:pt>
                <c:pt idx="36">
                  <c:v>12/30/2019</c:v>
                </c:pt>
                <c:pt idx="37">
                  <c:v>12/30/2019</c:v>
                </c:pt>
                <c:pt idx="38">
                  <c:v>12/31/2019</c:v>
                </c:pt>
                <c:pt idx="39">
                  <c:v>12/31/2019</c:v>
                </c:pt>
                <c:pt idx="40">
                  <c:v>1/2/2020</c:v>
                </c:pt>
                <c:pt idx="41">
                  <c:v>1/3/2020</c:v>
                </c:pt>
                <c:pt idx="42">
                  <c:v>1/3/2020</c:v>
                </c:pt>
                <c:pt idx="43">
                  <c:v>1/3/2020</c:v>
                </c:pt>
                <c:pt idx="44">
                  <c:v>1/3/2020</c:v>
                </c:pt>
                <c:pt idx="45">
                  <c:v>1/4/2020</c:v>
                </c:pt>
                <c:pt idx="46">
                  <c:v>1/5/2020</c:v>
                </c:pt>
                <c:pt idx="47">
                  <c:v>1/5/2020</c:v>
                </c:pt>
                <c:pt idx="48">
                  <c:v>1/5/2020</c:v>
                </c:pt>
                <c:pt idx="49">
                  <c:v>1/5/2020</c:v>
                </c:pt>
                <c:pt idx="50">
                  <c:v>1/6/2020</c:v>
                </c:pt>
                <c:pt idx="51">
                  <c:v>1/6/2020</c:v>
                </c:pt>
                <c:pt idx="52">
                  <c:v>1/7/2020</c:v>
                </c:pt>
                <c:pt idx="53">
                  <c:v>1/7/2020</c:v>
                </c:pt>
                <c:pt idx="54">
                  <c:v>1/8/2020</c:v>
                </c:pt>
                <c:pt idx="55">
                  <c:v>1/8/2020</c:v>
                </c:pt>
                <c:pt idx="56">
                  <c:v>1/9/2020</c:v>
                </c:pt>
                <c:pt idx="57">
                  <c:v>1/10/2020</c:v>
                </c:pt>
                <c:pt idx="58">
                  <c:v>1/10/2020</c:v>
                </c:pt>
                <c:pt idx="59">
                  <c:v>1/10/2020</c:v>
                </c:pt>
                <c:pt idx="60">
                  <c:v>1/10/2020</c:v>
                </c:pt>
                <c:pt idx="61">
                  <c:v>1/10/2020</c:v>
                </c:pt>
                <c:pt idx="62">
                  <c:v>1/10/2020</c:v>
                </c:pt>
                <c:pt idx="63">
                  <c:v>1/10/2020</c:v>
                </c:pt>
                <c:pt idx="64">
                  <c:v>1/11/2020</c:v>
                </c:pt>
                <c:pt idx="65">
                  <c:v>1/13/2020</c:v>
                </c:pt>
                <c:pt idx="66">
                  <c:v>1/13/2020</c:v>
                </c:pt>
                <c:pt idx="67">
                  <c:v>1/14/2020</c:v>
                </c:pt>
                <c:pt idx="68">
                  <c:v>1/14/2020</c:v>
                </c:pt>
                <c:pt idx="69">
                  <c:v>1/14/2020</c:v>
                </c:pt>
                <c:pt idx="70">
                  <c:v>1/14/2020</c:v>
                </c:pt>
                <c:pt idx="71">
                  <c:v>1/14/2020</c:v>
                </c:pt>
                <c:pt idx="72">
                  <c:v>1/14/2020</c:v>
                </c:pt>
                <c:pt idx="73">
                  <c:v>1/14/2020</c:v>
                </c:pt>
                <c:pt idx="74">
                  <c:v>1/15/2020</c:v>
                </c:pt>
                <c:pt idx="75">
                  <c:v>1/16/2020</c:v>
                </c:pt>
                <c:pt idx="76">
                  <c:v>1/16/2020</c:v>
                </c:pt>
                <c:pt idx="77">
                  <c:v>1/16/2020</c:v>
                </c:pt>
                <c:pt idx="78">
                  <c:v>1/16/2020</c:v>
                </c:pt>
                <c:pt idx="79">
                  <c:v>1/16/2020</c:v>
                </c:pt>
                <c:pt idx="80">
                  <c:v>1/16/2020</c:v>
                </c:pt>
                <c:pt idx="81">
                  <c:v>1/16/2020</c:v>
                </c:pt>
                <c:pt idx="82">
                  <c:v>1/16/2020</c:v>
                </c:pt>
                <c:pt idx="83">
                  <c:v>1/17/2020</c:v>
                </c:pt>
                <c:pt idx="84">
                  <c:v>1/17/2020</c:v>
                </c:pt>
                <c:pt idx="85">
                  <c:v>1/17/2020</c:v>
                </c:pt>
                <c:pt idx="86">
                  <c:v>1/17/2020</c:v>
                </c:pt>
                <c:pt idx="87">
                  <c:v>1/18/2020</c:v>
                </c:pt>
                <c:pt idx="88">
                  <c:v>1/18/2020</c:v>
                </c:pt>
                <c:pt idx="89">
                  <c:v>1/18/2020</c:v>
                </c:pt>
                <c:pt idx="90">
                  <c:v>1/18/2020</c:v>
                </c:pt>
                <c:pt idx="91">
                  <c:v>1/19/2020</c:v>
                </c:pt>
                <c:pt idx="92">
                  <c:v>1/19/2020</c:v>
                </c:pt>
                <c:pt idx="93">
                  <c:v>1/20/2020</c:v>
                </c:pt>
                <c:pt idx="94">
                  <c:v>1/20/2020</c:v>
                </c:pt>
                <c:pt idx="95">
                  <c:v>1/20/2020</c:v>
                </c:pt>
                <c:pt idx="96">
                  <c:v>1/21/2020</c:v>
                </c:pt>
                <c:pt idx="97">
                  <c:v>1/21/2020</c:v>
                </c:pt>
                <c:pt idx="98">
                  <c:v>1/21/2020</c:v>
                </c:pt>
                <c:pt idx="99">
                  <c:v>1/21/2020</c:v>
                </c:pt>
                <c:pt idx="100">
                  <c:v>1/22/2020</c:v>
                </c:pt>
                <c:pt idx="101">
                  <c:v>1/22/2020</c:v>
                </c:pt>
                <c:pt idx="102">
                  <c:v>1/22/2020</c:v>
                </c:pt>
                <c:pt idx="103">
                  <c:v>1/22/2020</c:v>
                </c:pt>
                <c:pt idx="104">
                  <c:v>1/22/2020</c:v>
                </c:pt>
                <c:pt idx="105">
                  <c:v>1/22/2020</c:v>
                </c:pt>
                <c:pt idx="106">
                  <c:v>1/22/2020</c:v>
                </c:pt>
                <c:pt idx="107">
                  <c:v>1/22/2020</c:v>
                </c:pt>
                <c:pt idx="108">
                  <c:v>1/22/2020</c:v>
                </c:pt>
                <c:pt idx="109">
                  <c:v>1/23/2020</c:v>
                </c:pt>
                <c:pt idx="110">
                  <c:v>1/23/2020</c:v>
                </c:pt>
                <c:pt idx="111">
                  <c:v>1/23/2020</c:v>
                </c:pt>
                <c:pt idx="112">
                  <c:v>1/23/2020</c:v>
                </c:pt>
                <c:pt idx="113">
                  <c:v>1/23/2020</c:v>
                </c:pt>
                <c:pt idx="114">
                  <c:v>1/23/2020</c:v>
                </c:pt>
                <c:pt idx="115">
                  <c:v>1/24/2020</c:v>
                </c:pt>
                <c:pt idx="116">
                  <c:v>1/24/2020</c:v>
                </c:pt>
                <c:pt idx="117">
                  <c:v>1/24/2020</c:v>
                </c:pt>
                <c:pt idx="118">
                  <c:v>1/25/2020</c:v>
                </c:pt>
                <c:pt idx="119">
                  <c:v>1/25/2020</c:v>
                </c:pt>
                <c:pt idx="120">
                  <c:v>1/25/2020</c:v>
                </c:pt>
                <c:pt idx="121">
                  <c:v>1/25/2020</c:v>
                </c:pt>
                <c:pt idx="122">
                  <c:v>1/25/2020</c:v>
                </c:pt>
                <c:pt idx="123">
                  <c:v>1/25/2020</c:v>
                </c:pt>
                <c:pt idx="124">
                  <c:v>1/26/2020</c:v>
                </c:pt>
                <c:pt idx="125">
                  <c:v>1/26/2020</c:v>
                </c:pt>
                <c:pt idx="126">
                  <c:v>1/26/2020</c:v>
                </c:pt>
                <c:pt idx="127">
                  <c:v>1/26/2020</c:v>
                </c:pt>
                <c:pt idx="128">
                  <c:v>1/26/2020</c:v>
                </c:pt>
                <c:pt idx="129">
                  <c:v>1/26/2020</c:v>
                </c:pt>
                <c:pt idx="130">
                  <c:v>1/26/2020</c:v>
                </c:pt>
                <c:pt idx="131">
                  <c:v>1/26/2020</c:v>
                </c:pt>
                <c:pt idx="132">
                  <c:v>1/26/2020</c:v>
                </c:pt>
                <c:pt idx="133">
                  <c:v>1/26/2020</c:v>
                </c:pt>
                <c:pt idx="134">
                  <c:v>1/27/2020</c:v>
                </c:pt>
                <c:pt idx="135">
                  <c:v>1/28/2020</c:v>
                </c:pt>
                <c:pt idx="136">
                  <c:v>1/28/2020</c:v>
                </c:pt>
                <c:pt idx="137">
                  <c:v>1/28/2020</c:v>
                </c:pt>
                <c:pt idx="138">
                  <c:v>1/29/2020</c:v>
                </c:pt>
                <c:pt idx="139">
                  <c:v>1/29/2020</c:v>
                </c:pt>
                <c:pt idx="140">
                  <c:v>1/29/2020</c:v>
                </c:pt>
                <c:pt idx="141">
                  <c:v>1/29/2020</c:v>
                </c:pt>
                <c:pt idx="142">
                  <c:v>1/29/2020</c:v>
                </c:pt>
                <c:pt idx="143">
                  <c:v>1/29/2020</c:v>
                </c:pt>
                <c:pt idx="144">
                  <c:v>1/30/2020</c:v>
                </c:pt>
                <c:pt idx="145">
                  <c:v>1/30/2020</c:v>
                </c:pt>
                <c:pt idx="146">
                  <c:v>1/30/2020</c:v>
                </c:pt>
                <c:pt idx="147">
                  <c:v>1/30/2020</c:v>
                </c:pt>
                <c:pt idx="148">
                  <c:v>1/30/2020</c:v>
                </c:pt>
                <c:pt idx="149">
                  <c:v>1/30/2020</c:v>
                </c:pt>
                <c:pt idx="150">
                  <c:v>1/30/2020</c:v>
                </c:pt>
                <c:pt idx="151">
                  <c:v>1/30/2020</c:v>
                </c:pt>
                <c:pt idx="152">
                  <c:v>1/30/2020</c:v>
                </c:pt>
                <c:pt idx="153">
                  <c:v>1/30/2020</c:v>
                </c:pt>
                <c:pt idx="154">
                  <c:v>1/31/2020</c:v>
                </c:pt>
                <c:pt idx="155">
                  <c:v>1/31/2020</c:v>
                </c:pt>
                <c:pt idx="156">
                  <c:v>1/31/2020</c:v>
                </c:pt>
                <c:pt idx="157">
                  <c:v>2/1/2020</c:v>
                </c:pt>
                <c:pt idx="158">
                  <c:v>2/1/2020</c:v>
                </c:pt>
                <c:pt idx="159">
                  <c:v>2/1/2020</c:v>
                </c:pt>
                <c:pt idx="160">
                  <c:v>2/2/2020</c:v>
                </c:pt>
                <c:pt idx="161">
                  <c:v>2/2/2020</c:v>
                </c:pt>
                <c:pt idx="162">
                  <c:v>2/2/2020</c:v>
                </c:pt>
                <c:pt idx="163">
                  <c:v>2/2/2020</c:v>
                </c:pt>
                <c:pt idx="164">
                  <c:v>2/2/2020</c:v>
                </c:pt>
                <c:pt idx="165">
                  <c:v>2/2/2020</c:v>
                </c:pt>
                <c:pt idx="166">
                  <c:v>2/3/2020</c:v>
                </c:pt>
                <c:pt idx="167">
                  <c:v>2/3/2020</c:v>
                </c:pt>
                <c:pt idx="168">
                  <c:v>2/4/2020</c:v>
                </c:pt>
                <c:pt idx="169">
                  <c:v>2/4/2020</c:v>
                </c:pt>
                <c:pt idx="170">
                  <c:v>2/4/2020</c:v>
                </c:pt>
                <c:pt idx="171">
                  <c:v>2/4/2020</c:v>
                </c:pt>
                <c:pt idx="172">
                  <c:v>2/4/2020</c:v>
                </c:pt>
                <c:pt idx="173">
                  <c:v>2/4/2020</c:v>
                </c:pt>
                <c:pt idx="174">
                  <c:v>2/4/2020</c:v>
                </c:pt>
                <c:pt idx="175">
                  <c:v>2/5/2020</c:v>
                </c:pt>
                <c:pt idx="176">
                  <c:v>2/5/2020</c:v>
                </c:pt>
                <c:pt idx="177">
                  <c:v>2/5/2020</c:v>
                </c:pt>
                <c:pt idx="178">
                  <c:v>2/5/2020</c:v>
                </c:pt>
                <c:pt idx="179">
                  <c:v>2/5/2020</c:v>
                </c:pt>
                <c:pt idx="180">
                  <c:v>2/5/2020</c:v>
                </c:pt>
                <c:pt idx="181">
                  <c:v>2/5/2020</c:v>
                </c:pt>
                <c:pt idx="182">
                  <c:v>2/6/2020</c:v>
                </c:pt>
                <c:pt idx="183">
                  <c:v>2/7/2020</c:v>
                </c:pt>
                <c:pt idx="184">
                  <c:v>2/7/2020</c:v>
                </c:pt>
                <c:pt idx="185">
                  <c:v>2/7/2020</c:v>
                </c:pt>
                <c:pt idx="186">
                  <c:v>2/7/2020</c:v>
                </c:pt>
                <c:pt idx="187">
                  <c:v>2/7/2020</c:v>
                </c:pt>
                <c:pt idx="188">
                  <c:v>2/7/2020</c:v>
                </c:pt>
                <c:pt idx="189">
                  <c:v>2/7/2020</c:v>
                </c:pt>
                <c:pt idx="190">
                  <c:v>2/8/2020</c:v>
                </c:pt>
                <c:pt idx="191">
                  <c:v>2/8/2020</c:v>
                </c:pt>
                <c:pt idx="192">
                  <c:v>2/9/2020</c:v>
                </c:pt>
                <c:pt idx="193">
                  <c:v>2/9/2020</c:v>
                </c:pt>
                <c:pt idx="194">
                  <c:v>2/9/2020</c:v>
                </c:pt>
                <c:pt idx="195">
                  <c:v>2/9/2020</c:v>
                </c:pt>
                <c:pt idx="196">
                  <c:v>2/9/2020</c:v>
                </c:pt>
                <c:pt idx="197">
                  <c:v>2/9/2020</c:v>
                </c:pt>
                <c:pt idx="198">
                  <c:v>2/10/2020</c:v>
                </c:pt>
                <c:pt idx="199">
                  <c:v>2/11/2020</c:v>
                </c:pt>
                <c:pt idx="200">
                  <c:v>2/11/2020</c:v>
                </c:pt>
                <c:pt idx="201">
                  <c:v>2/11/2020</c:v>
                </c:pt>
                <c:pt idx="202">
                  <c:v>2/11/2020</c:v>
                </c:pt>
                <c:pt idx="203">
                  <c:v>2/12/2020</c:v>
                </c:pt>
                <c:pt idx="204">
                  <c:v>2/12/2020</c:v>
                </c:pt>
                <c:pt idx="205">
                  <c:v>2/12/2020</c:v>
                </c:pt>
                <c:pt idx="206">
                  <c:v>2/12/2020</c:v>
                </c:pt>
                <c:pt idx="207">
                  <c:v>2/12/2020</c:v>
                </c:pt>
                <c:pt idx="208">
                  <c:v>2/12/2020</c:v>
                </c:pt>
                <c:pt idx="209">
                  <c:v>2/13/2020</c:v>
                </c:pt>
                <c:pt idx="210">
                  <c:v>2/13/2020</c:v>
                </c:pt>
                <c:pt idx="211">
                  <c:v>2/13/2020</c:v>
                </c:pt>
                <c:pt idx="212">
                  <c:v>2/13/2020</c:v>
                </c:pt>
                <c:pt idx="213">
                  <c:v>2/13/2020</c:v>
                </c:pt>
                <c:pt idx="214">
                  <c:v>2/13/2020</c:v>
                </c:pt>
                <c:pt idx="215">
                  <c:v>2/13/2020</c:v>
                </c:pt>
                <c:pt idx="216">
                  <c:v>2/13/2020</c:v>
                </c:pt>
                <c:pt idx="217">
                  <c:v>2/13/2020</c:v>
                </c:pt>
                <c:pt idx="218">
                  <c:v>2/13/2020</c:v>
                </c:pt>
                <c:pt idx="219">
                  <c:v>2/14/2020</c:v>
                </c:pt>
                <c:pt idx="220">
                  <c:v>2/14/2020</c:v>
                </c:pt>
                <c:pt idx="221">
                  <c:v>2/14/2020</c:v>
                </c:pt>
                <c:pt idx="222">
                  <c:v>2/15/2020</c:v>
                </c:pt>
                <c:pt idx="223">
                  <c:v>2/15/2020</c:v>
                </c:pt>
                <c:pt idx="224">
                  <c:v>2/15/2020</c:v>
                </c:pt>
                <c:pt idx="225">
                  <c:v>2/15/2020</c:v>
                </c:pt>
                <c:pt idx="226">
                  <c:v>2/15/2020</c:v>
                </c:pt>
                <c:pt idx="227">
                  <c:v>2/16/2020</c:v>
                </c:pt>
                <c:pt idx="228">
                  <c:v>2/16/2020</c:v>
                </c:pt>
                <c:pt idx="229">
                  <c:v>2/16/2020</c:v>
                </c:pt>
                <c:pt idx="230">
                  <c:v>2/16/2020</c:v>
                </c:pt>
                <c:pt idx="231">
                  <c:v>2/16/2020</c:v>
                </c:pt>
                <c:pt idx="232">
                  <c:v>2/16/2020</c:v>
                </c:pt>
                <c:pt idx="233">
                  <c:v>2/16/2020</c:v>
                </c:pt>
                <c:pt idx="234">
                  <c:v>2/16/2020</c:v>
                </c:pt>
                <c:pt idx="235">
                  <c:v>2/16/2020</c:v>
                </c:pt>
                <c:pt idx="236">
                  <c:v>2/16/2020</c:v>
                </c:pt>
                <c:pt idx="237">
                  <c:v>2/17/2020</c:v>
                </c:pt>
                <c:pt idx="238">
                  <c:v>2/17/2020</c:v>
                </c:pt>
                <c:pt idx="239">
                  <c:v>2/18/2020</c:v>
                </c:pt>
                <c:pt idx="240">
                  <c:v>2/18/2020</c:v>
                </c:pt>
                <c:pt idx="241">
                  <c:v>2/18/2020</c:v>
                </c:pt>
                <c:pt idx="242">
                  <c:v>2/18/2020</c:v>
                </c:pt>
                <c:pt idx="243">
                  <c:v>2/18/2020</c:v>
                </c:pt>
                <c:pt idx="244">
                  <c:v>2/18/2020</c:v>
                </c:pt>
                <c:pt idx="245">
                  <c:v>2/19/2020</c:v>
                </c:pt>
                <c:pt idx="246">
                  <c:v>2/19/2020</c:v>
                </c:pt>
                <c:pt idx="247">
                  <c:v>2/19/2020</c:v>
                </c:pt>
                <c:pt idx="248">
                  <c:v>2/19/2020</c:v>
                </c:pt>
                <c:pt idx="249">
                  <c:v>2/19/2020</c:v>
                </c:pt>
                <c:pt idx="250">
                  <c:v>2/19/2020</c:v>
                </c:pt>
                <c:pt idx="251">
                  <c:v>2/20/2020</c:v>
                </c:pt>
                <c:pt idx="252">
                  <c:v>2/20/2020</c:v>
                </c:pt>
                <c:pt idx="253">
                  <c:v>2/20/2020</c:v>
                </c:pt>
                <c:pt idx="254">
                  <c:v>2/21/2020</c:v>
                </c:pt>
                <c:pt idx="255">
                  <c:v>2/21/2020</c:v>
                </c:pt>
                <c:pt idx="256">
                  <c:v>2/22/2020</c:v>
                </c:pt>
                <c:pt idx="257">
                  <c:v>2/22/2020</c:v>
                </c:pt>
                <c:pt idx="258">
                  <c:v>2/23/2020</c:v>
                </c:pt>
                <c:pt idx="259">
                  <c:v>2/23/2020</c:v>
                </c:pt>
                <c:pt idx="260">
                  <c:v>2/23/2020</c:v>
                </c:pt>
                <c:pt idx="261">
                  <c:v>2/23/2020</c:v>
                </c:pt>
                <c:pt idx="262">
                  <c:v>2/23/2020</c:v>
                </c:pt>
                <c:pt idx="263">
                  <c:v>2/23/2020</c:v>
                </c:pt>
                <c:pt idx="264">
                  <c:v>2/23/2020</c:v>
                </c:pt>
                <c:pt idx="265">
                  <c:v>2/23/2020</c:v>
                </c:pt>
                <c:pt idx="266">
                  <c:v>2/23/2020</c:v>
                </c:pt>
                <c:pt idx="267">
                  <c:v>2/23/2020</c:v>
                </c:pt>
                <c:pt idx="268">
                  <c:v>2/23/2020</c:v>
                </c:pt>
                <c:pt idx="269">
                  <c:v>2/23/2020</c:v>
                </c:pt>
                <c:pt idx="270">
                  <c:v>2/23/2020</c:v>
                </c:pt>
                <c:pt idx="271">
                  <c:v>2/23/2020</c:v>
                </c:pt>
                <c:pt idx="272">
                  <c:v>2/23/2020</c:v>
                </c:pt>
                <c:pt idx="273">
                  <c:v>2/23/2020</c:v>
                </c:pt>
                <c:pt idx="274">
                  <c:v>2/23/2020</c:v>
                </c:pt>
                <c:pt idx="275">
                  <c:v>2/23/2020</c:v>
                </c:pt>
                <c:pt idx="276">
                  <c:v>2/23/2020</c:v>
                </c:pt>
                <c:pt idx="277">
                  <c:v>2/24/2020</c:v>
                </c:pt>
                <c:pt idx="278">
                  <c:v>2/24/2020</c:v>
                </c:pt>
                <c:pt idx="279">
                  <c:v>2/25/2020</c:v>
                </c:pt>
                <c:pt idx="280">
                  <c:v>2/25/2020</c:v>
                </c:pt>
                <c:pt idx="281">
                  <c:v>2/25/2020</c:v>
                </c:pt>
                <c:pt idx="282">
                  <c:v>2/26/2020</c:v>
                </c:pt>
                <c:pt idx="283">
                  <c:v>2/26/2020</c:v>
                </c:pt>
                <c:pt idx="284">
                  <c:v>2/26/2020</c:v>
                </c:pt>
                <c:pt idx="285">
                  <c:v>2/27/2020</c:v>
                </c:pt>
                <c:pt idx="286">
                  <c:v>2/27/2020</c:v>
                </c:pt>
                <c:pt idx="287">
                  <c:v>2/27/2020</c:v>
                </c:pt>
                <c:pt idx="288">
                  <c:v>2/28/2020</c:v>
                </c:pt>
                <c:pt idx="289">
                  <c:v>2/28/2020</c:v>
                </c:pt>
                <c:pt idx="290">
                  <c:v>2/28/2020</c:v>
                </c:pt>
                <c:pt idx="291">
                  <c:v>2/28/2020</c:v>
                </c:pt>
                <c:pt idx="292">
                  <c:v>2/28/2020</c:v>
                </c:pt>
                <c:pt idx="293">
                  <c:v>2/29/2020</c:v>
                </c:pt>
                <c:pt idx="294">
                  <c:v>2/29/2020</c:v>
                </c:pt>
                <c:pt idx="295">
                  <c:v>2/29/2020</c:v>
                </c:pt>
                <c:pt idx="296">
                  <c:v>2/29/2020</c:v>
                </c:pt>
                <c:pt idx="297">
                  <c:v>3/1/2020</c:v>
                </c:pt>
                <c:pt idx="298">
                  <c:v>3/2/2020</c:v>
                </c:pt>
                <c:pt idx="299">
                  <c:v>3/3/2020</c:v>
                </c:pt>
                <c:pt idx="300">
                  <c:v>3/4/2020</c:v>
                </c:pt>
                <c:pt idx="301">
                  <c:v>3/4/2020</c:v>
                </c:pt>
                <c:pt idx="302">
                  <c:v>3/4/2020</c:v>
                </c:pt>
                <c:pt idx="303">
                  <c:v>3/4/2020</c:v>
                </c:pt>
                <c:pt idx="304">
                  <c:v>3/4/2020</c:v>
                </c:pt>
                <c:pt idx="305">
                  <c:v>3/5/2020</c:v>
                </c:pt>
                <c:pt idx="306">
                  <c:v>3/6/2020</c:v>
                </c:pt>
                <c:pt idx="307">
                  <c:v>3/6/2020</c:v>
                </c:pt>
                <c:pt idx="308">
                  <c:v>3/6/2020</c:v>
                </c:pt>
                <c:pt idx="309">
                  <c:v>3/7/2020</c:v>
                </c:pt>
                <c:pt idx="310">
                  <c:v>3/7/2020</c:v>
                </c:pt>
                <c:pt idx="311">
                  <c:v>3/8/2020</c:v>
                </c:pt>
                <c:pt idx="312">
                  <c:v>3/8/2020</c:v>
                </c:pt>
                <c:pt idx="313">
                  <c:v>3/8/2020</c:v>
                </c:pt>
                <c:pt idx="314">
                  <c:v>3/8/2020</c:v>
                </c:pt>
                <c:pt idx="315">
                  <c:v>3/8/2020</c:v>
                </c:pt>
                <c:pt idx="316">
                  <c:v>3/8/2020</c:v>
                </c:pt>
                <c:pt idx="317">
                  <c:v>3/8/2020</c:v>
                </c:pt>
                <c:pt idx="318">
                  <c:v>3/8/2020</c:v>
                </c:pt>
                <c:pt idx="319">
                  <c:v>3/9/2020</c:v>
                </c:pt>
                <c:pt idx="320">
                  <c:v>3/9/2020</c:v>
                </c:pt>
                <c:pt idx="321">
                  <c:v>3/9/2020</c:v>
                </c:pt>
                <c:pt idx="322">
                  <c:v>3/9/2020</c:v>
                </c:pt>
                <c:pt idx="323">
                  <c:v>3/9/2020</c:v>
                </c:pt>
                <c:pt idx="324">
                  <c:v>3/10/2020</c:v>
                </c:pt>
                <c:pt idx="325">
                  <c:v>3/10/2020</c:v>
                </c:pt>
                <c:pt idx="326">
                  <c:v>3/10/2020</c:v>
                </c:pt>
                <c:pt idx="327">
                  <c:v>3/10/2020</c:v>
                </c:pt>
                <c:pt idx="328">
                  <c:v>3/11/2020</c:v>
                </c:pt>
                <c:pt idx="329">
                  <c:v>3/11/2020</c:v>
                </c:pt>
                <c:pt idx="330">
                  <c:v>3/11/2020</c:v>
                </c:pt>
                <c:pt idx="331">
                  <c:v>3/11/2020</c:v>
                </c:pt>
                <c:pt idx="332">
                  <c:v>3/11/2020</c:v>
                </c:pt>
                <c:pt idx="333">
                  <c:v>3/11/2020</c:v>
                </c:pt>
                <c:pt idx="334">
                  <c:v>3/11/2020</c:v>
                </c:pt>
                <c:pt idx="335">
                  <c:v>3/12/2020</c:v>
                </c:pt>
                <c:pt idx="336">
                  <c:v>3/12/2020</c:v>
                </c:pt>
                <c:pt idx="337">
                  <c:v>3/12/2020</c:v>
                </c:pt>
                <c:pt idx="338">
                  <c:v>3/12/2020</c:v>
                </c:pt>
                <c:pt idx="339">
                  <c:v>3/12/2020</c:v>
                </c:pt>
                <c:pt idx="340">
                  <c:v>3/12/2020</c:v>
                </c:pt>
                <c:pt idx="341">
                  <c:v>3/12/2020</c:v>
                </c:pt>
                <c:pt idx="342">
                  <c:v>3/13/2020</c:v>
                </c:pt>
                <c:pt idx="343">
                  <c:v>3/13/2020</c:v>
                </c:pt>
                <c:pt idx="344">
                  <c:v>3/13/2020</c:v>
                </c:pt>
                <c:pt idx="345">
                  <c:v>3/13/2020</c:v>
                </c:pt>
                <c:pt idx="346">
                  <c:v>3/13/2020</c:v>
                </c:pt>
                <c:pt idx="347">
                  <c:v>3/13/2020</c:v>
                </c:pt>
                <c:pt idx="348">
                  <c:v>3/13/2020</c:v>
                </c:pt>
                <c:pt idx="349">
                  <c:v>3/14/2020</c:v>
                </c:pt>
                <c:pt idx="350">
                  <c:v>3/14/2020</c:v>
                </c:pt>
                <c:pt idx="351">
                  <c:v>3/14/2020</c:v>
                </c:pt>
                <c:pt idx="352">
                  <c:v>3/14/2020</c:v>
                </c:pt>
                <c:pt idx="353">
                  <c:v>3/15/2020</c:v>
                </c:pt>
                <c:pt idx="354">
                  <c:v>3/15/2020</c:v>
                </c:pt>
                <c:pt idx="355">
                  <c:v>3/15/2020</c:v>
                </c:pt>
                <c:pt idx="356">
                  <c:v>3/15/2020</c:v>
                </c:pt>
                <c:pt idx="357">
                  <c:v>3/15/2020</c:v>
                </c:pt>
                <c:pt idx="358">
                  <c:v>3/16/2020</c:v>
                </c:pt>
                <c:pt idx="359">
                  <c:v>3/16/2020</c:v>
                </c:pt>
                <c:pt idx="360">
                  <c:v>3/16/2020</c:v>
                </c:pt>
                <c:pt idx="361">
                  <c:v>3/16/2020</c:v>
                </c:pt>
                <c:pt idx="362">
                  <c:v>3/16/2020</c:v>
                </c:pt>
                <c:pt idx="363">
                  <c:v>3/16/2020</c:v>
                </c:pt>
                <c:pt idx="364">
                  <c:v>3/16/2020</c:v>
                </c:pt>
                <c:pt idx="365">
                  <c:v>3/17/2020</c:v>
                </c:pt>
                <c:pt idx="366">
                  <c:v>3/19/2020</c:v>
                </c:pt>
                <c:pt idx="367">
                  <c:v>3/19/2020</c:v>
                </c:pt>
                <c:pt idx="368">
                  <c:v>3/19/2020</c:v>
                </c:pt>
                <c:pt idx="369">
                  <c:v>3/19/2020</c:v>
                </c:pt>
                <c:pt idx="370">
                  <c:v>3/20/2020</c:v>
                </c:pt>
                <c:pt idx="371">
                  <c:v>3/20/2020</c:v>
                </c:pt>
                <c:pt idx="372">
                  <c:v>3/20/2020</c:v>
                </c:pt>
                <c:pt idx="373">
                  <c:v>3/20/2020</c:v>
                </c:pt>
                <c:pt idx="374">
                  <c:v>3/22/2020</c:v>
                </c:pt>
                <c:pt idx="375">
                  <c:v>3/22/2020</c:v>
                </c:pt>
                <c:pt idx="376">
                  <c:v>3/22/2020</c:v>
                </c:pt>
                <c:pt idx="377">
                  <c:v>3/22/2020</c:v>
                </c:pt>
                <c:pt idx="378">
                  <c:v>3/22/2020</c:v>
                </c:pt>
                <c:pt idx="379">
                  <c:v>3/22/2020</c:v>
                </c:pt>
                <c:pt idx="380">
                  <c:v>3/22/2020</c:v>
                </c:pt>
                <c:pt idx="381">
                  <c:v>3/22/2020</c:v>
                </c:pt>
                <c:pt idx="382">
                  <c:v>3/22/2020</c:v>
                </c:pt>
                <c:pt idx="383">
                  <c:v>3/22/2020</c:v>
                </c:pt>
                <c:pt idx="384">
                  <c:v>3/22/2020</c:v>
                </c:pt>
                <c:pt idx="385">
                  <c:v>3/23/2020</c:v>
                </c:pt>
                <c:pt idx="386">
                  <c:v>3/23/2020</c:v>
                </c:pt>
                <c:pt idx="387">
                  <c:v>3/23/2020</c:v>
                </c:pt>
                <c:pt idx="388">
                  <c:v>3/23/2020</c:v>
                </c:pt>
                <c:pt idx="389">
                  <c:v>3/23/2020</c:v>
                </c:pt>
                <c:pt idx="390">
                  <c:v>3/23/2020</c:v>
                </c:pt>
                <c:pt idx="391">
                  <c:v>3/23/2020</c:v>
                </c:pt>
                <c:pt idx="392">
                  <c:v>3/23/2020</c:v>
                </c:pt>
                <c:pt idx="393">
                  <c:v>3/24/2020</c:v>
                </c:pt>
                <c:pt idx="394">
                  <c:v>3/24/2020</c:v>
                </c:pt>
                <c:pt idx="395">
                  <c:v>3/24/2020</c:v>
                </c:pt>
                <c:pt idx="396">
                  <c:v>3/24/2020</c:v>
                </c:pt>
                <c:pt idx="397">
                  <c:v>3/24/2020</c:v>
                </c:pt>
                <c:pt idx="398">
                  <c:v>3/24/2020</c:v>
                </c:pt>
                <c:pt idx="399">
                  <c:v>3/25/2020</c:v>
                </c:pt>
                <c:pt idx="400">
                  <c:v>3/25/2020</c:v>
                </c:pt>
                <c:pt idx="401">
                  <c:v>3/25/2020</c:v>
                </c:pt>
                <c:pt idx="402">
                  <c:v>3/25/2020</c:v>
                </c:pt>
                <c:pt idx="403">
                  <c:v>3/25/2020</c:v>
                </c:pt>
                <c:pt idx="404">
                  <c:v>3/25/2020</c:v>
                </c:pt>
                <c:pt idx="405">
                  <c:v>3/25/2020</c:v>
                </c:pt>
                <c:pt idx="406">
                  <c:v>3/25/2020</c:v>
                </c:pt>
                <c:pt idx="407">
                  <c:v>3/25/2020</c:v>
                </c:pt>
                <c:pt idx="408">
                  <c:v>3/25/2020</c:v>
                </c:pt>
                <c:pt idx="409">
                  <c:v>3/25/2020</c:v>
                </c:pt>
                <c:pt idx="410">
                  <c:v>3/25/2020</c:v>
                </c:pt>
                <c:pt idx="411">
                  <c:v>3/25/2020</c:v>
                </c:pt>
                <c:pt idx="412">
                  <c:v>3/25/2020</c:v>
                </c:pt>
                <c:pt idx="413">
                  <c:v>3/25/2020</c:v>
                </c:pt>
                <c:pt idx="414">
                  <c:v>3/25/2020</c:v>
                </c:pt>
                <c:pt idx="415">
                  <c:v>3/25/2020</c:v>
                </c:pt>
                <c:pt idx="416">
                  <c:v>3/26/2020</c:v>
                </c:pt>
                <c:pt idx="417">
                  <c:v>3/26/2020</c:v>
                </c:pt>
                <c:pt idx="418">
                  <c:v>3/26/2020</c:v>
                </c:pt>
                <c:pt idx="419">
                  <c:v>3/26/2020</c:v>
                </c:pt>
                <c:pt idx="420">
                  <c:v>3/27/2020</c:v>
                </c:pt>
                <c:pt idx="421">
                  <c:v>3/28/2020</c:v>
                </c:pt>
                <c:pt idx="422">
                  <c:v>3/28/2020</c:v>
                </c:pt>
                <c:pt idx="423">
                  <c:v>3/28/2020</c:v>
                </c:pt>
                <c:pt idx="424">
                  <c:v>3/28/2020</c:v>
                </c:pt>
                <c:pt idx="425">
                  <c:v>3/28/2020</c:v>
                </c:pt>
                <c:pt idx="426">
                  <c:v>3/28/2020</c:v>
                </c:pt>
                <c:pt idx="427">
                  <c:v>3/28/2020</c:v>
                </c:pt>
                <c:pt idx="428">
                  <c:v>3/28/2020</c:v>
                </c:pt>
                <c:pt idx="429">
                  <c:v>3/28/2020</c:v>
                </c:pt>
                <c:pt idx="430">
                  <c:v>3/29/2020</c:v>
                </c:pt>
                <c:pt idx="431">
                  <c:v>3/29/2020</c:v>
                </c:pt>
                <c:pt idx="432">
                  <c:v>3/29/2020</c:v>
                </c:pt>
                <c:pt idx="433">
                  <c:v>3/30/2020</c:v>
                </c:pt>
                <c:pt idx="434">
                  <c:v>3/30/2020</c:v>
                </c:pt>
                <c:pt idx="435">
                  <c:v>3/30/2020</c:v>
                </c:pt>
                <c:pt idx="436">
                  <c:v>3/30/2020</c:v>
                </c:pt>
                <c:pt idx="437">
                  <c:v>3/30/2020</c:v>
                </c:pt>
                <c:pt idx="438">
                  <c:v>3/30/2020</c:v>
                </c:pt>
                <c:pt idx="439">
                  <c:v>3/31/2020</c:v>
                </c:pt>
                <c:pt idx="440">
                  <c:v>3/31/2020</c:v>
                </c:pt>
                <c:pt idx="441">
                  <c:v>3/31/2020</c:v>
                </c:pt>
                <c:pt idx="442">
                  <c:v>4/1/2020</c:v>
                </c:pt>
                <c:pt idx="443">
                  <c:v>4/1/2020</c:v>
                </c:pt>
                <c:pt idx="444">
                  <c:v>4/1/2020</c:v>
                </c:pt>
                <c:pt idx="445">
                  <c:v>4/1/2020</c:v>
                </c:pt>
                <c:pt idx="446">
                  <c:v>4/1/2020</c:v>
                </c:pt>
                <c:pt idx="447">
                  <c:v>4/1/2020</c:v>
                </c:pt>
                <c:pt idx="448">
                  <c:v>4/1/2020</c:v>
                </c:pt>
                <c:pt idx="449">
                  <c:v>4/1/2020</c:v>
                </c:pt>
                <c:pt idx="450">
                  <c:v>4/1/2020</c:v>
                </c:pt>
                <c:pt idx="451">
                  <c:v>4/1/2020</c:v>
                </c:pt>
                <c:pt idx="452">
                  <c:v>4/1/2020</c:v>
                </c:pt>
                <c:pt idx="453">
                  <c:v>4/1/2020</c:v>
                </c:pt>
                <c:pt idx="454">
                  <c:v>4/2/2020</c:v>
                </c:pt>
                <c:pt idx="455">
                  <c:v>4/2/2020</c:v>
                </c:pt>
                <c:pt idx="456">
                  <c:v>4/2/2020</c:v>
                </c:pt>
                <c:pt idx="457">
                  <c:v>4/2/2020</c:v>
                </c:pt>
                <c:pt idx="458">
                  <c:v>4/2/2020</c:v>
                </c:pt>
                <c:pt idx="459">
                  <c:v>4/2/2020</c:v>
                </c:pt>
                <c:pt idx="460">
                  <c:v>4/2/2020</c:v>
                </c:pt>
                <c:pt idx="461">
                  <c:v>4/2/2020</c:v>
                </c:pt>
                <c:pt idx="462">
                  <c:v>4/3/2020</c:v>
                </c:pt>
                <c:pt idx="463">
                  <c:v>4/3/2020</c:v>
                </c:pt>
                <c:pt idx="464">
                  <c:v>4/3/2020</c:v>
                </c:pt>
                <c:pt idx="465">
                  <c:v>4/4/2020</c:v>
                </c:pt>
                <c:pt idx="466">
                  <c:v>4/4/2020</c:v>
                </c:pt>
                <c:pt idx="467">
                  <c:v>4/4/2020</c:v>
                </c:pt>
                <c:pt idx="468">
                  <c:v>4/4/2020</c:v>
                </c:pt>
                <c:pt idx="469">
                  <c:v>4/5/2020</c:v>
                </c:pt>
                <c:pt idx="470">
                  <c:v>4/5/2020</c:v>
                </c:pt>
                <c:pt idx="471">
                  <c:v>4/5/2020</c:v>
                </c:pt>
                <c:pt idx="472">
                  <c:v>4/6/2020</c:v>
                </c:pt>
                <c:pt idx="473">
                  <c:v>4/6/2020</c:v>
                </c:pt>
                <c:pt idx="474">
                  <c:v>4/6/2020</c:v>
                </c:pt>
                <c:pt idx="475">
                  <c:v>4/6/2020</c:v>
                </c:pt>
                <c:pt idx="476">
                  <c:v>4/6/2020</c:v>
                </c:pt>
                <c:pt idx="477">
                  <c:v>4/6/2020</c:v>
                </c:pt>
                <c:pt idx="478">
                  <c:v>4/6/2020</c:v>
                </c:pt>
                <c:pt idx="479">
                  <c:v>4/7/2020</c:v>
                </c:pt>
                <c:pt idx="480">
                  <c:v>4/7/2020</c:v>
                </c:pt>
                <c:pt idx="481">
                  <c:v>4/9/2020</c:v>
                </c:pt>
                <c:pt idx="482">
                  <c:v>4/9/2020</c:v>
                </c:pt>
                <c:pt idx="483">
                  <c:v>4/10/2020</c:v>
                </c:pt>
                <c:pt idx="484">
                  <c:v>4/10/2020</c:v>
                </c:pt>
                <c:pt idx="485">
                  <c:v>4/10/2020</c:v>
                </c:pt>
                <c:pt idx="486">
                  <c:v>4/10/2020</c:v>
                </c:pt>
                <c:pt idx="487">
                  <c:v>4/10/2020</c:v>
                </c:pt>
                <c:pt idx="488">
                  <c:v>4/11/2020</c:v>
                </c:pt>
                <c:pt idx="489">
                  <c:v>4/11/2020</c:v>
                </c:pt>
                <c:pt idx="490">
                  <c:v>4/12/2020</c:v>
                </c:pt>
                <c:pt idx="491">
                  <c:v>4/12/2020</c:v>
                </c:pt>
                <c:pt idx="492">
                  <c:v>4/12/2020</c:v>
                </c:pt>
                <c:pt idx="493">
                  <c:v>4/13/2020</c:v>
                </c:pt>
                <c:pt idx="494">
                  <c:v>4/13/2020</c:v>
                </c:pt>
                <c:pt idx="495">
                  <c:v>4/13/2020</c:v>
                </c:pt>
                <c:pt idx="496">
                  <c:v>4/13/2020</c:v>
                </c:pt>
                <c:pt idx="497">
                  <c:v>4/13/2020</c:v>
                </c:pt>
                <c:pt idx="498">
                  <c:v>4/13/2020</c:v>
                </c:pt>
                <c:pt idx="499">
                  <c:v>4/14/2020</c:v>
                </c:pt>
                <c:pt idx="500">
                  <c:v>4/14/2020</c:v>
                </c:pt>
                <c:pt idx="501">
                  <c:v>4/15/2020</c:v>
                </c:pt>
                <c:pt idx="502">
                  <c:v>4/15/2020</c:v>
                </c:pt>
                <c:pt idx="503">
                  <c:v>4/15/2020</c:v>
                </c:pt>
                <c:pt idx="504">
                  <c:v>4/15/2020</c:v>
                </c:pt>
                <c:pt idx="505">
                  <c:v>4/15/2020</c:v>
                </c:pt>
                <c:pt idx="506">
                  <c:v>4/15/2020</c:v>
                </c:pt>
                <c:pt idx="507">
                  <c:v>4/16/2020</c:v>
                </c:pt>
                <c:pt idx="508">
                  <c:v>4/16/2020</c:v>
                </c:pt>
                <c:pt idx="509">
                  <c:v>4/16/2020</c:v>
                </c:pt>
                <c:pt idx="510">
                  <c:v>4/16/2020</c:v>
                </c:pt>
                <c:pt idx="511">
                  <c:v>4/16/2020</c:v>
                </c:pt>
                <c:pt idx="512">
                  <c:v>4/17/2020</c:v>
                </c:pt>
                <c:pt idx="513">
                  <c:v>4/17/2020</c:v>
                </c:pt>
                <c:pt idx="514">
                  <c:v>4/18/2020</c:v>
                </c:pt>
                <c:pt idx="515">
                  <c:v>4/18/2020</c:v>
                </c:pt>
                <c:pt idx="516">
                  <c:v>4/18/2020</c:v>
                </c:pt>
                <c:pt idx="517">
                  <c:v>4/18/2020</c:v>
                </c:pt>
                <c:pt idx="518">
                  <c:v>4/18/2020</c:v>
                </c:pt>
                <c:pt idx="519">
                  <c:v>4/18/2020</c:v>
                </c:pt>
                <c:pt idx="520">
                  <c:v>4/18/2020</c:v>
                </c:pt>
                <c:pt idx="521">
                  <c:v>4/18/2020</c:v>
                </c:pt>
                <c:pt idx="522">
                  <c:v>4/18/2020</c:v>
                </c:pt>
                <c:pt idx="523">
                  <c:v>4/18/2020</c:v>
                </c:pt>
                <c:pt idx="524">
                  <c:v>4/20/2020</c:v>
                </c:pt>
                <c:pt idx="525">
                  <c:v>4/20/2020</c:v>
                </c:pt>
                <c:pt idx="526">
                  <c:v>4/20/2020</c:v>
                </c:pt>
                <c:pt idx="527">
                  <c:v>4/21/2020</c:v>
                </c:pt>
                <c:pt idx="528">
                  <c:v>4/21/2020</c:v>
                </c:pt>
                <c:pt idx="529">
                  <c:v>4/22/2020</c:v>
                </c:pt>
                <c:pt idx="530">
                  <c:v>4/22/2020</c:v>
                </c:pt>
                <c:pt idx="531">
                  <c:v>4/23/2020</c:v>
                </c:pt>
                <c:pt idx="532">
                  <c:v>4/23/2020</c:v>
                </c:pt>
                <c:pt idx="533">
                  <c:v>4/24/2020</c:v>
                </c:pt>
                <c:pt idx="534">
                  <c:v>4/26/2020</c:v>
                </c:pt>
                <c:pt idx="535">
                  <c:v>4/27/2020</c:v>
                </c:pt>
                <c:pt idx="536">
                  <c:v>4/27/2020</c:v>
                </c:pt>
                <c:pt idx="537">
                  <c:v>4/27/2020</c:v>
                </c:pt>
                <c:pt idx="538">
                  <c:v>4/27/2020</c:v>
                </c:pt>
                <c:pt idx="539">
                  <c:v>4/27/2020</c:v>
                </c:pt>
                <c:pt idx="540">
                  <c:v>4/27/2020</c:v>
                </c:pt>
                <c:pt idx="541">
                  <c:v>4/28/2020</c:v>
                </c:pt>
                <c:pt idx="542">
                  <c:v>4/29/2020</c:v>
                </c:pt>
                <c:pt idx="543">
                  <c:v>4/29/2020</c:v>
                </c:pt>
                <c:pt idx="544">
                  <c:v>4/29/2020</c:v>
                </c:pt>
                <c:pt idx="545">
                  <c:v>4/30/2020</c:v>
                </c:pt>
                <c:pt idx="546">
                  <c:v>4/30/2020</c:v>
                </c:pt>
                <c:pt idx="547">
                  <c:v>4/30/2020</c:v>
                </c:pt>
                <c:pt idx="548">
                  <c:v>4/30/2020</c:v>
                </c:pt>
                <c:pt idx="549">
                  <c:v>4/30/2020</c:v>
                </c:pt>
                <c:pt idx="550">
                  <c:v>4/30/2020</c:v>
                </c:pt>
                <c:pt idx="551">
                  <c:v>4/30/2020</c:v>
                </c:pt>
                <c:pt idx="552">
                  <c:v>4/30/2020</c:v>
                </c:pt>
                <c:pt idx="553">
                  <c:v>5/1/2020</c:v>
                </c:pt>
                <c:pt idx="554">
                  <c:v>5/2/2020</c:v>
                </c:pt>
                <c:pt idx="555">
                  <c:v>5/4/2020</c:v>
                </c:pt>
                <c:pt idx="556">
                  <c:v>5/4/2020</c:v>
                </c:pt>
                <c:pt idx="557">
                  <c:v>5/5/2020</c:v>
                </c:pt>
                <c:pt idx="558">
                  <c:v>5/7/2020</c:v>
                </c:pt>
                <c:pt idx="559">
                  <c:v>5/9/2020</c:v>
                </c:pt>
                <c:pt idx="560">
                  <c:v>5/9/2020</c:v>
                </c:pt>
                <c:pt idx="561">
                  <c:v>5/9/2020</c:v>
                </c:pt>
                <c:pt idx="562">
                  <c:v>5/10/2020</c:v>
                </c:pt>
                <c:pt idx="563">
                  <c:v>5/10/2020</c:v>
                </c:pt>
                <c:pt idx="564">
                  <c:v>5/10/2020</c:v>
                </c:pt>
                <c:pt idx="565">
                  <c:v>5/10/2020</c:v>
                </c:pt>
                <c:pt idx="566">
                  <c:v>5/10/2020</c:v>
                </c:pt>
                <c:pt idx="567">
                  <c:v>5/11/2020</c:v>
                </c:pt>
                <c:pt idx="568">
                  <c:v>5/11/2020</c:v>
                </c:pt>
                <c:pt idx="569">
                  <c:v>5/11/2020</c:v>
                </c:pt>
                <c:pt idx="570">
                  <c:v>5/11/2020</c:v>
                </c:pt>
                <c:pt idx="571">
                  <c:v>5/12/2020</c:v>
                </c:pt>
                <c:pt idx="572">
                  <c:v>5/12/2020</c:v>
                </c:pt>
                <c:pt idx="573">
                  <c:v>5/13/2020</c:v>
                </c:pt>
                <c:pt idx="574">
                  <c:v>5/13/2020</c:v>
                </c:pt>
                <c:pt idx="575">
                  <c:v>5/13/2020</c:v>
                </c:pt>
                <c:pt idx="576">
                  <c:v>5/13/2020</c:v>
                </c:pt>
                <c:pt idx="577">
                  <c:v>5/13/2020</c:v>
                </c:pt>
                <c:pt idx="578">
                  <c:v>5/14/2020</c:v>
                </c:pt>
                <c:pt idx="579">
                  <c:v>5/14/2020</c:v>
                </c:pt>
                <c:pt idx="580">
                  <c:v>5/14/2020</c:v>
                </c:pt>
                <c:pt idx="581">
                  <c:v>5/14/2020</c:v>
                </c:pt>
                <c:pt idx="582">
                  <c:v>5/16/2020</c:v>
                </c:pt>
                <c:pt idx="583">
                  <c:v>5/16/2020</c:v>
                </c:pt>
                <c:pt idx="584">
                  <c:v>5/16/2020</c:v>
                </c:pt>
                <c:pt idx="585">
                  <c:v>5/17/2020</c:v>
                </c:pt>
                <c:pt idx="586">
                  <c:v>5/17/2020</c:v>
                </c:pt>
                <c:pt idx="587">
                  <c:v>5/17/2020</c:v>
                </c:pt>
                <c:pt idx="588">
                  <c:v>5/19/2020</c:v>
                </c:pt>
                <c:pt idx="589">
                  <c:v>5/19/2020</c:v>
                </c:pt>
                <c:pt idx="590">
                  <c:v>5/19/2020</c:v>
                </c:pt>
                <c:pt idx="591">
                  <c:v>5/21/2020</c:v>
                </c:pt>
                <c:pt idx="592">
                  <c:v>5/22/2020</c:v>
                </c:pt>
                <c:pt idx="593">
                  <c:v>5/22/2020</c:v>
                </c:pt>
                <c:pt idx="594">
                  <c:v>5/22/2020</c:v>
                </c:pt>
                <c:pt idx="595">
                  <c:v>5/24/2020</c:v>
                </c:pt>
                <c:pt idx="596">
                  <c:v>5/24/2020</c:v>
                </c:pt>
                <c:pt idx="597">
                  <c:v>5/24/2020</c:v>
                </c:pt>
                <c:pt idx="598">
                  <c:v>5/24/2020</c:v>
                </c:pt>
                <c:pt idx="599">
                  <c:v>5/25/2020</c:v>
                </c:pt>
                <c:pt idx="600">
                  <c:v>5/25/2020</c:v>
                </c:pt>
                <c:pt idx="601">
                  <c:v>5/26/2020</c:v>
                </c:pt>
                <c:pt idx="602">
                  <c:v>5/27/2020</c:v>
                </c:pt>
                <c:pt idx="603">
                  <c:v>5/28/2020</c:v>
                </c:pt>
                <c:pt idx="604">
                  <c:v>5/28/2020</c:v>
                </c:pt>
                <c:pt idx="605">
                  <c:v>5/28/2020</c:v>
                </c:pt>
                <c:pt idx="606">
                  <c:v>5/28/2020</c:v>
                </c:pt>
                <c:pt idx="607">
                  <c:v>5/28/2020</c:v>
                </c:pt>
                <c:pt idx="608">
                  <c:v>5/28/2020</c:v>
                </c:pt>
                <c:pt idx="609">
                  <c:v>5/28/2020</c:v>
                </c:pt>
                <c:pt idx="610">
                  <c:v>5/28/2020</c:v>
                </c:pt>
                <c:pt idx="611">
                  <c:v>5/28/2020</c:v>
                </c:pt>
                <c:pt idx="612">
                  <c:v>5/28/2020</c:v>
                </c:pt>
                <c:pt idx="613">
                  <c:v>5/28/2020</c:v>
                </c:pt>
                <c:pt idx="614">
                  <c:v>5/28/2020</c:v>
                </c:pt>
                <c:pt idx="615">
                  <c:v>5/28/2020</c:v>
                </c:pt>
                <c:pt idx="616">
                  <c:v>5/28/2020</c:v>
                </c:pt>
                <c:pt idx="617">
                  <c:v>5/28/2020</c:v>
                </c:pt>
                <c:pt idx="618">
                  <c:v>5/28/2020</c:v>
                </c:pt>
                <c:pt idx="619">
                  <c:v>5/28/2020</c:v>
                </c:pt>
                <c:pt idx="620">
                  <c:v>5/28/2020</c:v>
                </c:pt>
                <c:pt idx="621">
                  <c:v>5/28/2020</c:v>
                </c:pt>
                <c:pt idx="622">
                  <c:v>5/28/2020</c:v>
                </c:pt>
                <c:pt idx="623">
                  <c:v>5/28/2020</c:v>
                </c:pt>
                <c:pt idx="624">
                  <c:v>5/29/2020</c:v>
                </c:pt>
                <c:pt idx="625">
                  <c:v>5/29/2020</c:v>
                </c:pt>
                <c:pt idx="626">
                  <c:v>5/29/2020</c:v>
                </c:pt>
                <c:pt idx="627">
                  <c:v>5/30/2020</c:v>
                </c:pt>
                <c:pt idx="628">
                  <c:v>5/30/2020</c:v>
                </c:pt>
                <c:pt idx="629">
                  <c:v>5/30/2020</c:v>
                </c:pt>
                <c:pt idx="630">
                  <c:v>5/30/2020</c:v>
                </c:pt>
                <c:pt idx="631">
                  <c:v>5/30/2020</c:v>
                </c:pt>
                <c:pt idx="632">
                  <c:v>5/30/2020</c:v>
                </c:pt>
                <c:pt idx="633">
                  <c:v>5/30/2020</c:v>
                </c:pt>
                <c:pt idx="634">
                  <c:v>5/30/2020</c:v>
                </c:pt>
                <c:pt idx="635">
                  <c:v>5/30/2020</c:v>
                </c:pt>
                <c:pt idx="636">
                  <c:v>5/30/2020</c:v>
                </c:pt>
                <c:pt idx="637">
                  <c:v>5/31/2020</c:v>
                </c:pt>
                <c:pt idx="638">
                  <c:v>5/31/2020</c:v>
                </c:pt>
                <c:pt idx="639">
                  <c:v>5/31/2020</c:v>
                </c:pt>
                <c:pt idx="640">
                  <c:v>5/31/2020</c:v>
                </c:pt>
                <c:pt idx="641">
                  <c:v>6/1/2020</c:v>
                </c:pt>
                <c:pt idx="642">
                  <c:v>6/1/2020</c:v>
                </c:pt>
                <c:pt idx="643">
                  <c:v>6/2/2020</c:v>
                </c:pt>
                <c:pt idx="644">
                  <c:v>6/2/2020</c:v>
                </c:pt>
                <c:pt idx="645">
                  <c:v>6/2/2020</c:v>
                </c:pt>
                <c:pt idx="646">
                  <c:v>6/2/2020</c:v>
                </c:pt>
                <c:pt idx="647">
                  <c:v>6/2/2020</c:v>
                </c:pt>
                <c:pt idx="648">
                  <c:v>6/2/2020</c:v>
                </c:pt>
                <c:pt idx="649">
                  <c:v>6/3/2020</c:v>
                </c:pt>
                <c:pt idx="650">
                  <c:v>6/3/2020</c:v>
                </c:pt>
                <c:pt idx="651">
                  <c:v>6/3/2020</c:v>
                </c:pt>
                <c:pt idx="652">
                  <c:v>6/3/2020</c:v>
                </c:pt>
                <c:pt idx="653">
                  <c:v>6/3/2020</c:v>
                </c:pt>
                <c:pt idx="654">
                  <c:v>6/3/2020</c:v>
                </c:pt>
                <c:pt idx="655">
                  <c:v>6/3/2020</c:v>
                </c:pt>
                <c:pt idx="656">
                  <c:v>6/3/2020</c:v>
                </c:pt>
                <c:pt idx="657">
                  <c:v>6/4/2020</c:v>
                </c:pt>
                <c:pt idx="658">
                  <c:v>6/4/2020</c:v>
                </c:pt>
                <c:pt idx="659">
                  <c:v>6/4/2020</c:v>
                </c:pt>
                <c:pt idx="660">
                  <c:v>6/4/2020</c:v>
                </c:pt>
                <c:pt idx="661">
                  <c:v>6/5/2020</c:v>
                </c:pt>
                <c:pt idx="662">
                  <c:v>6/5/2020</c:v>
                </c:pt>
                <c:pt idx="663">
                  <c:v>6/6/2020</c:v>
                </c:pt>
                <c:pt idx="664">
                  <c:v>6/6/2020</c:v>
                </c:pt>
                <c:pt idx="665">
                  <c:v>6/7/2020</c:v>
                </c:pt>
                <c:pt idx="666">
                  <c:v>6/7/2020</c:v>
                </c:pt>
                <c:pt idx="667">
                  <c:v>6/10/2020</c:v>
                </c:pt>
                <c:pt idx="668">
                  <c:v>6/11/2020</c:v>
                </c:pt>
                <c:pt idx="669">
                  <c:v>6/11/2020</c:v>
                </c:pt>
                <c:pt idx="670">
                  <c:v>6/11/2020</c:v>
                </c:pt>
                <c:pt idx="671">
                  <c:v>6/12/2020</c:v>
                </c:pt>
                <c:pt idx="672">
                  <c:v>6/12/2020</c:v>
                </c:pt>
                <c:pt idx="673">
                  <c:v>6/12/2020</c:v>
                </c:pt>
                <c:pt idx="674">
                  <c:v>6/12/2020</c:v>
                </c:pt>
                <c:pt idx="675">
                  <c:v>6/12/2020</c:v>
                </c:pt>
                <c:pt idx="676">
                  <c:v>6/13/2020</c:v>
                </c:pt>
                <c:pt idx="677">
                  <c:v>6/13/2020</c:v>
                </c:pt>
                <c:pt idx="678">
                  <c:v>6/13/2020</c:v>
                </c:pt>
                <c:pt idx="679">
                  <c:v>6/15/2020</c:v>
                </c:pt>
                <c:pt idx="680">
                  <c:v>6/15/2020</c:v>
                </c:pt>
                <c:pt idx="681">
                  <c:v>6/15/2020</c:v>
                </c:pt>
                <c:pt idx="682">
                  <c:v>6/15/2020</c:v>
                </c:pt>
                <c:pt idx="683">
                  <c:v>6/15/2020</c:v>
                </c:pt>
                <c:pt idx="684">
                  <c:v>6/15/2020</c:v>
                </c:pt>
                <c:pt idx="685">
                  <c:v>6/16/2020</c:v>
                </c:pt>
                <c:pt idx="686">
                  <c:v>6/16/2020</c:v>
                </c:pt>
                <c:pt idx="687">
                  <c:v>6/20/2020</c:v>
                </c:pt>
                <c:pt idx="688">
                  <c:v>6/21/2020</c:v>
                </c:pt>
                <c:pt idx="689">
                  <c:v>6/21/2020</c:v>
                </c:pt>
                <c:pt idx="691">
                  <c:v>6/21/2020</c:v>
                </c:pt>
                <c:pt idx="692">
                  <c:v>6/22/2020</c:v>
                </c:pt>
                <c:pt idx="693">
                  <c:v>6/22/2020</c:v>
                </c:pt>
                <c:pt idx="694">
                  <c:v>6/24/2020</c:v>
                </c:pt>
                <c:pt idx="695">
                  <c:v>6/24/2020</c:v>
                </c:pt>
                <c:pt idx="696">
                  <c:v>6/24/2020</c:v>
                </c:pt>
                <c:pt idx="697">
                  <c:v>6/24/2020</c:v>
                </c:pt>
                <c:pt idx="698">
                  <c:v>6/24/2020</c:v>
                </c:pt>
                <c:pt idx="699">
                  <c:v>6/24/2020</c:v>
                </c:pt>
                <c:pt idx="700">
                  <c:v>6/25/2020</c:v>
                </c:pt>
                <c:pt idx="701">
                  <c:v>6/26/2020</c:v>
                </c:pt>
                <c:pt idx="702">
                  <c:v>6/26/2020</c:v>
                </c:pt>
                <c:pt idx="703">
                  <c:v>6/26/2020</c:v>
                </c:pt>
                <c:pt idx="704">
                  <c:v>6/26/2020</c:v>
                </c:pt>
                <c:pt idx="705">
                  <c:v>6/26/2020</c:v>
                </c:pt>
                <c:pt idx="706">
                  <c:v>6/26/2020</c:v>
                </c:pt>
                <c:pt idx="707">
                  <c:v>6/26/2020</c:v>
                </c:pt>
                <c:pt idx="708">
                  <c:v>6/27/2020</c:v>
                </c:pt>
                <c:pt idx="709">
                  <c:v>6/27/2020</c:v>
                </c:pt>
                <c:pt idx="710">
                  <c:v>6/27/2020</c:v>
                </c:pt>
                <c:pt idx="711">
                  <c:v>6/27/2020</c:v>
                </c:pt>
                <c:pt idx="712">
                  <c:v>6/27/2020</c:v>
                </c:pt>
                <c:pt idx="713">
                  <c:v>6/28/2020</c:v>
                </c:pt>
                <c:pt idx="714">
                  <c:v>6/28/2020</c:v>
                </c:pt>
                <c:pt idx="715">
                  <c:v>6/28/2020</c:v>
                </c:pt>
                <c:pt idx="716">
                  <c:v>6/28/2020</c:v>
                </c:pt>
                <c:pt idx="717">
                  <c:v>6/28/2020</c:v>
                </c:pt>
                <c:pt idx="718">
                  <c:v>6/29/2020</c:v>
                </c:pt>
                <c:pt idx="719">
                  <c:v>6/29/2020</c:v>
                </c:pt>
                <c:pt idx="720">
                  <c:v>6/29/2020</c:v>
                </c:pt>
                <c:pt idx="721">
                  <c:v>6/30/2020</c:v>
                </c:pt>
                <c:pt idx="722">
                  <c:v>6/30/2020</c:v>
                </c:pt>
                <c:pt idx="723">
                  <c:v>7/1/2020</c:v>
                </c:pt>
                <c:pt idx="724">
                  <c:v>7/2/2020</c:v>
                </c:pt>
                <c:pt idx="725">
                  <c:v>7/2/2020</c:v>
                </c:pt>
                <c:pt idx="726">
                  <c:v>7/2/2020</c:v>
                </c:pt>
                <c:pt idx="727">
                  <c:v>7/2/2020</c:v>
                </c:pt>
                <c:pt idx="728">
                  <c:v>7/3/2020</c:v>
                </c:pt>
                <c:pt idx="729">
                  <c:v>7/3/2020</c:v>
                </c:pt>
                <c:pt idx="730">
                  <c:v>7/3/2020</c:v>
                </c:pt>
                <c:pt idx="731">
                  <c:v>7/3/2020</c:v>
                </c:pt>
                <c:pt idx="732">
                  <c:v>7/3/2020</c:v>
                </c:pt>
                <c:pt idx="733">
                  <c:v>7/3/2020</c:v>
                </c:pt>
                <c:pt idx="734">
                  <c:v>7/3/2020</c:v>
                </c:pt>
                <c:pt idx="735">
                  <c:v>7/3/2020</c:v>
                </c:pt>
                <c:pt idx="736">
                  <c:v>7/3/2020</c:v>
                </c:pt>
                <c:pt idx="737">
                  <c:v>7/3/2020</c:v>
                </c:pt>
                <c:pt idx="738">
                  <c:v>7/3/2020</c:v>
                </c:pt>
                <c:pt idx="739">
                  <c:v>7/3/2020</c:v>
                </c:pt>
                <c:pt idx="740">
                  <c:v>7/3/2020</c:v>
                </c:pt>
                <c:pt idx="741">
                  <c:v>7/3/2020</c:v>
                </c:pt>
                <c:pt idx="742">
                  <c:v>7/5/2020</c:v>
                </c:pt>
                <c:pt idx="743">
                  <c:v>7/5/2020</c:v>
                </c:pt>
                <c:pt idx="744">
                  <c:v>7/6/2020</c:v>
                </c:pt>
                <c:pt idx="745">
                  <c:v>7/7/2020</c:v>
                </c:pt>
                <c:pt idx="746">
                  <c:v>7/8/2020</c:v>
                </c:pt>
                <c:pt idx="747">
                  <c:v>7/9/2020</c:v>
                </c:pt>
                <c:pt idx="748">
                  <c:v>7/9/2020</c:v>
                </c:pt>
                <c:pt idx="749">
                  <c:v>7/10/2020</c:v>
                </c:pt>
                <c:pt idx="750">
                  <c:v>7/10/2020</c:v>
                </c:pt>
                <c:pt idx="751">
                  <c:v>7/11/2020</c:v>
                </c:pt>
                <c:pt idx="752">
                  <c:v>7/12/2020</c:v>
                </c:pt>
                <c:pt idx="753">
                  <c:v>7/12/2020</c:v>
                </c:pt>
                <c:pt idx="754">
                  <c:v>7/12/2020</c:v>
                </c:pt>
                <c:pt idx="755">
                  <c:v>7/13/2020</c:v>
                </c:pt>
                <c:pt idx="756">
                  <c:v>7/13/2020</c:v>
                </c:pt>
                <c:pt idx="757">
                  <c:v>7/13/2020</c:v>
                </c:pt>
                <c:pt idx="758">
                  <c:v>7/13/2020</c:v>
                </c:pt>
                <c:pt idx="759">
                  <c:v>7/14/2020</c:v>
                </c:pt>
                <c:pt idx="760">
                  <c:v>7/15/2020</c:v>
                </c:pt>
                <c:pt idx="761">
                  <c:v>7/15/2020</c:v>
                </c:pt>
                <c:pt idx="762">
                  <c:v>7/16/2020</c:v>
                </c:pt>
                <c:pt idx="763">
                  <c:v>7/16/2020</c:v>
                </c:pt>
                <c:pt idx="764">
                  <c:v>7/17/2020</c:v>
                </c:pt>
                <c:pt idx="765">
                  <c:v>7/18/2020</c:v>
                </c:pt>
                <c:pt idx="766">
                  <c:v>7/20/2020</c:v>
                </c:pt>
                <c:pt idx="767">
                  <c:v>7/21/2020</c:v>
                </c:pt>
                <c:pt idx="768">
                  <c:v>7/22/2020</c:v>
                </c:pt>
                <c:pt idx="769">
                  <c:v>7/23/2020</c:v>
                </c:pt>
                <c:pt idx="770">
                  <c:v>7/23/2020</c:v>
                </c:pt>
                <c:pt idx="771">
                  <c:v>7/24/2020</c:v>
                </c:pt>
                <c:pt idx="772">
                  <c:v>7/24/2020</c:v>
                </c:pt>
                <c:pt idx="773">
                  <c:v>7/24/2020</c:v>
                </c:pt>
                <c:pt idx="774">
                  <c:v>7/25/2020</c:v>
                </c:pt>
                <c:pt idx="775">
                  <c:v>7/25/2020</c:v>
                </c:pt>
                <c:pt idx="776">
                  <c:v>7/26/2020</c:v>
                </c:pt>
                <c:pt idx="777">
                  <c:v>7/26/2020</c:v>
                </c:pt>
                <c:pt idx="778">
                  <c:v>7/27/2020</c:v>
                </c:pt>
                <c:pt idx="779">
                  <c:v>7/27/2020</c:v>
                </c:pt>
                <c:pt idx="780">
                  <c:v>7/27/2020</c:v>
                </c:pt>
                <c:pt idx="781">
                  <c:v>7/27/2020</c:v>
                </c:pt>
                <c:pt idx="782">
                  <c:v>7/27/2020</c:v>
                </c:pt>
                <c:pt idx="783">
                  <c:v>7/29/2020</c:v>
                </c:pt>
                <c:pt idx="784">
                  <c:v>7/30/2020</c:v>
                </c:pt>
                <c:pt idx="785">
                  <c:v>7/30/2020</c:v>
                </c:pt>
                <c:pt idx="786">
                  <c:v>7/30/2020</c:v>
                </c:pt>
                <c:pt idx="787">
                  <c:v>7/30/2020</c:v>
                </c:pt>
                <c:pt idx="788">
                  <c:v>7/30/2020</c:v>
                </c:pt>
                <c:pt idx="789">
                  <c:v>7/31/2020</c:v>
                </c:pt>
                <c:pt idx="790">
                  <c:v>7/31/2020</c:v>
                </c:pt>
                <c:pt idx="791">
                  <c:v>7/31/2020</c:v>
                </c:pt>
                <c:pt idx="792">
                  <c:v>8/1/2020</c:v>
                </c:pt>
                <c:pt idx="793">
                  <c:v>8/1/2020</c:v>
                </c:pt>
                <c:pt idx="794">
                  <c:v>8/2/2020</c:v>
                </c:pt>
                <c:pt idx="795">
                  <c:v>8/4/2020</c:v>
                </c:pt>
                <c:pt idx="796">
                  <c:v>8/4/2020</c:v>
                </c:pt>
                <c:pt idx="797">
                  <c:v>8/5/2020</c:v>
                </c:pt>
                <c:pt idx="798">
                  <c:v>8/5/2020</c:v>
                </c:pt>
                <c:pt idx="799">
                  <c:v>8/5/2020</c:v>
                </c:pt>
                <c:pt idx="800">
                  <c:v>8/5/2020</c:v>
                </c:pt>
                <c:pt idx="801">
                  <c:v>8/6/2020</c:v>
                </c:pt>
                <c:pt idx="802">
                  <c:v>8/6/2020</c:v>
                </c:pt>
                <c:pt idx="803">
                  <c:v>8/7/2020</c:v>
                </c:pt>
                <c:pt idx="804">
                  <c:v>8/14/2020</c:v>
                </c:pt>
                <c:pt idx="805">
                  <c:v>8/15/2020</c:v>
                </c:pt>
                <c:pt idx="806">
                  <c:v>8/15/2020</c:v>
                </c:pt>
                <c:pt idx="807">
                  <c:v>8/16/2020</c:v>
                </c:pt>
                <c:pt idx="808">
                  <c:v>8/19/2020</c:v>
                </c:pt>
                <c:pt idx="809">
                  <c:v>8/20/2020</c:v>
                </c:pt>
                <c:pt idx="810">
                  <c:v>8/22/2020</c:v>
                </c:pt>
                <c:pt idx="811">
                  <c:v>8/25/2020</c:v>
                </c:pt>
                <c:pt idx="812">
                  <c:v>8/25/2020</c:v>
                </c:pt>
                <c:pt idx="813">
                  <c:v>8/25/2020</c:v>
                </c:pt>
                <c:pt idx="814">
                  <c:v>8/27/2020</c:v>
                </c:pt>
                <c:pt idx="815">
                  <c:v>8/28/2020</c:v>
                </c:pt>
                <c:pt idx="816">
                  <c:v>8/29/2020</c:v>
                </c:pt>
                <c:pt idx="817">
                  <c:v>8/31/2020</c:v>
                </c:pt>
                <c:pt idx="818">
                  <c:v>8/31/2020</c:v>
                </c:pt>
                <c:pt idx="819">
                  <c:v>8/31/2020</c:v>
                </c:pt>
                <c:pt idx="820">
                  <c:v>8/31/2020</c:v>
                </c:pt>
                <c:pt idx="821">
                  <c:v>8/31/2020</c:v>
                </c:pt>
                <c:pt idx="822">
                  <c:v>8/31/2020</c:v>
                </c:pt>
                <c:pt idx="823">
                  <c:v>8/31/2020</c:v>
                </c:pt>
                <c:pt idx="824">
                  <c:v>8/31/2020</c:v>
                </c:pt>
                <c:pt idx="825">
                  <c:v>8/31/2020</c:v>
                </c:pt>
                <c:pt idx="826">
                  <c:v>9/1/2020</c:v>
                </c:pt>
                <c:pt idx="827">
                  <c:v>9/2/2020</c:v>
                </c:pt>
                <c:pt idx="828">
                  <c:v>9/3/2020</c:v>
                </c:pt>
                <c:pt idx="829">
                  <c:v>9/4/2020</c:v>
                </c:pt>
                <c:pt idx="830">
                  <c:v>9/5/2020</c:v>
                </c:pt>
                <c:pt idx="831">
                  <c:v>9/5/2020</c:v>
                </c:pt>
                <c:pt idx="832">
                  <c:v>9/8/2020</c:v>
                </c:pt>
                <c:pt idx="833">
                  <c:v>9/10/2020</c:v>
                </c:pt>
                <c:pt idx="834">
                  <c:v>9/10/2020</c:v>
                </c:pt>
                <c:pt idx="835">
                  <c:v>9/12/2020</c:v>
                </c:pt>
                <c:pt idx="836">
                  <c:v>9/13/2020</c:v>
                </c:pt>
                <c:pt idx="837">
                  <c:v>9/13/2020</c:v>
                </c:pt>
                <c:pt idx="838">
                  <c:v>9/13/2020</c:v>
                </c:pt>
                <c:pt idx="839">
                  <c:v>9/13/2020</c:v>
                </c:pt>
                <c:pt idx="840">
                  <c:v>9/14/2020</c:v>
                </c:pt>
                <c:pt idx="841">
                  <c:v>9/15/2020</c:v>
                </c:pt>
                <c:pt idx="842">
                  <c:v>9/16/2020</c:v>
                </c:pt>
                <c:pt idx="843">
                  <c:v>9/16/2020</c:v>
                </c:pt>
                <c:pt idx="844">
                  <c:v>9/16/2020</c:v>
                </c:pt>
                <c:pt idx="845">
                  <c:v>9/17/2020</c:v>
                </c:pt>
                <c:pt idx="846">
                  <c:v>9/19/2020</c:v>
                </c:pt>
                <c:pt idx="847">
                  <c:v>9/19/2020</c:v>
                </c:pt>
                <c:pt idx="848">
                  <c:v>9/19/2020</c:v>
                </c:pt>
                <c:pt idx="849">
                  <c:v>9/19/2020</c:v>
                </c:pt>
                <c:pt idx="850">
                  <c:v>9/19/2020</c:v>
                </c:pt>
                <c:pt idx="851">
                  <c:v>9/19/2020</c:v>
                </c:pt>
                <c:pt idx="852">
                  <c:v>9/19/2020</c:v>
                </c:pt>
                <c:pt idx="853">
                  <c:v>9/19/2020</c:v>
                </c:pt>
                <c:pt idx="854">
                  <c:v>9/21/2020</c:v>
                </c:pt>
                <c:pt idx="855">
                  <c:v>9/23/2020</c:v>
                </c:pt>
                <c:pt idx="856">
                  <c:v>9/23/2020</c:v>
                </c:pt>
                <c:pt idx="857">
                  <c:v>9/24/2020</c:v>
                </c:pt>
                <c:pt idx="858">
                  <c:v>9/26/2020</c:v>
                </c:pt>
                <c:pt idx="859">
                  <c:v>9/26/2020</c:v>
                </c:pt>
                <c:pt idx="860">
                  <c:v>10/1/2020</c:v>
                </c:pt>
                <c:pt idx="861">
                  <c:v>10/6/2020</c:v>
                </c:pt>
                <c:pt idx="862">
                  <c:v>10/7/2020</c:v>
                </c:pt>
                <c:pt idx="863">
                  <c:v>10/7/2020</c:v>
                </c:pt>
                <c:pt idx="864">
                  <c:v>10/8/2020</c:v>
                </c:pt>
                <c:pt idx="865">
                  <c:v>10/8/2020</c:v>
                </c:pt>
                <c:pt idx="866">
                  <c:v>10/8/2020</c:v>
                </c:pt>
                <c:pt idx="867">
                  <c:v>10/9/2020</c:v>
                </c:pt>
                <c:pt idx="868">
                  <c:v>10/10/2020</c:v>
                </c:pt>
                <c:pt idx="869">
                  <c:v>10/10/2020</c:v>
                </c:pt>
                <c:pt idx="870">
                  <c:v>10/11/2020</c:v>
                </c:pt>
                <c:pt idx="871">
                  <c:v>10/15/2020</c:v>
                </c:pt>
                <c:pt idx="872">
                  <c:v>10/16/2020</c:v>
                </c:pt>
                <c:pt idx="873">
                  <c:v>10/16/2020</c:v>
                </c:pt>
                <c:pt idx="874">
                  <c:v>10/16/2020</c:v>
                </c:pt>
                <c:pt idx="875">
                  <c:v>10/19/2020</c:v>
                </c:pt>
                <c:pt idx="876">
                  <c:v>10/21/2020</c:v>
                </c:pt>
                <c:pt idx="877">
                  <c:v>10/22/2020</c:v>
                </c:pt>
                <c:pt idx="878">
                  <c:v>10/22/2020</c:v>
                </c:pt>
                <c:pt idx="879">
                  <c:v>10/23/2020</c:v>
                </c:pt>
                <c:pt idx="880">
                  <c:v>10/23/2020</c:v>
                </c:pt>
                <c:pt idx="881">
                  <c:v>10/23/2020</c:v>
                </c:pt>
                <c:pt idx="882">
                  <c:v>10/23/2020</c:v>
                </c:pt>
                <c:pt idx="883">
                  <c:v>10/23/2020</c:v>
                </c:pt>
                <c:pt idx="884">
                  <c:v>10/23/2020</c:v>
                </c:pt>
                <c:pt idx="885">
                  <c:v>10/25/2020</c:v>
                </c:pt>
                <c:pt idx="886">
                  <c:v>10/25/2020</c:v>
                </c:pt>
                <c:pt idx="887">
                  <c:v>10/25/2020</c:v>
                </c:pt>
                <c:pt idx="888">
                  <c:v>10/26/2020</c:v>
                </c:pt>
                <c:pt idx="889">
                  <c:v>10/26/2020</c:v>
                </c:pt>
                <c:pt idx="890">
                  <c:v>10/26/2020</c:v>
                </c:pt>
                <c:pt idx="891">
                  <c:v>10/27/2020</c:v>
                </c:pt>
                <c:pt idx="892">
                  <c:v>10/27/2020</c:v>
                </c:pt>
                <c:pt idx="893">
                  <c:v>10/27/2020</c:v>
                </c:pt>
                <c:pt idx="894">
                  <c:v>10/29/2020</c:v>
                </c:pt>
                <c:pt idx="895">
                  <c:v>11/2/2020</c:v>
                </c:pt>
                <c:pt idx="896">
                  <c:v>11/2/2020</c:v>
                </c:pt>
                <c:pt idx="897">
                  <c:v>11/3/2020</c:v>
                </c:pt>
                <c:pt idx="898">
                  <c:v>11/4/2020</c:v>
                </c:pt>
                <c:pt idx="899">
                  <c:v>11/5/2020</c:v>
                </c:pt>
                <c:pt idx="900">
                  <c:v>11/5/2020</c:v>
                </c:pt>
                <c:pt idx="901">
                  <c:v>11/5/2020</c:v>
                </c:pt>
                <c:pt idx="902">
                  <c:v>11/6/2020</c:v>
                </c:pt>
                <c:pt idx="903">
                  <c:v>11/6/2020</c:v>
                </c:pt>
                <c:pt idx="904">
                  <c:v>11/7/2020</c:v>
                </c:pt>
                <c:pt idx="905">
                  <c:v>11/7/2020</c:v>
                </c:pt>
                <c:pt idx="906">
                  <c:v>11/7/2020</c:v>
                </c:pt>
                <c:pt idx="907">
                  <c:v>11/7/2020</c:v>
                </c:pt>
                <c:pt idx="908">
                  <c:v>11/8/2020</c:v>
                </c:pt>
                <c:pt idx="909">
                  <c:v>11/9/2020</c:v>
                </c:pt>
                <c:pt idx="910">
                  <c:v>11/10/2020</c:v>
                </c:pt>
                <c:pt idx="911">
                  <c:v>11/10/2020</c:v>
                </c:pt>
                <c:pt idx="912">
                  <c:v>11/10/2020</c:v>
                </c:pt>
                <c:pt idx="913">
                  <c:v>11/10/2020</c:v>
                </c:pt>
                <c:pt idx="914">
                  <c:v>11/10/2020</c:v>
                </c:pt>
                <c:pt idx="915">
                  <c:v>11/10/2020</c:v>
                </c:pt>
                <c:pt idx="916">
                  <c:v>11/10/2020</c:v>
                </c:pt>
                <c:pt idx="917">
                  <c:v>11/10/2020</c:v>
                </c:pt>
                <c:pt idx="918">
                  <c:v>11/10/2020</c:v>
                </c:pt>
                <c:pt idx="919">
                  <c:v>11/10/2020</c:v>
                </c:pt>
                <c:pt idx="920">
                  <c:v>11/10/2020</c:v>
                </c:pt>
                <c:pt idx="921">
                  <c:v>11/10/2020</c:v>
                </c:pt>
                <c:pt idx="922">
                  <c:v>11/10/2020</c:v>
                </c:pt>
                <c:pt idx="923">
                  <c:v>11/10/2020</c:v>
                </c:pt>
                <c:pt idx="924">
                  <c:v>11/10/2020</c:v>
                </c:pt>
                <c:pt idx="925">
                  <c:v>11/10/2020</c:v>
                </c:pt>
                <c:pt idx="926">
                  <c:v>11/11/2020</c:v>
                </c:pt>
                <c:pt idx="927">
                  <c:v>11/11/2020</c:v>
                </c:pt>
                <c:pt idx="928">
                  <c:v>11/12/2020</c:v>
                </c:pt>
                <c:pt idx="929">
                  <c:v>11/12/2020</c:v>
                </c:pt>
                <c:pt idx="930">
                  <c:v>11/12/2020</c:v>
                </c:pt>
                <c:pt idx="931">
                  <c:v>11/12/2020</c:v>
                </c:pt>
                <c:pt idx="932">
                  <c:v>11/12/2020</c:v>
                </c:pt>
                <c:pt idx="933">
                  <c:v>11/12/2020</c:v>
                </c:pt>
                <c:pt idx="934">
                  <c:v>11/12/2020</c:v>
                </c:pt>
                <c:pt idx="935">
                  <c:v>11/12/2020</c:v>
                </c:pt>
                <c:pt idx="936">
                  <c:v>11/12/2020</c:v>
                </c:pt>
                <c:pt idx="937">
                  <c:v>11/12/2020</c:v>
                </c:pt>
                <c:pt idx="938">
                  <c:v>11/12/2020</c:v>
                </c:pt>
                <c:pt idx="939">
                  <c:v>11/12/2020</c:v>
                </c:pt>
                <c:pt idx="940">
                  <c:v>11/12/2020</c:v>
                </c:pt>
                <c:pt idx="941">
                  <c:v>11/12/2020</c:v>
                </c:pt>
                <c:pt idx="942">
                  <c:v>11/12/2020</c:v>
                </c:pt>
                <c:pt idx="943">
                  <c:v>11/12/2020</c:v>
                </c:pt>
                <c:pt idx="944">
                  <c:v>11/12/2020</c:v>
                </c:pt>
                <c:pt idx="945">
                  <c:v>11/13/2020</c:v>
                </c:pt>
                <c:pt idx="946">
                  <c:v>11/14/2020</c:v>
                </c:pt>
                <c:pt idx="947">
                  <c:v>11/14/2020</c:v>
                </c:pt>
                <c:pt idx="948">
                  <c:v>11/15/2020</c:v>
                </c:pt>
                <c:pt idx="949">
                  <c:v>11/15/2020</c:v>
                </c:pt>
                <c:pt idx="950">
                  <c:v>11/15/2020</c:v>
                </c:pt>
                <c:pt idx="951">
                  <c:v>11/15/2020</c:v>
                </c:pt>
                <c:pt idx="952">
                  <c:v>11/17/2020</c:v>
                </c:pt>
                <c:pt idx="953">
                  <c:v>11/17/2020</c:v>
                </c:pt>
                <c:pt idx="954">
                  <c:v>11/17/2020</c:v>
                </c:pt>
                <c:pt idx="955">
                  <c:v>11/17/2020</c:v>
                </c:pt>
                <c:pt idx="956">
                  <c:v>11/17/2020</c:v>
                </c:pt>
                <c:pt idx="957">
                  <c:v>11/17/2020</c:v>
                </c:pt>
                <c:pt idx="958">
                  <c:v>11/17/2020</c:v>
                </c:pt>
                <c:pt idx="959">
                  <c:v>11/18/2020</c:v>
                </c:pt>
                <c:pt idx="960">
                  <c:v>11/18/2020</c:v>
                </c:pt>
                <c:pt idx="961">
                  <c:v>11/18/2020</c:v>
                </c:pt>
                <c:pt idx="962">
                  <c:v>11/18/2020</c:v>
                </c:pt>
                <c:pt idx="963">
                  <c:v>11/18/2020</c:v>
                </c:pt>
                <c:pt idx="964">
                  <c:v>11/18/2020</c:v>
                </c:pt>
                <c:pt idx="965">
                  <c:v>11/18/2020</c:v>
                </c:pt>
                <c:pt idx="966">
                  <c:v>11/18/2020</c:v>
                </c:pt>
                <c:pt idx="967">
                  <c:v>11/18/2020</c:v>
                </c:pt>
                <c:pt idx="968">
                  <c:v>11/18/2020</c:v>
                </c:pt>
                <c:pt idx="969">
                  <c:v>11/18/2020</c:v>
                </c:pt>
                <c:pt idx="970">
                  <c:v>11/18/2020</c:v>
                </c:pt>
                <c:pt idx="971">
                  <c:v>11/18/2020</c:v>
                </c:pt>
                <c:pt idx="972">
                  <c:v>11/18/2020</c:v>
                </c:pt>
                <c:pt idx="973">
                  <c:v>11/18/2020</c:v>
                </c:pt>
                <c:pt idx="974">
                  <c:v>11/18/2020</c:v>
                </c:pt>
                <c:pt idx="975">
                  <c:v>11/18/2020</c:v>
                </c:pt>
                <c:pt idx="976">
                  <c:v>11/18/2020</c:v>
                </c:pt>
                <c:pt idx="977">
                  <c:v>11/18/2020</c:v>
                </c:pt>
                <c:pt idx="978">
                  <c:v>11/18/2020</c:v>
                </c:pt>
                <c:pt idx="979">
                  <c:v>11/18/2020</c:v>
                </c:pt>
                <c:pt idx="980">
                  <c:v>11/18/2020</c:v>
                </c:pt>
                <c:pt idx="981">
                  <c:v>11/18/2020</c:v>
                </c:pt>
                <c:pt idx="982">
                  <c:v>11/18/2020</c:v>
                </c:pt>
                <c:pt idx="983">
                  <c:v>11/18/2020</c:v>
                </c:pt>
                <c:pt idx="984">
                  <c:v>11/18/2020</c:v>
                </c:pt>
                <c:pt idx="985">
                  <c:v>11/18/2020</c:v>
                </c:pt>
                <c:pt idx="986">
                  <c:v>11/18/2020</c:v>
                </c:pt>
                <c:pt idx="987">
                  <c:v>11/19/2020</c:v>
                </c:pt>
                <c:pt idx="988">
                  <c:v>11/19/2020</c:v>
                </c:pt>
                <c:pt idx="989">
                  <c:v>11/19/2020</c:v>
                </c:pt>
                <c:pt idx="990">
                  <c:v>11/19/2020</c:v>
                </c:pt>
                <c:pt idx="991">
                  <c:v>11/19/2020</c:v>
                </c:pt>
                <c:pt idx="992">
                  <c:v>11/19/2020</c:v>
                </c:pt>
                <c:pt idx="993">
                  <c:v>11/19/2020</c:v>
                </c:pt>
                <c:pt idx="994">
                  <c:v>11/19/2020</c:v>
                </c:pt>
                <c:pt idx="995">
                  <c:v>11/19/2020</c:v>
                </c:pt>
                <c:pt idx="996">
                  <c:v>11/19/2020</c:v>
                </c:pt>
                <c:pt idx="997">
                  <c:v>11/19/2020</c:v>
                </c:pt>
                <c:pt idx="998">
                  <c:v>11/19/2020</c:v>
                </c:pt>
                <c:pt idx="999">
                  <c:v>11/19/2020</c:v>
                </c:pt>
                <c:pt idx="1000">
                  <c:v>11/19/2020</c:v>
                </c:pt>
                <c:pt idx="1001">
                  <c:v>11/19/2020</c:v>
                </c:pt>
                <c:pt idx="1002">
                  <c:v>11/19/2020</c:v>
                </c:pt>
                <c:pt idx="1003">
                  <c:v>11/19/2020</c:v>
                </c:pt>
                <c:pt idx="1004">
                  <c:v>11/19/2020</c:v>
                </c:pt>
                <c:pt idx="1005">
                  <c:v>11/19/2020</c:v>
                </c:pt>
                <c:pt idx="1006">
                  <c:v>11/20/2020</c:v>
                </c:pt>
                <c:pt idx="1007">
                  <c:v>11/20/2020</c:v>
                </c:pt>
                <c:pt idx="1008">
                  <c:v>11/20/2020</c:v>
                </c:pt>
                <c:pt idx="1009">
                  <c:v>11/20/2020</c:v>
                </c:pt>
                <c:pt idx="1010">
                  <c:v>11/20/2020</c:v>
                </c:pt>
                <c:pt idx="1011">
                  <c:v>11/20/2020</c:v>
                </c:pt>
                <c:pt idx="1012">
                  <c:v>11/20/2020</c:v>
                </c:pt>
                <c:pt idx="1013">
                  <c:v>11/21/2020</c:v>
                </c:pt>
                <c:pt idx="1014">
                  <c:v>11/21/2020</c:v>
                </c:pt>
                <c:pt idx="1015">
                  <c:v>11/21/2020</c:v>
                </c:pt>
                <c:pt idx="1016">
                  <c:v>11/21/2020</c:v>
                </c:pt>
                <c:pt idx="1017">
                  <c:v>11/22/2020</c:v>
                </c:pt>
                <c:pt idx="1018">
                  <c:v>11/22/2020</c:v>
                </c:pt>
                <c:pt idx="1019">
                  <c:v>11/22/2020</c:v>
                </c:pt>
                <c:pt idx="1020">
                  <c:v>11/23/2020</c:v>
                </c:pt>
                <c:pt idx="1021">
                  <c:v>11/23/2020</c:v>
                </c:pt>
                <c:pt idx="1022">
                  <c:v>11/23/2020</c:v>
                </c:pt>
                <c:pt idx="1023">
                  <c:v>11/23/2020</c:v>
                </c:pt>
                <c:pt idx="1024">
                  <c:v>11/23/2020</c:v>
                </c:pt>
                <c:pt idx="1025">
                  <c:v>11/23/2020</c:v>
                </c:pt>
                <c:pt idx="1026">
                  <c:v>11/23/2020</c:v>
                </c:pt>
                <c:pt idx="1027">
                  <c:v>11/23/2020</c:v>
                </c:pt>
                <c:pt idx="1028">
                  <c:v>11/24/2020</c:v>
                </c:pt>
                <c:pt idx="1029">
                  <c:v>11/24/2020</c:v>
                </c:pt>
                <c:pt idx="1030">
                  <c:v>11/24/2020</c:v>
                </c:pt>
                <c:pt idx="1031">
                  <c:v>11/24/2020</c:v>
                </c:pt>
                <c:pt idx="1032">
                  <c:v>11/24/2020</c:v>
                </c:pt>
                <c:pt idx="1033">
                  <c:v>11/24/2020</c:v>
                </c:pt>
                <c:pt idx="1034">
                  <c:v>11/24/2020</c:v>
                </c:pt>
                <c:pt idx="1035">
                  <c:v>11/24/2020</c:v>
                </c:pt>
                <c:pt idx="1036">
                  <c:v>11/24/2020</c:v>
                </c:pt>
                <c:pt idx="1037">
                  <c:v>11/24/2020</c:v>
                </c:pt>
                <c:pt idx="1038">
                  <c:v>11/24/2020</c:v>
                </c:pt>
                <c:pt idx="1039">
                  <c:v>11/25/2020</c:v>
                </c:pt>
                <c:pt idx="1040">
                  <c:v>11/25/2020</c:v>
                </c:pt>
                <c:pt idx="1041">
                  <c:v>11/25/2020</c:v>
                </c:pt>
                <c:pt idx="1042">
                  <c:v>11/25/2020</c:v>
                </c:pt>
                <c:pt idx="1043">
                  <c:v>11/26/2020</c:v>
                </c:pt>
                <c:pt idx="1044">
                  <c:v>11/26/2020</c:v>
                </c:pt>
                <c:pt idx="1045">
                  <c:v>11/26/2020</c:v>
                </c:pt>
                <c:pt idx="1046">
                  <c:v>11/26/2020</c:v>
                </c:pt>
                <c:pt idx="1047">
                  <c:v>11/26/2020</c:v>
                </c:pt>
                <c:pt idx="1048">
                  <c:v>11/26/2020</c:v>
                </c:pt>
                <c:pt idx="1049">
                  <c:v>11/26/2020</c:v>
                </c:pt>
                <c:pt idx="1050">
                  <c:v>11/26/2020</c:v>
                </c:pt>
                <c:pt idx="1051">
                  <c:v>11/26/2020</c:v>
                </c:pt>
                <c:pt idx="1052">
                  <c:v>11/26/2020</c:v>
                </c:pt>
                <c:pt idx="1053">
                  <c:v>11/27/2020</c:v>
                </c:pt>
                <c:pt idx="1054">
                  <c:v>11/27/2020</c:v>
                </c:pt>
                <c:pt idx="1055">
                  <c:v>11/27/2020</c:v>
                </c:pt>
                <c:pt idx="1056">
                  <c:v>11/27/2020</c:v>
                </c:pt>
                <c:pt idx="1057">
                  <c:v>11/27/2020</c:v>
                </c:pt>
                <c:pt idx="1058">
                  <c:v>11/27/2020</c:v>
                </c:pt>
                <c:pt idx="1059">
                  <c:v>11/27/2020</c:v>
                </c:pt>
                <c:pt idx="1060">
                  <c:v>11/27/2020</c:v>
                </c:pt>
                <c:pt idx="1061">
                  <c:v>11/28/2020</c:v>
                </c:pt>
                <c:pt idx="1062">
                  <c:v>11/28/2020</c:v>
                </c:pt>
                <c:pt idx="1063">
                  <c:v>11/28/2020</c:v>
                </c:pt>
                <c:pt idx="1064">
                  <c:v>11/28/2020</c:v>
                </c:pt>
                <c:pt idx="1065">
                  <c:v>11/28/2020</c:v>
                </c:pt>
                <c:pt idx="1066">
                  <c:v>11/28/2020</c:v>
                </c:pt>
                <c:pt idx="1067">
                  <c:v>11/28/2020</c:v>
                </c:pt>
                <c:pt idx="1068">
                  <c:v>11/28/2020</c:v>
                </c:pt>
                <c:pt idx="1069">
                  <c:v>11/28/2020</c:v>
                </c:pt>
                <c:pt idx="1070">
                  <c:v>11/28/2020</c:v>
                </c:pt>
                <c:pt idx="1071">
                  <c:v>11/28/2020</c:v>
                </c:pt>
                <c:pt idx="1072">
                  <c:v>11/28/2020</c:v>
                </c:pt>
                <c:pt idx="1073">
                  <c:v>11/28/2020</c:v>
                </c:pt>
                <c:pt idx="1074">
                  <c:v>11/28/2020</c:v>
                </c:pt>
                <c:pt idx="1075">
                  <c:v>11/28/2020</c:v>
                </c:pt>
                <c:pt idx="1076">
                  <c:v>11/28/2020</c:v>
                </c:pt>
                <c:pt idx="1077">
                  <c:v>11/28/2020</c:v>
                </c:pt>
                <c:pt idx="1078">
                  <c:v>11/28/2020</c:v>
                </c:pt>
                <c:pt idx="1079">
                  <c:v>11/28/2020</c:v>
                </c:pt>
                <c:pt idx="1080">
                  <c:v>11/28/2020</c:v>
                </c:pt>
                <c:pt idx="1081">
                  <c:v>11/28/2020</c:v>
                </c:pt>
                <c:pt idx="1082">
                  <c:v>11/28/2020</c:v>
                </c:pt>
                <c:pt idx="1083">
                  <c:v>11/28/2020</c:v>
                </c:pt>
                <c:pt idx="1084">
                  <c:v>11/28/2020</c:v>
                </c:pt>
                <c:pt idx="1085">
                  <c:v>11/28/2020</c:v>
                </c:pt>
                <c:pt idx="1086">
                  <c:v>11/28/2020</c:v>
                </c:pt>
                <c:pt idx="1087">
                  <c:v>11/28/2020</c:v>
                </c:pt>
                <c:pt idx="1088">
                  <c:v>11/29/2020</c:v>
                </c:pt>
                <c:pt idx="1089">
                  <c:v>11/29/2020</c:v>
                </c:pt>
                <c:pt idx="1090">
                  <c:v>11/29/2020</c:v>
                </c:pt>
                <c:pt idx="1091">
                  <c:v>11/29/2020</c:v>
                </c:pt>
                <c:pt idx="1092">
                  <c:v>11/29/2020</c:v>
                </c:pt>
                <c:pt idx="1093">
                  <c:v>11/29/2020</c:v>
                </c:pt>
                <c:pt idx="1094">
                  <c:v>11/29/2020</c:v>
                </c:pt>
                <c:pt idx="1095">
                  <c:v>11/29/2020</c:v>
                </c:pt>
                <c:pt idx="1096">
                  <c:v>11/29/2020</c:v>
                </c:pt>
                <c:pt idx="1097">
                  <c:v>11/29/2020</c:v>
                </c:pt>
                <c:pt idx="1098">
                  <c:v>11/29/2020</c:v>
                </c:pt>
                <c:pt idx="1099">
                  <c:v>11/29/2020</c:v>
                </c:pt>
                <c:pt idx="1100">
                  <c:v>11/29/2020</c:v>
                </c:pt>
                <c:pt idx="1101">
                  <c:v>11/29/2020</c:v>
                </c:pt>
                <c:pt idx="1102">
                  <c:v>11/29/2020</c:v>
                </c:pt>
                <c:pt idx="1103">
                  <c:v>11/29/2020</c:v>
                </c:pt>
                <c:pt idx="1104">
                  <c:v>11/29/2020</c:v>
                </c:pt>
                <c:pt idx="1105">
                  <c:v>11/29/2020</c:v>
                </c:pt>
                <c:pt idx="1106">
                  <c:v>11/29/2020</c:v>
                </c:pt>
                <c:pt idx="1107">
                  <c:v>11/29/2020</c:v>
                </c:pt>
                <c:pt idx="1108">
                  <c:v>11/30/2020</c:v>
                </c:pt>
                <c:pt idx="1109">
                  <c:v>11/30/2020</c:v>
                </c:pt>
                <c:pt idx="1110">
                  <c:v>11/30/2020</c:v>
                </c:pt>
                <c:pt idx="1111">
                  <c:v>11/30/2020</c:v>
                </c:pt>
                <c:pt idx="1112">
                  <c:v>11/30/2020</c:v>
                </c:pt>
                <c:pt idx="1113">
                  <c:v>11/30/2020</c:v>
                </c:pt>
                <c:pt idx="1114">
                  <c:v>11/30/2020</c:v>
                </c:pt>
                <c:pt idx="1115">
                  <c:v>11/30/2020</c:v>
                </c:pt>
                <c:pt idx="1116">
                  <c:v>11/30/2020</c:v>
                </c:pt>
                <c:pt idx="1117">
                  <c:v>11/30/2020</c:v>
                </c:pt>
                <c:pt idx="1118">
                  <c:v>11/30/2020</c:v>
                </c:pt>
                <c:pt idx="1119">
                  <c:v>11/30/2020</c:v>
                </c:pt>
                <c:pt idx="1120">
                  <c:v>11/30/2020</c:v>
                </c:pt>
                <c:pt idx="1121">
                  <c:v>12/1/2020</c:v>
                </c:pt>
                <c:pt idx="1122">
                  <c:v>12/1/2020</c:v>
                </c:pt>
                <c:pt idx="1123">
                  <c:v>12/1/2020</c:v>
                </c:pt>
                <c:pt idx="1124">
                  <c:v>12/1/2020</c:v>
                </c:pt>
                <c:pt idx="1125">
                  <c:v>12/1/2020</c:v>
                </c:pt>
                <c:pt idx="1126">
                  <c:v>12/1/2020</c:v>
                </c:pt>
                <c:pt idx="1127">
                  <c:v>12/1/2020</c:v>
                </c:pt>
                <c:pt idx="1128">
                  <c:v>12/1/2020</c:v>
                </c:pt>
                <c:pt idx="1129">
                  <c:v>12/1/2020</c:v>
                </c:pt>
                <c:pt idx="1130">
                  <c:v>12/1/2020</c:v>
                </c:pt>
                <c:pt idx="1131">
                  <c:v>12/2/2020</c:v>
                </c:pt>
                <c:pt idx="1132">
                  <c:v>12/2/2020</c:v>
                </c:pt>
                <c:pt idx="1133">
                  <c:v>12/2/2020</c:v>
                </c:pt>
                <c:pt idx="1134">
                  <c:v>12/2/2020</c:v>
                </c:pt>
                <c:pt idx="1135">
                  <c:v>12/2/2020</c:v>
                </c:pt>
                <c:pt idx="1136">
                  <c:v>12/2/2020</c:v>
                </c:pt>
                <c:pt idx="1137">
                  <c:v>12/2/2020</c:v>
                </c:pt>
                <c:pt idx="1138">
                  <c:v>12/2/2020</c:v>
                </c:pt>
                <c:pt idx="1139">
                  <c:v>12/2/2020</c:v>
                </c:pt>
                <c:pt idx="1140">
                  <c:v>12/3/2020</c:v>
                </c:pt>
                <c:pt idx="1141">
                  <c:v>12/4/2020</c:v>
                </c:pt>
                <c:pt idx="1142">
                  <c:v>12/5/2020</c:v>
                </c:pt>
                <c:pt idx="1143">
                  <c:v>12/6/2020</c:v>
                </c:pt>
                <c:pt idx="1144">
                  <c:v>12/9/2020</c:v>
                </c:pt>
                <c:pt idx="1145">
                  <c:v>12/9/2020</c:v>
                </c:pt>
                <c:pt idx="1146">
                  <c:v>12/9/2020</c:v>
                </c:pt>
                <c:pt idx="1147">
                  <c:v>12/9/2020</c:v>
                </c:pt>
                <c:pt idx="1148">
                  <c:v>12/9/2020</c:v>
                </c:pt>
                <c:pt idx="1149">
                  <c:v>12/9/2020</c:v>
                </c:pt>
                <c:pt idx="1150">
                  <c:v>12/9/2020</c:v>
                </c:pt>
                <c:pt idx="1151">
                  <c:v>12/11/2020</c:v>
                </c:pt>
                <c:pt idx="1152">
                  <c:v>12/12/2020</c:v>
                </c:pt>
                <c:pt idx="1153">
                  <c:v>12/12/2020</c:v>
                </c:pt>
                <c:pt idx="1154">
                  <c:v>12/12/2020</c:v>
                </c:pt>
                <c:pt idx="1155">
                  <c:v>12/12/2020</c:v>
                </c:pt>
                <c:pt idx="1156">
                  <c:v>12/12/2020</c:v>
                </c:pt>
                <c:pt idx="1157">
                  <c:v>12/13/2020</c:v>
                </c:pt>
                <c:pt idx="1158">
                  <c:v>12/13/2020</c:v>
                </c:pt>
                <c:pt idx="1159">
                  <c:v>12/15/2020</c:v>
                </c:pt>
                <c:pt idx="1160">
                  <c:v>12/16/2020</c:v>
                </c:pt>
                <c:pt idx="1161">
                  <c:v>12/16/2020</c:v>
                </c:pt>
                <c:pt idx="1162">
                  <c:v>12/16/2020</c:v>
                </c:pt>
                <c:pt idx="1163">
                  <c:v>12/16/2020</c:v>
                </c:pt>
                <c:pt idx="1164">
                  <c:v>12/16/2020</c:v>
                </c:pt>
                <c:pt idx="1165">
                  <c:v>12/16/2020</c:v>
                </c:pt>
                <c:pt idx="1166">
                  <c:v>12/16/2020</c:v>
                </c:pt>
                <c:pt idx="1167">
                  <c:v>12/17/2020</c:v>
                </c:pt>
                <c:pt idx="1168">
                  <c:v>12/17/2020</c:v>
                </c:pt>
                <c:pt idx="1169">
                  <c:v>12/20/2020</c:v>
                </c:pt>
                <c:pt idx="1170">
                  <c:v>12/21/2020</c:v>
                </c:pt>
                <c:pt idx="1171">
                  <c:v>12/21/2020</c:v>
                </c:pt>
                <c:pt idx="1172">
                  <c:v>12/21/2020</c:v>
                </c:pt>
                <c:pt idx="1173">
                  <c:v>12/21/2020</c:v>
                </c:pt>
                <c:pt idx="1174">
                  <c:v>12/22/2020</c:v>
                </c:pt>
                <c:pt idx="1175">
                  <c:v>12/23/2020</c:v>
                </c:pt>
                <c:pt idx="1176">
                  <c:v>12/24/2020</c:v>
                </c:pt>
                <c:pt idx="1177">
                  <c:v>12/24/2020</c:v>
                </c:pt>
                <c:pt idx="1178">
                  <c:v>12/24/2020</c:v>
                </c:pt>
                <c:pt idx="1179">
                  <c:v>12/27/2020</c:v>
                </c:pt>
                <c:pt idx="1180">
                  <c:v>12/28/2020</c:v>
                </c:pt>
                <c:pt idx="1181">
                  <c:v>12/29/2020</c:v>
                </c:pt>
                <c:pt idx="1182">
                  <c:v>12/31/2020</c:v>
                </c:pt>
                <c:pt idx="1183">
                  <c:v>12/31/2020</c:v>
                </c:pt>
                <c:pt idx="1184">
                  <c:v>1/1/2021</c:v>
                </c:pt>
                <c:pt idx="1185">
                  <c:v>1/3/2021</c:v>
                </c:pt>
                <c:pt idx="1186">
                  <c:v>1/3/2021</c:v>
                </c:pt>
                <c:pt idx="1187">
                  <c:v>1/3/2021</c:v>
                </c:pt>
                <c:pt idx="1188">
                  <c:v>1/4/2021</c:v>
                </c:pt>
                <c:pt idx="1189">
                  <c:v>1/4/2021</c:v>
                </c:pt>
                <c:pt idx="1190">
                  <c:v>1/6/2021</c:v>
                </c:pt>
                <c:pt idx="1191">
                  <c:v>1/6/2021</c:v>
                </c:pt>
                <c:pt idx="1192">
                  <c:v>1/6/2021</c:v>
                </c:pt>
                <c:pt idx="1193">
                  <c:v>1/10/2021</c:v>
                </c:pt>
                <c:pt idx="1194">
                  <c:v>1/11/2021</c:v>
                </c:pt>
                <c:pt idx="1195">
                  <c:v>1/11/2021</c:v>
                </c:pt>
                <c:pt idx="1196">
                  <c:v>1/11/2021</c:v>
                </c:pt>
                <c:pt idx="1197">
                  <c:v>1/11/2021</c:v>
                </c:pt>
                <c:pt idx="1198">
                  <c:v>1/11/2021</c:v>
                </c:pt>
                <c:pt idx="1199">
                  <c:v>1/11/2021</c:v>
                </c:pt>
                <c:pt idx="1200">
                  <c:v>1/11/2021</c:v>
                </c:pt>
                <c:pt idx="1201">
                  <c:v>1/16/2021</c:v>
                </c:pt>
                <c:pt idx="1202">
                  <c:v>1/17/2021</c:v>
                </c:pt>
                <c:pt idx="1203">
                  <c:v>1/18/2021</c:v>
                </c:pt>
                <c:pt idx="1204">
                  <c:v>1/19/2021</c:v>
                </c:pt>
                <c:pt idx="1205">
                  <c:v>1/24/2021</c:v>
                </c:pt>
                <c:pt idx="1206">
                  <c:v>1/24/2021</c:v>
                </c:pt>
                <c:pt idx="1207">
                  <c:v>2/3/2021</c:v>
                </c:pt>
                <c:pt idx="1208">
                  <c:v>2/3/2021</c:v>
                </c:pt>
                <c:pt idx="1209">
                  <c:v>2/3/2021</c:v>
                </c:pt>
              </c:strCache>
            </c:strRef>
          </c:cat>
          <c:val>
            <c:numRef>
              <c:f>'export-dextracker-20190425'!$O$2:$O$1210</c:f>
              <c:numCache>
                <c:formatCode>0%</c:formatCode>
                <c:ptCount val="1209"/>
                <c:pt idx="0">
                  <c:v>0</c:v>
                </c:pt>
                <c:pt idx="1">
                  <c:v>0</c:v>
                </c:pt>
                <c:pt idx="2">
                  <c:v>-8.3582378901942804E-3</c:v>
                </c:pt>
                <c:pt idx="3">
                  <c:v>0</c:v>
                </c:pt>
                <c:pt idx="4">
                  <c:v>-2.0094248675624728E-2</c:v>
                </c:pt>
                <c:pt idx="5">
                  <c:v>-3.1149715499743724E-2</c:v>
                </c:pt>
                <c:pt idx="6">
                  <c:v>1.3898960867097115E-2</c:v>
                </c:pt>
                <c:pt idx="7">
                  <c:v>-4.5277326302098067E-3</c:v>
                </c:pt>
                <c:pt idx="8">
                  <c:v>-7.817267721904636E-2</c:v>
                </c:pt>
                <c:pt idx="9">
                  <c:v>0</c:v>
                </c:pt>
                <c:pt idx="10">
                  <c:v>-8.2402574657785332E-2</c:v>
                </c:pt>
                <c:pt idx="11">
                  <c:v>8.5546266807246307E-2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-2.833417863710332E-2</c:v>
                </c:pt>
                <c:pt idx="18">
                  <c:v>0</c:v>
                </c:pt>
                <c:pt idx="19">
                  <c:v>-1.972461794644225E-3</c:v>
                </c:pt>
                <c:pt idx="20">
                  <c:v>0</c:v>
                </c:pt>
                <c:pt idx="21">
                  <c:v>2.5618339384433746E-2</c:v>
                </c:pt>
                <c:pt idx="22">
                  <c:v>-2.8392775167757022E-2</c:v>
                </c:pt>
                <c:pt idx="23">
                  <c:v>0</c:v>
                </c:pt>
                <c:pt idx="24">
                  <c:v>3.4972762315542915E-3</c:v>
                </c:pt>
                <c:pt idx="25">
                  <c:v>0</c:v>
                </c:pt>
                <c:pt idx="26">
                  <c:v>-2.0216754819777635E-2</c:v>
                </c:pt>
                <c:pt idx="27">
                  <c:v>0</c:v>
                </c:pt>
                <c:pt idx="28">
                  <c:v>6.009831067008151E-3</c:v>
                </c:pt>
                <c:pt idx="29">
                  <c:v>0</c:v>
                </c:pt>
                <c:pt idx="30">
                  <c:v>0</c:v>
                </c:pt>
                <c:pt idx="31">
                  <c:v>8.710485581266662E-3</c:v>
                </c:pt>
                <c:pt idx="32">
                  <c:v>3.3593243683729027E-2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-2.2789335760794938E-2</c:v>
                </c:pt>
                <c:pt idx="38">
                  <c:v>0</c:v>
                </c:pt>
                <c:pt idx="39">
                  <c:v>-1.697910256050689E-2</c:v>
                </c:pt>
                <c:pt idx="40">
                  <c:v>5.306897810731432E-2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6.6903747449527824E-3</c:v>
                </c:pt>
                <c:pt idx="45">
                  <c:v>8.9392068368781899E-3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5.8904929063520121E-2</c:v>
                </c:pt>
                <c:pt idx="50">
                  <c:v>0</c:v>
                </c:pt>
                <c:pt idx="51">
                  <c:v>-5.2677763196462418E-3</c:v>
                </c:pt>
                <c:pt idx="52">
                  <c:v>0</c:v>
                </c:pt>
                <c:pt idx="53">
                  <c:v>-1.592444228473499E-2</c:v>
                </c:pt>
                <c:pt idx="54">
                  <c:v>0</c:v>
                </c:pt>
                <c:pt idx="55">
                  <c:v>-1.6133095855089635E-2</c:v>
                </c:pt>
                <c:pt idx="56">
                  <c:v>3.5865611028620022E-2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-7.2008878122229456E-3</c:v>
                </c:pt>
                <c:pt idx="64">
                  <c:v>9.09193510658644E-3</c:v>
                </c:pt>
                <c:pt idx="65">
                  <c:v>0</c:v>
                </c:pt>
                <c:pt idx="66">
                  <c:v>0.15065709830641283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1.6590546494755084E-3</c:v>
                </c:pt>
                <c:pt idx="74">
                  <c:v>-1.106700627023835E-2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3.8864334220328339E-2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2.6851652781518208E-2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-4.7876118882716111E-2</c:v>
                </c:pt>
                <c:pt idx="91">
                  <c:v>0</c:v>
                </c:pt>
                <c:pt idx="92">
                  <c:v>9.0234854317904523E-4</c:v>
                </c:pt>
                <c:pt idx="93">
                  <c:v>0</c:v>
                </c:pt>
                <c:pt idx="94">
                  <c:v>0</c:v>
                </c:pt>
                <c:pt idx="95">
                  <c:v>1.5417885801859212E-2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-8.2676693485480898E-3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-3.188227703137337E-2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7.5259979898664243E-4</c:v>
                </c:pt>
                <c:pt idx="115">
                  <c:v>0</c:v>
                </c:pt>
                <c:pt idx="116">
                  <c:v>0</c:v>
                </c:pt>
                <c:pt idx="117">
                  <c:v>-1.0838572414361716E-2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4.2119303189624431E-2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1.6979052762469398E-2</c:v>
                </c:pt>
                <c:pt idx="134">
                  <c:v>3.1822351738371862E-2</c:v>
                </c:pt>
                <c:pt idx="135">
                  <c:v>0</c:v>
                </c:pt>
                <c:pt idx="136">
                  <c:v>0</c:v>
                </c:pt>
                <c:pt idx="137">
                  <c:v>-7.484122214760869E-3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5.50706502773467E-2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-2.4529164267946161E-2</c:v>
                </c:pt>
                <c:pt idx="154">
                  <c:v>0</c:v>
                </c:pt>
                <c:pt idx="155">
                  <c:v>0</c:v>
                </c:pt>
                <c:pt idx="156">
                  <c:v>1.950363368880444E-2</c:v>
                </c:pt>
                <c:pt idx="157">
                  <c:v>0</c:v>
                </c:pt>
                <c:pt idx="158">
                  <c:v>0</c:v>
                </c:pt>
                <c:pt idx="159">
                  <c:v>2.6915019794587124E-2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6.614066821294287E-3</c:v>
                </c:pt>
                <c:pt idx="166">
                  <c:v>0</c:v>
                </c:pt>
                <c:pt idx="167">
                  <c:v>-3.2363615366907189E-3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7.9152432783632751E-2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3.9704409102197517E-2</c:v>
                </c:pt>
                <c:pt idx="182">
                  <c:v>4.8916939600016446E-2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1.8877719198542526E-3</c:v>
                </c:pt>
                <c:pt idx="190">
                  <c:v>0</c:v>
                </c:pt>
                <c:pt idx="191">
                  <c:v>2.4342988282832902E-2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-2.2118709747100999E-2</c:v>
                </c:pt>
                <c:pt idx="198">
                  <c:v>5.5155430406946739E-2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0.12531177497187693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1.0147147016891702E-2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6.0120483070517192E-2</c:v>
                </c:pt>
                <c:pt idx="219">
                  <c:v>0</c:v>
                </c:pt>
                <c:pt idx="220">
                  <c:v>0</c:v>
                </c:pt>
                <c:pt idx="221">
                  <c:v>-6.8570450688541187E-2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-1.8259694721208551E-2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2.4889771324860272E-2</c:v>
                </c:pt>
                <c:pt idx="237">
                  <c:v>0</c:v>
                </c:pt>
                <c:pt idx="238">
                  <c:v>5.8495814406717667E-2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-7.8670081191133251E-2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-6.9852410675096451E-3</c:v>
                </c:pt>
                <c:pt idx="251">
                  <c:v>0</c:v>
                </c:pt>
                <c:pt idx="252">
                  <c:v>0</c:v>
                </c:pt>
                <c:pt idx="253">
                  <c:v>2.9661441861578996E-2</c:v>
                </c:pt>
                <c:pt idx="254">
                  <c:v>0</c:v>
                </c:pt>
                <c:pt idx="255">
                  <c:v>-1.2307539226490345E-2</c:v>
                </c:pt>
                <c:pt idx="256">
                  <c:v>0</c:v>
                </c:pt>
                <c:pt idx="257">
                  <c:v>4.3541908461350108E-2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-3.1187541814434529E-2</c:v>
                </c:pt>
                <c:pt idx="277">
                  <c:v>0</c:v>
                </c:pt>
                <c:pt idx="278">
                  <c:v>-6.5602402288567077E-2</c:v>
                </c:pt>
                <c:pt idx="279">
                  <c:v>0</c:v>
                </c:pt>
                <c:pt idx="280">
                  <c:v>0</c:v>
                </c:pt>
                <c:pt idx="281">
                  <c:v>-8.9329124958503842E-2</c:v>
                </c:pt>
                <c:pt idx="282">
                  <c:v>0</c:v>
                </c:pt>
                <c:pt idx="283">
                  <c:v>0</c:v>
                </c:pt>
                <c:pt idx="284">
                  <c:v>4.7550457745604196E-3</c:v>
                </c:pt>
                <c:pt idx="285">
                  <c:v>0</c:v>
                </c:pt>
                <c:pt idx="286">
                  <c:v>0</c:v>
                </c:pt>
                <c:pt idx="287">
                  <c:v>3.136006078713599E-5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-3.0481442142537587E-2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-3.9932724402213559E-3</c:v>
                </c:pt>
                <c:pt idx="297">
                  <c:v>5.2971413568240061E-2</c:v>
                </c:pt>
                <c:pt idx="298">
                  <c:v>-2.6413470372513553E-2</c:v>
                </c:pt>
                <c:pt idx="299">
                  <c:v>1.7081728083755728E-4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2.1157383946652834E-2</c:v>
                </c:pt>
                <c:pt idx="305">
                  <c:v>6.2185299776521895E-2</c:v>
                </c:pt>
                <c:pt idx="306">
                  <c:v>0</c:v>
                </c:pt>
                <c:pt idx="307">
                  <c:v>0</c:v>
                </c:pt>
                <c:pt idx="308">
                  <c:v>-2.3292081041649707E-2</c:v>
                </c:pt>
                <c:pt idx="309">
                  <c:v>0</c:v>
                </c:pt>
                <c:pt idx="310">
                  <c:v>-0.1562478432064755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6.4640894020648165E-3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-6.0354877088511453E-3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-2.9380848893665715E-2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-0.42347221483119923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0.18562728291339753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-7.4291706525045506E-2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1.5475959353583299E-2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-0.11666741551616044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3.0169067062108028E-2</c:v>
                </c:pt>
                <c:pt idx="365">
                  <c:v>0.19879376440180505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-2.823472507991347E-2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-7.0937290683625948E-2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9.3985936816419036E-2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2.8536003047803057E-2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-1.8488939910426595E-2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1.5901103683802875E-2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-3.1971409515144544E-2</c:v>
                </c:pt>
                <c:pt idx="420">
                  <c:v>-2.203592898242436E-2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-4.1246717524224735E-2</c:v>
                </c:pt>
                <c:pt idx="430">
                  <c:v>0</c:v>
                </c:pt>
                <c:pt idx="431">
                  <c:v>0</c:v>
                </c:pt>
                <c:pt idx="432">
                  <c:v>5.8294237837316076E-2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5.1843676281912192E-3</c:v>
                </c:pt>
                <c:pt idx="439">
                  <c:v>0</c:v>
                </c:pt>
                <c:pt idx="440">
                  <c:v>0</c:v>
                </c:pt>
                <c:pt idx="441">
                  <c:v>1.5277569465601635E-2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4.7145744986867272E-2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4.3769185851034309E-4</c:v>
                </c:pt>
                <c:pt idx="462">
                  <c:v>0</c:v>
                </c:pt>
                <c:pt idx="463">
                  <c:v>0</c:v>
                </c:pt>
                <c:pt idx="464">
                  <c:v>2.2014590631999922E-2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-1.1518744077366307E-2</c:v>
                </c:pt>
                <c:pt idx="469">
                  <c:v>0</c:v>
                </c:pt>
                <c:pt idx="470">
                  <c:v>0</c:v>
                </c:pt>
                <c:pt idx="471">
                  <c:v>0.17826424171554642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-2.3850267607322485E-2</c:v>
                </c:pt>
                <c:pt idx="479">
                  <c:v>0</c:v>
                </c:pt>
                <c:pt idx="480">
                  <c:v>3.4555619769080309E-2</c:v>
                </c:pt>
                <c:pt idx="481">
                  <c:v>0</c:v>
                </c:pt>
                <c:pt idx="482">
                  <c:v>-7.2565460142580474E-2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-1.2399657110273277E-3</c:v>
                </c:pt>
                <c:pt idx="488">
                  <c:v>0</c:v>
                </c:pt>
                <c:pt idx="489">
                  <c:v>1.8496275020040871E-2</c:v>
                </c:pt>
                <c:pt idx="490">
                  <c:v>0</c:v>
                </c:pt>
                <c:pt idx="491">
                  <c:v>0</c:v>
                </c:pt>
                <c:pt idx="492">
                  <c:v>-3.0177465492545002E-2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8.426143724134973E-3</c:v>
                </c:pt>
                <c:pt idx="499">
                  <c:v>0</c:v>
                </c:pt>
                <c:pt idx="500">
                  <c:v>-2.7345131446221582E-2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0.12310565020508979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8.5715884417594562E-2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-7.8200862010331718E-2</c:v>
                </c:pt>
                <c:pt idx="524">
                  <c:v>0</c:v>
                </c:pt>
                <c:pt idx="525">
                  <c:v>0</c:v>
                </c:pt>
                <c:pt idx="526">
                  <c:v>2.5568383554075325E-3</c:v>
                </c:pt>
                <c:pt idx="527">
                  <c:v>0</c:v>
                </c:pt>
                <c:pt idx="528">
                  <c:v>5.7091636295425859E-2</c:v>
                </c:pt>
                <c:pt idx="529">
                  <c:v>0</c:v>
                </c:pt>
                <c:pt idx="530">
                  <c:v>1.3302834613873875E-2</c:v>
                </c:pt>
                <c:pt idx="531">
                  <c:v>0</c:v>
                </c:pt>
                <c:pt idx="532">
                  <c:v>2.2743864381969247E-2</c:v>
                </c:pt>
                <c:pt idx="533">
                  <c:v>4.2700949853669595E-2</c:v>
                </c:pt>
                <c:pt idx="534">
                  <c:v>-4.7040421420220735E-4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6.0371439449810205E-3</c:v>
                </c:pt>
                <c:pt idx="541">
                  <c:v>9.3505050187891181E-2</c:v>
                </c:pt>
                <c:pt idx="542">
                  <c:v>0</c:v>
                </c:pt>
                <c:pt idx="543">
                  <c:v>0</c:v>
                </c:pt>
                <c:pt idx="544">
                  <c:v>-4.3168439715029129E-2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3.1873721710003751E-2</c:v>
                </c:pt>
                <c:pt idx="553">
                  <c:v>5.1642313632900821E-3</c:v>
                </c:pt>
                <c:pt idx="554">
                  <c:v>-3.321190965237731E-2</c:v>
                </c:pt>
                <c:pt idx="555">
                  <c:v>0</c:v>
                </c:pt>
                <c:pt idx="556">
                  <c:v>-6.7232792089499532E-3</c:v>
                </c:pt>
                <c:pt idx="557">
                  <c:v>2.6671648069933492E-2</c:v>
                </c:pt>
                <c:pt idx="558">
                  <c:v>-3.2469117996005948E-3</c:v>
                </c:pt>
                <c:pt idx="559">
                  <c:v>0</c:v>
                </c:pt>
                <c:pt idx="560">
                  <c:v>0</c:v>
                </c:pt>
                <c:pt idx="561">
                  <c:v>-0.10869825182714457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-1.4245642688760272E-2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1.8286299985667411E-2</c:v>
                </c:pt>
                <c:pt idx="571">
                  <c:v>0</c:v>
                </c:pt>
                <c:pt idx="572">
                  <c:v>5.2192977220204731E-2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1.8855123744308117E-2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-1.1194792357218533E-2</c:v>
                </c:pt>
                <c:pt idx="582">
                  <c:v>0</c:v>
                </c:pt>
                <c:pt idx="583">
                  <c:v>0</c:v>
                </c:pt>
                <c:pt idx="584">
                  <c:v>3.2298484604553195E-2</c:v>
                </c:pt>
                <c:pt idx="585">
                  <c:v>0</c:v>
                </c:pt>
                <c:pt idx="586">
                  <c:v>0</c:v>
                </c:pt>
                <c:pt idx="587">
                  <c:v>3.0374878165261205E-2</c:v>
                </c:pt>
                <c:pt idx="588">
                  <c:v>0</c:v>
                </c:pt>
                <c:pt idx="589">
                  <c:v>0</c:v>
                </c:pt>
                <c:pt idx="590">
                  <c:v>-6.3562587875216126E-2</c:v>
                </c:pt>
                <c:pt idx="591">
                  <c:v>3.6449127298613992E-2</c:v>
                </c:pt>
                <c:pt idx="592">
                  <c:v>0</c:v>
                </c:pt>
                <c:pt idx="593">
                  <c:v>0</c:v>
                </c:pt>
                <c:pt idx="594">
                  <c:v>-2.3163883698941241E-2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1.4574279573549733E-2</c:v>
                </c:pt>
                <c:pt idx="599">
                  <c:v>0</c:v>
                </c:pt>
                <c:pt idx="600">
                  <c:v>-1.6644453508680577E-2</c:v>
                </c:pt>
                <c:pt idx="601">
                  <c:v>3.4477668415814636E-2</c:v>
                </c:pt>
                <c:pt idx="602">
                  <c:v>5.2555824587275528E-2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3.7968494820588383E-3</c:v>
                </c:pt>
                <c:pt idx="624">
                  <c:v>0</c:v>
                </c:pt>
                <c:pt idx="625">
                  <c:v>0</c:v>
                </c:pt>
                <c:pt idx="626">
                  <c:v>9.8200787243238177E-2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-4.69160083272155E-2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6.9340850337387003E-2</c:v>
                </c:pt>
                <c:pt idx="641">
                  <c:v>0</c:v>
                </c:pt>
                <c:pt idx="642">
                  <c:v>-3.9566927252957761E-2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2.9341091507172515E-2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1.0118424401712764E-3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-1.3109905905741976E-2</c:v>
                </c:pt>
                <c:pt idx="661">
                  <c:v>0</c:v>
                </c:pt>
                <c:pt idx="662">
                  <c:v>2.9405901787932392E-3</c:v>
                </c:pt>
                <c:pt idx="663">
                  <c:v>0</c:v>
                </c:pt>
                <c:pt idx="664">
                  <c:v>1.3375415799822822E-2</c:v>
                </c:pt>
                <c:pt idx="665">
                  <c:v>0</c:v>
                </c:pt>
                <c:pt idx="666">
                  <c:v>9.2903680300662535E-3</c:v>
                </c:pt>
                <c:pt idx="667">
                  <c:v>-6.3619319183831693E-2</c:v>
                </c:pt>
                <c:pt idx="668">
                  <c:v>0</c:v>
                </c:pt>
                <c:pt idx="669">
                  <c:v>0</c:v>
                </c:pt>
                <c:pt idx="670">
                  <c:v>2.4991266069457948E-2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5.9607346247919383E-3</c:v>
                </c:pt>
                <c:pt idx="676">
                  <c:v>0</c:v>
                </c:pt>
                <c:pt idx="677">
                  <c:v>0</c:v>
                </c:pt>
                <c:pt idx="678">
                  <c:v>-3.7587285801776275E-2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1.9515853919873965E-2</c:v>
                </c:pt>
                <c:pt idx="685">
                  <c:v>0</c:v>
                </c:pt>
                <c:pt idx="686">
                  <c:v>-2.1934950323051112E-2</c:v>
                </c:pt>
                <c:pt idx="687">
                  <c:v>-1.2406058960102455E-3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5.9143964922598137E-2</c:v>
                </c:pt>
                <c:pt idx="692">
                  <c:v>0</c:v>
                </c:pt>
                <c:pt idx="693">
                  <c:v>-2.7875471624114398E-2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-1.1994496677031286E-2</c:v>
                </c:pt>
                <c:pt idx="700">
                  <c:v>-1.4065342408680025E-2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-2.9208469118984382E-2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1.0707648082540246E-2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1.2636954905064519E-2</c:v>
                </c:pt>
                <c:pt idx="718">
                  <c:v>0</c:v>
                </c:pt>
                <c:pt idx="719">
                  <c:v>0</c:v>
                </c:pt>
                <c:pt idx="720">
                  <c:v>-8.2379941319452796E-3</c:v>
                </c:pt>
                <c:pt idx="721">
                  <c:v>0</c:v>
                </c:pt>
                <c:pt idx="722">
                  <c:v>2.1202381448844478E-2</c:v>
                </c:pt>
                <c:pt idx="723">
                  <c:v>-7.447520820935037E-3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-1.7459735127782119E-2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1.0104958549751733E-2</c:v>
                </c:pt>
                <c:pt idx="742">
                  <c:v>0</c:v>
                </c:pt>
                <c:pt idx="743">
                  <c:v>6.0815894005689479E-2</c:v>
                </c:pt>
                <c:pt idx="744">
                  <c:v>-1.0081113626399095E-2</c:v>
                </c:pt>
                <c:pt idx="745">
                  <c:v>3.1766036315945684E-2</c:v>
                </c:pt>
                <c:pt idx="746">
                  <c:v>-1.4813523360863515E-2</c:v>
                </c:pt>
                <c:pt idx="747">
                  <c:v>0</c:v>
                </c:pt>
                <c:pt idx="748">
                  <c:v>-8.3573769872671427E-3</c:v>
                </c:pt>
                <c:pt idx="749">
                  <c:v>0</c:v>
                </c:pt>
                <c:pt idx="750">
                  <c:v>-6.3357017865656069E-3</c:v>
                </c:pt>
                <c:pt idx="751">
                  <c:v>1.1164885011067606E-2</c:v>
                </c:pt>
                <c:pt idx="752">
                  <c:v>0</c:v>
                </c:pt>
                <c:pt idx="753">
                  <c:v>0</c:v>
                </c:pt>
                <c:pt idx="754">
                  <c:v>-1.0436944069846918E-2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2.5329356803959011E-3</c:v>
                </c:pt>
                <c:pt idx="759">
                  <c:v>-7.4432910029819535E-3</c:v>
                </c:pt>
                <c:pt idx="760">
                  <c:v>0</c:v>
                </c:pt>
                <c:pt idx="761">
                  <c:v>-2.0059425931727336E-2</c:v>
                </c:pt>
                <c:pt idx="762">
                  <c:v>0</c:v>
                </c:pt>
                <c:pt idx="763">
                  <c:v>-3.7142343631947393E-3</c:v>
                </c:pt>
                <c:pt idx="764">
                  <c:v>1.164534540885305E-2</c:v>
                </c:pt>
                <c:pt idx="765">
                  <c:v>2.8424799140118733E-3</c:v>
                </c:pt>
                <c:pt idx="766">
                  <c:v>3.7533081072196404E-2</c:v>
                </c:pt>
                <c:pt idx="767">
                  <c:v>7.0092843948072747E-2</c:v>
                </c:pt>
                <c:pt idx="768">
                  <c:v>4.7669180169789542E-2</c:v>
                </c:pt>
                <c:pt idx="769">
                  <c:v>0</c:v>
                </c:pt>
                <c:pt idx="770">
                  <c:v>1.6478151936275141E-2</c:v>
                </c:pt>
                <c:pt idx="771">
                  <c:v>0</c:v>
                </c:pt>
                <c:pt idx="772">
                  <c:v>0</c:v>
                </c:pt>
                <c:pt idx="773">
                  <c:v>8.8968362292192016E-2</c:v>
                </c:pt>
                <c:pt idx="774">
                  <c:v>0</c:v>
                </c:pt>
                <c:pt idx="775">
                  <c:v>1.8374375050490225E-2</c:v>
                </c:pt>
                <c:pt idx="776">
                  <c:v>0</c:v>
                </c:pt>
                <c:pt idx="777">
                  <c:v>3.833595264563755E-2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-1.0336131480193696E-2</c:v>
                </c:pt>
                <c:pt idx="783">
                  <c:v>5.152803763358571E-2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3.2780800909387266E-2</c:v>
                </c:pt>
                <c:pt idx="789">
                  <c:v>0</c:v>
                </c:pt>
                <c:pt idx="790">
                  <c:v>0</c:v>
                </c:pt>
                <c:pt idx="791">
                  <c:v>0.11472873884608063</c:v>
                </c:pt>
                <c:pt idx="792">
                  <c:v>0</c:v>
                </c:pt>
                <c:pt idx="793">
                  <c:v>-3.7715462229050971E-2</c:v>
                </c:pt>
                <c:pt idx="794">
                  <c:v>5.1808014639973081E-2</c:v>
                </c:pt>
                <c:pt idx="795">
                  <c:v>0</c:v>
                </c:pt>
                <c:pt idx="796">
                  <c:v>3.0048280439728438E-2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-1.6505942609569564E-2</c:v>
                </c:pt>
                <c:pt idx="801">
                  <c:v>0</c:v>
                </c:pt>
                <c:pt idx="802">
                  <c:v>-3.9115406422256693E-2</c:v>
                </c:pt>
                <c:pt idx="803">
                  <c:v>0.15252442520733839</c:v>
                </c:pt>
                <c:pt idx="804">
                  <c:v>-9.2430911870991332E-3</c:v>
                </c:pt>
                <c:pt idx="805">
                  <c:v>0</c:v>
                </c:pt>
                <c:pt idx="806">
                  <c:v>9.9618576153748424E-4</c:v>
                </c:pt>
                <c:pt idx="807">
                  <c:v>-6.2986831952108607E-2</c:v>
                </c:pt>
                <c:pt idx="808">
                  <c:v>2.4543424504327841E-2</c:v>
                </c:pt>
                <c:pt idx="809">
                  <c:v>-4.9478089136194441E-2</c:v>
                </c:pt>
                <c:pt idx="810">
                  <c:v>-2.9896552085835054E-2</c:v>
                </c:pt>
                <c:pt idx="811">
                  <c:v>0</c:v>
                </c:pt>
                <c:pt idx="812">
                  <c:v>0</c:v>
                </c:pt>
                <c:pt idx="813">
                  <c:v>-3.5635554714307455E-3</c:v>
                </c:pt>
                <c:pt idx="814">
                  <c:v>3.4607699386766062E-2</c:v>
                </c:pt>
                <c:pt idx="815">
                  <c:v>1.0222462733811081E-2</c:v>
                </c:pt>
                <c:pt idx="816">
                  <c:v>8.7912917745318078E-2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9.6470058125574618E-2</c:v>
                </c:pt>
                <c:pt idx="826">
                  <c:v>-7.7583617682193129E-2</c:v>
                </c:pt>
                <c:pt idx="827">
                  <c:v>-0.12355353966432775</c:v>
                </c:pt>
                <c:pt idx="828">
                  <c:v>6.661656605473072E-3</c:v>
                </c:pt>
                <c:pt idx="829">
                  <c:v>-0.13646435726867187</c:v>
                </c:pt>
                <c:pt idx="830">
                  <c:v>0</c:v>
                </c:pt>
                <c:pt idx="831">
                  <c:v>6.9857439122238772E-3</c:v>
                </c:pt>
                <c:pt idx="832">
                  <c:v>9.0342402834257235E-2</c:v>
                </c:pt>
                <c:pt idx="833">
                  <c:v>0</c:v>
                </c:pt>
                <c:pt idx="834">
                  <c:v>5.1836752550512538E-2</c:v>
                </c:pt>
                <c:pt idx="835">
                  <c:v>-5.58213871444624E-2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3.2001676220664466E-2</c:v>
                </c:pt>
                <c:pt idx="840">
                  <c:v>-3.29464165157973E-2</c:v>
                </c:pt>
                <c:pt idx="841">
                  <c:v>2.6671558100075507E-3</c:v>
                </c:pt>
                <c:pt idx="842">
                  <c:v>0</c:v>
                </c:pt>
                <c:pt idx="843">
                  <c:v>0</c:v>
                </c:pt>
                <c:pt idx="844">
                  <c:v>6.3439476715661844E-2</c:v>
                </c:pt>
                <c:pt idx="845">
                  <c:v>-8.932342588126984E-3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-0.11349744430065904</c:v>
                </c:pt>
                <c:pt idx="854">
                  <c:v>-6.2028656919641864E-2</c:v>
                </c:pt>
                <c:pt idx="855">
                  <c:v>0</c:v>
                </c:pt>
                <c:pt idx="856">
                  <c:v>8.9745525984280136E-2</c:v>
                </c:pt>
                <c:pt idx="857">
                  <c:v>1.605411505838792E-2</c:v>
                </c:pt>
                <c:pt idx="858">
                  <c:v>0</c:v>
                </c:pt>
                <c:pt idx="859">
                  <c:v>-4.8849229534907914E-3</c:v>
                </c:pt>
                <c:pt idx="860">
                  <c:v>-3.456699404036101E-2</c:v>
                </c:pt>
                <c:pt idx="861">
                  <c:v>3.2215949163903884E-3</c:v>
                </c:pt>
                <c:pt idx="862">
                  <c:v>0</c:v>
                </c:pt>
                <c:pt idx="863">
                  <c:v>2.7288328586881797E-2</c:v>
                </c:pt>
                <c:pt idx="864">
                  <c:v>0</c:v>
                </c:pt>
                <c:pt idx="865">
                  <c:v>0</c:v>
                </c:pt>
                <c:pt idx="866">
                  <c:v>2.7758739340027924E-2</c:v>
                </c:pt>
                <c:pt idx="867">
                  <c:v>2.7009003453332785E-2</c:v>
                </c:pt>
                <c:pt idx="868">
                  <c:v>0</c:v>
                </c:pt>
                <c:pt idx="869">
                  <c:v>1.1252921043587783E-2</c:v>
                </c:pt>
                <c:pt idx="870">
                  <c:v>6.1304083208648073E-3</c:v>
                </c:pt>
                <c:pt idx="871">
                  <c:v>-2.9707435741496094E-2</c:v>
                </c:pt>
                <c:pt idx="872">
                  <c:v>0</c:v>
                </c:pt>
                <c:pt idx="873">
                  <c:v>0</c:v>
                </c:pt>
                <c:pt idx="874">
                  <c:v>3.7426320281285064E-2</c:v>
                </c:pt>
                <c:pt idx="875">
                  <c:v>3.2253791805689373E-2</c:v>
                </c:pt>
                <c:pt idx="876">
                  <c:v>5.5032024123248126E-2</c:v>
                </c:pt>
                <c:pt idx="877">
                  <c:v>0</c:v>
                </c:pt>
                <c:pt idx="878">
                  <c:v>-9.6823311178995848E-3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-8.6608308108632754E-3</c:v>
                </c:pt>
                <c:pt idx="885">
                  <c:v>0</c:v>
                </c:pt>
                <c:pt idx="886">
                  <c:v>0</c:v>
                </c:pt>
                <c:pt idx="887">
                  <c:v>-3.0351864983514696E-2</c:v>
                </c:pt>
                <c:pt idx="888">
                  <c:v>0</c:v>
                </c:pt>
                <c:pt idx="889">
                  <c:v>0</c:v>
                </c:pt>
                <c:pt idx="890">
                  <c:v>2.5663960686357689E-2</c:v>
                </c:pt>
                <c:pt idx="891">
                  <c:v>0</c:v>
                </c:pt>
                <c:pt idx="892">
                  <c:v>0</c:v>
                </c:pt>
                <c:pt idx="893">
                  <c:v>-4.2740256215738709E-2</c:v>
                </c:pt>
                <c:pt idx="894">
                  <c:v>-9.2399453062488052E-3</c:v>
                </c:pt>
                <c:pt idx="895">
                  <c:v>0</c:v>
                </c:pt>
                <c:pt idx="896">
                  <c:v>1.1602131866985397E-2</c:v>
                </c:pt>
                <c:pt idx="897">
                  <c:v>3.7512238095734327E-2</c:v>
                </c:pt>
                <c:pt idx="898">
                  <c:v>2.9654584846420411E-2</c:v>
                </c:pt>
                <c:pt idx="899">
                  <c:v>0</c:v>
                </c:pt>
                <c:pt idx="900">
                  <c:v>0</c:v>
                </c:pt>
                <c:pt idx="901">
                  <c:v>9.8177136650947419E-2</c:v>
                </c:pt>
                <c:pt idx="902">
                  <c:v>0</c:v>
                </c:pt>
                <c:pt idx="903">
                  <c:v>-4.179757499142335E-2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4.0948143553211844E-2</c:v>
                </c:pt>
                <c:pt idx="908">
                  <c:v>-2.0706923253475434E-2</c:v>
                </c:pt>
                <c:pt idx="909">
                  <c:v>1.242014827189983E-2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2.9534171067825951E-2</c:v>
                </c:pt>
                <c:pt idx="926">
                  <c:v>0</c:v>
                </c:pt>
                <c:pt idx="927">
                  <c:v>-4.2233858543895874E-3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2.954663339213813E-2</c:v>
                </c:pt>
                <c:pt idx="945">
                  <c:v>-3.0501025570775598E-2</c:v>
                </c:pt>
                <c:pt idx="946">
                  <c:v>0</c:v>
                </c:pt>
                <c:pt idx="947">
                  <c:v>-2.736230218538746E-2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7.3288636783824662E-2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-1.8236465558731591E-3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-1.6379351247268737E-2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8.0813563786316558E-2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7.7964666020727394E-2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1.5617271621601123E-2</c:v>
                </c:pt>
                <c:pt idx="1017">
                  <c:v>0</c:v>
                </c:pt>
                <c:pt idx="1018">
                  <c:v>0</c:v>
                </c:pt>
                <c:pt idx="1019">
                  <c:v>9.0286337179467643E-2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-7.4882812718469801E-3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-5.4994606487747878E-2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-9.0917667977112579E-2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-2.5201062248230871E-3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4.0070214340942163E-2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6.9725348186176414E-2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6.7883499891691498E-2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-4.4756778690564526E-2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1.8777020917297216E-2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3.0678217969613959E-2</c:v>
                </c:pt>
                <c:pt idx="1140">
                  <c:v>-7.6785928151431759E-2</c:v>
                </c:pt>
                <c:pt idx="1141">
                  <c:v>4.7845914936601633E-2</c:v>
                </c:pt>
                <c:pt idx="1142">
                  <c:v>8.9064338654310706E-3</c:v>
                </c:pt>
                <c:pt idx="1143">
                  <c:v>-4.7232839418746966E-2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-4.8269870244588356E-2</c:v>
                </c:pt>
                <c:pt idx="1151">
                  <c:v>4.1718704676116165E-2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3.7103585070265545E-2</c:v>
                </c:pt>
                <c:pt idx="1157">
                  <c:v>0</c:v>
                </c:pt>
                <c:pt idx="1158">
                  <c:v>-5.2168253984069188E-4</c:v>
                </c:pt>
                <c:pt idx="1159">
                  <c:v>7.9453276960598146E-2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1.0511356577203963E-2</c:v>
                </c:pt>
                <c:pt idx="1167">
                  <c:v>0</c:v>
                </c:pt>
                <c:pt idx="1168">
                  <c:v>-7.1213968928330179E-3</c:v>
                </c:pt>
                <c:pt idx="1169">
                  <c:v>-4.4608132418533501E-2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4.1055398981575696E-2</c:v>
                </c:pt>
                <c:pt idx="1174">
                  <c:v>-8.0553279866767274E-2</c:v>
                </c:pt>
                <c:pt idx="1175">
                  <c:v>4.7784615974998668E-2</c:v>
                </c:pt>
                <c:pt idx="1176">
                  <c:v>0</c:v>
                </c:pt>
                <c:pt idx="1177">
                  <c:v>0</c:v>
                </c:pt>
                <c:pt idx="1178">
                  <c:v>0.11614506591026312</c:v>
                </c:pt>
                <c:pt idx="1179">
                  <c:v>6.9956114090047011E-2</c:v>
                </c:pt>
                <c:pt idx="1180">
                  <c:v>1.5372495764253821E-3</c:v>
                </c:pt>
                <c:pt idx="1181">
                  <c:v>8.5893246668798245E-3</c:v>
                </c:pt>
                <c:pt idx="1182">
                  <c:v>0</c:v>
                </c:pt>
                <c:pt idx="1183">
                  <c:v>-1.0078364967591319E-2</c:v>
                </c:pt>
                <c:pt idx="1184">
                  <c:v>0.33563941149554405</c:v>
                </c:pt>
                <c:pt idx="1185">
                  <c:v>0</c:v>
                </c:pt>
                <c:pt idx="1186">
                  <c:v>0</c:v>
                </c:pt>
                <c:pt idx="1187">
                  <c:v>6.6350416981336216E-2</c:v>
                </c:pt>
                <c:pt idx="1188">
                  <c:v>0</c:v>
                </c:pt>
                <c:pt idx="1189">
                  <c:v>0.16042477585926135</c:v>
                </c:pt>
                <c:pt idx="1190">
                  <c:v>0</c:v>
                </c:pt>
                <c:pt idx="1191">
                  <c:v>0</c:v>
                </c:pt>
                <c:pt idx="1192">
                  <c:v>4.5674728311477869E-2</c:v>
                </c:pt>
                <c:pt idx="1193">
                  <c:v>-0.13634523065468826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0.13153494372538671</c:v>
                </c:pt>
                <c:pt idx="1201">
                  <c:v>-2.7282159907053793E-3</c:v>
                </c:pt>
                <c:pt idx="1202">
                  <c:v>2.2035369598296863E-2</c:v>
                </c:pt>
                <c:pt idx="1203">
                  <c:v>9.5457178046930422E-2</c:v>
                </c:pt>
                <c:pt idx="1204">
                  <c:v>1.0392448725640451E-2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C-42A1-AC44-9CCC8A28F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885048"/>
        <c:axId val="423891936"/>
      </c:lineChart>
      <c:catAx>
        <c:axId val="42388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91936"/>
        <c:crosses val="autoZero"/>
        <c:auto val="1"/>
        <c:lblAlgn val="ctr"/>
        <c:lblOffset val="100"/>
        <c:noMultiLvlLbl val="0"/>
      </c:catAx>
      <c:valAx>
        <c:axId val="4238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85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881062</xdr:colOff>
      <xdr:row>1188</xdr:row>
      <xdr:rowOff>119062</xdr:rowOff>
    </xdr:from>
    <xdr:to>
      <xdr:col>15</xdr:col>
      <xdr:colOff>614362</xdr:colOff>
      <xdr:row>1203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6E40D0-DA01-452F-AE06-70E605B99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1828800</xdr:colOff>
      <xdr:row>13</xdr:row>
      <xdr:rowOff>119062</xdr:rowOff>
    </xdr:from>
    <xdr:to>
      <xdr:col>16</xdr:col>
      <xdr:colOff>762000</xdr:colOff>
      <xdr:row>28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E5BF1C-1E20-4A82-870D-4235C4717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604837</xdr:colOff>
      <xdr:row>13</xdr:row>
      <xdr:rowOff>119062</xdr:rowOff>
    </xdr:from>
    <xdr:to>
      <xdr:col>19</xdr:col>
      <xdr:colOff>52387</xdr:colOff>
      <xdr:row>28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005BFA-BE62-4B03-B560-BDB3418FA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604837</xdr:colOff>
      <xdr:row>13</xdr:row>
      <xdr:rowOff>119062</xdr:rowOff>
    </xdr:from>
    <xdr:to>
      <xdr:col>19</xdr:col>
      <xdr:colOff>52387</xdr:colOff>
      <xdr:row>28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F2D96A-4718-481B-8472-67EC50345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0</xdr:row>
      <xdr:rowOff>0</xdr:rowOff>
    </xdr:from>
    <xdr:to>
      <xdr:col>17</xdr:col>
      <xdr:colOff>581025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A21B1-A83C-46B5-A99E-AD052C82FD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31</xdr:row>
      <xdr:rowOff>47625</xdr:rowOff>
    </xdr:from>
    <xdr:to>
      <xdr:col>17</xdr:col>
      <xdr:colOff>495300</xdr:colOff>
      <xdr:row>52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E9CF39-7F27-4397-B500-885CC3E6C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576262</xdr:colOff>
      <xdr:row>31</xdr:row>
      <xdr:rowOff>26192</xdr:rowOff>
    </xdr:from>
    <xdr:to>
      <xdr:col>29</xdr:col>
      <xdr:colOff>83343</xdr:colOff>
      <xdr:row>52</xdr:row>
      <xdr:rowOff>11905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F97CB8-CED2-4E53-B17E-CEABA15DDA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592931</xdr:colOff>
      <xdr:row>9</xdr:row>
      <xdr:rowOff>185737</xdr:rowOff>
    </xdr:from>
    <xdr:to>
      <xdr:col>29</xdr:col>
      <xdr:colOff>333375</xdr:colOff>
      <xdr:row>30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0AF31D-5486-42BD-BDE2-E49AD040E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TH_USD" displayName="ETH_USD" ref="A1:G2009" tableType="queryTable" totalsRowShown="0">
  <autoFilter ref="A1:G2009" xr:uid="{00000000-0009-0000-0100-000001000000}"/>
  <tableColumns count="7">
    <tableColumn id="1" xr3:uid="{00000000-0010-0000-0000-000001000000}" uniqueName="1" name="Date" queryTableFieldId="1" dataDxfId="1"/>
    <tableColumn id="2" xr3:uid="{00000000-0010-0000-0000-000002000000}" uniqueName="2" name="Open" queryTableFieldId="2" dataDxfId="0"/>
    <tableColumn id="3" xr3:uid="{00000000-0010-0000-0000-000003000000}" uniqueName="3" name="High" queryTableFieldId="3"/>
    <tableColumn id="4" xr3:uid="{00000000-0010-0000-0000-000004000000}" uniqueName="4" name="Low" queryTableFieldId="4"/>
    <tableColumn id="5" xr3:uid="{00000000-0010-0000-0000-000005000000}" uniqueName="5" name="Close" queryTableFieldId="5"/>
    <tableColumn id="6" xr3:uid="{00000000-0010-0000-0000-000006000000}" uniqueName="6" name="Adj Close" queryTableFieldId="6"/>
    <tableColumn id="7" xr3:uid="{00000000-0010-0000-0000-000007000000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5F49B05-8716-4427-ACFE-736C0B286567}">
  <we:reference id="wa104381695" version="1.0.10.0" store="en-001" storeType="OMEX"/>
  <we:alternateReferences>
    <we:reference id="wa104381695" version="1.0.10.0" store="en-00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_xldudf_CS_TIME</we:customFunctionIds>
        <we:customFunctionIds>_xldudf_CS_ATH</we:customFunctionIds>
        <we:customFunctionIds>_xldudf_CS_ENDPOINTS</we:customFunctionIds>
        <we:customFunctionIds>_xldudf_CS_EXCHANGES</we:customFunctionIds>
        <we:customFunctionIds>_xldudf_CS_EXRATE</we:customFunctionIds>
        <we:customFunctionIds>_xldudf_CS_OHLCV</we:customFunctionIds>
        <we:customFunctionIds>_xldudf_CS_ORDERBOOKS</we:customFunctionIds>
        <we:customFunctionIds>_xldudf_CS_PARAMETERS</we:customFunctionIds>
        <we:customFunctionIds>_xldudf_CS_PRICE</we:customFunctionIds>
        <we:customFunctionIds>_xldudf_CS_PRICEA</we:customFunctionIds>
        <we:customFunctionIds>_xldudf_CS_PROVIDERS</we:customFunctionIds>
        <we:customFunctionIds>_xldudf_CS_QUERY</we:customFunctionIds>
        <we:customFunctionIds>_xldudf_CS_QUERYA</we:customFunctionIds>
        <we:customFunctionIds>_xldudf_CS_SYMBOLS</we:customFunctionIds>
        <we:customFunctionIds>_xldudf_CS_TA</we:customFunctionIds>
        <we:customFunctionIds>_xldudf_CS_TAHIS</we:customFunctionIds>
        <we:customFunctionIds>_xldudf_CS_TRADES</we:customFunctionIds>
        <we:customFunctionIds>_xldudf_CS_ORDERBOOKSL3A</we:customFunctionIds>
        <we:customFunctionIds>_xldudf_CS_OHLCVA</we:customFunctionIds>
        <we:customFunctionIds>_xldudf_CS_ADDRESS</we:customFunctionIds>
        <we:customFunctionIds>_xldudf_CS_CHAIN</we:customFunctionIds>
        <we:customFunctionIds>_xldudf_CS_CLUSTERS</we:customFunctionIds>
        <we:customFunctionIds>_xldudf_CS_IDEAS</we:customFunctionIds>
        <we:customFunctionIds>_xldudf_CS_METRICS</we:customFunctionIds>
        <we:customFunctionIds>_xldudf_CS_AD</we:customFunctionIds>
        <we:customFunctionIds>_xldudf_CS_ADOSC</we:customFunctionIds>
        <we:customFunctionIds>_xldudf_CS_ADX</we:customFunctionIds>
        <we:customFunctionIds>_xldudf_CS_APO</we:customFunctionIds>
        <we:customFunctionIds>_xldudf_CS_AROON</we:customFunctionIds>
        <we:customFunctionIds>_xldudf_CS_AROONOSC</we:customFunctionIds>
        <we:customFunctionIds>_xldudf_CS_ATR</we:customFunctionIds>
        <we:customFunctionIds>_xldudf_CS_BBANDS</we:customFunctionIds>
        <we:customFunctionIds>_xldudf_CS_BETA</we:customFunctionIds>
        <we:customFunctionIds>_xldudf_CS_CCI</we:customFunctionIds>
        <we:customFunctionIds>_xldudf_CS_CDLINNECK</we:customFunctionIds>
        <we:customFunctionIds>_xldudf_CS_CDLMARUBOZU</we:customFunctionIds>
        <we:customFunctionIds>_xldudf_CS_CORREL</we:customFunctionIds>
        <we:customFunctionIds>_xldudf_CS_DEMA</we:customFunctionIds>
        <we:customFunctionIds>_xldudf_CS_DX</we:customFunctionIds>
        <we:customFunctionIds>_xldudf_CS_EMA</we:customFunctionIds>
        <we:customFunctionIds>_xldudf_CS_LINEARREG</we:customFunctionIds>
        <we:customFunctionIds>_xldudf_CS_LINEARREGANGLE</we:customFunctionIds>
        <we:customFunctionIds>_xldudf_CS_LINEARREGINTERCEPT</we:customFunctionIds>
        <we:customFunctionIds>_xldudf_CS_LINEARREGSLOPE</we:customFunctionIds>
        <we:customFunctionIds>_xldudf_CS_MACD</we:customFunctionIds>
        <we:customFunctionIds>_xldudf_CS_MACDEXT</we:customFunctionIds>
        <we:customFunctionIds>_xldudf_CS_MACDFIX</we:customFunctionIds>
        <we:customFunctionIds>_xldudf_CS_MFI</we:customFunctionIds>
        <we:customFunctionIds>_xldudf_CS_MOM</we:customFunctionIds>
        <we:customFunctionIds>_xldudf_CS_NATR</we:customFunctionIds>
        <we:customFunctionIds>_xldudf_CS_OBV</we:customFunctionIds>
        <we:customFunctionIds>_xldudf_CS_ROC</we:customFunctionIds>
        <we:customFunctionIds>_xldudf_CS_ROCP</we:customFunctionIds>
        <we:customFunctionIds>_xldudf_CS_ROCR</we:customFunctionIds>
        <we:customFunctionIds>_xldudf_CS_RSI</we:customFunctionIds>
        <we:customFunctionIds>_xldudf_CS_SAREXT</we:customFunctionIds>
        <we:customFunctionIds>_xldudf_CS_SMA</we:customFunctionIds>
        <we:customFunctionIds>_xldudf_CS_STDDEV</we:customFunctionIds>
        <we:customFunctionIds>_xldudf_CS_STOCH</we:customFunctionIds>
        <we:customFunctionIds>_xldudf_CS_T3</we:customFunctionIds>
        <we:customFunctionIds>_xldudf_CS_TEMA</we:customFunctionIds>
        <we:customFunctionIds>_xldudf_CS_TRANGE</we:customFunctionIds>
        <we:customFunctionIds>_xldudf_CS_TRIX</we:customFunctionIds>
        <we:customFunctionIds>_xldudf_CS_TSF</we:customFunctionIds>
        <we:customFunctionIds>_xldudf_CS_ULTOSC</we:customFunctionIds>
        <we:customFunctionIds>_xldudf_CS_VARI</we:customFunctionIds>
        <we:customFunctionIds>_xldudf_CS_WCLPRICE</we:customFunctionIds>
        <we:customFunctionIds>_xldudf_CS_WILLR</we:customFunctionIds>
        <we:customFunctionIds>_xldudf_CS_WMA</we:customFunctionIds>
        <we:customFunctionIds>_xldudf_CS_STATUS</we:customFunctionIds>
        <we:customFunctionIds>_xldudf_CS_LOGIN</we:customFunctionIds>
        <we:customFunctionIds>_xldudf_CS_TAMETADATA</we:customFunctionIds>
        <we:customFunctionIds>_xldudf_CS_FLOOR</we:customFunctionIds>
        <we:customFunctionIds>_xldudf_CS_LN</we:customFunctionIds>
        <we:customFunctionIds>_xldudf_CS_EXP</we:customFunctionIds>
        <we:customFunctionIds>_xldudf_CS_FIELDS</we:customFunctionIds>
        <we:customFunctionIds>_xldudf_CS_TRADESA</we:customFunctionIds>
        <we:customFunctionIds>_xldudf_CS_ORDERBOOKSA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2009"/>
  <sheetViews>
    <sheetView topLeftCell="A1541" workbookViewId="0">
      <selection activeCell="F1578" sqref="F1578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7" width="12" bestFit="1" customWidth="1"/>
  </cols>
  <sheetData>
    <row r="1" spans="1:7" x14ac:dyDescent="0.25">
      <c r="A1" t="s">
        <v>1229</v>
      </c>
      <c r="B1" t="s">
        <v>1230</v>
      </c>
      <c r="C1" t="s">
        <v>1231</v>
      </c>
      <c r="D1" t="s">
        <v>1232</v>
      </c>
      <c r="E1" t="s">
        <v>1233</v>
      </c>
      <c r="F1" t="s">
        <v>1234</v>
      </c>
      <c r="G1" t="s">
        <v>1235</v>
      </c>
    </row>
    <row r="2" spans="1:7" x14ac:dyDescent="0.25">
      <c r="A2" s="2">
        <v>42223</v>
      </c>
      <c r="B2" s="1" t="s">
        <v>1236</v>
      </c>
      <c r="C2">
        <v>3.53661</v>
      </c>
      <c r="D2">
        <v>2.5211199999999998</v>
      </c>
      <c r="E2">
        <v>2.7721200000000001</v>
      </c>
      <c r="F2">
        <v>2.7721200000000001</v>
      </c>
      <c r="G2">
        <v>164329</v>
      </c>
    </row>
    <row r="3" spans="1:7" x14ac:dyDescent="0.25">
      <c r="A3" s="2">
        <v>42224</v>
      </c>
      <c r="B3" s="1" t="s">
        <v>1237</v>
      </c>
      <c r="C3">
        <v>2.79881</v>
      </c>
      <c r="D3">
        <v>0.71472500000000005</v>
      </c>
      <c r="E3">
        <v>0.75332500000000002</v>
      </c>
      <c r="F3">
        <v>0.75332500000000002</v>
      </c>
      <c r="G3">
        <v>674188</v>
      </c>
    </row>
    <row r="4" spans="1:7" x14ac:dyDescent="0.25">
      <c r="A4" s="2">
        <v>42225</v>
      </c>
      <c r="B4" s="1" t="s">
        <v>1238</v>
      </c>
      <c r="C4">
        <v>0.87980999999999998</v>
      </c>
      <c r="D4">
        <v>0.62919099999999994</v>
      </c>
      <c r="E4">
        <v>0.70189699999999999</v>
      </c>
      <c r="F4">
        <v>0.70189699999999999</v>
      </c>
      <c r="G4">
        <v>532170</v>
      </c>
    </row>
    <row r="5" spans="1:7" x14ac:dyDescent="0.25">
      <c r="A5" s="2">
        <v>42226</v>
      </c>
      <c r="B5" s="1" t="s">
        <v>1239</v>
      </c>
      <c r="C5">
        <v>0.729854</v>
      </c>
      <c r="D5">
        <v>0.63654599999999995</v>
      </c>
      <c r="E5">
        <v>0.70844799999999997</v>
      </c>
      <c r="F5">
        <v>0.70844799999999997</v>
      </c>
      <c r="G5">
        <v>405283</v>
      </c>
    </row>
    <row r="6" spans="1:7" x14ac:dyDescent="0.25">
      <c r="A6" s="2">
        <v>42227</v>
      </c>
      <c r="B6" s="1" t="s">
        <v>1240</v>
      </c>
      <c r="C6">
        <v>1.13141</v>
      </c>
      <c r="D6">
        <v>0.66323500000000002</v>
      </c>
      <c r="E6">
        <v>1.06786</v>
      </c>
      <c r="F6">
        <v>1.06786</v>
      </c>
      <c r="G6">
        <v>1463100</v>
      </c>
    </row>
    <row r="7" spans="1:7" x14ac:dyDescent="0.25">
      <c r="A7" s="2">
        <v>42228</v>
      </c>
      <c r="B7" s="1" t="s">
        <v>1241</v>
      </c>
      <c r="C7">
        <v>1.2899400000000001</v>
      </c>
      <c r="D7">
        <v>0.88360799999999995</v>
      </c>
      <c r="E7">
        <v>1.2174400000000001</v>
      </c>
      <c r="F7">
        <v>1.2174400000000001</v>
      </c>
      <c r="G7">
        <v>2150620</v>
      </c>
    </row>
    <row r="8" spans="1:7" x14ac:dyDescent="0.25">
      <c r="A8" s="2">
        <v>42229</v>
      </c>
      <c r="B8" s="1" t="s">
        <v>1242</v>
      </c>
      <c r="C8">
        <v>1.9650700000000001</v>
      </c>
      <c r="D8">
        <v>1.1719900000000001</v>
      </c>
      <c r="E8">
        <v>1.8276699999999999</v>
      </c>
      <c r="F8">
        <v>1.8276699999999999</v>
      </c>
      <c r="G8">
        <v>4068680</v>
      </c>
    </row>
    <row r="9" spans="1:7" x14ac:dyDescent="0.25">
      <c r="A9" s="2">
        <v>42230</v>
      </c>
      <c r="B9" s="1" t="s">
        <v>1243</v>
      </c>
      <c r="C9">
        <v>2.2618800000000001</v>
      </c>
      <c r="D9">
        <v>1.75475</v>
      </c>
      <c r="E9">
        <v>1.8278700000000001</v>
      </c>
      <c r="F9">
        <v>1.8278700000000001</v>
      </c>
      <c r="G9">
        <v>4637030</v>
      </c>
    </row>
    <row r="10" spans="1:7" x14ac:dyDescent="0.25">
      <c r="A10" s="2">
        <v>42231</v>
      </c>
      <c r="B10" s="1" t="s">
        <v>1244</v>
      </c>
      <c r="C10">
        <v>1.87724</v>
      </c>
      <c r="D10">
        <v>1.57098</v>
      </c>
      <c r="E10">
        <v>1.6889000000000001</v>
      </c>
      <c r="F10">
        <v>1.6889000000000001</v>
      </c>
      <c r="G10">
        <v>2554360</v>
      </c>
    </row>
    <row r="11" spans="1:7" x14ac:dyDescent="0.25">
      <c r="A11" s="2">
        <v>42232</v>
      </c>
      <c r="B11" s="1" t="s">
        <v>1245</v>
      </c>
      <c r="C11">
        <v>1.6952400000000001</v>
      </c>
      <c r="D11">
        <v>1.0898099999999999</v>
      </c>
      <c r="E11">
        <v>1.56603</v>
      </c>
      <c r="F11">
        <v>1.56603</v>
      </c>
      <c r="G11">
        <v>3550790</v>
      </c>
    </row>
    <row r="12" spans="1:7" x14ac:dyDescent="0.25">
      <c r="A12" s="2">
        <v>42233</v>
      </c>
      <c r="B12" s="1" t="s">
        <v>1246</v>
      </c>
      <c r="C12">
        <v>1.5811900000000001</v>
      </c>
      <c r="D12">
        <v>1.1853400000000001</v>
      </c>
      <c r="E12">
        <v>1.2036100000000001</v>
      </c>
      <c r="F12">
        <v>1.2036100000000001</v>
      </c>
      <c r="G12">
        <v>1942830</v>
      </c>
    </row>
    <row r="13" spans="1:7" x14ac:dyDescent="0.25">
      <c r="A13" s="2">
        <v>42234</v>
      </c>
      <c r="B13" s="1" t="s">
        <v>1247</v>
      </c>
      <c r="C13">
        <v>1.3311599999999999</v>
      </c>
      <c r="D13">
        <v>1.0870500000000001</v>
      </c>
      <c r="E13">
        <v>1.0870500000000001</v>
      </c>
      <c r="F13">
        <v>1.0870500000000001</v>
      </c>
      <c r="G13">
        <v>1485680</v>
      </c>
    </row>
    <row r="14" spans="1:7" x14ac:dyDescent="0.25">
      <c r="A14" s="2">
        <v>42235</v>
      </c>
      <c r="B14" s="1" t="s">
        <v>1248</v>
      </c>
      <c r="C14">
        <v>1.31799</v>
      </c>
      <c r="D14">
        <v>1.16693</v>
      </c>
      <c r="E14">
        <v>1.2588600000000001</v>
      </c>
      <c r="F14">
        <v>1.2588600000000001</v>
      </c>
      <c r="G14">
        <v>1486240</v>
      </c>
    </row>
    <row r="15" spans="1:7" x14ac:dyDescent="0.25">
      <c r="A15" s="2">
        <v>42236</v>
      </c>
      <c r="B15" s="1" t="s">
        <v>1249</v>
      </c>
      <c r="C15">
        <v>1.5333000000000001</v>
      </c>
      <c r="D15">
        <v>1.2483299999999999</v>
      </c>
      <c r="E15">
        <v>1.46492</v>
      </c>
      <c r="F15">
        <v>1.46492</v>
      </c>
      <c r="G15">
        <v>2843760</v>
      </c>
    </row>
    <row r="16" spans="1:7" x14ac:dyDescent="0.25">
      <c r="A16" s="2">
        <v>42237</v>
      </c>
      <c r="B16" s="1" t="s">
        <v>1250</v>
      </c>
      <c r="C16">
        <v>1.5564199999999999</v>
      </c>
      <c r="D16">
        <v>1.3528</v>
      </c>
      <c r="E16">
        <v>1.3952899999999999</v>
      </c>
      <c r="F16">
        <v>1.3952899999999999</v>
      </c>
      <c r="G16">
        <v>2020970</v>
      </c>
    </row>
    <row r="17" spans="1:7" x14ac:dyDescent="0.25">
      <c r="A17" s="2">
        <v>42238</v>
      </c>
      <c r="B17" s="1" t="s">
        <v>1251</v>
      </c>
      <c r="C17">
        <v>1.47641</v>
      </c>
      <c r="D17">
        <v>1.3526800000000001</v>
      </c>
      <c r="E17">
        <v>1.37923</v>
      </c>
      <c r="F17">
        <v>1.37923</v>
      </c>
      <c r="G17">
        <v>948310</v>
      </c>
    </row>
    <row r="18" spans="1:7" x14ac:dyDescent="0.25">
      <c r="A18" s="2">
        <v>42239</v>
      </c>
      <c r="B18" s="1" t="s">
        <v>1252</v>
      </c>
      <c r="C18">
        <v>1.4097</v>
      </c>
      <c r="D18">
        <v>1.2977700000000001</v>
      </c>
      <c r="E18">
        <v>1.35259</v>
      </c>
      <c r="F18">
        <v>1.35259</v>
      </c>
      <c r="G18">
        <v>1589300</v>
      </c>
    </row>
    <row r="19" spans="1:7" x14ac:dyDescent="0.25">
      <c r="A19" s="2">
        <v>42240</v>
      </c>
      <c r="B19" s="1" t="s">
        <v>1253</v>
      </c>
      <c r="C19">
        <v>1.3627800000000001</v>
      </c>
      <c r="D19">
        <v>1.2312700000000001</v>
      </c>
      <c r="E19">
        <v>1.2312700000000001</v>
      </c>
      <c r="F19">
        <v>1.2312700000000001</v>
      </c>
      <c r="G19">
        <v>924920</v>
      </c>
    </row>
    <row r="20" spans="1:7" x14ac:dyDescent="0.25">
      <c r="A20" s="2">
        <v>42241</v>
      </c>
      <c r="B20" s="1" t="s">
        <v>1254</v>
      </c>
      <c r="C20">
        <v>1.2418199999999999</v>
      </c>
      <c r="D20">
        <v>1.1286499999999999</v>
      </c>
      <c r="E20">
        <v>1.14019</v>
      </c>
      <c r="F20">
        <v>1.14019</v>
      </c>
      <c r="G20">
        <v>1307180</v>
      </c>
    </row>
    <row r="21" spans="1:7" x14ac:dyDescent="0.25">
      <c r="A21" s="2">
        <v>42242</v>
      </c>
      <c r="B21" s="1" t="s">
        <v>1255</v>
      </c>
      <c r="C21">
        <v>1.20248</v>
      </c>
      <c r="D21">
        <v>1.0618300000000001</v>
      </c>
      <c r="E21">
        <v>1.15998</v>
      </c>
      <c r="F21">
        <v>1.15998</v>
      </c>
      <c r="G21">
        <v>1056750</v>
      </c>
    </row>
    <row r="22" spans="1:7" x14ac:dyDescent="0.25">
      <c r="A22" s="2">
        <v>42243</v>
      </c>
      <c r="B22" s="1" t="s">
        <v>1256</v>
      </c>
      <c r="C22">
        <v>1.1888300000000001</v>
      </c>
      <c r="D22">
        <v>1.1372899999999999</v>
      </c>
      <c r="E22">
        <v>1.1476999999999999</v>
      </c>
      <c r="F22">
        <v>1.1476999999999999</v>
      </c>
      <c r="G22">
        <v>686662</v>
      </c>
    </row>
    <row r="23" spans="1:7" x14ac:dyDescent="0.25">
      <c r="A23" s="2">
        <v>42244</v>
      </c>
      <c r="B23" s="1" t="s">
        <v>1257</v>
      </c>
      <c r="C23">
        <v>1.2077899999999999</v>
      </c>
      <c r="D23">
        <v>1.1205000000000001</v>
      </c>
      <c r="E23">
        <v>1.1913800000000001</v>
      </c>
      <c r="F23">
        <v>1.1913800000000001</v>
      </c>
      <c r="G23">
        <v>721872</v>
      </c>
    </row>
    <row r="24" spans="1:7" x14ac:dyDescent="0.25">
      <c r="A24" s="2">
        <v>42245</v>
      </c>
      <c r="B24" s="1" t="s">
        <v>1258</v>
      </c>
      <c r="C24">
        <v>1.2072099999999999</v>
      </c>
      <c r="D24">
        <v>1.1494899999999999</v>
      </c>
      <c r="E24">
        <v>1.18255</v>
      </c>
      <c r="F24">
        <v>1.18255</v>
      </c>
      <c r="G24">
        <v>375377</v>
      </c>
    </row>
    <row r="25" spans="1:7" x14ac:dyDescent="0.25">
      <c r="A25" s="2">
        <v>42246</v>
      </c>
      <c r="B25" s="1" t="s">
        <v>1259</v>
      </c>
      <c r="C25">
        <v>1.36799</v>
      </c>
      <c r="D25">
        <v>1.1706099999999999</v>
      </c>
      <c r="E25">
        <v>1.3192699999999999</v>
      </c>
      <c r="F25">
        <v>1.3192699999999999</v>
      </c>
      <c r="G25">
        <v>1337650</v>
      </c>
    </row>
    <row r="26" spans="1:7" x14ac:dyDescent="0.25">
      <c r="A26" s="2">
        <v>42247</v>
      </c>
      <c r="B26" s="1" t="s">
        <v>1260</v>
      </c>
      <c r="C26">
        <v>1.39615</v>
      </c>
      <c r="D26">
        <v>1.2010099999999999</v>
      </c>
      <c r="E26">
        <v>1.3582399999999999</v>
      </c>
      <c r="F26">
        <v>1.3582399999999999</v>
      </c>
      <c r="G26">
        <v>1447180</v>
      </c>
    </row>
    <row r="27" spans="1:7" x14ac:dyDescent="0.25">
      <c r="A27" s="2">
        <v>42248</v>
      </c>
      <c r="B27" s="1" t="s">
        <v>1261</v>
      </c>
      <c r="C27">
        <v>1.3927400000000001</v>
      </c>
      <c r="D27">
        <v>1.33663</v>
      </c>
      <c r="E27">
        <v>1.35161</v>
      </c>
      <c r="F27">
        <v>1.35161</v>
      </c>
      <c r="G27">
        <v>778862</v>
      </c>
    </row>
    <row r="28" spans="1:7" x14ac:dyDescent="0.25">
      <c r="A28" s="2">
        <v>42249</v>
      </c>
      <c r="B28" s="1" t="s">
        <v>1262</v>
      </c>
      <c r="C28">
        <v>1.3549100000000001</v>
      </c>
      <c r="D28">
        <v>1.2646200000000001</v>
      </c>
      <c r="E28">
        <v>1.2947900000000001</v>
      </c>
      <c r="F28">
        <v>1.2947900000000001</v>
      </c>
      <c r="G28">
        <v>883769</v>
      </c>
    </row>
    <row r="29" spans="1:7" x14ac:dyDescent="0.25">
      <c r="A29" s="2">
        <v>42250</v>
      </c>
      <c r="B29" s="1" t="s">
        <v>1263</v>
      </c>
      <c r="C29">
        <v>1.30999</v>
      </c>
      <c r="D29">
        <v>1.2110300000000001</v>
      </c>
      <c r="E29">
        <v>1.2649300000000001</v>
      </c>
      <c r="F29">
        <v>1.2649300000000001</v>
      </c>
      <c r="G29">
        <v>702991</v>
      </c>
    </row>
    <row r="30" spans="1:7" x14ac:dyDescent="0.25">
      <c r="A30" s="2">
        <v>42251</v>
      </c>
      <c r="B30" s="1" t="s">
        <v>1264</v>
      </c>
      <c r="C30">
        <v>1.3025199999999999</v>
      </c>
      <c r="D30">
        <v>1.23681</v>
      </c>
      <c r="E30">
        <v>1.27441</v>
      </c>
      <c r="F30">
        <v>1.27441</v>
      </c>
      <c r="G30">
        <v>474391</v>
      </c>
    </row>
    <row r="31" spans="1:7" x14ac:dyDescent="0.25">
      <c r="A31" s="2">
        <v>42252</v>
      </c>
      <c r="B31" s="1" t="s">
        <v>1265</v>
      </c>
      <c r="C31">
        <v>1.3423</v>
      </c>
      <c r="D31">
        <v>1.27119</v>
      </c>
      <c r="E31">
        <v>1.3388100000000001</v>
      </c>
      <c r="F31">
        <v>1.3388100000000001</v>
      </c>
      <c r="G31">
        <v>448453</v>
      </c>
    </row>
    <row r="32" spans="1:7" x14ac:dyDescent="0.25">
      <c r="A32" s="2">
        <v>42253</v>
      </c>
      <c r="B32" s="1" t="s">
        <v>1266</v>
      </c>
      <c r="C32">
        <v>1.37364</v>
      </c>
      <c r="D32">
        <v>1.2942499999999999</v>
      </c>
      <c r="E32">
        <v>1.29583</v>
      </c>
      <c r="F32">
        <v>1.29583</v>
      </c>
      <c r="G32">
        <v>491968</v>
      </c>
    </row>
    <row r="33" spans="1:7" x14ac:dyDescent="0.25">
      <c r="A33" s="2">
        <v>42254</v>
      </c>
      <c r="B33" s="1" t="s">
        <v>1267</v>
      </c>
      <c r="C33">
        <v>1.30548</v>
      </c>
      <c r="D33">
        <v>1.2378499999999999</v>
      </c>
      <c r="E33">
        <v>1.24665</v>
      </c>
      <c r="F33">
        <v>1.24665</v>
      </c>
      <c r="G33">
        <v>489014</v>
      </c>
    </row>
    <row r="34" spans="1:7" x14ac:dyDescent="0.25">
      <c r="A34" s="2">
        <v>42255</v>
      </c>
      <c r="B34" s="1" t="s">
        <v>1268</v>
      </c>
      <c r="C34">
        <v>1.2823800000000001</v>
      </c>
      <c r="D34">
        <v>1.23061</v>
      </c>
      <c r="E34">
        <v>1.2424299999999999</v>
      </c>
      <c r="F34">
        <v>1.2424299999999999</v>
      </c>
      <c r="G34">
        <v>427892</v>
      </c>
    </row>
    <row r="35" spans="1:7" x14ac:dyDescent="0.25">
      <c r="A35" s="2">
        <v>42256</v>
      </c>
      <c r="B35" s="1" t="s">
        <v>1269</v>
      </c>
      <c r="C35">
        <v>1.26048</v>
      </c>
      <c r="D35">
        <v>1.20184</v>
      </c>
      <c r="E35">
        <v>1.20651</v>
      </c>
      <c r="F35">
        <v>1.20651</v>
      </c>
      <c r="G35">
        <v>366748</v>
      </c>
    </row>
    <row r="36" spans="1:7" x14ac:dyDescent="0.25">
      <c r="A36" s="2">
        <v>42257</v>
      </c>
      <c r="B36" s="1" t="s">
        <v>1270</v>
      </c>
      <c r="C36">
        <v>1.22157</v>
      </c>
      <c r="D36">
        <v>1.13615</v>
      </c>
      <c r="E36">
        <v>1.16577</v>
      </c>
      <c r="F36">
        <v>1.16577</v>
      </c>
      <c r="G36">
        <v>662782</v>
      </c>
    </row>
    <row r="37" spans="1:7" x14ac:dyDescent="0.25">
      <c r="A37" s="2">
        <v>42258</v>
      </c>
      <c r="B37" s="1" t="s">
        <v>1271</v>
      </c>
      <c r="C37">
        <v>1.1690700000000001</v>
      </c>
      <c r="D37">
        <v>0.94067500000000004</v>
      </c>
      <c r="E37">
        <v>0.98297800000000002</v>
      </c>
      <c r="F37">
        <v>0.98297800000000002</v>
      </c>
      <c r="G37">
        <v>1942600</v>
      </c>
    </row>
    <row r="38" spans="1:7" x14ac:dyDescent="0.25">
      <c r="A38" s="2">
        <v>42259</v>
      </c>
      <c r="B38" s="1" t="s">
        <v>1272</v>
      </c>
      <c r="C38">
        <v>1.1148899999999999</v>
      </c>
      <c r="D38">
        <v>0.96977999999999998</v>
      </c>
      <c r="E38">
        <v>1.03874</v>
      </c>
      <c r="F38">
        <v>1.03874</v>
      </c>
      <c r="G38">
        <v>772430</v>
      </c>
    </row>
    <row r="39" spans="1:7" x14ac:dyDescent="0.25">
      <c r="A39" s="2">
        <v>42260</v>
      </c>
      <c r="B39" s="1" t="s">
        <v>1273</v>
      </c>
      <c r="C39">
        <v>1.0427</v>
      </c>
      <c r="D39">
        <v>0.90283199999999997</v>
      </c>
      <c r="E39">
        <v>0.93600300000000003</v>
      </c>
      <c r="F39">
        <v>0.93600300000000003</v>
      </c>
      <c r="G39">
        <v>644138</v>
      </c>
    </row>
    <row r="40" spans="1:7" x14ac:dyDescent="0.25">
      <c r="A40" s="2">
        <v>42261</v>
      </c>
      <c r="B40" s="1" t="s">
        <v>1274</v>
      </c>
      <c r="C40">
        <v>0.94938699999999998</v>
      </c>
      <c r="D40">
        <v>0.87175999999999998</v>
      </c>
      <c r="E40">
        <v>0.87562200000000001</v>
      </c>
      <c r="F40">
        <v>0.87562200000000001</v>
      </c>
      <c r="G40">
        <v>741085</v>
      </c>
    </row>
    <row r="41" spans="1:7" x14ac:dyDescent="0.25">
      <c r="A41" s="2">
        <v>42262</v>
      </c>
      <c r="B41" s="1" t="s">
        <v>1275</v>
      </c>
      <c r="C41">
        <v>1.0455399999999999</v>
      </c>
      <c r="D41">
        <v>0.87518899999999999</v>
      </c>
      <c r="E41">
        <v>0.94440999999999997</v>
      </c>
      <c r="F41">
        <v>0.94440999999999997</v>
      </c>
      <c r="G41">
        <v>703390</v>
      </c>
    </row>
    <row r="42" spans="1:7" x14ac:dyDescent="0.25">
      <c r="A42" s="2">
        <v>42263</v>
      </c>
      <c r="B42" s="1" t="s">
        <v>1276</v>
      </c>
      <c r="C42">
        <v>0.95269800000000004</v>
      </c>
      <c r="D42">
        <v>0.90163899999999997</v>
      </c>
      <c r="E42">
        <v>0.90717499999999995</v>
      </c>
      <c r="F42">
        <v>0.90717499999999995</v>
      </c>
      <c r="G42">
        <v>615593</v>
      </c>
    </row>
    <row r="43" spans="1:7" x14ac:dyDescent="0.25">
      <c r="A43" s="2">
        <v>42264</v>
      </c>
      <c r="B43" s="1" t="s">
        <v>1277</v>
      </c>
      <c r="C43">
        <v>0.90920400000000001</v>
      </c>
      <c r="D43">
        <v>0.83113199999999998</v>
      </c>
      <c r="E43">
        <v>0.87423099999999998</v>
      </c>
      <c r="F43">
        <v>0.87423099999999998</v>
      </c>
      <c r="G43">
        <v>897940</v>
      </c>
    </row>
    <row r="44" spans="1:7" x14ac:dyDescent="0.25">
      <c r="A44" s="2">
        <v>42265</v>
      </c>
      <c r="B44" s="1" t="s">
        <v>1278</v>
      </c>
      <c r="C44">
        <v>0.88810199999999995</v>
      </c>
      <c r="D44">
        <v>0.83390799999999998</v>
      </c>
      <c r="E44">
        <v>0.85368500000000003</v>
      </c>
      <c r="F44">
        <v>0.85368500000000003</v>
      </c>
      <c r="G44">
        <v>484622</v>
      </c>
    </row>
    <row r="45" spans="1:7" x14ac:dyDescent="0.25">
      <c r="A45" s="2">
        <v>42266</v>
      </c>
      <c r="B45" s="1" t="s">
        <v>1279</v>
      </c>
      <c r="C45">
        <v>0.911883</v>
      </c>
      <c r="D45">
        <v>0.83378399999999997</v>
      </c>
      <c r="E45">
        <v>0.88239100000000004</v>
      </c>
      <c r="F45">
        <v>0.88239100000000004</v>
      </c>
      <c r="G45">
        <v>386988</v>
      </c>
    </row>
    <row r="46" spans="1:7" x14ac:dyDescent="0.25">
      <c r="A46" s="2">
        <v>42267</v>
      </c>
      <c r="B46" s="1" t="s">
        <v>1280</v>
      </c>
      <c r="C46">
        <v>0.94774099999999994</v>
      </c>
      <c r="D46">
        <v>0.87320500000000001</v>
      </c>
      <c r="E46">
        <v>0.93844499999999997</v>
      </c>
      <c r="F46">
        <v>0.93844499999999997</v>
      </c>
      <c r="G46">
        <v>508314</v>
      </c>
    </row>
    <row r="47" spans="1:7" x14ac:dyDescent="0.25">
      <c r="A47" s="2">
        <v>42268</v>
      </c>
      <c r="B47" s="1" t="s">
        <v>1281</v>
      </c>
      <c r="C47">
        <v>0.95732600000000001</v>
      </c>
      <c r="D47">
        <v>0.878301</v>
      </c>
      <c r="E47">
        <v>0.91904699999999995</v>
      </c>
      <c r="F47">
        <v>0.91904699999999995</v>
      </c>
      <c r="G47">
        <v>424039</v>
      </c>
    </row>
    <row r="48" spans="1:7" x14ac:dyDescent="0.25">
      <c r="A48" s="2">
        <v>42269</v>
      </c>
      <c r="B48" s="1" t="s">
        <v>1282</v>
      </c>
      <c r="C48">
        <v>0.91933699999999996</v>
      </c>
      <c r="D48">
        <v>0.86522500000000002</v>
      </c>
      <c r="E48">
        <v>0.90179600000000004</v>
      </c>
      <c r="F48">
        <v>0.90179600000000004</v>
      </c>
      <c r="G48">
        <v>487914</v>
      </c>
    </row>
    <row r="49" spans="1:7" x14ac:dyDescent="0.25">
      <c r="A49" s="2">
        <v>42270</v>
      </c>
      <c r="B49" s="1" t="s">
        <v>1283</v>
      </c>
      <c r="C49">
        <v>0.90891</v>
      </c>
      <c r="D49">
        <v>0.88513600000000003</v>
      </c>
      <c r="E49">
        <v>0.89340600000000003</v>
      </c>
      <c r="F49">
        <v>0.89340600000000003</v>
      </c>
      <c r="G49">
        <v>200541</v>
      </c>
    </row>
    <row r="50" spans="1:7" x14ac:dyDescent="0.25">
      <c r="A50" s="2">
        <v>42271</v>
      </c>
      <c r="B50" s="1" t="s">
        <v>1284</v>
      </c>
      <c r="C50">
        <v>0.90857100000000002</v>
      </c>
      <c r="D50">
        <v>0.79346000000000005</v>
      </c>
      <c r="E50">
        <v>0.81361000000000006</v>
      </c>
      <c r="F50">
        <v>0.81361000000000006</v>
      </c>
      <c r="G50">
        <v>842505</v>
      </c>
    </row>
    <row r="51" spans="1:7" x14ac:dyDescent="0.25">
      <c r="A51" s="2">
        <v>42272</v>
      </c>
      <c r="B51" s="1" t="s">
        <v>1285</v>
      </c>
      <c r="C51">
        <v>0.82566499999999998</v>
      </c>
      <c r="D51">
        <v>0.71274499999999996</v>
      </c>
      <c r="E51">
        <v>0.73622299999999996</v>
      </c>
      <c r="F51">
        <v>0.73622299999999996</v>
      </c>
      <c r="G51">
        <v>903457</v>
      </c>
    </row>
    <row r="52" spans="1:7" x14ac:dyDescent="0.25">
      <c r="A52" s="2">
        <v>42273</v>
      </c>
      <c r="B52" s="1" t="s">
        <v>1286</v>
      </c>
      <c r="C52">
        <v>0.78754400000000002</v>
      </c>
      <c r="D52">
        <v>0.70932799999999996</v>
      </c>
      <c r="E52">
        <v>0.785964</v>
      </c>
      <c r="F52">
        <v>0.785964</v>
      </c>
      <c r="G52">
        <v>369620</v>
      </c>
    </row>
    <row r="53" spans="1:7" x14ac:dyDescent="0.25">
      <c r="A53" s="2">
        <v>42274</v>
      </c>
      <c r="B53" s="1" t="s">
        <v>1287</v>
      </c>
      <c r="C53">
        <v>0.79127700000000001</v>
      </c>
      <c r="D53">
        <v>0.71916899999999995</v>
      </c>
      <c r="E53">
        <v>0.72083900000000001</v>
      </c>
      <c r="F53">
        <v>0.72083900000000001</v>
      </c>
      <c r="G53">
        <v>413801</v>
      </c>
    </row>
    <row r="54" spans="1:7" x14ac:dyDescent="0.25">
      <c r="A54" s="2">
        <v>42275</v>
      </c>
      <c r="B54" s="1" t="s">
        <v>1288</v>
      </c>
      <c r="C54">
        <v>0.72567700000000002</v>
      </c>
      <c r="D54">
        <v>0.55706199999999995</v>
      </c>
      <c r="E54">
        <v>0.58288600000000002</v>
      </c>
      <c r="F54">
        <v>0.58288600000000002</v>
      </c>
      <c r="G54">
        <v>1320890</v>
      </c>
    </row>
    <row r="55" spans="1:7" x14ac:dyDescent="0.25">
      <c r="A55" s="2">
        <v>42276</v>
      </c>
      <c r="B55" s="1" t="s">
        <v>1289</v>
      </c>
      <c r="C55">
        <v>0.67583000000000004</v>
      </c>
      <c r="D55">
        <v>0.55834600000000001</v>
      </c>
      <c r="E55">
        <v>0.66114600000000001</v>
      </c>
      <c r="F55">
        <v>0.66114600000000001</v>
      </c>
      <c r="G55">
        <v>913992</v>
      </c>
    </row>
    <row r="56" spans="1:7" x14ac:dyDescent="0.25">
      <c r="A56" s="2">
        <v>42277</v>
      </c>
      <c r="B56" s="1" t="s">
        <v>1290</v>
      </c>
      <c r="C56">
        <v>0.746722</v>
      </c>
      <c r="D56">
        <v>0.63586100000000001</v>
      </c>
      <c r="E56">
        <v>0.73864399999999997</v>
      </c>
      <c r="F56">
        <v>0.73864399999999997</v>
      </c>
      <c r="G56">
        <v>619926</v>
      </c>
    </row>
    <row r="57" spans="1:7" x14ac:dyDescent="0.25">
      <c r="A57" s="2">
        <v>42278</v>
      </c>
      <c r="B57" s="1" t="s">
        <v>1291</v>
      </c>
      <c r="C57">
        <v>0.73430700000000004</v>
      </c>
      <c r="D57">
        <v>0.65590599999999999</v>
      </c>
      <c r="E57">
        <v>0.69021500000000002</v>
      </c>
      <c r="F57">
        <v>0.69021500000000002</v>
      </c>
      <c r="G57">
        <v>596084</v>
      </c>
    </row>
    <row r="58" spans="1:7" x14ac:dyDescent="0.25">
      <c r="A58" s="2">
        <v>42279</v>
      </c>
      <c r="B58" s="1" t="s">
        <v>1292</v>
      </c>
      <c r="C58">
        <v>0.69111999999999996</v>
      </c>
      <c r="D58">
        <v>0.65460499999999999</v>
      </c>
      <c r="E58">
        <v>0.67857400000000001</v>
      </c>
      <c r="F58">
        <v>0.67857400000000001</v>
      </c>
      <c r="G58">
        <v>219318</v>
      </c>
    </row>
    <row r="59" spans="1:7" x14ac:dyDescent="0.25">
      <c r="A59" s="2">
        <v>42280</v>
      </c>
      <c r="B59" s="1" t="s">
        <v>1293</v>
      </c>
      <c r="C59">
        <v>0.70920399999999995</v>
      </c>
      <c r="D59">
        <v>0.67548200000000003</v>
      </c>
      <c r="E59">
        <v>0.68717099999999998</v>
      </c>
      <c r="F59">
        <v>0.68717099999999998</v>
      </c>
      <c r="G59">
        <v>163326</v>
      </c>
    </row>
    <row r="60" spans="1:7" x14ac:dyDescent="0.25">
      <c r="A60" s="2">
        <v>42281</v>
      </c>
      <c r="B60" s="1" t="s">
        <v>1294</v>
      </c>
      <c r="C60">
        <v>0.69312600000000002</v>
      </c>
      <c r="D60">
        <v>0.66071599999999997</v>
      </c>
      <c r="E60">
        <v>0.66837899999999995</v>
      </c>
      <c r="F60">
        <v>0.66837899999999995</v>
      </c>
      <c r="G60">
        <v>103497</v>
      </c>
    </row>
    <row r="61" spans="1:7" x14ac:dyDescent="0.25">
      <c r="A61" s="2">
        <v>42282</v>
      </c>
      <c r="B61" s="1" t="s">
        <v>1295</v>
      </c>
      <c r="C61">
        <v>0.67443799999999998</v>
      </c>
      <c r="D61">
        <v>0.62444999999999995</v>
      </c>
      <c r="E61">
        <v>0.62864299999999995</v>
      </c>
      <c r="F61">
        <v>0.62864299999999995</v>
      </c>
      <c r="G61">
        <v>234263</v>
      </c>
    </row>
    <row r="62" spans="1:7" x14ac:dyDescent="0.25">
      <c r="A62" s="2">
        <v>42283</v>
      </c>
      <c r="B62" s="1" t="s">
        <v>1296</v>
      </c>
      <c r="C62">
        <v>0.65394399999999997</v>
      </c>
      <c r="D62">
        <v>0.60623000000000005</v>
      </c>
      <c r="E62">
        <v>0.65064500000000003</v>
      </c>
      <c r="F62">
        <v>0.65064500000000003</v>
      </c>
      <c r="G62">
        <v>262674</v>
      </c>
    </row>
    <row r="63" spans="1:7" x14ac:dyDescent="0.25">
      <c r="A63" s="2">
        <v>42284</v>
      </c>
      <c r="B63" s="1" t="s">
        <v>1297</v>
      </c>
      <c r="C63">
        <v>0.65630100000000002</v>
      </c>
      <c r="D63">
        <v>0.60242300000000004</v>
      </c>
      <c r="E63">
        <v>0.60938800000000004</v>
      </c>
      <c r="F63">
        <v>0.60938800000000004</v>
      </c>
      <c r="G63">
        <v>218327</v>
      </c>
    </row>
    <row r="64" spans="1:7" x14ac:dyDescent="0.25">
      <c r="A64" s="2">
        <v>42285</v>
      </c>
      <c r="B64" s="1" t="s">
        <v>1298</v>
      </c>
      <c r="C64">
        <v>0.63313799999999998</v>
      </c>
      <c r="D64">
        <v>0.59197100000000002</v>
      </c>
      <c r="E64">
        <v>0.62171600000000005</v>
      </c>
      <c r="F64">
        <v>0.62171600000000005</v>
      </c>
      <c r="G64">
        <v>310266</v>
      </c>
    </row>
    <row r="65" spans="1:7" x14ac:dyDescent="0.25">
      <c r="A65" s="2">
        <v>42286</v>
      </c>
      <c r="B65" s="1" t="s">
        <v>1299</v>
      </c>
      <c r="C65">
        <v>0.69229600000000002</v>
      </c>
      <c r="D65">
        <v>0.63211600000000001</v>
      </c>
      <c r="E65">
        <v>0.65062799999999998</v>
      </c>
      <c r="F65">
        <v>0.65062799999999998</v>
      </c>
      <c r="G65">
        <v>386420</v>
      </c>
    </row>
    <row r="66" spans="1:7" x14ac:dyDescent="0.25">
      <c r="A66" s="2">
        <v>42287</v>
      </c>
      <c r="B66" s="1" t="s">
        <v>1300</v>
      </c>
      <c r="C66">
        <v>0.64902199999999999</v>
      </c>
      <c r="D66">
        <v>0.62437399999999998</v>
      </c>
      <c r="E66">
        <v>0.627857</v>
      </c>
      <c r="F66">
        <v>0.627857</v>
      </c>
      <c r="G66">
        <v>141555</v>
      </c>
    </row>
    <row r="67" spans="1:7" x14ac:dyDescent="0.25">
      <c r="A67" s="2">
        <v>42288</v>
      </c>
      <c r="B67" s="1" t="s">
        <v>1301</v>
      </c>
      <c r="C67">
        <v>0.63950600000000002</v>
      </c>
      <c r="D67">
        <v>0.61833499999999997</v>
      </c>
      <c r="E67">
        <v>0.63496300000000006</v>
      </c>
      <c r="F67">
        <v>0.63496300000000006</v>
      </c>
      <c r="G67">
        <v>102128</v>
      </c>
    </row>
    <row r="68" spans="1:7" x14ac:dyDescent="0.25">
      <c r="A68" s="2">
        <v>42289</v>
      </c>
      <c r="B68" s="1" t="s">
        <v>1302</v>
      </c>
      <c r="C68">
        <v>0.65778899999999996</v>
      </c>
      <c r="D68">
        <v>0.62602999999999998</v>
      </c>
      <c r="E68">
        <v>0.62602999999999998</v>
      </c>
      <c r="F68">
        <v>0.62602999999999998</v>
      </c>
      <c r="G68">
        <v>109567</v>
      </c>
    </row>
    <row r="69" spans="1:7" x14ac:dyDescent="0.25">
      <c r="A69" s="2">
        <v>42290</v>
      </c>
      <c r="B69" s="1" t="s">
        <v>1303</v>
      </c>
      <c r="C69">
        <v>0.63024000000000002</v>
      </c>
      <c r="D69">
        <v>0.59921400000000002</v>
      </c>
      <c r="E69">
        <v>0.60765499999999995</v>
      </c>
      <c r="F69">
        <v>0.60765499999999995</v>
      </c>
      <c r="G69">
        <v>303044</v>
      </c>
    </row>
    <row r="70" spans="1:7" x14ac:dyDescent="0.25">
      <c r="A70" s="2">
        <v>42291</v>
      </c>
      <c r="B70" s="1" t="s">
        <v>1304</v>
      </c>
      <c r="C70">
        <v>0.61224000000000001</v>
      </c>
      <c r="D70">
        <v>0.48397400000000002</v>
      </c>
      <c r="E70">
        <v>0.52296799999999999</v>
      </c>
      <c r="F70">
        <v>0.52296799999999999</v>
      </c>
      <c r="G70">
        <v>971664</v>
      </c>
    </row>
    <row r="71" spans="1:7" x14ac:dyDescent="0.25">
      <c r="A71" s="2">
        <v>42292</v>
      </c>
      <c r="B71" s="1" t="s">
        <v>1305</v>
      </c>
      <c r="C71">
        <v>0.57271399999999995</v>
      </c>
      <c r="D71">
        <v>0.51473000000000002</v>
      </c>
      <c r="E71">
        <v>0.56187799999999999</v>
      </c>
      <c r="F71">
        <v>0.56187799999999999</v>
      </c>
      <c r="G71">
        <v>371022</v>
      </c>
    </row>
    <row r="72" spans="1:7" x14ac:dyDescent="0.25">
      <c r="A72" s="2">
        <v>42293</v>
      </c>
      <c r="B72" s="1" t="s">
        <v>1306</v>
      </c>
      <c r="C72">
        <v>0.56886099999999995</v>
      </c>
      <c r="D72">
        <v>0.52253300000000003</v>
      </c>
      <c r="E72">
        <v>0.53649500000000006</v>
      </c>
      <c r="F72">
        <v>0.53649500000000006</v>
      </c>
      <c r="G72">
        <v>249891</v>
      </c>
    </row>
    <row r="73" spans="1:7" x14ac:dyDescent="0.25">
      <c r="A73" s="2">
        <v>42294</v>
      </c>
      <c r="B73" s="1" t="s">
        <v>1307</v>
      </c>
      <c r="C73">
        <v>0.56345999999999996</v>
      </c>
      <c r="D73">
        <v>0.52696100000000001</v>
      </c>
      <c r="E73">
        <v>0.54717800000000005</v>
      </c>
      <c r="F73">
        <v>0.54717800000000005</v>
      </c>
      <c r="G73">
        <v>313860</v>
      </c>
    </row>
    <row r="74" spans="1:7" x14ac:dyDescent="0.25">
      <c r="A74" s="2">
        <v>42295</v>
      </c>
      <c r="B74" s="1" t="s">
        <v>1308</v>
      </c>
      <c r="C74">
        <v>0.552234</v>
      </c>
      <c r="D74">
        <v>0.51286100000000001</v>
      </c>
      <c r="E74">
        <v>0.51773400000000003</v>
      </c>
      <c r="F74">
        <v>0.51773400000000003</v>
      </c>
      <c r="G74">
        <v>133690</v>
      </c>
    </row>
    <row r="75" spans="1:7" x14ac:dyDescent="0.25">
      <c r="A75" s="2">
        <v>42296</v>
      </c>
      <c r="B75" s="1" t="s">
        <v>1309</v>
      </c>
      <c r="C75">
        <v>0.52154599999999995</v>
      </c>
      <c r="D75">
        <v>0.48099399999999998</v>
      </c>
      <c r="E75">
        <v>0.489014</v>
      </c>
      <c r="F75">
        <v>0.489014</v>
      </c>
      <c r="G75">
        <v>243742</v>
      </c>
    </row>
    <row r="76" spans="1:7" x14ac:dyDescent="0.25">
      <c r="A76" s="2">
        <v>42297</v>
      </c>
      <c r="B76" s="1" t="s">
        <v>1310</v>
      </c>
      <c r="C76">
        <v>0.50189799999999996</v>
      </c>
      <c r="D76">
        <v>0.43164799999999998</v>
      </c>
      <c r="E76">
        <v>0.43482900000000002</v>
      </c>
      <c r="F76">
        <v>0.43482900000000002</v>
      </c>
      <c r="G76">
        <v>383921</v>
      </c>
    </row>
    <row r="77" spans="1:7" x14ac:dyDescent="0.25">
      <c r="A77" s="2">
        <v>42298</v>
      </c>
      <c r="B77" s="1" t="s">
        <v>1311</v>
      </c>
      <c r="C77">
        <v>0.48298799999999997</v>
      </c>
      <c r="D77">
        <v>0.42089700000000002</v>
      </c>
      <c r="E77">
        <v>0.44732899999999998</v>
      </c>
      <c r="F77">
        <v>0.44732899999999998</v>
      </c>
      <c r="G77">
        <v>609085</v>
      </c>
    </row>
    <row r="78" spans="1:7" x14ac:dyDescent="0.25">
      <c r="A78" s="2">
        <v>42299</v>
      </c>
      <c r="B78" s="1" t="s">
        <v>1312</v>
      </c>
      <c r="C78">
        <v>0.61946599999999996</v>
      </c>
      <c r="D78">
        <v>0.420991</v>
      </c>
      <c r="E78">
        <v>0.56770200000000004</v>
      </c>
      <c r="F78">
        <v>0.56770200000000004</v>
      </c>
      <c r="G78">
        <v>924822</v>
      </c>
    </row>
    <row r="79" spans="1:7" x14ac:dyDescent="0.25">
      <c r="A79" s="2">
        <v>42300</v>
      </c>
      <c r="B79" s="1" t="s">
        <v>1313</v>
      </c>
      <c r="C79">
        <v>0.61174300000000004</v>
      </c>
      <c r="D79">
        <v>0.50428399999999995</v>
      </c>
      <c r="E79">
        <v>0.53965700000000005</v>
      </c>
      <c r="F79">
        <v>0.53965700000000005</v>
      </c>
      <c r="G79">
        <v>878822</v>
      </c>
    </row>
    <row r="80" spans="1:7" x14ac:dyDescent="0.25">
      <c r="A80" s="2">
        <v>42301</v>
      </c>
      <c r="B80" s="1" t="s">
        <v>1314</v>
      </c>
      <c r="C80">
        <v>0.57739600000000002</v>
      </c>
      <c r="D80">
        <v>0.51868800000000004</v>
      </c>
      <c r="E80">
        <v>0.56359000000000004</v>
      </c>
      <c r="F80">
        <v>0.56359000000000004</v>
      </c>
      <c r="G80">
        <v>258356</v>
      </c>
    </row>
    <row r="81" spans="1:7" x14ac:dyDescent="0.25">
      <c r="A81" s="2">
        <v>42302</v>
      </c>
      <c r="B81" s="1" t="s">
        <v>1315</v>
      </c>
      <c r="C81">
        <v>0.68819200000000003</v>
      </c>
      <c r="D81">
        <v>0.56138299999999997</v>
      </c>
      <c r="E81">
        <v>0.616039</v>
      </c>
      <c r="F81">
        <v>0.616039</v>
      </c>
      <c r="G81">
        <v>635384</v>
      </c>
    </row>
    <row r="82" spans="1:7" x14ac:dyDescent="0.25">
      <c r="A82" s="2">
        <v>42303</v>
      </c>
      <c r="B82" s="1" t="s">
        <v>1316</v>
      </c>
      <c r="C82">
        <v>0.757517</v>
      </c>
      <c r="D82">
        <v>0.59709800000000002</v>
      </c>
      <c r="E82">
        <v>0.73131699999999999</v>
      </c>
      <c r="F82">
        <v>0.73131699999999999</v>
      </c>
      <c r="G82">
        <v>1089120</v>
      </c>
    </row>
    <row r="83" spans="1:7" x14ac:dyDescent="0.25">
      <c r="A83" s="2">
        <v>42304</v>
      </c>
      <c r="B83" s="1" t="s">
        <v>1317</v>
      </c>
      <c r="C83">
        <v>0.89817199999999997</v>
      </c>
      <c r="D83">
        <v>0.70889000000000002</v>
      </c>
      <c r="E83">
        <v>0.869641</v>
      </c>
      <c r="F83">
        <v>0.869641</v>
      </c>
      <c r="G83">
        <v>1846370</v>
      </c>
    </row>
    <row r="84" spans="1:7" x14ac:dyDescent="0.25">
      <c r="A84" s="2">
        <v>42305</v>
      </c>
      <c r="B84" s="1" t="s">
        <v>1318</v>
      </c>
      <c r="C84">
        <v>1.05579</v>
      </c>
      <c r="D84">
        <v>0.80785700000000005</v>
      </c>
      <c r="E84">
        <v>1.00248</v>
      </c>
      <c r="F84">
        <v>1.00248</v>
      </c>
      <c r="G84">
        <v>2373050</v>
      </c>
    </row>
    <row r="85" spans="1:7" x14ac:dyDescent="0.25">
      <c r="A85" s="2">
        <v>42306</v>
      </c>
      <c r="B85" s="1" t="s">
        <v>1319</v>
      </c>
      <c r="C85">
        <v>1.2066600000000001</v>
      </c>
      <c r="D85">
        <v>0.94737400000000005</v>
      </c>
      <c r="E85">
        <v>1.2066600000000001</v>
      </c>
      <c r="F85">
        <v>1.2066600000000001</v>
      </c>
      <c r="G85">
        <v>2279240</v>
      </c>
    </row>
    <row r="86" spans="1:7" x14ac:dyDescent="0.25">
      <c r="A86" s="2">
        <v>42307</v>
      </c>
      <c r="B86" s="1" t="s">
        <v>1320</v>
      </c>
      <c r="C86">
        <v>1.3450500000000001</v>
      </c>
      <c r="D86">
        <v>0.96816000000000002</v>
      </c>
      <c r="E86">
        <v>1.04122</v>
      </c>
      <c r="F86">
        <v>1.04122</v>
      </c>
      <c r="G86">
        <v>2429200</v>
      </c>
    </row>
    <row r="87" spans="1:7" x14ac:dyDescent="0.25">
      <c r="A87" s="2">
        <v>42308</v>
      </c>
      <c r="B87" s="1" t="s">
        <v>1321</v>
      </c>
      <c r="C87">
        <v>1.0563800000000001</v>
      </c>
      <c r="D87">
        <v>0.90017100000000005</v>
      </c>
      <c r="E87">
        <v>0.91662699999999997</v>
      </c>
      <c r="F87">
        <v>0.91662699999999997</v>
      </c>
      <c r="G87">
        <v>673892</v>
      </c>
    </row>
    <row r="88" spans="1:7" x14ac:dyDescent="0.25">
      <c r="A88" s="2">
        <v>42309</v>
      </c>
      <c r="B88" s="1" t="s">
        <v>1322</v>
      </c>
      <c r="C88">
        <v>1.07674</v>
      </c>
      <c r="D88">
        <v>0.89908200000000005</v>
      </c>
      <c r="E88">
        <v>1.0556700000000001</v>
      </c>
      <c r="F88">
        <v>1.0556700000000001</v>
      </c>
      <c r="G88">
        <v>588913</v>
      </c>
    </row>
    <row r="89" spans="1:7" x14ac:dyDescent="0.25">
      <c r="A89" s="2">
        <v>42310</v>
      </c>
      <c r="B89" s="1" t="s">
        <v>1323</v>
      </c>
      <c r="C89">
        <v>1.09979</v>
      </c>
      <c r="D89">
        <v>0.95364700000000002</v>
      </c>
      <c r="E89">
        <v>0.98978900000000003</v>
      </c>
      <c r="F89">
        <v>0.98978900000000003</v>
      </c>
      <c r="G89">
        <v>1145200</v>
      </c>
    </row>
    <row r="90" spans="1:7" x14ac:dyDescent="0.25">
      <c r="A90" s="2">
        <v>42311</v>
      </c>
      <c r="B90" s="1" t="s">
        <v>1324</v>
      </c>
      <c r="C90">
        <v>1.0704400000000001</v>
      </c>
      <c r="D90">
        <v>0.93661499999999998</v>
      </c>
      <c r="E90">
        <v>1.01336</v>
      </c>
      <c r="F90">
        <v>1.01336</v>
      </c>
      <c r="G90">
        <v>1907690</v>
      </c>
    </row>
    <row r="91" spans="1:7" x14ac:dyDescent="0.25">
      <c r="A91" s="2">
        <v>42312</v>
      </c>
      <c r="B91" s="1" t="s">
        <v>1325</v>
      </c>
      <c r="C91">
        <v>1.0387200000000001</v>
      </c>
      <c r="D91">
        <v>0.725665</v>
      </c>
      <c r="E91">
        <v>0.89905000000000002</v>
      </c>
      <c r="F91">
        <v>0.89905000000000002</v>
      </c>
      <c r="G91">
        <v>3060340</v>
      </c>
    </row>
    <row r="92" spans="1:7" x14ac:dyDescent="0.25">
      <c r="A92" s="2">
        <v>42313</v>
      </c>
      <c r="B92" s="1" t="s">
        <v>1326</v>
      </c>
      <c r="C92">
        <v>0.991259</v>
      </c>
      <c r="D92">
        <v>0.86038199999999998</v>
      </c>
      <c r="E92">
        <v>0.89563700000000002</v>
      </c>
      <c r="F92">
        <v>0.89563700000000002</v>
      </c>
      <c r="G92">
        <v>1179840</v>
      </c>
    </row>
    <row r="93" spans="1:7" x14ac:dyDescent="0.25">
      <c r="A93" s="2">
        <v>42314</v>
      </c>
      <c r="B93" s="1" t="s">
        <v>1327</v>
      </c>
      <c r="C93">
        <v>0.98984799999999995</v>
      </c>
      <c r="D93">
        <v>0.85292900000000005</v>
      </c>
      <c r="E93">
        <v>0.92603199999999997</v>
      </c>
      <c r="F93">
        <v>0.92603199999999997</v>
      </c>
      <c r="G93">
        <v>913666</v>
      </c>
    </row>
    <row r="94" spans="1:7" x14ac:dyDescent="0.25">
      <c r="A94" s="2">
        <v>42315</v>
      </c>
      <c r="B94" s="1" t="s">
        <v>1328</v>
      </c>
      <c r="C94">
        <v>0.94378700000000004</v>
      </c>
      <c r="D94">
        <v>0.86353899999999995</v>
      </c>
      <c r="E94">
        <v>0.92797399999999997</v>
      </c>
      <c r="F94">
        <v>0.92797399999999997</v>
      </c>
      <c r="G94">
        <v>890187</v>
      </c>
    </row>
    <row r="95" spans="1:7" x14ac:dyDescent="0.25">
      <c r="A95" s="2">
        <v>42316</v>
      </c>
      <c r="B95" s="1" t="s">
        <v>1329</v>
      </c>
      <c r="C95">
        <v>1.03268</v>
      </c>
      <c r="D95">
        <v>0.91566099999999995</v>
      </c>
      <c r="E95">
        <v>1.0274700000000001</v>
      </c>
      <c r="F95">
        <v>1.0274700000000001</v>
      </c>
      <c r="G95">
        <v>1021460</v>
      </c>
    </row>
    <row r="96" spans="1:7" x14ac:dyDescent="0.25">
      <c r="A96" s="2">
        <v>42317</v>
      </c>
      <c r="B96" s="1" t="s">
        <v>1330</v>
      </c>
      <c r="C96">
        <v>1.10642</v>
      </c>
      <c r="D96">
        <v>0.94526299999999996</v>
      </c>
      <c r="E96">
        <v>0.999278</v>
      </c>
      <c r="F96">
        <v>0.999278</v>
      </c>
      <c r="G96">
        <v>2045290</v>
      </c>
    </row>
    <row r="97" spans="1:7" x14ac:dyDescent="0.25">
      <c r="A97" s="2">
        <v>42318</v>
      </c>
      <c r="B97" s="1" t="s">
        <v>1331</v>
      </c>
      <c r="C97">
        <v>1.05304</v>
      </c>
      <c r="D97">
        <v>0.92096800000000001</v>
      </c>
      <c r="E97">
        <v>0.93434799999999996</v>
      </c>
      <c r="F97">
        <v>0.93434799999999996</v>
      </c>
      <c r="G97">
        <v>854581</v>
      </c>
    </row>
    <row r="98" spans="1:7" x14ac:dyDescent="0.25">
      <c r="A98" s="2">
        <v>42319</v>
      </c>
      <c r="B98" s="1" t="s">
        <v>1332</v>
      </c>
      <c r="C98">
        <v>0.94527799999999995</v>
      </c>
      <c r="D98">
        <v>0.72977499999999995</v>
      </c>
      <c r="E98">
        <v>0.79182900000000001</v>
      </c>
      <c r="F98">
        <v>0.79182900000000001</v>
      </c>
      <c r="G98">
        <v>1278580</v>
      </c>
    </row>
    <row r="99" spans="1:7" x14ac:dyDescent="0.25">
      <c r="A99" s="2">
        <v>42320</v>
      </c>
      <c r="B99" s="1" t="s">
        <v>1333</v>
      </c>
      <c r="C99">
        <v>0.91391900000000004</v>
      </c>
      <c r="D99">
        <v>0.76351000000000002</v>
      </c>
      <c r="E99">
        <v>0.89571100000000003</v>
      </c>
      <c r="F99">
        <v>0.89571100000000003</v>
      </c>
      <c r="G99">
        <v>806156</v>
      </c>
    </row>
    <row r="100" spans="1:7" x14ac:dyDescent="0.25">
      <c r="A100" s="2">
        <v>42321</v>
      </c>
      <c r="B100" s="1" t="s">
        <v>1334</v>
      </c>
      <c r="C100">
        <v>0.91730900000000004</v>
      </c>
      <c r="D100">
        <v>0.84602299999999997</v>
      </c>
      <c r="E100">
        <v>0.90409600000000001</v>
      </c>
      <c r="F100">
        <v>0.90409600000000001</v>
      </c>
      <c r="G100">
        <v>543671</v>
      </c>
    </row>
    <row r="101" spans="1:7" x14ac:dyDescent="0.25">
      <c r="A101" s="2">
        <v>42322</v>
      </c>
      <c r="B101" s="1" t="s">
        <v>1335</v>
      </c>
      <c r="C101">
        <v>0.90611299999999995</v>
      </c>
      <c r="D101">
        <v>0.87690800000000002</v>
      </c>
      <c r="E101">
        <v>0.88881200000000005</v>
      </c>
      <c r="F101">
        <v>0.88881200000000005</v>
      </c>
      <c r="G101">
        <v>372514</v>
      </c>
    </row>
    <row r="102" spans="1:7" x14ac:dyDescent="0.25">
      <c r="A102" s="2">
        <v>42323</v>
      </c>
      <c r="B102" s="1" t="s">
        <v>1336</v>
      </c>
      <c r="C102">
        <v>0.921516</v>
      </c>
      <c r="D102">
        <v>0.87495699999999998</v>
      </c>
      <c r="E102">
        <v>0.90636799999999995</v>
      </c>
      <c r="F102">
        <v>0.90636799999999995</v>
      </c>
      <c r="G102">
        <v>411848</v>
      </c>
    </row>
    <row r="103" spans="1:7" x14ac:dyDescent="0.25">
      <c r="A103" s="2">
        <v>42324</v>
      </c>
      <c r="B103" s="1" t="s">
        <v>1337</v>
      </c>
      <c r="C103">
        <v>0.94473200000000002</v>
      </c>
      <c r="D103">
        <v>0.89197099999999996</v>
      </c>
      <c r="E103">
        <v>0.92896199999999995</v>
      </c>
      <c r="F103">
        <v>0.92896199999999995</v>
      </c>
      <c r="G103">
        <v>620945</v>
      </c>
    </row>
    <row r="104" spans="1:7" x14ac:dyDescent="0.25">
      <c r="A104" s="2">
        <v>42325</v>
      </c>
      <c r="B104" s="1" t="s">
        <v>1338</v>
      </c>
      <c r="C104">
        <v>1.03295</v>
      </c>
      <c r="D104">
        <v>0.90579399999999999</v>
      </c>
      <c r="E104">
        <v>1.0079800000000001</v>
      </c>
      <c r="F104">
        <v>1.0079800000000001</v>
      </c>
      <c r="G104">
        <v>1145440</v>
      </c>
    </row>
    <row r="105" spans="1:7" x14ac:dyDescent="0.25">
      <c r="A105" s="2">
        <v>42326</v>
      </c>
      <c r="B105" s="1" t="s">
        <v>1339</v>
      </c>
      <c r="C105">
        <v>1.0115700000000001</v>
      </c>
      <c r="D105">
        <v>0.94051600000000002</v>
      </c>
      <c r="E105">
        <v>0.99331899999999995</v>
      </c>
      <c r="F105">
        <v>0.99331899999999995</v>
      </c>
      <c r="G105">
        <v>681104</v>
      </c>
    </row>
    <row r="106" spans="1:7" x14ac:dyDescent="0.25">
      <c r="A106" s="2">
        <v>42327</v>
      </c>
      <c r="B106" s="1" t="s">
        <v>1340</v>
      </c>
      <c r="C106">
        <v>1.00797</v>
      </c>
      <c r="D106">
        <v>0.93749800000000005</v>
      </c>
      <c r="E106">
        <v>0.95553200000000005</v>
      </c>
      <c r="F106">
        <v>0.95553200000000005</v>
      </c>
      <c r="G106">
        <v>443528</v>
      </c>
    </row>
    <row r="107" spans="1:7" x14ac:dyDescent="0.25">
      <c r="A107" s="2">
        <v>42328</v>
      </c>
      <c r="B107" s="1" t="s">
        <v>1341</v>
      </c>
      <c r="C107">
        <v>0.955735</v>
      </c>
      <c r="D107">
        <v>0.89857600000000004</v>
      </c>
      <c r="E107">
        <v>0.92491999999999996</v>
      </c>
      <c r="F107">
        <v>0.92491999999999996</v>
      </c>
      <c r="G107">
        <v>614335</v>
      </c>
    </row>
    <row r="108" spans="1:7" x14ac:dyDescent="0.25">
      <c r="A108" s="2">
        <v>42329</v>
      </c>
      <c r="B108" s="1" t="s">
        <v>1342</v>
      </c>
      <c r="C108">
        <v>0.97874300000000003</v>
      </c>
      <c r="D108">
        <v>0.92093999999999998</v>
      </c>
      <c r="E108">
        <v>0.97614000000000001</v>
      </c>
      <c r="F108">
        <v>0.97614000000000001</v>
      </c>
      <c r="G108">
        <v>455976</v>
      </c>
    </row>
    <row r="109" spans="1:7" x14ac:dyDescent="0.25">
      <c r="A109" s="2">
        <v>42330</v>
      </c>
      <c r="B109" s="1" t="s">
        <v>1343</v>
      </c>
      <c r="C109">
        <v>0.98413200000000001</v>
      </c>
      <c r="D109">
        <v>0.958982</v>
      </c>
      <c r="E109">
        <v>0.96801800000000005</v>
      </c>
      <c r="F109">
        <v>0.96801800000000005</v>
      </c>
      <c r="G109">
        <v>372173</v>
      </c>
    </row>
    <row r="110" spans="1:7" x14ac:dyDescent="0.25">
      <c r="A110" s="2">
        <v>42331</v>
      </c>
      <c r="B110" s="1" t="s">
        <v>1344</v>
      </c>
      <c r="C110">
        <v>0.96905699999999995</v>
      </c>
      <c r="D110">
        <v>0.93386999999999998</v>
      </c>
      <c r="E110">
        <v>0.94696899999999995</v>
      </c>
      <c r="F110">
        <v>0.94696899999999995</v>
      </c>
      <c r="G110">
        <v>441875</v>
      </c>
    </row>
    <row r="111" spans="1:7" x14ac:dyDescent="0.25">
      <c r="A111" s="2">
        <v>42332</v>
      </c>
      <c r="B111" s="1" t="s">
        <v>1345</v>
      </c>
      <c r="C111">
        <v>0.94805499999999998</v>
      </c>
      <c r="D111">
        <v>0.89593100000000003</v>
      </c>
      <c r="E111">
        <v>0.90019099999999996</v>
      </c>
      <c r="F111">
        <v>0.90019099999999996</v>
      </c>
      <c r="G111">
        <v>524195</v>
      </c>
    </row>
    <row r="112" spans="1:7" x14ac:dyDescent="0.25">
      <c r="A112" s="2">
        <v>42333</v>
      </c>
      <c r="B112" s="1" t="s">
        <v>1346</v>
      </c>
      <c r="C112">
        <v>0.89949299999999999</v>
      </c>
      <c r="D112">
        <v>0.85110600000000003</v>
      </c>
      <c r="E112">
        <v>0.863537</v>
      </c>
      <c r="F112">
        <v>0.863537</v>
      </c>
      <c r="G112">
        <v>622991</v>
      </c>
    </row>
    <row r="113" spans="1:7" x14ac:dyDescent="0.25">
      <c r="A113" s="2">
        <v>42334</v>
      </c>
      <c r="B113" s="1" t="s">
        <v>1347</v>
      </c>
      <c r="C113">
        <v>0.90364299999999997</v>
      </c>
      <c r="D113">
        <v>0.80435999999999996</v>
      </c>
      <c r="E113">
        <v>0.88418300000000005</v>
      </c>
      <c r="F113">
        <v>0.88418300000000005</v>
      </c>
      <c r="G113">
        <v>947473</v>
      </c>
    </row>
    <row r="114" spans="1:7" x14ac:dyDescent="0.25">
      <c r="A114" s="2">
        <v>42335</v>
      </c>
      <c r="B114" s="1" t="s">
        <v>1348</v>
      </c>
      <c r="C114">
        <v>0.90005100000000005</v>
      </c>
      <c r="D114">
        <v>0.86069499999999999</v>
      </c>
      <c r="E114">
        <v>0.86795100000000003</v>
      </c>
      <c r="F114">
        <v>0.86795100000000003</v>
      </c>
      <c r="G114">
        <v>403813</v>
      </c>
    </row>
    <row r="115" spans="1:7" x14ac:dyDescent="0.25">
      <c r="A115" s="2">
        <v>42336</v>
      </c>
      <c r="B115" s="1" t="s">
        <v>1349</v>
      </c>
      <c r="C115">
        <v>0.92929300000000004</v>
      </c>
      <c r="D115">
        <v>0.86212200000000005</v>
      </c>
      <c r="E115">
        <v>0.91570300000000004</v>
      </c>
      <c r="F115">
        <v>0.91570300000000004</v>
      </c>
      <c r="G115">
        <v>462464</v>
      </c>
    </row>
    <row r="116" spans="1:7" x14ac:dyDescent="0.25">
      <c r="A116" s="2">
        <v>42337</v>
      </c>
      <c r="B116" s="1" t="s">
        <v>1350</v>
      </c>
      <c r="C116">
        <v>0.91415299999999999</v>
      </c>
      <c r="D116">
        <v>0.86053299999999999</v>
      </c>
      <c r="E116">
        <v>0.87861400000000001</v>
      </c>
      <c r="F116">
        <v>0.87861400000000001</v>
      </c>
      <c r="G116">
        <v>448358</v>
      </c>
    </row>
    <row r="117" spans="1:7" x14ac:dyDescent="0.25">
      <c r="A117" s="2">
        <v>42338</v>
      </c>
      <c r="B117" s="1" t="s">
        <v>1351</v>
      </c>
      <c r="C117">
        <v>0.89505400000000002</v>
      </c>
      <c r="D117">
        <v>0.84769600000000001</v>
      </c>
      <c r="E117">
        <v>0.87311899999999998</v>
      </c>
      <c r="F117">
        <v>0.87311899999999998</v>
      </c>
      <c r="G117">
        <v>784439</v>
      </c>
    </row>
    <row r="118" spans="1:7" x14ac:dyDescent="0.25">
      <c r="A118" s="2">
        <v>42339</v>
      </c>
      <c r="B118" s="1" t="s">
        <v>1352</v>
      </c>
      <c r="C118">
        <v>0.88673599999999997</v>
      </c>
      <c r="D118">
        <v>0.85393699999999995</v>
      </c>
      <c r="E118">
        <v>0.87480000000000002</v>
      </c>
      <c r="F118">
        <v>0.87480000000000002</v>
      </c>
      <c r="G118">
        <v>652857</v>
      </c>
    </row>
    <row r="119" spans="1:7" x14ac:dyDescent="0.25">
      <c r="A119" s="2">
        <v>42340</v>
      </c>
      <c r="B119" s="1" t="s">
        <v>1353</v>
      </c>
      <c r="C119">
        <v>0.87801700000000005</v>
      </c>
      <c r="D119">
        <v>0.81892399999999999</v>
      </c>
      <c r="E119">
        <v>0.82121</v>
      </c>
      <c r="F119">
        <v>0.82121</v>
      </c>
      <c r="G119">
        <v>506307</v>
      </c>
    </row>
    <row r="120" spans="1:7" x14ac:dyDescent="0.25">
      <c r="A120" s="2">
        <v>42341</v>
      </c>
      <c r="B120" s="1" t="s">
        <v>1354</v>
      </c>
      <c r="C120">
        <v>0.83766399999999996</v>
      </c>
      <c r="D120">
        <v>0.78508599999999995</v>
      </c>
      <c r="E120">
        <v>0.81214299999999995</v>
      </c>
      <c r="F120">
        <v>0.81214299999999995</v>
      </c>
      <c r="G120">
        <v>539969</v>
      </c>
    </row>
    <row r="121" spans="1:7" x14ac:dyDescent="0.25">
      <c r="A121" s="2">
        <v>42342</v>
      </c>
      <c r="B121" s="1" t="s">
        <v>1355</v>
      </c>
      <c r="C121">
        <v>0.85957499999999998</v>
      </c>
      <c r="D121">
        <v>0.802373</v>
      </c>
      <c r="E121">
        <v>0.84004100000000004</v>
      </c>
      <c r="F121">
        <v>0.84004100000000004</v>
      </c>
      <c r="G121">
        <v>241278</v>
      </c>
    </row>
    <row r="122" spans="1:7" x14ac:dyDescent="0.25">
      <c r="A122" s="2">
        <v>42343</v>
      </c>
      <c r="B122" s="1" t="s">
        <v>1356</v>
      </c>
      <c r="C122">
        <v>0.87282099999999996</v>
      </c>
      <c r="D122">
        <v>0.82444399999999995</v>
      </c>
      <c r="E122">
        <v>0.86243800000000004</v>
      </c>
      <c r="F122">
        <v>0.86243800000000004</v>
      </c>
      <c r="G122">
        <v>232743</v>
      </c>
    </row>
    <row r="123" spans="1:7" x14ac:dyDescent="0.25">
      <c r="A123" s="2">
        <v>42344</v>
      </c>
      <c r="B123" s="1" t="s">
        <v>1357</v>
      </c>
      <c r="C123">
        <v>0.882436</v>
      </c>
      <c r="D123">
        <v>0.83311500000000005</v>
      </c>
      <c r="E123">
        <v>0.83550000000000002</v>
      </c>
      <c r="F123">
        <v>0.83550000000000002</v>
      </c>
      <c r="G123">
        <v>443608</v>
      </c>
    </row>
    <row r="124" spans="1:7" x14ac:dyDescent="0.25">
      <c r="A124" s="2">
        <v>42345</v>
      </c>
      <c r="B124" s="1" t="s">
        <v>1358</v>
      </c>
      <c r="C124">
        <v>0.85079099999999996</v>
      </c>
      <c r="D124">
        <v>0.78764999999999996</v>
      </c>
      <c r="E124">
        <v>0.81126399999999999</v>
      </c>
      <c r="F124">
        <v>0.81126399999999999</v>
      </c>
      <c r="G124">
        <v>520409</v>
      </c>
    </row>
    <row r="125" spans="1:7" x14ac:dyDescent="0.25">
      <c r="A125" s="2">
        <v>42346</v>
      </c>
      <c r="B125" s="1" t="s">
        <v>1359</v>
      </c>
      <c r="C125">
        <v>0.82364499999999996</v>
      </c>
      <c r="D125">
        <v>0.78232800000000002</v>
      </c>
      <c r="E125">
        <v>0.82211800000000002</v>
      </c>
      <c r="F125">
        <v>0.82211800000000002</v>
      </c>
      <c r="G125">
        <v>445903</v>
      </c>
    </row>
    <row r="126" spans="1:7" x14ac:dyDescent="0.25">
      <c r="A126" s="2">
        <v>42347</v>
      </c>
      <c r="B126" s="1" t="s">
        <v>1360</v>
      </c>
      <c r="C126">
        <v>0.82445400000000002</v>
      </c>
      <c r="D126">
        <v>0.77048799999999995</v>
      </c>
      <c r="E126">
        <v>0.79216699999999995</v>
      </c>
      <c r="F126">
        <v>0.79216699999999995</v>
      </c>
      <c r="G126">
        <v>624221</v>
      </c>
    </row>
    <row r="127" spans="1:7" x14ac:dyDescent="0.25">
      <c r="A127" s="2">
        <v>42348</v>
      </c>
      <c r="B127" s="1" t="s">
        <v>1361</v>
      </c>
      <c r="C127">
        <v>0.86158999999999997</v>
      </c>
      <c r="D127">
        <v>0.78729099999999996</v>
      </c>
      <c r="E127">
        <v>0.84039600000000003</v>
      </c>
      <c r="F127">
        <v>0.84039600000000003</v>
      </c>
      <c r="G127">
        <v>369589</v>
      </c>
    </row>
    <row r="128" spans="1:7" x14ac:dyDescent="0.25">
      <c r="A128" s="2">
        <v>42349</v>
      </c>
      <c r="B128" s="1" t="s">
        <v>1362</v>
      </c>
      <c r="C128">
        <v>0.92976199999999998</v>
      </c>
      <c r="D128">
        <v>0.81978899999999999</v>
      </c>
      <c r="E128">
        <v>0.92976199999999998</v>
      </c>
      <c r="F128">
        <v>0.92976199999999998</v>
      </c>
      <c r="G128">
        <v>801072</v>
      </c>
    </row>
    <row r="129" spans="1:7" x14ac:dyDescent="0.25">
      <c r="A129" s="2">
        <v>42350</v>
      </c>
      <c r="B129" s="1" t="s">
        <v>1363</v>
      </c>
      <c r="C129">
        <v>1.0453699999999999</v>
      </c>
      <c r="D129">
        <v>0.92854599999999998</v>
      </c>
      <c r="E129">
        <v>0.97697299999999998</v>
      </c>
      <c r="F129">
        <v>0.97697299999999998</v>
      </c>
      <c r="G129">
        <v>1376280</v>
      </c>
    </row>
    <row r="130" spans="1:7" x14ac:dyDescent="0.25">
      <c r="A130" s="2">
        <v>42351</v>
      </c>
      <c r="B130" s="1" t="s">
        <v>1364</v>
      </c>
      <c r="C130">
        <v>0.989394</v>
      </c>
      <c r="D130">
        <v>0.93743799999999999</v>
      </c>
      <c r="E130">
        <v>0.95288399999999995</v>
      </c>
      <c r="F130">
        <v>0.95288399999999995</v>
      </c>
      <c r="G130">
        <v>273614</v>
      </c>
    </row>
    <row r="131" spans="1:7" x14ac:dyDescent="0.25">
      <c r="A131" s="2">
        <v>42352</v>
      </c>
      <c r="B131" s="1" t="s">
        <v>1365</v>
      </c>
      <c r="C131">
        <v>1.0130999999999999</v>
      </c>
      <c r="D131">
        <v>0.95017799999999997</v>
      </c>
      <c r="E131">
        <v>0.99302199999999996</v>
      </c>
      <c r="F131">
        <v>0.99302199999999996</v>
      </c>
      <c r="G131">
        <v>563436</v>
      </c>
    </row>
    <row r="132" spans="1:7" x14ac:dyDescent="0.25">
      <c r="A132" s="2">
        <v>42353</v>
      </c>
      <c r="B132" s="1" t="s">
        <v>1366</v>
      </c>
      <c r="C132">
        <v>1.02884</v>
      </c>
      <c r="D132">
        <v>0.98224</v>
      </c>
      <c r="E132">
        <v>1.0141500000000001</v>
      </c>
      <c r="F132">
        <v>1.0141500000000001</v>
      </c>
      <c r="G132">
        <v>578618</v>
      </c>
    </row>
    <row r="133" spans="1:7" x14ac:dyDescent="0.25">
      <c r="A133" s="2">
        <v>42354</v>
      </c>
      <c r="B133" s="1" t="s">
        <v>1367</v>
      </c>
      <c r="C133">
        <v>1.01803</v>
      </c>
      <c r="D133">
        <v>0.97492699999999999</v>
      </c>
      <c r="E133">
        <v>0.99118200000000001</v>
      </c>
      <c r="F133">
        <v>0.99118200000000001</v>
      </c>
      <c r="G133">
        <v>320767</v>
      </c>
    </row>
    <row r="134" spans="1:7" x14ac:dyDescent="0.25">
      <c r="A134" s="2">
        <v>42355</v>
      </c>
      <c r="B134" s="1" t="s">
        <v>1368</v>
      </c>
      <c r="C134">
        <v>0.99761100000000003</v>
      </c>
      <c r="D134">
        <v>0.91180700000000003</v>
      </c>
      <c r="E134">
        <v>0.94070100000000001</v>
      </c>
      <c r="F134">
        <v>0.94070100000000001</v>
      </c>
      <c r="G134">
        <v>640765</v>
      </c>
    </row>
    <row r="135" spans="1:7" x14ac:dyDescent="0.25">
      <c r="A135" s="2">
        <v>42356</v>
      </c>
      <c r="B135" s="1" t="s">
        <v>1369</v>
      </c>
      <c r="C135">
        <v>0.93949300000000002</v>
      </c>
      <c r="D135">
        <v>0.90808100000000003</v>
      </c>
      <c r="E135">
        <v>0.92012700000000003</v>
      </c>
      <c r="F135">
        <v>0.92012700000000003</v>
      </c>
      <c r="G135">
        <v>300787</v>
      </c>
    </row>
    <row r="136" spans="1:7" x14ac:dyDescent="0.25">
      <c r="A136" s="2">
        <v>42357</v>
      </c>
      <c r="B136" s="1" t="s">
        <v>1370</v>
      </c>
      <c r="C136">
        <v>0.92587399999999997</v>
      </c>
      <c r="D136">
        <v>0.88891600000000004</v>
      </c>
      <c r="E136">
        <v>0.90807199999999999</v>
      </c>
      <c r="F136">
        <v>0.90807199999999999</v>
      </c>
      <c r="G136">
        <v>343535</v>
      </c>
    </row>
    <row r="137" spans="1:7" x14ac:dyDescent="0.25">
      <c r="A137" s="2">
        <v>42358</v>
      </c>
      <c r="B137" s="1" t="s">
        <v>1371</v>
      </c>
      <c r="C137">
        <v>0.94318500000000005</v>
      </c>
      <c r="D137">
        <v>0.89944100000000005</v>
      </c>
      <c r="E137">
        <v>0.90388500000000005</v>
      </c>
      <c r="F137">
        <v>0.90388500000000005</v>
      </c>
      <c r="G137">
        <v>472164</v>
      </c>
    </row>
    <row r="138" spans="1:7" x14ac:dyDescent="0.25">
      <c r="A138" s="2">
        <v>42359</v>
      </c>
      <c r="B138" s="1" t="s">
        <v>1372</v>
      </c>
      <c r="C138">
        <v>0.91739000000000004</v>
      </c>
      <c r="D138">
        <v>0.89118200000000003</v>
      </c>
      <c r="E138">
        <v>0.90077099999999999</v>
      </c>
      <c r="F138">
        <v>0.90077099999999999</v>
      </c>
      <c r="G138">
        <v>549113</v>
      </c>
    </row>
    <row r="139" spans="1:7" x14ac:dyDescent="0.25">
      <c r="A139" s="2">
        <v>42360</v>
      </c>
      <c r="B139" s="1" t="s">
        <v>1373</v>
      </c>
      <c r="C139">
        <v>0.90952599999999995</v>
      </c>
      <c r="D139">
        <v>0.86205900000000002</v>
      </c>
      <c r="E139">
        <v>0.86420200000000003</v>
      </c>
      <c r="F139">
        <v>0.86420200000000003</v>
      </c>
      <c r="G139">
        <v>454249</v>
      </c>
    </row>
    <row r="140" spans="1:7" x14ac:dyDescent="0.25">
      <c r="A140" s="2">
        <v>42361</v>
      </c>
      <c r="B140" s="1" t="s">
        <v>1374</v>
      </c>
      <c r="C140">
        <v>0.88293999999999995</v>
      </c>
      <c r="D140">
        <v>0.85606499999999996</v>
      </c>
      <c r="E140">
        <v>0.85807699999999998</v>
      </c>
      <c r="F140">
        <v>0.85807699999999998</v>
      </c>
      <c r="G140">
        <v>334993</v>
      </c>
    </row>
    <row r="141" spans="1:7" x14ac:dyDescent="0.25">
      <c r="A141" s="2">
        <v>42362</v>
      </c>
      <c r="B141" s="1" t="s">
        <v>1375</v>
      </c>
      <c r="C141">
        <v>0.88281799999999999</v>
      </c>
      <c r="D141">
        <v>0.84760000000000002</v>
      </c>
      <c r="E141">
        <v>0.86326199999999997</v>
      </c>
      <c r="F141">
        <v>0.86326199999999997</v>
      </c>
      <c r="G141">
        <v>354646</v>
      </c>
    </row>
    <row r="142" spans="1:7" x14ac:dyDescent="0.25">
      <c r="A142" s="2">
        <v>42363</v>
      </c>
      <c r="B142" s="1" t="s">
        <v>1376</v>
      </c>
      <c r="C142">
        <v>0.88255600000000001</v>
      </c>
      <c r="D142">
        <v>0.86199300000000001</v>
      </c>
      <c r="E142">
        <v>0.870363</v>
      </c>
      <c r="F142">
        <v>0.870363</v>
      </c>
      <c r="G142">
        <v>187114</v>
      </c>
    </row>
    <row r="143" spans="1:7" x14ac:dyDescent="0.25">
      <c r="A143" s="2">
        <v>42364</v>
      </c>
      <c r="B143" s="1" t="s">
        <v>1377</v>
      </c>
      <c r="C143">
        <v>0.89745299999999995</v>
      </c>
      <c r="D143">
        <v>0.838314</v>
      </c>
      <c r="E143">
        <v>0.854603</v>
      </c>
      <c r="F143">
        <v>0.854603</v>
      </c>
      <c r="G143">
        <v>425282</v>
      </c>
    </row>
    <row r="144" spans="1:7" x14ac:dyDescent="0.25">
      <c r="A144" s="2">
        <v>42365</v>
      </c>
      <c r="B144" s="1" t="s">
        <v>1378</v>
      </c>
      <c r="C144">
        <v>0.86153800000000003</v>
      </c>
      <c r="D144">
        <v>0.84115099999999998</v>
      </c>
      <c r="E144">
        <v>0.85636500000000004</v>
      </c>
      <c r="F144">
        <v>0.85636500000000004</v>
      </c>
      <c r="G144">
        <v>164565</v>
      </c>
    </row>
    <row r="145" spans="1:7" x14ac:dyDescent="0.25">
      <c r="A145" s="2">
        <v>42366</v>
      </c>
      <c r="B145" s="1" t="s">
        <v>1379</v>
      </c>
      <c r="C145">
        <v>0.872394</v>
      </c>
      <c r="D145">
        <v>0.83293200000000001</v>
      </c>
      <c r="E145">
        <v>0.84500500000000001</v>
      </c>
      <c r="F145">
        <v>0.84500500000000001</v>
      </c>
      <c r="G145">
        <v>235134</v>
      </c>
    </row>
    <row r="146" spans="1:7" x14ac:dyDescent="0.25">
      <c r="A146" s="2">
        <v>42367</v>
      </c>
      <c r="B146" s="1" t="s">
        <v>1380</v>
      </c>
      <c r="C146">
        <v>0.873054</v>
      </c>
      <c r="D146">
        <v>0.83323199999999997</v>
      </c>
      <c r="E146">
        <v>0.873054</v>
      </c>
      <c r="F146">
        <v>0.873054</v>
      </c>
      <c r="G146">
        <v>215742</v>
      </c>
    </row>
    <row r="147" spans="1:7" x14ac:dyDescent="0.25">
      <c r="A147" s="2">
        <v>42368</v>
      </c>
      <c r="B147" s="1" t="s">
        <v>1381</v>
      </c>
      <c r="C147">
        <v>0.94109900000000002</v>
      </c>
      <c r="D147">
        <v>0.86664699999999995</v>
      </c>
      <c r="E147">
        <v>0.91195800000000005</v>
      </c>
      <c r="F147">
        <v>0.91195800000000005</v>
      </c>
      <c r="G147">
        <v>604078</v>
      </c>
    </row>
    <row r="148" spans="1:7" x14ac:dyDescent="0.25">
      <c r="A148" s="2">
        <v>42369</v>
      </c>
      <c r="B148" s="1" t="s">
        <v>1382</v>
      </c>
      <c r="C148">
        <v>0.975414</v>
      </c>
      <c r="D148">
        <v>0.910277</v>
      </c>
      <c r="E148">
        <v>0.93354199999999998</v>
      </c>
      <c r="F148">
        <v>0.93354199999999998</v>
      </c>
      <c r="G148">
        <v>663994</v>
      </c>
    </row>
    <row r="149" spans="1:7" x14ac:dyDescent="0.25">
      <c r="A149" s="2">
        <v>42370</v>
      </c>
      <c r="B149" s="1" t="s">
        <v>1383</v>
      </c>
      <c r="C149">
        <v>0.95482199999999995</v>
      </c>
      <c r="D149">
        <v>0.93144199999999999</v>
      </c>
      <c r="E149">
        <v>0.94802399999999998</v>
      </c>
      <c r="F149">
        <v>0.94802399999999998</v>
      </c>
      <c r="G149">
        <v>206062</v>
      </c>
    </row>
    <row r="150" spans="1:7" x14ac:dyDescent="0.25">
      <c r="A150" s="2">
        <v>42371</v>
      </c>
      <c r="B150" s="1" t="s">
        <v>1384</v>
      </c>
      <c r="C150">
        <v>0.96963699999999997</v>
      </c>
      <c r="D150">
        <v>0.93655999999999995</v>
      </c>
      <c r="E150">
        <v>0.93712399999999996</v>
      </c>
      <c r="F150">
        <v>0.93712399999999996</v>
      </c>
      <c r="G150">
        <v>255504</v>
      </c>
    </row>
    <row r="151" spans="1:7" x14ac:dyDescent="0.25">
      <c r="A151" s="2">
        <v>42372</v>
      </c>
      <c r="B151" s="1" t="s">
        <v>1385</v>
      </c>
      <c r="C151">
        <v>0.99136199999999997</v>
      </c>
      <c r="D151">
        <v>0.93431299999999995</v>
      </c>
      <c r="E151">
        <v>0.97190500000000002</v>
      </c>
      <c r="F151">
        <v>0.97190500000000002</v>
      </c>
      <c r="G151">
        <v>407632</v>
      </c>
    </row>
    <row r="152" spans="1:7" x14ac:dyDescent="0.25">
      <c r="A152" s="2">
        <v>42373</v>
      </c>
      <c r="B152" s="1" t="s">
        <v>1386</v>
      </c>
      <c r="C152">
        <v>0.97643800000000003</v>
      </c>
      <c r="D152">
        <v>0.92983499999999997</v>
      </c>
      <c r="E152">
        <v>0.95448</v>
      </c>
      <c r="F152">
        <v>0.95448</v>
      </c>
      <c r="G152">
        <v>346245</v>
      </c>
    </row>
    <row r="153" spans="1:7" x14ac:dyDescent="0.25">
      <c r="A153" s="2">
        <v>42374</v>
      </c>
      <c r="B153" s="1" t="s">
        <v>1387</v>
      </c>
      <c r="C153">
        <v>0.97059700000000004</v>
      </c>
      <c r="D153">
        <v>0.94654300000000002</v>
      </c>
      <c r="E153">
        <v>0.95017600000000002</v>
      </c>
      <c r="F153">
        <v>0.95017600000000002</v>
      </c>
      <c r="G153">
        <v>219833</v>
      </c>
    </row>
    <row r="154" spans="1:7" x14ac:dyDescent="0.25">
      <c r="A154" s="2">
        <v>42375</v>
      </c>
      <c r="B154" s="1" t="s">
        <v>1388</v>
      </c>
      <c r="C154">
        <v>0.96065900000000004</v>
      </c>
      <c r="D154">
        <v>0.93570799999999998</v>
      </c>
      <c r="E154">
        <v>0.95086000000000004</v>
      </c>
      <c r="F154">
        <v>0.95086000000000004</v>
      </c>
      <c r="G154">
        <v>308791</v>
      </c>
    </row>
    <row r="155" spans="1:7" x14ac:dyDescent="0.25">
      <c r="A155" s="2">
        <v>42376</v>
      </c>
      <c r="B155" s="1" t="s">
        <v>1389</v>
      </c>
      <c r="C155">
        <v>0.97462300000000002</v>
      </c>
      <c r="D155">
        <v>0.93583000000000005</v>
      </c>
      <c r="E155">
        <v>0.94200499999999998</v>
      </c>
      <c r="F155">
        <v>0.94200499999999998</v>
      </c>
      <c r="G155">
        <v>647462</v>
      </c>
    </row>
    <row r="156" spans="1:7" x14ac:dyDescent="0.25">
      <c r="A156" s="2">
        <v>42377</v>
      </c>
      <c r="B156" s="1" t="s">
        <v>1390</v>
      </c>
      <c r="C156">
        <v>0.99182499999999996</v>
      </c>
      <c r="D156">
        <v>0.93971499999999997</v>
      </c>
      <c r="E156">
        <v>0.98678900000000003</v>
      </c>
      <c r="F156">
        <v>0.98678900000000003</v>
      </c>
      <c r="G156">
        <v>545600</v>
      </c>
    </row>
    <row r="157" spans="1:7" x14ac:dyDescent="0.25">
      <c r="A157" s="2">
        <v>42378</v>
      </c>
      <c r="B157" s="1" t="s">
        <v>1391</v>
      </c>
      <c r="C157">
        <v>0.99234500000000003</v>
      </c>
      <c r="D157">
        <v>0.97360000000000002</v>
      </c>
      <c r="E157">
        <v>0.98683299999999996</v>
      </c>
      <c r="F157">
        <v>0.98683299999999996</v>
      </c>
      <c r="G157">
        <v>226281</v>
      </c>
    </row>
    <row r="158" spans="1:7" x14ac:dyDescent="0.25">
      <c r="A158" s="2">
        <v>42379</v>
      </c>
      <c r="B158" s="1" t="s">
        <v>1392</v>
      </c>
      <c r="C158">
        <v>1.0010300000000001</v>
      </c>
      <c r="D158">
        <v>0.97509900000000005</v>
      </c>
      <c r="E158">
        <v>0.99923099999999998</v>
      </c>
      <c r="F158">
        <v>0.99923099999999998</v>
      </c>
      <c r="G158">
        <v>390888</v>
      </c>
    </row>
    <row r="159" spans="1:7" x14ac:dyDescent="0.25">
      <c r="A159" s="2">
        <v>42380</v>
      </c>
      <c r="B159" s="1" t="s">
        <v>1393</v>
      </c>
      <c r="C159">
        <v>1.0699099999999999</v>
      </c>
      <c r="D159">
        <v>0.99921599999999999</v>
      </c>
      <c r="E159">
        <v>1.0616000000000001</v>
      </c>
      <c r="F159">
        <v>1.0616000000000001</v>
      </c>
      <c r="G159">
        <v>1011920</v>
      </c>
    </row>
    <row r="160" spans="1:7" x14ac:dyDescent="0.25">
      <c r="A160" s="2">
        <v>42381</v>
      </c>
      <c r="B160" s="1" t="s">
        <v>1394</v>
      </c>
      <c r="C160">
        <v>1.2828299999999999</v>
      </c>
      <c r="D160">
        <v>1.05009</v>
      </c>
      <c r="E160">
        <v>1.141</v>
      </c>
      <c r="F160">
        <v>1.141</v>
      </c>
      <c r="G160">
        <v>2898760</v>
      </c>
    </row>
    <row r="161" spans="1:7" x14ac:dyDescent="0.25">
      <c r="A161" s="2">
        <v>42382</v>
      </c>
      <c r="B161" s="1" t="s">
        <v>1395</v>
      </c>
      <c r="C161">
        <v>1.15218</v>
      </c>
      <c r="D161">
        <v>1.0770299999999999</v>
      </c>
      <c r="E161">
        <v>1.1252</v>
      </c>
      <c r="F161">
        <v>1.1252</v>
      </c>
      <c r="G161">
        <v>1005910</v>
      </c>
    </row>
    <row r="162" spans="1:7" x14ac:dyDescent="0.25">
      <c r="A162" s="2">
        <v>42383</v>
      </c>
      <c r="B162" s="1" t="s">
        <v>1396</v>
      </c>
      <c r="C162">
        <v>1.1895899999999999</v>
      </c>
      <c r="D162">
        <v>1.1031899999999999</v>
      </c>
      <c r="E162">
        <v>1.1895899999999999</v>
      </c>
      <c r="F162">
        <v>1.1895899999999999</v>
      </c>
      <c r="G162">
        <v>751961</v>
      </c>
    </row>
    <row r="163" spans="1:7" x14ac:dyDescent="0.25">
      <c r="A163" s="2">
        <v>42384</v>
      </c>
      <c r="B163" s="1" t="s">
        <v>1397</v>
      </c>
      <c r="C163">
        <v>1.31938</v>
      </c>
      <c r="D163">
        <v>1.14293</v>
      </c>
      <c r="E163">
        <v>1.20801</v>
      </c>
      <c r="F163">
        <v>1.20801</v>
      </c>
      <c r="G163">
        <v>3910550</v>
      </c>
    </row>
    <row r="164" spans="1:7" x14ac:dyDescent="0.25">
      <c r="A164" s="2">
        <v>42385</v>
      </c>
      <c r="B164" s="1" t="s">
        <v>1398</v>
      </c>
      <c r="C164">
        <v>1.30816</v>
      </c>
      <c r="D164">
        <v>1.16801</v>
      </c>
      <c r="E164">
        <v>1.2202900000000001</v>
      </c>
      <c r="F164">
        <v>1.2202900000000001</v>
      </c>
      <c r="G164">
        <v>2462630</v>
      </c>
    </row>
    <row r="165" spans="1:7" x14ac:dyDescent="0.25">
      <c r="A165" s="2">
        <v>42386</v>
      </c>
      <c r="B165" s="1" t="s">
        <v>1399</v>
      </c>
      <c r="C165">
        <v>1.32883</v>
      </c>
      <c r="D165">
        <v>1.20777</v>
      </c>
      <c r="E165">
        <v>1.3274699999999999</v>
      </c>
      <c r="F165">
        <v>1.3274699999999999</v>
      </c>
      <c r="G165">
        <v>1171150</v>
      </c>
    </row>
    <row r="166" spans="1:7" x14ac:dyDescent="0.25">
      <c r="A166" s="2">
        <v>42387</v>
      </c>
      <c r="B166" s="1" t="s">
        <v>1400</v>
      </c>
      <c r="C166">
        <v>1.5428999999999999</v>
      </c>
      <c r="D166">
        <v>1.32222</v>
      </c>
      <c r="E166">
        <v>1.4263399999999999</v>
      </c>
      <c r="F166">
        <v>1.4263399999999999</v>
      </c>
      <c r="G166">
        <v>4278930</v>
      </c>
    </row>
    <row r="167" spans="1:7" x14ac:dyDescent="0.25">
      <c r="A167" s="2">
        <v>42388</v>
      </c>
      <c r="B167" s="1" t="s">
        <v>1401</v>
      </c>
      <c r="C167">
        <v>1.46469</v>
      </c>
      <c r="D167">
        <v>1.30501</v>
      </c>
      <c r="E167">
        <v>1.3713900000000001</v>
      </c>
      <c r="F167">
        <v>1.3713900000000001</v>
      </c>
      <c r="G167">
        <v>2446740</v>
      </c>
    </row>
    <row r="168" spans="1:7" x14ac:dyDescent="0.25">
      <c r="A168" s="2">
        <v>42389</v>
      </c>
      <c r="B168" s="1" t="s">
        <v>1402</v>
      </c>
      <c r="C168">
        <v>1.61924</v>
      </c>
      <c r="D168">
        <v>1.35371</v>
      </c>
      <c r="E168">
        <v>1.53182</v>
      </c>
      <c r="F168">
        <v>1.53182</v>
      </c>
      <c r="G168">
        <v>2933220</v>
      </c>
    </row>
    <row r="169" spans="1:7" x14ac:dyDescent="0.25">
      <c r="A169" s="2">
        <v>42390</v>
      </c>
      <c r="B169" s="1" t="s">
        <v>1403</v>
      </c>
      <c r="C169">
        <v>1.5854900000000001</v>
      </c>
      <c r="D169">
        <v>1.4866900000000001</v>
      </c>
      <c r="E169">
        <v>1.5535699999999999</v>
      </c>
      <c r="F169">
        <v>1.5535699999999999</v>
      </c>
      <c r="G169">
        <v>1614960</v>
      </c>
    </row>
    <row r="170" spans="1:7" x14ac:dyDescent="0.25">
      <c r="A170" s="2">
        <v>42391</v>
      </c>
      <c r="B170" s="1" t="s">
        <v>1404</v>
      </c>
      <c r="C170">
        <v>1.5814600000000001</v>
      </c>
      <c r="D170">
        <v>1.4658800000000001</v>
      </c>
      <c r="E170">
        <v>1.5012700000000001</v>
      </c>
      <c r="F170">
        <v>1.5012700000000001</v>
      </c>
      <c r="G170">
        <v>1567240</v>
      </c>
    </row>
    <row r="171" spans="1:7" x14ac:dyDescent="0.25">
      <c r="A171" s="2">
        <v>42392</v>
      </c>
      <c r="B171" s="1" t="s">
        <v>1405</v>
      </c>
      <c r="C171">
        <v>2.0301200000000001</v>
      </c>
      <c r="D171">
        <v>1.4960500000000001</v>
      </c>
      <c r="E171">
        <v>1.9726699999999999</v>
      </c>
      <c r="F171">
        <v>1.9726699999999999</v>
      </c>
      <c r="G171">
        <v>7370980</v>
      </c>
    </row>
    <row r="172" spans="1:7" x14ac:dyDescent="0.25">
      <c r="A172" s="2">
        <v>42393</v>
      </c>
      <c r="B172" s="1" t="s">
        <v>1406</v>
      </c>
      <c r="C172">
        <v>2.2984200000000001</v>
      </c>
      <c r="D172">
        <v>1.9005399999999999</v>
      </c>
      <c r="E172">
        <v>2.1412</v>
      </c>
      <c r="F172">
        <v>2.1412</v>
      </c>
      <c r="G172">
        <v>9669770</v>
      </c>
    </row>
    <row r="173" spans="1:7" x14ac:dyDescent="0.25">
      <c r="A173" s="2">
        <v>42394</v>
      </c>
      <c r="B173" s="1" t="s">
        <v>1407</v>
      </c>
      <c r="C173">
        <v>2.6625800000000002</v>
      </c>
      <c r="D173">
        <v>2.0561400000000001</v>
      </c>
      <c r="E173">
        <v>2.4992700000000001</v>
      </c>
      <c r="F173">
        <v>2.4992700000000001</v>
      </c>
      <c r="G173">
        <v>10739300</v>
      </c>
    </row>
    <row r="174" spans="1:7" x14ac:dyDescent="0.25">
      <c r="A174" s="2">
        <v>42395</v>
      </c>
      <c r="B174" s="1" t="s">
        <v>1408</v>
      </c>
      <c r="C174">
        <v>2.8369900000000001</v>
      </c>
      <c r="D174">
        <v>1.9947699999999999</v>
      </c>
      <c r="E174">
        <v>2.27637</v>
      </c>
      <c r="F174">
        <v>2.27637</v>
      </c>
      <c r="G174">
        <v>13939200</v>
      </c>
    </row>
    <row r="175" spans="1:7" x14ac:dyDescent="0.25">
      <c r="A175" s="2">
        <v>42396</v>
      </c>
      <c r="B175" s="1" t="s">
        <v>1409</v>
      </c>
      <c r="C175">
        <v>2.5949399999999998</v>
      </c>
      <c r="D175">
        <v>2.18865</v>
      </c>
      <c r="E175">
        <v>2.38855</v>
      </c>
      <c r="F175">
        <v>2.38855</v>
      </c>
      <c r="G175">
        <v>6961080</v>
      </c>
    </row>
    <row r="176" spans="1:7" x14ac:dyDescent="0.25">
      <c r="A176" s="2">
        <v>42397</v>
      </c>
      <c r="B176" s="1" t="s">
        <v>1410</v>
      </c>
      <c r="C176">
        <v>2.6846700000000001</v>
      </c>
      <c r="D176">
        <v>2.3420299999999998</v>
      </c>
      <c r="E176">
        <v>2.5264899999999999</v>
      </c>
      <c r="F176">
        <v>2.5264899999999999</v>
      </c>
      <c r="G176">
        <v>4903850</v>
      </c>
    </row>
    <row r="177" spans="1:7" x14ac:dyDescent="0.25">
      <c r="A177" s="2">
        <v>42398</v>
      </c>
      <c r="B177" s="1" t="s">
        <v>1411</v>
      </c>
      <c r="C177">
        <v>2.60677</v>
      </c>
      <c r="D177">
        <v>2.3039000000000001</v>
      </c>
      <c r="E177">
        <v>2.4949599999999998</v>
      </c>
      <c r="F177">
        <v>2.4949599999999998</v>
      </c>
      <c r="G177">
        <v>6662340</v>
      </c>
    </row>
    <row r="178" spans="1:7" x14ac:dyDescent="0.25">
      <c r="A178" s="2">
        <v>42399</v>
      </c>
      <c r="B178" s="1" t="s">
        <v>1412</v>
      </c>
      <c r="C178">
        <v>2.6118100000000002</v>
      </c>
      <c r="D178">
        <v>2.3989199999999999</v>
      </c>
      <c r="E178">
        <v>2.4450599999999998</v>
      </c>
      <c r="F178">
        <v>2.4450599999999998</v>
      </c>
      <c r="G178">
        <v>3725080</v>
      </c>
    </row>
    <row r="179" spans="1:7" x14ac:dyDescent="0.25">
      <c r="A179" s="2">
        <v>42400</v>
      </c>
      <c r="B179" s="1" t="s">
        <v>1413</v>
      </c>
      <c r="C179">
        <v>2.5309699999999999</v>
      </c>
      <c r="D179">
        <v>2.18635</v>
      </c>
      <c r="E179">
        <v>2.3060399999999999</v>
      </c>
      <c r="F179">
        <v>2.3060399999999999</v>
      </c>
      <c r="G179">
        <v>5847500</v>
      </c>
    </row>
    <row r="180" spans="1:7" x14ac:dyDescent="0.25">
      <c r="A180" s="2">
        <v>42401</v>
      </c>
      <c r="B180" s="1" t="s">
        <v>1414</v>
      </c>
      <c r="C180">
        <v>2.31969</v>
      </c>
      <c r="D180">
        <v>2.1163099999999999</v>
      </c>
      <c r="E180">
        <v>2.2116899999999999</v>
      </c>
      <c r="F180">
        <v>2.2116899999999999</v>
      </c>
      <c r="G180">
        <v>3994100</v>
      </c>
    </row>
    <row r="181" spans="1:7" x14ac:dyDescent="0.25">
      <c r="A181" s="2">
        <v>42402</v>
      </c>
      <c r="B181" s="1" t="s">
        <v>1415</v>
      </c>
      <c r="C181">
        <v>2.4489800000000002</v>
      </c>
      <c r="D181">
        <v>2.1572</v>
      </c>
      <c r="E181">
        <v>2.4396399999999998</v>
      </c>
      <c r="F181">
        <v>2.4396399999999998</v>
      </c>
      <c r="G181">
        <v>3451270</v>
      </c>
    </row>
    <row r="182" spans="1:7" x14ac:dyDescent="0.25">
      <c r="A182" s="2">
        <v>42403</v>
      </c>
      <c r="B182" s="1" t="s">
        <v>1416</v>
      </c>
      <c r="C182">
        <v>2.5401699999999998</v>
      </c>
      <c r="D182">
        <v>2.3416199999999998</v>
      </c>
      <c r="E182">
        <v>2.5286900000000001</v>
      </c>
      <c r="F182">
        <v>2.5286900000000001</v>
      </c>
      <c r="G182">
        <v>3987750</v>
      </c>
    </row>
    <row r="183" spans="1:7" x14ac:dyDescent="0.25">
      <c r="A183" s="2">
        <v>42404</v>
      </c>
      <c r="B183" s="1" t="s">
        <v>1417</v>
      </c>
      <c r="C183">
        <v>2.62954</v>
      </c>
      <c r="D183">
        <v>2.4364599999999998</v>
      </c>
      <c r="E183">
        <v>2.5780400000000001</v>
      </c>
      <c r="F183">
        <v>2.5780400000000001</v>
      </c>
      <c r="G183">
        <v>3552320</v>
      </c>
    </row>
    <row r="184" spans="1:7" x14ac:dyDescent="0.25">
      <c r="A184" s="2">
        <v>42405</v>
      </c>
      <c r="B184" s="1" t="s">
        <v>1418</v>
      </c>
      <c r="C184">
        <v>2.6061800000000002</v>
      </c>
      <c r="D184">
        <v>2.47092</v>
      </c>
      <c r="E184">
        <v>2.5389900000000001</v>
      </c>
      <c r="F184">
        <v>2.5389900000000001</v>
      </c>
      <c r="G184">
        <v>2636700</v>
      </c>
    </row>
    <row r="185" spans="1:7" x14ac:dyDescent="0.25">
      <c r="A185" s="2">
        <v>42406</v>
      </c>
      <c r="B185" s="1" t="s">
        <v>1419</v>
      </c>
      <c r="C185">
        <v>2.56115</v>
      </c>
      <c r="D185">
        <v>2.47201</v>
      </c>
      <c r="E185">
        <v>2.5344600000000002</v>
      </c>
      <c r="F185">
        <v>2.5344600000000002</v>
      </c>
      <c r="G185">
        <v>1921240</v>
      </c>
    </row>
    <row r="186" spans="1:7" x14ac:dyDescent="0.25">
      <c r="A186" s="2">
        <v>42407</v>
      </c>
      <c r="B186" s="1" t="s">
        <v>1420</v>
      </c>
      <c r="C186">
        <v>3.0581900000000002</v>
      </c>
      <c r="D186">
        <v>2.5363799999999999</v>
      </c>
      <c r="E186">
        <v>2.96434</v>
      </c>
      <c r="F186">
        <v>2.96434</v>
      </c>
      <c r="G186">
        <v>7007060</v>
      </c>
    </row>
    <row r="187" spans="1:7" x14ac:dyDescent="0.25">
      <c r="A187" s="2">
        <v>42408</v>
      </c>
      <c r="B187" s="1" t="s">
        <v>1421</v>
      </c>
      <c r="C187">
        <v>3.2742800000000001</v>
      </c>
      <c r="D187">
        <v>2.8753700000000002</v>
      </c>
      <c r="E187">
        <v>3.1797900000000001</v>
      </c>
      <c r="F187">
        <v>3.1797900000000001</v>
      </c>
      <c r="G187">
        <v>9725690</v>
      </c>
    </row>
    <row r="188" spans="1:7" x14ac:dyDescent="0.25">
      <c r="A188" s="2">
        <v>42409</v>
      </c>
      <c r="B188" s="1" t="s">
        <v>1422</v>
      </c>
      <c r="C188">
        <v>4.0446400000000002</v>
      </c>
      <c r="D188">
        <v>3.1687500000000002</v>
      </c>
      <c r="E188">
        <v>4.0446400000000002</v>
      </c>
      <c r="F188">
        <v>4.0446400000000002</v>
      </c>
      <c r="G188">
        <v>17954000</v>
      </c>
    </row>
    <row r="189" spans="1:7" x14ac:dyDescent="0.25">
      <c r="A189" s="2">
        <v>42410</v>
      </c>
      <c r="B189" s="1" t="s">
        <v>1423</v>
      </c>
      <c r="C189">
        <v>4.86144</v>
      </c>
      <c r="D189">
        <v>3.7831000000000001</v>
      </c>
      <c r="E189">
        <v>4.4362599999999999</v>
      </c>
      <c r="F189">
        <v>4.4362599999999999</v>
      </c>
      <c r="G189">
        <v>28640400</v>
      </c>
    </row>
    <row r="190" spans="1:7" x14ac:dyDescent="0.25">
      <c r="A190" s="2">
        <v>42411</v>
      </c>
      <c r="B190" s="1" t="s">
        <v>1424</v>
      </c>
      <c r="C190">
        <v>6.29223</v>
      </c>
      <c r="D190">
        <v>4.3383000000000003</v>
      </c>
      <c r="E190">
        <v>6.0130999999999997</v>
      </c>
      <c r="F190">
        <v>6.0130999999999997</v>
      </c>
      <c r="G190">
        <v>26408200</v>
      </c>
    </row>
    <row r="191" spans="1:7" x14ac:dyDescent="0.25">
      <c r="A191" s="2">
        <v>42412</v>
      </c>
      <c r="B191" s="1" t="s">
        <v>1425</v>
      </c>
      <c r="C191">
        <v>6.5827499999999999</v>
      </c>
      <c r="D191">
        <v>5.0707599999999999</v>
      </c>
      <c r="E191">
        <v>5.5469799999999996</v>
      </c>
      <c r="F191">
        <v>5.5469799999999996</v>
      </c>
      <c r="G191">
        <v>23360800</v>
      </c>
    </row>
    <row r="192" spans="1:7" x14ac:dyDescent="0.25">
      <c r="A192" s="2">
        <v>42413</v>
      </c>
      <c r="B192" s="1" t="s">
        <v>1426</v>
      </c>
      <c r="C192">
        <v>5.7195400000000003</v>
      </c>
      <c r="D192">
        <v>4.1900000000000004</v>
      </c>
      <c r="E192">
        <v>5.3853200000000001</v>
      </c>
      <c r="F192">
        <v>5.3853200000000001</v>
      </c>
      <c r="G192">
        <v>24218800</v>
      </c>
    </row>
    <row r="193" spans="1:7" x14ac:dyDescent="0.25">
      <c r="A193" s="2">
        <v>42414</v>
      </c>
      <c r="B193" s="1" t="s">
        <v>1427</v>
      </c>
      <c r="C193">
        <v>5.4650600000000003</v>
      </c>
      <c r="D193">
        <v>4.4457100000000001</v>
      </c>
      <c r="E193">
        <v>5.2397299999999998</v>
      </c>
      <c r="F193">
        <v>5.2397299999999998</v>
      </c>
      <c r="G193">
        <v>11226500</v>
      </c>
    </row>
    <row r="194" spans="1:7" x14ac:dyDescent="0.25">
      <c r="A194" s="2">
        <v>42415</v>
      </c>
      <c r="B194" s="1" t="s">
        <v>1428</v>
      </c>
      <c r="C194">
        <v>5.8869899999999999</v>
      </c>
      <c r="D194">
        <v>5.0185599999999999</v>
      </c>
      <c r="E194">
        <v>5.2883500000000003</v>
      </c>
      <c r="F194">
        <v>5.2883500000000003</v>
      </c>
      <c r="G194">
        <v>13934200</v>
      </c>
    </row>
    <row r="195" spans="1:7" x14ac:dyDescent="0.25">
      <c r="A195" s="2">
        <v>42416</v>
      </c>
      <c r="B195" s="1" t="s">
        <v>1429</v>
      </c>
      <c r="C195">
        <v>5.4748599999999996</v>
      </c>
      <c r="D195">
        <v>4.0338399999999996</v>
      </c>
      <c r="E195">
        <v>4.3152900000000001</v>
      </c>
      <c r="F195">
        <v>4.3152900000000001</v>
      </c>
      <c r="G195">
        <v>15889100</v>
      </c>
    </row>
    <row r="196" spans="1:7" x14ac:dyDescent="0.25">
      <c r="A196" s="2">
        <v>42417</v>
      </c>
      <c r="B196" s="1" t="s">
        <v>1430</v>
      </c>
      <c r="C196">
        <v>4.7670700000000004</v>
      </c>
      <c r="D196">
        <v>3.4973700000000001</v>
      </c>
      <c r="E196">
        <v>3.7572399999999999</v>
      </c>
      <c r="F196">
        <v>3.7572399999999999</v>
      </c>
      <c r="G196">
        <v>15451000</v>
      </c>
    </row>
    <row r="197" spans="1:7" x14ac:dyDescent="0.25">
      <c r="A197" s="2">
        <v>42418</v>
      </c>
      <c r="B197" s="1" t="s">
        <v>1431</v>
      </c>
      <c r="C197">
        <v>4.7705700000000002</v>
      </c>
      <c r="D197">
        <v>3.4208799999999999</v>
      </c>
      <c r="E197">
        <v>4.3991300000000004</v>
      </c>
      <c r="F197">
        <v>4.3991300000000004</v>
      </c>
      <c r="G197">
        <v>17054000</v>
      </c>
    </row>
    <row r="198" spans="1:7" x14ac:dyDescent="0.25">
      <c r="A198" s="2">
        <v>42419</v>
      </c>
      <c r="B198" s="1" t="s">
        <v>1432</v>
      </c>
      <c r="C198">
        <v>4.7932199999999998</v>
      </c>
      <c r="D198">
        <v>4.2746899999999997</v>
      </c>
      <c r="E198">
        <v>4.7378900000000002</v>
      </c>
      <c r="F198">
        <v>4.7378900000000002</v>
      </c>
      <c r="G198">
        <v>7666320</v>
      </c>
    </row>
    <row r="199" spans="1:7" x14ac:dyDescent="0.25">
      <c r="A199" s="2">
        <v>42420</v>
      </c>
      <c r="B199" s="1" t="s">
        <v>1433</v>
      </c>
      <c r="C199">
        <v>4.75406</v>
      </c>
      <c r="D199">
        <v>4.1270699999999998</v>
      </c>
      <c r="E199">
        <v>4.3413300000000001</v>
      </c>
      <c r="F199">
        <v>4.3413300000000001</v>
      </c>
      <c r="G199">
        <v>8631090</v>
      </c>
    </row>
    <row r="200" spans="1:7" x14ac:dyDescent="0.25">
      <c r="A200" s="2">
        <v>42421</v>
      </c>
      <c r="B200" s="1" t="s">
        <v>1434</v>
      </c>
      <c r="C200">
        <v>4.7115099999999996</v>
      </c>
      <c r="D200">
        <v>4.2276100000000003</v>
      </c>
      <c r="E200">
        <v>4.6536200000000001</v>
      </c>
      <c r="F200">
        <v>4.6536200000000001</v>
      </c>
      <c r="G200">
        <v>6413550</v>
      </c>
    </row>
    <row r="201" spans="1:7" x14ac:dyDescent="0.25">
      <c r="A201" s="2">
        <v>42422</v>
      </c>
      <c r="B201" s="1" t="s">
        <v>1435</v>
      </c>
      <c r="C201">
        <v>5.6457100000000002</v>
      </c>
      <c r="D201">
        <v>4.6352500000000001</v>
      </c>
      <c r="E201">
        <v>5.6165000000000003</v>
      </c>
      <c r="F201">
        <v>5.6165000000000003</v>
      </c>
      <c r="G201">
        <v>15056200</v>
      </c>
    </row>
    <row r="202" spans="1:7" x14ac:dyDescent="0.25">
      <c r="A202" s="2">
        <v>42423</v>
      </c>
      <c r="B202" s="1" t="s">
        <v>1436</v>
      </c>
      <c r="C202">
        <v>5.9476399999999998</v>
      </c>
      <c r="D202">
        <v>5.3878199999999996</v>
      </c>
      <c r="E202">
        <v>5.5862100000000003</v>
      </c>
      <c r="F202">
        <v>5.5862100000000003</v>
      </c>
      <c r="G202">
        <v>13380600</v>
      </c>
    </row>
    <row r="203" spans="1:7" x14ac:dyDescent="0.25">
      <c r="A203" s="2">
        <v>42424</v>
      </c>
      <c r="B203" s="1" t="s">
        <v>1437</v>
      </c>
      <c r="C203">
        <v>6.2364699999999997</v>
      </c>
      <c r="D203">
        <v>5.5092499999999998</v>
      </c>
      <c r="E203">
        <v>6.2364699999999997</v>
      </c>
      <c r="F203">
        <v>6.2364699999999997</v>
      </c>
      <c r="G203">
        <v>11426500</v>
      </c>
    </row>
    <row r="204" spans="1:7" x14ac:dyDescent="0.25">
      <c r="A204" s="2">
        <v>42425</v>
      </c>
      <c r="B204" s="1" t="s">
        <v>1438</v>
      </c>
      <c r="C204">
        <v>6.6474099999999998</v>
      </c>
      <c r="D204">
        <v>5.55124</v>
      </c>
      <c r="E204">
        <v>6.1048</v>
      </c>
      <c r="F204">
        <v>6.1048</v>
      </c>
      <c r="G204">
        <v>21471800</v>
      </c>
    </row>
    <row r="205" spans="1:7" x14ac:dyDescent="0.25">
      <c r="A205" s="2">
        <v>42426</v>
      </c>
      <c r="B205" s="1" t="s">
        <v>1439</v>
      </c>
      <c r="C205">
        <v>6.2687499999999998</v>
      </c>
      <c r="D205">
        <v>5.7390499999999998</v>
      </c>
      <c r="E205">
        <v>5.9216699999999998</v>
      </c>
      <c r="F205">
        <v>5.9216699999999998</v>
      </c>
      <c r="G205">
        <v>9526860</v>
      </c>
    </row>
    <row r="206" spans="1:7" x14ac:dyDescent="0.25">
      <c r="A206" s="2">
        <v>42427</v>
      </c>
      <c r="B206" s="1" t="s">
        <v>1440</v>
      </c>
      <c r="C206">
        <v>6.5269199999999996</v>
      </c>
      <c r="D206">
        <v>5.9205199999999998</v>
      </c>
      <c r="E206">
        <v>6.4258600000000001</v>
      </c>
      <c r="F206">
        <v>6.4258600000000001</v>
      </c>
      <c r="G206">
        <v>8903210</v>
      </c>
    </row>
    <row r="207" spans="1:7" x14ac:dyDescent="0.25">
      <c r="A207" s="2">
        <v>42428</v>
      </c>
      <c r="B207" s="1" t="s">
        <v>1441</v>
      </c>
      <c r="C207">
        <v>6.6193400000000002</v>
      </c>
      <c r="D207">
        <v>6.2383699999999997</v>
      </c>
      <c r="E207">
        <v>6.46835</v>
      </c>
      <c r="F207">
        <v>6.46835</v>
      </c>
      <c r="G207">
        <v>9851660</v>
      </c>
    </row>
    <row r="208" spans="1:7" x14ac:dyDescent="0.25">
      <c r="A208" s="2">
        <v>42429</v>
      </c>
      <c r="B208" s="1" t="s">
        <v>1442</v>
      </c>
      <c r="C208">
        <v>6.6145100000000001</v>
      </c>
      <c r="D208">
        <v>6.0542899999999999</v>
      </c>
      <c r="E208">
        <v>6.3369900000000001</v>
      </c>
      <c r="F208">
        <v>6.3369900000000001</v>
      </c>
      <c r="G208">
        <v>7648020</v>
      </c>
    </row>
    <row r="209" spans="1:7" x14ac:dyDescent="0.25">
      <c r="A209" s="2">
        <v>42430</v>
      </c>
      <c r="B209" s="1" t="s">
        <v>1443</v>
      </c>
      <c r="C209">
        <v>7.9086400000000001</v>
      </c>
      <c r="D209">
        <v>6.3088499999999996</v>
      </c>
      <c r="E209">
        <v>7.6536900000000001</v>
      </c>
      <c r="F209">
        <v>7.6536900000000001</v>
      </c>
      <c r="G209">
        <v>23098100</v>
      </c>
    </row>
    <row r="210" spans="1:7" x14ac:dyDescent="0.25">
      <c r="A210" s="2">
        <v>42431</v>
      </c>
      <c r="B210" s="1" t="s">
        <v>1444</v>
      </c>
      <c r="C210">
        <v>8.7534600000000005</v>
      </c>
      <c r="D210">
        <v>7.3712999999999997</v>
      </c>
      <c r="E210">
        <v>8.4653899999999993</v>
      </c>
      <c r="F210">
        <v>8.4653899999999993</v>
      </c>
      <c r="G210">
        <v>29130200</v>
      </c>
    </row>
    <row r="211" spans="1:7" x14ac:dyDescent="0.25">
      <c r="A211" s="2">
        <v>42432</v>
      </c>
      <c r="B211" s="1" t="s">
        <v>1445</v>
      </c>
      <c r="C211">
        <v>10.0974</v>
      </c>
      <c r="D211">
        <v>8.3320299999999996</v>
      </c>
      <c r="E211">
        <v>9.2941500000000001</v>
      </c>
      <c r="F211">
        <v>9.2941500000000001</v>
      </c>
      <c r="G211">
        <v>40314900</v>
      </c>
    </row>
    <row r="212" spans="1:7" x14ac:dyDescent="0.25">
      <c r="A212" s="2">
        <v>42433</v>
      </c>
      <c r="B212" s="1" t="s">
        <v>1446</v>
      </c>
      <c r="C212">
        <v>10.406000000000001</v>
      </c>
      <c r="D212">
        <v>8.4794199999999993</v>
      </c>
      <c r="E212">
        <v>10.406000000000001</v>
      </c>
      <c r="F212">
        <v>10.406000000000001</v>
      </c>
      <c r="G212">
        <v>35520100</v>
      </c>
    </row>
    <row r="213" spans="1:7" x14ac:dyDescent="0.25">
      <c r="A213" s="2">
        <v>42434</v>
      </c>
      <c r="B213" s="1" t="s">
        <v>1447</v>
      </c>
      <c r="C213">
        <v>12.273999999999999</v>
      </c>
      <c r="D213">
        <v>9.9728999999999992</v>
      </c>
      <c r="E213">
        <v>11.0037</v>
      </c>
      <c r="F213">
        <v>11.0037</v>
      </c>
      <c r="G213">
        <v>56439600</v>
      </c>
    </row>
    <row r="214" spans="1:7" x14ac:dyDescent="0.25">
      <c r="A214" s="2">
        <v>42435</v>
      </c>
      <c r="B214" s="1" t="s">
        <v>1448</v>
      </c>
      <c r="C214">
        <v>11.836</v>
      </c>
      <c r="D214">
        <v>9.9936100000000003</v>
      </c>
      <c r="E214">
        <v>11.382899999999999</v>
      </c>
      <c r="F214">
        <v>11.382899999999999</v>
      </c>
      <c r="G214">
        <v>39112000</v>
      </c>
    </row>
    <row r="215" spans="1:7" x14ac:dyDescent="0.25">
      <c r="A215" s="2">
        <v>42436</v>
      </c>
      <c r="B215" s="1" t="s">
        <v>1449</v>
      </c>
      <c r="C215">
        <v>11.651899999999999</v>
      </c>
      <c r="D215">
        <v>9.3094900000000003</v>
      </c>
      <c r="E215">
        <v>9.5526300000000006</v>
      </c>
      <c r="F215">
        <v>9.5526300000000006</v>
      </c>
      <c r="G215">
        <v>34085100</v>
      </c>
    </row>
    <row r="216" spans="1:7" x14ac:dyDescent="0.25">
      <c r="A216" s="2">
        <v>42437</v>
      </c>
      <c r="B216" s="1" t="s">
        <v>1450</v>
      </c>
      <c r="C216">
        <v>10.166399999999999</v>
      </c>
      <c r="D216">
        <v>8.8157700000000006</v>
      </c>
      <c r="E216">
        <v>9.8472100000000005</v>
      </c>
      <c r="F216">
        <v>9.8472100000000005</v>
      </c>
      <c r="G216">
        <v>25524300</v>
      </c>
    </row>
    <row r="217" spans="1:7" x14ac:dyDescent="0.25">
      <c r="A217" s="2">
        <v>42438</v>
      </c>
      <c r="B217" s="1" t="s">
        <v>1451</v>
      </c>
      <c r="C217">
        <v>12.0547</v>
      </c>
      <c r="D217">
        <v>9.6709899999999998</v>
      </c>
      <c r="E217">
        <v>11.898</v>
      </c>
      <c r="F217">
        <v>11.898</v>
      </c>
      <c r="G217">
        <v>27540500</v>
      </c>
    </row>
    <row r="218" spans="1:7" x14ac:dyDescent="0.25">
      <c r="A218" s="2">
        <v>42439</v>
      </c>
      <c r="B218" s="1" t="s">
        <v>1452</v>
      </c>
      <c r="C218">
        <v>12.2393</v>
      </c>
      <c r="D218">
        <v>10.991099999999999</v>
      </c>
      <c r="E218">
        <v>11.305</v>
      </c>
      <c r="F218">
        <v>11.305</v>
      </c>
      <c r="G218">
        <v>26851500</v>
      </c>
    </row>
    <row r="219" spans="1:7" x14ac:dyDescent="0.25">
      <c r="A219" s="2">
        <v>42440</v>
      </c>
      <c r="B219" s="1" t="s">
        <v>1453</v>
      </c>
      <c r="C219">
        <v>11.5999</v>
      </c>
      <c r="D219">
        <v>10.393700000000001</v>
      </c>
      <c r="E219">
        <v>11.082800000000001</v>
      </c>
      <c r="F219">
        <v>11.082800000000001</v>
      </c>
      <c r="G219">
        <v>21002700</v>
      </c>
    </row>
    <row r="220" spans="1:7" x14ac:dyDescent="0.25">
      <c r="A220" s="2">
        <v>42441</v>
      </c>
      <c r="B220" s="1" t="s">
        <v>1454</v>
      </c>
      <c r="C220">
        <v>13.533300000000001</v>
      </c>
      <c r="D220">
        <v>11.0877</v>
      </c>
      <c r="E220">
        <v>13.533300000000001</v>
      </c>
      <c r="F220">
        <v>13.533300000000001</v>
      </c>
      <c r="G220">
        <v>48957300</v>
      </c>
    </row>
    <row r="221" spans="1:7" x14ac:dyDescent="0.25">
      <c r="A221" s="2">
        <v>42442</v>
      </c>
      <c r="B221" s="1" t="s">
        <v>1455</v>
      </c>
      <c r="C221">
        <v>15.257099999999999</v>
      </c>
      <c r="D221">
        <v>13.4674</v>
      </c>
      <c r="E221">
        <v>14.475</v>
      </c>
      <c r="F221">
        <v>14.475</v>
      </c>
      <c r="G221">
        <v>43915100</v>
      </c>
    </row>
    <row r="222" spans="1:7" x14ac:dyDescent="0.25">
      <c r="A222" s="2">
        <v>42443</v>
      </c>
      <c r="B222" s="1" t="s">
        <v>1456</v>
      </c>
      <c r="C222">
        <v>15.013</v>
      </c>
      <c r="D222">
        <v>11.582100000000001</v>
      </c>
      <c r="E222">
        <v>12.4526</v>
      </c>
      <c r="F222">
        <v>12.4526</v>
      </c>
      <c r="G222">
        <v>58385100</v>
      </c>
    </row>
    <row r="223" spans="1:7" x14ac:dyDescent="0.25">
      <c r="A223" s="2">
        <v>42444</v>
      </c>
      <c r="B223" s="1" t="s">
        <v>1457</v>
      </c>
      <c r="C223">
        <v>13.197800000000001</v>
      </c>
      <c r="D223">
        <v>12.046799999999999</v>
      </c>
      <c r="E223">
        <v>13.01</v>
      </c>
      <c r="F223">
        <v>13.01</v>
      </c>
      <c r="G223">
        <v>28404500</v>
      </c>
    </row>
    <row r="224" spans="1:7" x14ac:dyDescent="0.25">
      <c r="A224" s="2">
        <v>42445</v>
      </c>
      <c r="B224" s="1" t="s">
        <v>1458</v>
      </c>
      <c r="C224">
        <v>13.730700000000001</v>
      </c>
      <c r="D224">
        <v>12.4954</v>
      </c>
      <c r="E224">
        <v>12.520899999999999</v>
      </c>
      <c r="F224">
        <v>12.520899999999999</v>
      </c>
      <c r="G224">
        <v>24335500</v>
      </c>
    </row>
    <row r="225" spans="1:7" x14ac:dyDescent="0.25">
      <c r="A225" s="2">
        <v>42446</v>
      </c>
      <c r="B225" s="1" t="s">
        <v>1459</v>
      </c>
      <c r="C225">
        <v>12.6435</v>
      </c>
      <c r="D225">
        <v>10.442600000000001</v>
      </c>
      <c r="E225">
        <v>11.0815</v>
      </c>
      <c r="F225">
        <v>11.0815</v>
      </c>
      <c r="G225">
        <v>41650600</v>
      </c>
    </row>
    <row r="226" spans="1:7" x14ac:dyDescent="0.25">
      <c r="A226" s="2">
        <v>42447</v>
      </c>
      <c r="B226" s="1" t="s">
        <v>1460</v>
      </c>
      <c r="C226">
        <v>11.178800000000001</v>
      </c>
      <c r="D226">
        <v>8.5245200000000008</v>
      </c>
      <c r="E226">
        <v>10.998100000000001</v>
      </c>
      <c r="F226">
        <v>10.998100000000001</v>
      </c>
      <c r="G226">
        <v>53956800</v>
      </c>
    </row>
    <row r="227" spans="1:7" x14ac:dyDescent="0.25">
      <c r="A227" s="2">
        <v>42448</v>
      </c>
      <c r="B227" s="1" t="s">
        <v>1461</v>
      </c>
      <c r="C227">
        <v>11.2037</v>
      </c>
      <c r="D227">
        <v>9.7766300000000008</v>
      </c>
      <c r="E227">
        <v>10.5307</v>
      </c>
      <c r="F227">
        <v>10.5307</v>
      </c>
      <c r="G227">
        <v>26735700</v>
      </c>
    </row>
    <row r="228" spans="1:7" x14ac:dyDescent="0.25">
      <c r="A228" s="2">
        <v>42449</v>
      </c>
      <c r="B228" s="1" t="s">
        <v>1462</v>
      </c>
      <c r="C228">
        <v>10.9038</v>
      </c>
      <c r="D228">
        <v>9.5703999999999994</v>
      </c>
      <c r="E228">
        <v>10.319800000000001</v>
      </c>
      <c r="F228">
        <v>10.319800000000001</v>
      </c>
      <c r="G228">
        <v>17651100</v>
      </c>
    </row>
    <row r="229" spans="1:7" x14ac:dyDescent="0.25">
      <c r="A229" s="2">
        <v>42450</v>
      </c>
      <c r="B229" s="1" t="s">
        <v>1463</v>
      </c>
      <c r="C229">
        <v>12.014900000000001</v>
      </c>
      <c r="D229">
        <v>10.1616</v>
      </c>
      <c r="E229">
        <v>11.864100000000001</v>
      </c>
      <c r="F229">
        <v>11.864100000000001</v>
      </c>
      <c r="G229">
        <v>28572600</v>
      </c>
    </row>
    <row r="230" spans="1:7" x14ac:dyDescent="0.25">
      <c r="A230" s="2">
        <v>42451</v>
      </c>
      <c r="B230" s="1" t="s">
        <v>1464</v>
      </c>
      <c r="C230">
        <v>12.0252</v>
      </c>
      <c r="D230">
        <v>11.177</v>
      </c>
      <c r="E230">
        <v>11.274800000000001</v>
      </c>
      <c r="F230">
        <v>11.274800000000001</v>
      </c>
      <c r="G230">
        <v>19730300</v>
      </c>
    </row>
    <row r="231" spans="1:7" x14ac:dyDescent="0.25">
      <c r="A231" s="2">
        <v>42452</v>
      </c>
      <c r="B231" s="1" t="s">
        <v>1465</v>
      </c>
      <c r="C231">
        <v>12.432600000000001</v>
      </c>
      <c r="D231">
        <v>11.2371</v>
      </c>
      <c r="E231">
        <v>12.416700000000001</v>
      </c>
      <c r="F231">
        <v>12.416700000000001</v>
      </c>
      <c r="G231">
        <v>19353200</v>
      </c>
    </row>
    <row r="232" spans="1:7" x14ac:dyDescent="0.25">
      <c r="A232" s="2">
        <v>42453</v>
      </c>
      <c r="B232" s="1" t="s">
        <v>1466</v>
      </c>
      <c r="C232">
        <v>12.5016</v>
      </c>
      <c r="D232">
        <v>10.8035</v>
      </c>
      <c r="E232">
        <v>11.234999999999999</v>
      </c>
      <c r="F232">
        <v>11.234999999999999</v>
      </c>
      <c r="G232">
        <v>26081800</v>
      </c>
    </row>
    <row r="233" spans="1:7" x14ac:dyDescent="0.25">
      <c r="A233" s="2">
        <v>42454</v>
      </c>
      <c r="B233" s="1" t="s">
        <v>1467</v>
      </c>
      <c r="C233">
        <v>11.3729</v>
      </c>
      <c r="D233">
        <v>10.527200000000001</v>
      </c>
      <c r="E233">
        <v>10.7432</v>
      </c>
      <c r="F233">
        <v>10.7432</v>
      </c>
      <c r="G233">
        <v>13782000</v>
      </c>
    </row>
    <row r="234" spans="1:7" x14ac:dyDescent="0.25">
      <c r="A234" s="2">
        <v>42455</v>
      </c>
      <c r="B234" s="1" t="s">
        <v>1468</v>
      </c>
      <c r="C234">
        <v>11.1808</v>
      </c>
      <c r="D234">
        <v>10.5892</v>
      </c>
      <c r="E234">
        <v>10.974</v>
      </c>
      <c r="F234">
        <v>10.974</v>
      </c>
      <c r="G234">
        <v>9425480</v>
      </c>
    </row>
    <row r="235" spans="1:7" x14ac:dyDescent="0.25">
      <c r="A235" s="2">
        <v>42456</v>
      </c>
      <c r="B235" s="1" t="s">
        <v>1469</v>
      </c>
      <c r="C235">
        <v>11.0542</v>
      </c>
      <c r="D235">
        <v>10.1121</v>
      </c>
      <c r="E235">
        <v>10.4192</v>
      </c>
      <c r="F235">
        <v>10.4192</v>
      </c>
      <c r="G235">
        <v>16744800</v>
      </c>
    </row>
    <row r="236" spans="1:7" x14ac:dyDescent="0.25">
      <c r="A236" s="2">
        <v>42457</v>
      </c>
      <c r="B236" s="1" t="s">
        <v>1470</v>
      </c>
      <c r="C236">
        <v>11.8613</v>
      </c>
      <c r="D236">
        <v>10.407500000000001</v>
      </c>
      <c r="E236">
        <v>11.6656</v>
      </c>
      <c r="F236">
        <v>11.6656</v>
      </c>
      <c r="G236">
        <v>23188300</v>
      </c>
    </row>
    <row r="237" spans="1:7" x14ac:dyDescent="0.25">
      <c r="A237" s="2">
        <v>42458</v>
      </c>
      <c r="B237" s="1" t="s">
        <v>1471</v>
      </c>
      <c r="C237">
        <v>11.913600000000001</v>
      </c>
      <c r="D237">
        <v>11.3498</v>
      </c>
      <c r="E237">
        <v>11.6564</v>
      </c>
      <c r="F237">
        <v>11.6564</v>
      </c>
      <c r="G237">
        <v>17684200</v>
      </c>
    </row>
    <row r="238" spans="1:7" x14ac:dyDescent="0.25">
      <c r="A238" s="2">
        <v>42459</v>
      </c>
      <c r="B238" s="1" t="s">
        <v>1472</v>
      </c>
      <c r="C238">
        <v>12.1785</v>
      </c>
      <c r="D238">
        <v>11.469200000000001</v>
      </c>
      <c r="E238">
        <v>11.9529</v>
      </c>
      <c r="F238">
        <v>11.9529</v>
      </c>
      <c r="G238">
        <v>19351200</v>
      </c>
    </row>
    <row r="239" spans="1:7" x14ac:dyDescent="0.25">
      <c r="A239" s="2">
        <v>42460</v>
      </c>
      <c r="B239" s="1" t="s">
        <v>1473</v>
      </c>
      <c r="C239">
        <v>12.011900000000001</v>
      </c>
      <c r="D239">
        <v>11.3157</v>
      </c>
      <c r="E239">
        <v>11.403499999999999</v>
      </c>
      <c r="F239">
        <v>11.403499999999999</v>
      </c>
      <c r="G239">
        <v>14966700</v>
      </c>
    </row>
    <row r="240" spans="1:7" x14ac:dyDescent="0.25">
      <c r="A240" s="2">
        <v>42461</v>
      </c>
      <c r="B240" s="1" t="s">
        <v>1474</v>
      </c>
      <c r="C240">
        <v>11.8504</v>
      </c>
      <c r="D240">
        <v>11.400600000000001</v>
      </c>
      <c r="E240">
        <v>11.663600000000001</v>
      </c>
      <c r="F240">
        <v>11.663600000000001</v>
      </c>
      <c r="G240">
        <v>11373100</v>
      </c>
    </row>
    <row r="241" spans="1:7" x14ac:dyDescent="0.25">
      <c r="A241" s="2">
        <v>42462</v>
      </c>
      <c r="B241" s="1" t="s">
        <v>1475</v>
      </c>
      <c r="C241">
        <v>11.688800000000001</v>
      </c>
      <c r="D241">
        <v>11.3988</v>
      </c>
      <c r="E241">
        <v>11.5989</v>
      </c>
      <c r="F241">
        <v>11.5989</v>
      </c>
      <c r="G241">
        <v>8682620</v>
      </c>
    </row>
    <row r="242" spans="1:7" x14ac:dyDescent="0.25">
      <c r="A242" s="2">
        <v>42463</v>
      </c>
      <c r="B242" s="1" t="s">
        <v>1476</v>
      </c>
      <c r="C242">
        <v>11.7064</v>
      </c>
      <c r="D242">
        <v>11.508699999999999</v>
      </c>
      <c r="E242">
        <v>11.6183</v>
      </c>
      <c r="F242">
        <v>11.6183</v>
      </c>
      <c r="G242">
        <v>5580550</v>
      </c>
    </row>
    <row r="243" spans="1:7" x14ac:dyDescent="0.25">
      <c r="A243" s="2">
        <v>42464</v>
      </c>
      <c r="B243" s="1" t="s">
        <v>1477</v>
      </c>
      <c r="C243">
        <v>11.6158</v>
      </c>
      <c r="D243">
        <v>11.016299999999999</v>
      </c>
      <c r="E243">
        <v>11.157299999999999</v>
      </c>
      <c r="F243">
        <v>11.157299999999999</v>
      </c>
      <c r="G243">
        <v>9599070</v>
      </c>
    </row>
    <row r="244" spans="1:7" x14ac:dyDescent="0.25">
      <c r="A244" s="2">
        <v>42465</v>
      </c>
      <c r="B244" s="1" t="s">
        <v>1478</v>
      </c>
      <c r="C244">
        <v>11.2125</v>
      </c>
      <c r="D244">
        <v>10.1347</v>
      </c>
      <c r="E244">
        <v>10.4381</v>
      </c>
      <c r="F244">
        <v>10.4381</v>
      </c>
      <c r="G244">
        <v>20557300</v>
      </c>
    </row>
    <row r="245" spans="1:7" x14ac:dyDescent="0.25">
      <c r="A245" s="2">
        <v>42466</v>
      </c>
      <c r="B245" s="1" t="s">
        <v>1479</v>
      </c>
      <c r="C245">
        <v>10.97</v>
      </c>
      <c r="D245">
        <v>10.2773</v>
      </c>
      <c r="E245">
        <v>10.6854</v>
      </c>
      <c r="F245">
        <v>10.6854</v>
      </c>
      <c r="G245">
        <v>16997100</v>
      </c>
    </row>
    <row r="246" spans="1:7" x14ac:dyDescent="0.25">
      <c r="A246" s="2">
        <v>42467</v>
      </c>
      <c r="B246" s="1" t="s">
        <v>1480</v>
      </c>
      <c r="C246">
        <v>10.809699999999999</v>
      </c>
      <c r="D246">
        <v>9.9536300000000004</v>
      </c>
      <c r="E246">
        <v>10.069699999999999</v>
      </c>
      <c r="F246">
        <v>10.069699999999999</v>
      </c>
      <c r="G246">
        <v>13464500</v>
      </c>
    </row>
    <row r="247" spans="1:7" x14ac:dyDescent="0.25">
      <c r="A247" s="2">
        <v>42468</v>
      </c>
      <c r="B247" s="1" t="s">
        <v>1481</v>
      </c>
      <c r="C247">
        <v>10.387499999999999</v>
      </c>
      <c r="D247">
        <v>9.6555800000000005</v>
      </c>
      <c r="E247">
        <v>9.7195900000000002</v>
      </c>
      <c r="F247">
        <v>9.7195900000000002</v>
      </c>
      <c r="G247">
        <v>14660600</v>
      </c>
    </row>
    <row r="248" spans="1:7" x14ac:dyDescent="0.25">
      <c r="A248" s="2">
        <v>42469</v>
      </c>
      <c r="B248" s="1" t="s">
        <v>1482</v>
      </c>
      <c r="C248">
        <v>10.088900000000001</v>
      </c>
      <c r="D248">
        <v>9.0681399999999996</v>
      </c>
      <c r="E248">
        <v>9.15062</v>
      </c>
      <c r="F248">
        <v>9.15062</v>
      </c>
      <c r="G248">
        <v>16194800</v>
      </c>
    </row>
    <row r="249" spans="1:7" x14ac:dyDescent="0.25">
      <c r="A249" s="2">
        <v>42470</v>
      </c>
      <c r="B249" s="1" t="s">
        <v>1483</v>
      </c>
      <c r="C249">
        <v>9.2247199999999996</v>
      </c>
      <c r="D249">
        <v>7.4556399999999998</v>
      </c>
      <c r="E249">
        <v>8.9363399999999995</v>
      </c>
      <c r="F249">
        <v>8.9363399999999995</v>
      </c>
      <c r="G249">
        <v>42613400</v>
      </c>
    </row>
    <row r="250" spans="1:7" x14ac:dyDescent="0.25">
      <c r="A250" s="2">
        <v>42471</v>
      </c>
      <c r="B250" s="1" t="s">
        <v>1484</v>
      </c>
      <c r="C250">
        <v>8.9466400000000004</v>
      </c>
      <c r="D250">
        <v>8.0031800000000004</v>
      </c>
      <c r="E250">
        <v>8.6437899999999992</v>
      </c>
      <c r="F250">
        <v>8.6437899999999992</v>
      </c>
      <c r="G250">
        <v>15138100</v>
      </c>
    </row>
    <row r="251" spans="1:7" x14ac:dyDescent="0.25">
      <c r="A251" s="2">
        <v>42472</v>
      </c>
      <c r="B251" s="1" t="s">
        <v>1485</v>
      </c>
      <c r="C251">
        <v>8.6394699999999993</v>
      </c>
      <c r="D251">
        <v>7.1541600000000001</v>
      </c>
      <c r="E251">
        <v>7.44231</v>
      </c>
      <c r="F251">
        <v>7.44231</v>
      </c>
      <c r="G251">
        <v>23190100</v>
      </c>
    </row>
    <row r="252" spans="1:7" x14ac:dyDescent="0.25">
      <c r="A252" s="2">
        <v>42473</v>
      </c>
      <c r="B252" s="1" t="s">
        <v>1486</v>
      </c>
      <c r="C252">
        <v>8.7197700000000005</v>
      </c>
      <c r="D252">
        <v>7.0692199999999996</v>
      </c>
      <c r="E252">
        <v>8.0444200000000006</v>
      </c>
      <c r="F252">
        <v>8.0444200000000006</v>
      </c>
      <c r="G252">
        <v>31403300</v>
      </c>
    </row>
    <row r="253" spans="1:7" x14ac:dyDescent="0.25">
      <c r="A253" s="2">
        <v>42474</v>
      </c>
      <c r="B253" s="1" t="s">
        <v>1487</v>
      </c>
      <c r="C253">
        <v>8.7570399999999999</v>
      </c>
      <c r="D253">
        <v>8.0215200000000006</v>
      </c>
      <c r="E253">
        <v>8.3872400000000003</v>
      </c>
      <c r="F253">
        <v>8.3872400000000003</v>
      </c>
      <c r="G253">
        <v>13590700</v>
      </c>
    </row>
    <row r="254" spans="1:7" x14ac:dyDescent="0.25">
      <c r="A254" s="2">
        <v>42475</v>
      </c>
      <c r="B254" s="1" t="s">
        <v>1488</v>
      </c>
      <c r="C254">
        <v>8.6161999999999992</v>
      </c>
      <c r="D254">
        <v>8.0973299999999995</v>
      </c>
      <c r="E254">
        <v>8.2427799999999998</v>
      </c>
      <c r="F254">
        <v>8.2427799999999998</v>
      </c>
      <c r="G254">
        <v>12179000</v>
      </c>
    </row>
    <row r="255" spans="1:7" x14ac:dyDescent="0.25">
      <c r="A255" s="2">
        <v>42476</v>
      </c>
      <c r="B255" s="1" t="s">
        <v>1489</v>
      </c>
      <c r="C255">
        <v>8.6497600000000006</v>
      </c>
      <c r="D255">
        <v>8.1144400000000001</v>
      </c>
      <c r="E255">
        <v>8.6095000000000006</v>
      </c>
      <c r="F255">
        <v>8.6095000000000006</v>
      </c>
      <c r="G255">
        <v>9888460</v>
      </c>
    </row>
    <row r="256" spans="1:7" x14ac:dyDescent="0.25">
      <c r="A256" s="2">
        <v>42477</v>
      </c>
      <c r="B256" s="1" t="s">
        <v>1490</v>
      </c>
      <c r="C256">
        <v>9.702</v>
      </c>
      <c r="D256">
        <v>8.5607799999999994</v>
      </c>
      <c r="E256">
        <v>9.3091000000000008</v>
      </c>
      <c r="F256">
        <v>9.3091000000000008</v>
      </c>
      <c r="G256">
        <v>24619600</v>
      </c>
    </row>
    <row r="257" spans="1:7" x14ac:dyDescent="0.25">
      <c r="A257" s="2">
        <v>42478</v>
      </c>
      <c r="B257" s="1" t="s">
        <v>1491</v>
      </c>
      <c r="C257">
        <v>9.5066600000000001</v>
      </c>
      <c r="D257">
        <v>8.4968699999999995</v>
      </c>
      <c r="E257">
        <v>9.0359999999999996</v>
      </c>
      <c r="F257">
        <v>9.0359999999999996</v>
      </c>
      <c r="G257">
        <v>21084100</v>
      </c>
    </row>
    <row r="258" spans="1:7" x14ac:dyDescent="0.25">
      <c r="A258" s="2">
        <v>42479</v>
      </c>
      <c r="B258" s="1" t="s">
        <v>1492</v>
      </c>
      <c r="C258">
        <v>9.3062400000000007</v>
      </c>
      <c r="D258">
        <v>8.5954599999999992</v>
      </c>
      <c r="E258">
        <v>8.7148800000000008</v>
      </c>
      <c r="F258">
        <v>8.7148800000000008</v>
      </c>
      <c r="G258">
        <v>12899100</v>
      </c>
    </row>
    <row r="259" spans="1:7" x14ac:dyDescent="0.25">
      <c r="A259" s="2">
        <v>42480</v>
      </c>
      <c r="B259" s="1" t="s">
        <v>1493</v>
      </c>
      <c r="C259">
        <v>8.8253900000000005</v>
      </c>
      <c r="D259">
        <v>8.3137600000000003</v>
      </c>
      <c r="E259">
        <v>8.4657900000000001</v>
      </c>
      <c r="F259">
        <v>8.4657900000000001</v>
      </c>
      <c r="G259">
        <v>15634700</v>
      </c>
    </row>
    <row r="260" spans="1:7" x14ac:dyDescent="0.25">
      <c r="A260" s="2">
        <v>42481</v>
      </c>
      <c r="B260" s="1" t="s">
        <v>1494</v>
      </c>
      <c r="C260">
        <v>8.7218300000000006</v>
      </c>
      <c r="D260">
        <v>7.9622200000000003</v>
      </c>
      <c r="E260">
        <v>8.1021699999999992</v>
      </c>
      <c r="F260">
        <v>8.1021699999999992</v>
      </c>
      <c r="G260">
        <v>13355400</v>
      </c>
    </row>
    <row r="261" spans="1:7" x14ac:dyDescent="0.25">
      <c r="A261" s="2">
        <v>42482</v>
      </c>
      <c r="B261" s="1" t="s">
        <v>1495</v>
      </c>
      <c r="C261">
        <v>8.2723200000000006</v>
      </c>
      <c r="D261">
        <v>7.6684799999999997</v>
      </c>
      <c r="E261">
        <v>7.8212599999999997</v>
      </c>
      <c r="F261">
        <v>7.8212599999999997</v>
      </c>
      <c r="G261">
        <v>13309300</v>
      </c>
    </row>
    <row r="262" spans="1:7" x14ac:dyDescent="0.25">
      <c r="A262" s="2">
        <v>42483</v>
      </c>
      <c r="B262" s="1" t="s">
        <v>1496</v>
      </c>
      <c r="C262">
        <v>8.5529299999999999</v>
      </c>
      <c r="D262">
        <v>7.7377399999999996</v>
      </c>
      <c r="E262">
        <v>8.2947900000000008</v>
      </c>
      <c r="F262">
        <v>8.2947900000000008</v>
      </c>
      <c r="G262">
        <v>14565200</v>
      </c>
    </row>
    <row r="263" spans="1:7" x14ac:dyDescent="0.25">
      <c r="A263" s="2">
        <v>42484</v>
      </c>
      <c r="B263" s="1" t="s">
        <v>1497</v>
      </c>
      <c r="C263">
        <v>8.4739699999999996</v>
      </c>
      <c r="D263">
        <v>7.9598100000000001</v>
      </c>
      <c r="E263">
        <v>8.0013500000000004</v>
      </c>
      <c r="F263">
        <v>8.0013500000000004</v>
      </c>
      <c r="G263">
        <v>10786400</v>
      </c>
    </row>
    <row r="264" spans="1:7" x14ac:dyDescent="0.25">
      <c r="A264" s="2">
        <v>42485</v>
      </c>
      <c r="B264" s="1" t="s">
        <v>1498</v>
      </c>
      <c r="C264">
        <v>8.0945999999999998</v>
      </c>
      <c r="D264">
        <v>7.23651</v>
      </c>
      <c r="E264">
        <v>7.5543399999999998</v>
      </c>
      <c r="F264">
        <v>7.5543399999999998</v>
      </c>
      <c r="G264">
        <v>18239900</v>
      </c>
    </row>
    <row r="265" spans="1:7" x14ac:dyDescent="0.25">
      <c r="A265" s="2">
        <v>42486</v>
      </c>
      <c r="B265" s="1" t="s">
        <v>1499</v>
      </c>
      <c r="C265">
        <v>7.5518200000000002</v>
      </c>
      <c r="D265">
        <v>7.05898</v>
      </c>
      <c r="E265">
        <v>7.3970399999999996</v>
      </c>
      <c r="F265">
        <v>7.3970399999999996</v>
      </c>
      <c r="G265">
        <v>17667300</v>
      </c>
    </row>
    <row r="266" spans="1:7" x14ac:dyDescent="0.25">
      <c r="A266" s="2">
        <v>42487</v>
      </c>
      <c r="B266" s="1" t="s">
        <v>1500</v>
      </c>
      <c r="C266">
        <v>7.96774</v>
      </c>
      <c r="D266">
        <v>7.3196899999999996</v>
      </c>
      <c r="E266">
        <v>7.75997</v>
      </c>
      <c r="F266">
        <v>7.75997</v>
      </c>
      <c r="G266">
        <v>19254500</v>
      </c>
    </row>
    <row r="267" spans="1:7" x14ac:dyDescent="0.25">
      <c r="A267" s="2">
        <v>42488</v>
      </c>
      <c r="B267" s="1" t="s">
        <v>1501</v>
      </c>
      <c r="C267">
        <v>7.9130700000000003</v>
      </c>
      <c r="D267">
        <v>7.1664000000000003</v>
      </c>
      <c r="E267">
        <v>7.1725300000000001</v>
      </c>
      <c r="F267">
        <v>7.1725300000000001</v>
      </c>
      <c r="G267">
        <v>11576000</v>
      </c>
    </row>
    <row r="268" spans="1:7" x14ac:dyDescent="0.25">
      <c r="A268" s="2">
        <v>42489</v>
      </c>
      <c r="B268" s="1" t="s">
        <v>1502</v>
      </c>
      <c r="C268">
        <v>7.7309599999999996</v>
      </c>
      <c r="D268">
        <v>7.1718900000000003</v>
      </c>
      <c r="E268">
        <v>7.4572900000000004</v>
      </c>
      <c r="F268">
        <v>7.4572900000000004</v>
      </c>
      <c r="G268">
        <v>8762080</v>
      </c>
    </row>
    <row r="269" spans="1:7" x14ac:dyDescent="0.25">
      <c r="A269" s="2">
        <v>42490</v>
      </c>
      <c r="B269" s="1" t="s">
        <v>1503</v>
      </c>
      <c r="C269">
        <v>9.3665000000000003</v>
      </c>
      <c r="D269">
        <v>7.4539099999999996</v>
      </c>
      <c r="E269">
        <v>8.8139800000000008</v>
      </c>
      <c r="F269">
        <v>8.8139800000000008</v>
      </c>
      <c r="G269">
        <v>36573300</v>
      </c>
    </row>
    <row r="270" spans="1:7" x14ac:dyDescent="0.25">
      <c r="A270" s="2">
        <v>42491</v>
      </c>
      <c r="B270" s="1" t="s">
        <v>1504</v>
      </c>
      <c r="C270">
        <v>9.0117799999999999</v>
      </c>
      <c r="D270">
        <v>8.4323599999999992</v>
      </c>
      <c r="E270">
        <v>8.8465000000000007</v>
      </c>
      <c r="F270">
        <v>8.8465000000000007</v>
      </c>
      <c r="G270">
        <v>16713800</v>
      </c>
    </row>
    <row r="271" spans="1:7" x14ac:dyDescent="0.25">
      <c r="A271" s="2">
        <v>42492</v>
      </c>
      <c r="B271" s="1" t="s">
        <v>1505</v>
      </c>
      <c r="C271">
        <v>10.3215</v>
      </c>
      <c r="D271">
        <v>8.8507200000000008</v>
      </c>
      <c r="E271">
        <v>10.1632</v>
      </c>
      <c r="F271">
        <v>10.1632</v>
      </c>
      <c r="G271">
        <v>41019200</v>
      </c>
    </row>
    <row r="272" spans="1:7" x14ac:dyDescent="0.25">
      <c r="A272" s="2">
        <v>42493</v>
      </c>
      <c r="B272" s="1" t="s">
        <v>1506</v>
      </c>
      <c r="C272">
        <v>10.165100000000001</v>
      </c>
      <c r="D272">
        <v>9.2797999999999998</v>
      </c>
      <c r="E272">
        <v>9.3112700000000004</v>
      </c>
      <c r="F272">
        <v>9.3112700000000004</v>
      </c>
      <c r="G272">
        <v>21463900</v>
      </c>
    </row>
    <row r="273" spans="1:7" x14ac:dyDescent="0.25">
      <c r="A273" s="2">
        <v>42494</v>
      </c>
      <c r="B273" s="1" t="s">
        <v>1507</v>
      </c>
      <c r="C273">
        <v>10.0341</v>
      </c>
      <c r="D273">
        <v>9.2675199999999993</v>
      </c>
      <c r="E273">
        <v>9.4137699999999995</v>
      </c>
      <c r="F273">
        <v>9.4137699999999995</v>
      </c>
      <c r="G273">
        <v>17622400</v>
      </c>
    </row>
    <row r="274" spans="1:7" x14ac:dyDescent="0.25">
      <c r="A274" s="2">
        <v>42495</v>
      </c>
      <c r="B274" s="1" t="s">
        <v>1508</v>
      </c>
      <c r="C274">
        <v>10.045999999999999</v>
      </c>
      <c r="D274">
        <v>9.2921200000000006</v>
      </c>
      <c r="E274">
        <v>9.8261000000000003</v>
      </c>
      <c r="F274">
        <v>9.8261000000000003</v>
      </c>
      <c r="G274">
        <v>18296200</v>
      </c>
    </row>
    <row r="275" spans="1:7" x14ac:dyDescent="0.25">
      <c r="A275" s="2">
        <v>42496</v>
      </c>
      <c r="B275" s="1" t="s">
        <v>1509</v>
      </c>
      <c r="C275">
        <v>9.9521899999999999</v>
      </c>
      <c r="D275">
        <v>9.0370100000000004</v>
      </c>
      <c r="E275">
        <v>9.3466400000000007</v>
      </c>
      <c r="F275">
        <v>9.3466400000000007</v>
      </c>
      <c r="G275">
        <v>21510600</v>
      </c>
    </row>
    <row r="276" spans="1:7" x14ac:dyDescent="0.25">
      <c r="A276" s="2">
        <v>42497</v>
      </c>
      <c r="B276" s="1" t="s">
        <v>1510</v>
      </c>
      <c r="C276">
        <v>9.4757899999999999</v>
      </c>
      <c r="D276">
        <v>9.2120999999999995</v>
      </c>
      <c r="E276">
        <v>9.3705099999999995</v>
      </c>
      <c r="F276">
        <v>9.3705099999999995</v>
      </c>
      <c r="G276">
        <v>10806500</v>
      </c>
    </row>
    <row r="277" spans="1:7" x14ac:dyDescent="0.25">
      <c r="A277" s="2">
        <v>42498</v>
      </c>
      <c r="B277" s="1" t="s">
        <v>1511</v>
      </c>
      <c r="C277">
        <v>9.5975000000000001</v>
      </c>
      <c r="D277">
        <v>8.9268599999999996</v>
      </c>
      <c r="E277">
        <v>9.4829299999999996</v>
      </c>
      <c r="F277">
        <v>9.4829299999999996</v>
      </c>
      <c r="G277">
        <v>15031000</v>
      </c>
    </row>
    <row r="278" spans="1:7" x14ac:dyDescent="0.25">
      <c r="A278" s="2">
        <v>42499</v>
      </c>
      <c r="B278" s="1" t="s">
        <v>1512</v>
      </c>
      <c r="C278">
        <v>9.6411599999999993</v>
      </c>
      <c r="D278">
        <v>9.2036999999999995</v>
      </c>
      <c r="E278">
        <v>9.2977299999999996</v>
      </c>
      <c r="F278">
        <v>9.2977299999999996</v>
      </c>
      <c r="G278">
        <v>13085300</v>
      </c>
    </row>
    <row r="279" spans="1:7" x14ac:dyDescent="0.25">
      <c r="A279" s="2">
        <v>42500</v>
      </c>
      <c r="B279" s="1" t="s">
        <v>1513</v>
      </c>
      <c r="C279">
        <v>9.4790200000000002</v>
      </c>
      <c r="D279">
        <v>9.2613599999999998</v>
      </c>
      <c r="E279">
        <v>9.3615200000000005</v>
      </c>
      <c r="F279">
        <v>9.3615200000000005</v>
      </c>
      <c r="G279">
        <v>9321790</v>
      </c>
    </row>
    <row r="280" spans="1:7" x14ac:dyDescent="0.25">
      <c r="A280" s="2">
        <v>42501</v>
      </c>
      <c r="B280" s="1" t="s">
        <v>1514</v>
      </c>
      <c r="C280">
        <v>10.011900000000001</v>
      </c>
      <c r="D280">
        <v>9.3892600000000002</v>
      </c>
      <c r="E280">
        <v>9.9962800000000005</v>
      </c>
      <c r="F280">
        <v>9.9962800000000005</v>
      </c>
      <c r="G280">
        <v>15267500</v>
      </c>
    </row>
    <row r="281" spans="1:7" x14ac:dyDescent="0.25">
      <c r="A281" s="2">
        <v>42502</v>
      </c>
      <c r="B281" s="1" t="s">
        <v>1515</v>
      </c>
      <c r="C281">
        <v>10.5063</v>
      </c>
      <c r="D281">
        <v>9.8564100000000003</v>
      </c>
      <c r="E281">
        <v>10.0578</v>
      </c>
      <c r="F281">
        <v>10.0578</v>
      </c>
      <c r="G281">
        <v>24137700</v>
      </c>
    </row>
    <row r="282" spans="1:7" x14ac:dyDescent="0.25">
      <c r="A282" s="2">
        <v>42503</v>
      </c>
      <c r="B282" s="1" t="s">
        <v>1516</v>
      </c>
      <c r="C282">
        <v>11.0528</v>
      </c>
      <c r="D282">
        <v>10.0184</v>
      </c>
      <c r="E282">
        <v>10.506600000000001</v>
      </c>
      <c r="F282">
        <v>10.506600000000001</v>
      </c>
      <c r="G282">
        <v>31276900</v>
      </c>
    </row>
    <row r="283" spans="1:7" x14ac:dyDescent="0.25">
      <c r="A283" s="2">
        <v>42504</v>
      </c>
      <c r="B283" s="1" t="s">
        <v>1517</v>
      </c>
      <c r="C283">
        <v>10.615</v>
      </c>
      <c r="D283">
        <v>9.8079199999999993</v>
      </c>
      <c r="E283">
        <v>10.239699999999999</v>
      </c>
      <c r="F283">
        <v>10.239699999999999</v>
      </c>
      <c r="G283">
        <v>18808000</v>
      </c>
    </row>
    <row r="284" spans="1:7" x14ac:dyDescent="0.25">
      <c r="A284" s="2">
        <v>42505</v>
      </c>
      <c r="B284" s="1" t="s">
        <v>1518</v>
      </c>
      <c r="C284">
        <v>10.4445</v>
      </c>
      <c r="D284">
        <v>9.9264200000000002</v>
      </c>
      <c r="E284">
        <v>9.9623500000000007</v>
      </c>
      <c r="F284">
        <v>9.9623500000000007</v>
      </c>
      <c r="G284">
        <v>9218400</v>
      </c>
    </row>
    <row r="285" spans="1:7" x14ac:dyDescent="0.25">
      <c r="A285" s="2">
        <v>42506</v>
      </c>
      <c r="B285" s="1" t="s">
        <v>1519</v>
      </c>
      <c r="C285">
        <v>11.440300000000001</v>
      </c>
      <c r="D285">
        <v>9.9687000000000001</v>
      </c>
      <c r="E285">
        <v>11.1713</v>
      </c>
      <c r="F285">
        <v>11.1713</v>
      </c>
      <c r="G285">
        <v>29079900</v>
      </c>
    </row>
    <row r="286" spans="1:7" x14ac:dyDescent="0.25">
      <c r="A286" s="2">
        <v>42507</v>
      </c>
      <c r="B286" s="1" t="s">
        <v>1520</v>
      </c>
      <c r="C286">
        <v>12.487</v>
      </c>
      <c r="D286">
        <v>11.1526</v>
      </c>
      <c r="E286">
        <v>12.1988</v>
      </c>
      <c r="F286">
        <v>12.1988</v>
      </c>
      <c r="G286">
        <v>37198700</v>
      </c>
    </row>
    <row r="287" spans="1:7" x14ac:dyDescent="0.25">
      <c r="A287" s="2">
        <v>42508</v>
      </c>
      <c r="B287" s="1" t="s">
        <v>1521</v>
      </c>
      <c r="C287">
        <v>14.259</v>
      </c>
      <c r="D287">
        <v>12.1793</v>
      </c>
      <c r="E287">
        <v>13.5586</v>
      </c>
      <c r="F287">
        <v>13.5586</v>
      </c>
      <c r="G287">
        <v>65389900</v>
      </c>
    </row>
    <row r="288" spans="1:7" x14ac:dyDescent="0.25">
      <c r="A288" s="2">
        <v>42509</v>
      </c>
      <c r="B288" s="1" t="s">
        <v>1522</v>
      </c>
      <c r="C288">
        <v>14.8728</v>
      </c>
      <c r="D288">
        <v>13.3376</v>
      </c>
      <c r="E288">
        <v>14.7697</v>
      </c>
      <c r="F288">
        <v>14.7697</v>
      </c>
      <c r="G288">
        <v>53757500</v>
      </c>
    </row>
    <row r="289" spans="1:7" x14ac:dyDescent="0.25">
      <c r="A289" s="2">
        <v>42510</v>
      </c>
      <c r="B289" s="1" t="s">
        <v>1523</v>
      </c>
      <c r="C289">
        <v>15.0482</v>
      </c>
      <c r="D289">
        <v>13.3842</v>
      </c>
      <c r="E289">
        <v>13.6356</v>
      </c>
      <c r="F289">
        <v>13.6356</v>
      </c>
      <c r="G289">
        <v>50544100</v>
      </c>
    </row>
    <row r="290" spans="1:7" x14ac:dyDescent="0.25">
      <c r="A290" s="2">
        <v>42511</v>
      </c>
      <c r="B290" s="1" t="s">
        <v>1524</v>
      </c>
      <c r="C290">
        <v>14.0512</v>
      </c>
      <c r="D290">
        <v>13.119</v>
      </c>
      <c r="E290">
        <v>14.015000000000001</v>
      </c>
      <c r="F290">
        <v>14.015000000000001</v>
      </c>
      <c r="G290">
        <v>24648400</v>
      </c>
    </row>
    <row r="291" spans="1:7" x14ac:dyDescent="0.25">
      <c r="A291" s="2">
        <v>42512</v>
      </c>
      <c r="B291" s="1" t="s">
        <v>1525</v>
      </c>
      <c r="C291">
        <v>14.346399999999999</v>
      </c>
      <c r="D291">
        <v>13.7658</v>
      </c>
      <c r="E291">
        <v>14.286099999999999</v>
      </c>
      <c r="F291">
        <v>14.286099999999999</v>
      </c>
      <c r="G291">
        <v>17938900</v>
      </c>
    </row>
    <row r="292" spans="1:7" x14ac:dyDescent="0.25">
      <c r="A292" s="2">
        <v>42513</v>
      </c>
      <c r="B292" s="1" t="s">
        <v>1526</v>
      </c>
      <c r="C292">
        <v>14.4924</v>
      </c>
      <c r="D292">
        <v>13.1922</v>
      </c>
      <c r="E292">
        <v>13.461499999999999</v>
      </c>
      <c r="F292">
        <v>13.461499999999999</v>
      </c>
      <c r="G292">
        <v>23842800</v>
      </c>
    </row>
    <row r="293" spans="1:7" x14ac:dyDescent="0.25">
      <c r="A293" s="2">
        <v>42514</v>
      </c>
      <c r="B293" s="1" t="s">
        <v>1527</v>
      </c>
      <c r="C293">
        <v>13.7743</v>
      </c>
      <c r="D293">
        <v>12.014099999999999</v>
      </c>
      <c r="E293">
        <v>12.7323</v>
      </c>
      <c r="F293">
        <v>12.7323</v>
      </c>
      <c r="G293">
        <v>41560600</v>
      </c>
    </row>
    <row r="294" spans="1:7" x14ac:dyDescent="0.25">
      <c r="A294" s="2">
        <v>42515</v>
      </c>
      <c r="B294" s="1" t="s">
        <v>1528</v>
      </c>
      <c r="C294">
        <v>12.898400000000001</v>
      </c>
      <c r="D294">
        <v>11.7666</v>
      </c>
      <c r="E294">
        <v>12.526</v>
      </c>
      <c r="F294">
        <v>12.526</v>
      </c>
      <c r="G294">
        <v>27444700</v>
      </c>
    </row>
    <row r="295" spans="1:7" x14ac:dyDescent="0.25">
      <c r="A295" s="2">
        <v>42516</v>
      </c>
      <c r="B295" s="1" t="s">
        <v>1529</v>
      </c>
      <c r="C295">
        <v>12.986599999999999</v>
      </c>
      <c r="D295">
        <v>12.059200000000001</v>
      </c>
      <c r="E295">
        <v>12.430400000000001</v>
      </c>
      <c r="F295">
        <v>12.430400000000001</v>
      </c>
      <c r="G295">
        <v>20764000</v>
      </c>
    </row>
    <row r="296" spans="1:7" x14ac:dyDescent="0.25">
      <c r="A296" s="2">
        <v>42517</v>
      </c>
      <c r="B296" s="1" t="s">
        <v>1530</v>
      </c>
      <c r="C296">
        <v>12.3894</v>
      </c>
      <c r="D296">
        <v>10.502700000000001</v>
      </c>
      <c r="E296">
        <v>11.2958</v>
      </c>
      <c r="F296">
        <v>11.2958</v>
      </c>
      <c r="G296">
        <v>57496400</v>
      </c>
    </row>
    <row r="297" spans="1:7" x14ac:dyDescent="0.25">
      <c r="A297" s="2">
        <v>42518</v>
      </c>
      <c r="B297" s="1" t="s">
        <v>1531</v>
      </c>
      <c r="C297">
        <v>12.363300000000001</v>
      </c>
      <c r="D297">
        <v>10.3734</v>
      </c>
      <c r="E297">
        <v>11.892899999999999</v>
      </c>
      <c r="F297">
        <v>11.892899999999999</v>
      </c>
      <c r="G297">
        <v>47274800</v>
      </c>
    </row>
    <row r="298" spans="1:7" x14ac:dyDescent="0.25">
      <c r="A298" s="2">
        <v>42519</v>
      </c>
      <c r="B298" s="1" t="s">
        <v>1532</v>
      </c>
      <c r="C298">
        <v>12.690799999999999</v>
      </c>
      <c r="D298">
        <v>11.7768</v>
      </c>
      <c r="E298">
        <v>12.3504</v>
      </c>
      <c r="F298">
        <v>12.3504</v>
      </c>
      <c r="G298">
        <v>28598400</v>
      </c>
    </row>
    <row r="299" spans="1:7" x14ac:dyDescent="0.25">
      <c r="A299" s="2">
        <v>42520</v>
      </c>
      <c r="B299" s="1" t="s">
        <v>1533</v>
      </c>
      <c r="C299">
        <v>12.880599999999999</v>
      </c>
      <c r="D299">
        <v>12.2658</v>
      </c>
      <c r="E299">
        <v>12.725300000000001</v>
      </c>
      <c r="F299">
        <v>12.725300000000001</v>
      </c>
      <c r="G299">
        <v>14733800</v>
      </c>
    </row>
    <row r="300" spans="1:7" x14ac:dyDescent="0.25">
      <c r="A300" s="2">
        <v>42521</v>
      </c>
      <c r="B300" s="1" t="s">
        <v>1534</v>
      </c>
      <c r="C300">
        <v>14.267300000000001</v>
      </c>
      <c r="D300">
        <v>12.642200000000001</v>
      </c>
      <c r="E300">
        <v>14.077299999999999</v>
      </c>
      <c r="F300">
        <v>14.077299999999999</v>
      </c>
      <c r="G300">
        <v>42433400</v>
      </c>
    </row>
    <row r="301" spans="1:7" x14ac:dyDescent="0.25">
      <c r="A301" s="2">
        <v>42522</v>
      </c>
      <c r="B301" s="1" t="s">
        <v>1535</v>
      </c>
      <c r="C301">
        <v>14.3155</v>
      </c>
      <c r="D301">
        <v>13.4389</v>
      </c>
      <c r="E301">
        <v>14.0015</v>
      </c>
      <c r="F301">
        <v>14.0015</v>
      </c>
      <c r="G301">
        <v>22471300</v>
      </c>
    </row>
    <row r="302" spans="1:7" x14ac:dyDescent="0.25">
      <c r="A302" s="2">
        <v>42523</v>
      </c>
      <c r="B302" s="1" t="s">
        <v>1536</v>
      </c>
      <c r="C302">
        <v>14.048400000000001</v>
      </c>
      <c r="D302">
        <v>13.629200000000001</v>
      </c>
      <c r="E302">
        <v>13.738</v>
      </c>
      <c r="F302">
        <v>13.738</v>
      </c>
      <c r="G302">
        <v>10477200</v>
      </c>
    </row>
    <row r="303" spans="1:7" x14ac:dyDescent="0.25">
      <c r="A303" s="2">
        <v>42524</v>
      </c>
      <c r="B303" s="1" t="s">
        <v>1537</v>
      </c>
      <c r="C303">
        <v>13.873799999999999</v>
      </c>
      <c r="D303">
        <v>13.254300000000001</v>
      </c>
      <c r="E303">
        <v>13.8467</v>
      </c>
      <c r="F303">
        <v>13.8467</v>
      </c>
      <c r="G303">
        <v>22981500</v>
      </c>
    </row>
    <row r="304" spans="1:7" x14ac:dyDescent="0.25">
      <c r="A304" s="2">
        <v>42525</v>
      </c>
      <c r="B304" s="1" t="s">
        <v>1538</v>
      </c>
      <c r="C304">
        <v>13.945399999999999</v>
      </c>
      <c r="D304">
        <v>13.421799999999999</v>
      </c>
      <c r="E304">
        <v>13.740399999999999</v>
      </c>
      <c r="F304">
        <v>13.740399999999999</v>
      </c>
      <c r="G304">
        <v>15792400</v>
      </c>
    </row>
    <row r="305" spans="1:7" x14ac:dyDescent="0.25">
      <c r="A305" s="2">
        <v>42526</v>
      </c>
      <c r="B305" s="1" t="s">
        <v>1539</v>
      </c>
      <c r="C305">
        <v>14.0722</v>
      </c>
      <c r="D305">
        <v>13.5678</v>
      </c>
      <c r="E305">
        <v>13.975</v>
      </c>
      <c r="F305">
        <v>13.975</v>
      </c>
      <c r="G305">
        <v>11088400</v>
      </c>
    </row>
    <row r="306" spans="1:7" x14ac:dyDescent="0.25">
      <c r="A306" s="2">
        <v>42527</v>
      </c>
      <c r="B306" s="1" t="s">
        <v>1540</v>
      </c>
      <c r="C306">
        <v>14.0585</v>
      </c>
      <c r="D306">
        <v>13.7349</v>
      </c>
      <c r="E306">
        <v>13.934100000000001</v>
      </c>
      <c r="F306">
        <v>13.934100000000001</v>
      </c>
      <c r="G306">
        <v>8720400</v>
      </c>
    </row>
    <row r="307" spans="1:7" x14ac:dyDescent="0.25">
      <c r="A307" s="2">
        <v>42528</v>
      </c>
      <c r="B307" s="1" t="s">
        <v>1541</v>
      </c>
      <c r="C307">
        <v>14.512</v>
      </c>
      <c r="D307">
        <v>13.8146</v>
      </c>
      <c r="E307">
        <v>14.512</v>
      </c>
      <c r="F307">
        <v>14.512</v>
      </c>
      <c r="G307">
        <v>21421600</v>
      </c>
    </row>
    <row r="308" spans="1:7" x14ac:dyDescent="0.25">
      <c r="A308" s="2">
        <v>42529</v>
      </c>
      <c r="B308" s="1" t="s">
        <v>1542</v>
      </c>
      <c r="C308">
        <v>14.7796</v>
      </c>
      <c r="D308">
        <v>14.2752</v>
      </c>
      <c r="E308">
        <v>14.4177</v>
      </c>
      <c r="F308">
        <v>14.4177</v>
      </c>
      <c r="G308">
        <v>16941800</v>
      </c>
    </row>
    <row r="309" spans="1:7" x14ac:dyDescent="0.25">
      <c r="A309" s="2">
        <v>42530</v>
      </c>
      <c r="B309" s="1" t="s">
        <v>1543</v>
      </c>
      <c r="C309">
        <v>14.5672</v>
      </c>
      <c r="D309">
        <v>14.340199999999999</v>
      </c>
      <c r="E309">
        <v>14.3986</v>
      </c>
      <c r="F309">
        <v>14.3986</v>
      </c>
      <c r="G309">
        <v>8256830</v>
      </c>
    </row>
    <row r="310" spans="1:7" x14ac:dyDescent="0.25">
      <c r="A310" s="2">
        <v>42531</v>
      </c>
      <c r="B310" s="1" t="s">
        <v>1544</v>
      </c>
      <c r="C310">
        <v>14.431800000000001</v>
      </c>
      <c r="D310">
        <v>13.8207</v>
      </c>
      <c r="E310">
        <v>13.9086</v>
      </c>
      <c r="F310">
        <v>13.9086</v>
      </c>
      <c r="G310">
        <v>11312900</v>
      </c>
    </row>
    <row r="311" spans="1:7" x14ac:dyDescent="0.25">
      <c r="A311" s="2">
        <v>42532</v>
      </c>
      <c r="B311" s="1" t="s">
        <v>1545</v>
      </c>
      <c r="C311">
        <v>14.191599999999999</v>
      </c>
      <c r="D311">
        <v>13.7203</v>
      </c>
      <c r="E311">
        <v>14.191599999999999</v>
      </c>
      <c r="F311">
        <v>14.191599999999999</v>
      </c>
      <c r="G311">
        <v>12176500</v>
      </c>
    </row>
    <row r="312" spans="1:7" x14ac:dyDescent="0.25">
      <c r="A312" s="2">
        <v>42533</v>
      </c>
      <c r="B312" s="1" t="s">
        <v>1546</v>
      </c>
      <c r="C312">
        <v>15.9</v>
      </c>
      <c r="D312">
        <v>14.186400000000001</v>
      </c>
      <c r="E312">
        <v>15.7437</v>
      </c>
      <c r="F312">
        <v>15.7437</v>
      </c>
      <c r="G312">
        <v>38210300</v>
      </c>
    </row>
    <row r="313" spans="1:7" x14ac:dyDescent="0.25">
      <c r="A313" s="2">
        <v>42534</v>
      </c>
      <c r="B313" s="1" t="s">
        <v>1547</v>
      </c>
      <c r="C313">
        <v>17.644199</v>
      </c>
      <c r="D313">
        <v>15.7196</v>
      </c>
      <c r="E313">
        <v>17.602699000000001</v>
      </c>
      <c r="F313">
        <v>17.602699000000001</v>
      </c>
      <c r="G313">
        <v>38023400</v>
      </c>
    </row>
    <row r="314" spans="1:7" x14ac:dyDescent="0.25">
      <c r="A314" s="2">
        <v>42535</v>
      </c>
      <c r="B314" s="1" t="s">
        <v>1548</v>
      </c>
      <c r="C314">
        <v>19.273499999999999</v>
      </c>
      <c r="D314">
        <v>17.298598999999999</v>
      </c>
      <c r="E314">
        <v>18.8932</v>
      </c>
      <c r="F314">
        <v>18.8932</v>
      </c>
      <c r="G314">
        <v>64412200</v>
      </c>
    </row>
    <row r="315" spans="1:7" x14ac:dyDescent="0.25">
      <c r="A315" s="2">
        <v>42536</v>
      </c>
      <c r="B315" s="1" t="s">
        <v>1549</v>
      </c>
      <c r="C315">
        <v>18.9053</v>
      </c>
      <c r="D315">
        <v>17.709499000000001</v>
      </c>
      <c r="E315">
        <v>18.354299999999999</v>
      </c>
      <c r="F315">
        <v>18.354299999999999</v>
      </c>
      <c r="G315">
        <v>19393400</v>
      </c>
    </row>
    <row r="316" spans="1:7" x14ac:dyDescent="0.25">
      <c r="A316" s="2">
        <v>42537</v>
      </c>
      <c r="B316" s="1" t="s">
        <v>1550</v>
      </c>
      <c r="C316">
        <v>20.829699999999999</v>
      </c>
      <c r="D316">
        <v>18.362801000000001</v>
      </c>
      <c r="E316">
        <v>20.5886</v>
      </c>
      <c r="F316">
        <v>20.5886</v>
      </c>
      <c r="G316">
        <v>38531000</v>
      </c>
    </row>
    <row r="317" spans="1:7" x14ac:dyDescent="0.25">
      <c r="A317" s="2">
        <v>42538</v>
      </c>
      <c r="B317" s="1" t="s">
        <v>1551</v>
      </c>
      <c r="C317">
        <v>21.522698999999999</v>
      </c>
      <c r="D317">
        <v>13.567600000000001</v>
      </c>
      <c r="E317">
        <v>15.376799999999999</v>
      </c>
      <c r="F317">
        <v>15.376799999999999</v>
      </c>
      <c r="G317">
        <v>199408000</v>
      </c>
    </row>
    <row r="318" spans="1:7" x14ac:dyDescent="0.25">
      <c r="A318" s="2">
        <v>42539</v>
      </c>
      <c r="B318" s="1" t="s">
        <v>1552</v>
      </c>
      <c r="C318">
        <v>15.3786</v>
      </c>
      <c r="D318">
        <v>9.9636399999999998</v>
      </c>
      <c r="E318">
        <v>11.3307</v>
      </c>
      <c r="F318">
        <v>11.3307</v>
      </c>
      <c r="G318">
        <v>133937000</v>
      </c>
    </row>
    <row r="319" spans="1:7" x14ac:dyDescent="0.25">
      <c r="A319" s="2">
        <v>42540</v>
      </c>
      <c r="B319" s="1" t="s">
        <v>1553</v>
      </c>
      <c r="C319">
        <v>13.1821</v>
      </c>
      <c r="D319">
        <v>10.6356</v>
      </c>
      <c r="E319">
        <v>12.2342</v>
      </c>
      <c r="F319">
        <v>12.2342</v>
      </c>
      <c r="G319">
        <v>69783600</v>
      </c>
    </row>
    <row r="320" spans="1:7" x14ac:dyDescent="0.25">
      <c r="A320" s="2">
        <v>42541</v>
      </c>
      <c r="B320" s="1" t="s">
        <v>1554</v>
      </c>
      <c r="C320">
        <v>12.4483</v>
      </c>
      <c r="D320">
        <v>10.524699999999999</v>
      </c>
      <c r="E320">
        <v>11.839499999999999</v>
      </c>
      <c r="F320">
        <v>11.839499999999999</v>
      </c>
      <c r="G320">
        <v>58143600</v>
      </c>
    </row>
    <row r="321" spans="1:7" x14ac:dyDescent="0.25">
      <c r="A321" s="2">
        <v>42542</v>
      </c>
      <c r="B321" s="1" t="s">
        <v>1555</v>
      </c>
      <c r="C321">
        <v>13.420400000000001</v>
      </c>
      <c r="D321">
        <v>11.2918</v>
      </c>
      <c r="E321">
        <v>13.306699999999999</v>
      </c>
      <c r="F321">
        <v>13.306699999999999</v>
      </c>
      <c r="G321">
        <v>69245600</v>
      </c>
    </row>
    <row r="322" spans="1:7" x14ac:dyDescent="0.25">
      <c r="A322" s="2">
        <v>42543</v>
      </c>
      <c r="B322" s="1" t="s">
        <v>1556</v>
      </c>
      <c r="C322">
        <v>15.785600000000001</v>
      </c>
      <c r="D322">
        <v>13.0951</v>
      </c>
      <c r="E322">
        <v>13.0951</v>
      </c>
      <c r="F322">
        <v>13.0951</v>
      </c>
      <c r="G322">
        <v>96994096</v>
      </c>
    </row>
    <row r="323" spans="1:7" x14ac:dyDescent="0.25">
      <c r="A323" s="2">
        <v>42544</v>
      </c>
      <c r="B323" s="1" t="s">
        <v>1557</v>
      </c>
      <c r="C323">
        <v>13.7911</v>
      </c>
      <c r="D323">
        <v>12.564</v>
      </c>
      <c r="E323">
        <v>13.6762</v>
      </c>
      <c r="F323">
        <v>13.6762</v>
      </c>
      <c r="G323">
        <v>30806400</v>
      </c>
    </row>
    <row r="324" spans="1:7" x14ac:dyDescent="0.25">
      <c r="A324" s="2">
        <v>42545</v>
      </c>
      <c r="B324" s="1" t="s">
        <v>1558</v>
      </c>
      <c r="C324">
        <v>14.567299999999999</v>
      </c>
      <c r="D324">
        <v>13.2194</v>
      </c>
      <c r="E324">
        <v>14.332100000000001</v>
      </c>
      <c r="F324">
        <v>14.332100000000001</v>
      </c>
      <c r="G324">
        <v>33332900</v>
      </c>
    </row>
    <row r="325" spans="1:7" x14ac:dyDescent="0.25">
      <c r="A325" s="2">
        <v>42546</v>
      </c>
      <c r="B325" s="1" t="s">
        <v>1559</v>
      </c>
      <c r="C325">
        <v>14.581899999999999</v>
      </c>
      <c r="D325">
        <v>14.016999999999999</v>
      </c>
      <c r="E325">
        <v>14.282999999999999</v>
      </c>
      <c r="F325">
        <v>14.282999999999999</v>
      </c>
      <c r="G325">
        <v>15383100</v>
      </c>
    </row>
    <row r="326" spans="1:7" x14ac:dyDescent="0.25">
      <c r="A326" s="2">
        <v>42547</v>
      </c>
      <c r="B326" s="1" t="s">
        <v>1560</v>
      </c>
      <c r="C326">
        <v>14.373900000000001</v>
      </c>
      <c r="D326">
        <v>13.656499999999999</v>
      </c>
      <c r="E326">
        <v>13.850199999999999</v>
      </c>
      <c r="F326">
        <v>13.850199999999999</v>
      </c>
      <c r="G326">
        <v>14747600</v>
      </c>
    </row>
    <row r="327" spans="1:7" x14ac:dyDescent="0.25">
      <c r="A327" s="2">
        <v>42548</v>
      </c>
      <c r="B327" s="1" t="s">
        <v>1561</v>
      </c>
      <c r="C327">
        <v>14.1211</v>
      </c>
      <c r="D327">
        <v>13.7493</v>
      </c>
      <c r="E327">
        <v>13.883900000000001</v>
      </c>
      <c r="F327">
        <v>13.883900000000001</v>
      </c>
      <c r="G327">
        <v>10994700</v>
      </c>
    </row>
    <row r="328" spans="1:7" x14ac:dyDescent="0.25">
      <c r="A328" s="2">
        <v>42549</v>
      </c>
      <c r="B328" s="1" t="s">
        <v>1562</v>
      </c>
      <c r="C328">
        <v>13.9815</v>
      </c>
      <c r="D328">
        <v>11.718</v>
      </c>
      <c r="E328">
        <v>12.175599999999999</v>
      </c>
      <c r="F328">
        <v>12.175599999999999</v>
      </c>
      <c r="G328">
        <v>43436600</v>
      </c>
    </row>
    <row r="329" spans="1:7" x14ac:dyDescent="0.25">
      <c r="A329" s="2">
        <v>42550</v>
      </c>
      <c r="B329" s="1" t="s">
        <v>1563</v>
      </c>
      <c r="C329">
        <v>13.038</v>
      </c>
      <c r="D329">
        <v>11.6854</v>
      </c>
      <c r="E329">
        <v>12.6112</v>
      </c>
      <c r="F329">
        <v>12.6112</v>
      </c>
      <c r="G329">
        <v>26982800</v>
      </c>
    </row>
    <row r="330" spans="1:7" x14ac:dyDescent="0.25">
      <c r="A330" s="2">
        <v>42551</v>
      </c>
      <c r="B330" s="1" t="s">
        <v>1564</v>
      </c>
      <c r="C330">
        <v>12.741899999999999</v>
      </c>
      <c r="D330">
        <v>12.2536</v>
      </c>
      <c r="E330">
        <v>12.461499999999999</v>
      </c>
      <c r="F330">
        <v>12.461499999999999</v>
      </c>
      <c r="G330">
        <v>15801300</v>
      </c>
    </row>
    <row r="331" spans="1:7" x14ac:dyDescent="0.25">
      <c r="A331" s="2">
        <v>42552</v>
      </c>
      <c r="B331" s="1" t="s">
        <v>1565</v>
      </c>
      <c r="C331">
        <v>12.491300000000001</v>
      </c>
      <c r="D331">
        <v>11.733499999999999</v>
      </c>
      <c r="E331">
        <v>12.1995</v>
      </c>
      <c r="F331">
        <v>12.1995</v>
      </c>
      <c r="G331">
        <v>17236500</v>
      </c>
    </row>
    <row r="332" spans="1:7" x14ac:dyDescent="0.25">
      <c r="A332" s="2">
        <v>42553</v>
      </c>
      <c r="B332" s="1" t="s">
        <v>1566</v>
      </c>
      <c r="C332">
        <v>12.2209</v>
      </c>
      <c r="D332">
        <v>11.950200000000001</v>
      </c>
      <c r="E332">
        <v>12.128399999999999</v>
      </c>
      <c r="F332">
        <v>12.128399999999999</v>
      </c>
      <c r="G332">
        <v>8987070</v>
      </c>
    </row>
    <row r="333" spans="1:7" x14ac:dyDescent="0.25">
      <c r="A333" s="2">
        <v>42554</v>
      </c>
      <c r="B333" s="1" t="s">
        <v>1567</v>
      </c>
      <c r="C333">
        <v>12.145200000000001</v>
      </c>
      <c r="D333">
        <v>11.5891</v>
      </c>
      <c r="E333">
        <v>11.7202</v>
      </c>
      <c r="F333">
        <v>11.7202</v>
      </c>
      <c r="G333">
        <v>10588700</v>
      </c>
    </row>
    <row r="334" spans="1:7" x14ac:dyDescent="0.25">
      <c r="A334" s="2">
        <v>42555</v>
      </c>
      <c r="B334" s="1" t="s">
        <v>1568</v>
      </c>
      <c r="C334">
        <v>11.8802</v>
      </c>
      <c r="D334">
        <v>11.3895</v>
      </c>
      <c r="E334">
        <v>11.471</v>
      </c>
      <c r="F334">
        <v>11.471</v>
      </c>
      <c r="G334">
        <v>12943500</v>
      </c>
    </row>
    <row r="335" spans="1:7" x14ac:dyDescent="0.25">
      <c r="A335" s="2">
        <v>42556</v>
      </c>
      <c r="B335" s="1" t="s">
        <v>1569</v>
      </c>
      <c r="C335">
        <v>11.517799999999999</v>
      </c>
      <c r="D335">
        <v>9.5762599999999996</v>
      </c>
      <c r="E335">
        <v>10.6114</v>
      </c>
      <c r="F335">
        <v>10.6114</v>
      </c>
      <c r="G335">
        <v>45526900</v>
      </c>
    </row>
    <row r="336" spans="1:7" x14ac:dyDescent="0.25">
      <c r="A336" s="2">
        <v>42557</v>
      </c>
      <c r="B336" s="1" t="s">
        <v>1570</v>
      </c>
      <c r="C336">
        <v>11.105600000000001</v>
      </c>
      <c r="D336">
        <v>10.280799999999999</v>
      </c>
      <c r="E336">
        <v>10.5289</v>
      </c>
      <c r="F336">
        <v>10.5289</v>
      </c>
      <c r="G336">
        <v>18137300</v>
      </c>
    </row>
    <row r="337" spans="1:7" x14ac:dyDescent="0.25">
      <c r="A337" s="2">
        <v>42558</v>
      </c>
      <c r="B337" s="1" t="s">
        <v>1571</v>
      </c>
      <c r="C337">
        <v>10.565799999999999</v>
      </c>
      <c r="D337">
        <v>9.80321</v>
      </c>
      <c r="E337">
        <v>10.109400000000001</v>
      </c>
      <c r="F337">
        <v>10.109400000000001</v>
      </c>
      <c r="G337">
        <v>15407200</v>
      </c>
    </row>
    <row r="338" spans="1:7" x14ac:dyDescent="0.25">
      <c r="A338" s="2">
        <v>42559</v>
      </c>
      <c r="B338" s="1" t="s">
        <v>1572</v>
      </c>
      <c r="C338">
        <v>11.524800000000001</v>
      </c>
      <c r="D338">
        <v>9.9612599999999993</v>
      </c>
      <c r="E338">
        <v>11.394600000000001</v>
      </c>
      <c r="F338">
        <v>11.394600000000001</v>
      </c>
      <c r="G338">
        <v>20039800</v>
      </c>
    </row>
    <row r="339" spans="1:7" x14ac:dyDescent="0.25">
      <c r="A339" s="2">
        <v>42560</v>
      </c>
      <c r="B339" s="1" t="s">
        <v>1573</v>
      </c>
      <c r="C339">
        <v>11.4567</v>
      </c>
      <c r="D339">
        <v>10.7295</v>
      </c>
      <c r="E339">
        <v>10.9655</v>
      </c>
      <c r="F339">
        <v>10.9655</v>
      </c>
      <c r="G339">
        <v>17254800</v>
      </c>
    </row>
    <row r="340" spans="1:7" x14ac:dyDescent="0.25">
      <c r="A340" s="2">
        <v>42561</v>
      </c>
      <c r="B340" s="1" t="s">
        <v>1574</v>
      </c>
      <c r="C340">
        <v>11.0137</v>
      </c>
      <c r="D340">
        <v>10.7822</v>
      </c>
      <c r="E340">
        <v>10.9476</v>
      </c>
      <c r="F340">
        <v>10.9476</v>
      </c>
      <c r="G340">
        <v>5479240</v>
      </c>
    </row>
    <row r="341" spans="1:7" x14ac:dyDescent="0.25">
      <c r="A341" s="2">
        <v>42562</v>
      </c>
      <c r="B341" s="1" t="s">
        <v>1575</v>
      </c>
      <c r="C341">
        <v>11.0093</v>
      </c>
      <c r="D341">
        <v>10.260199999999999</v>
      </c>
      <c r="E341">
        <v>10.459</v>
      </c>
      <c r="F341">
        <v>10.459</v>
      </c>
      <c r="G341">
        <v>13098000</v>
      </c>
    </row>
    <row r="342" spans="1:7" x14ac:dyDescent="0.25">
      <c r="A342" s="2">
        <v>42563</v>
      </c>
      <c r="B342" s="1" t="s">
        <v>1576</v>
      </c>
      <c r="C342">
        <v>10.762</v>
      </c>
      <c r="D342">
        <v>10.425800000000001</v>
      </c>
      <c r="E342">
        <v>10.5161</v>
      </c>
      <c r="F342">
        <v>10.5161</v>
      </c>
      <c r="G342">
        <v>11127700</v>
      </c>
    </row>
    <row r="343" spans="1:7" x14ac:dyDescent="0.25">
      <c r="A343" s="2">
        <v>42564</v>
      </c>
      <c r="B343" s="1" t="s">
        <v>1577</v>
      </c>
      <c r="C343">
        <v>10.589499999999999</v>
      </c>
      <c r="D343">
        <v>10.4039</v>
      </c>
      <c r="E343">
        <v>10.500500000000001</v>
      </c>
      <c r="F343">
        <v>10.500500000000001</v>
      </c>
      <c r="G343">
        <v>6715660</v>
      </c>
    </row>
    <row r="344" spans="1:7" x14ac:dyDescent="0.25">
      <c r="A344" s="2">
        <v>42565</v>
      </c>
      <c r="B344" s="1" t="s">
        <v>1578</v>
      </c>
      <c r="C344">
        <v>11.681900000000001</v>
      </c>
      <c r="D344">
        <v>10.5969</v>
      </c>
      <c r="E344">
        <v>11.513199999999999</v>
      </c>
      <c r="F344">
        <v>11.513199999999999</v>
      </c>
      <c r="G344">
        <v>23621900</v>
      </c>
    </row>
    <row r="345" spans="1:7" x14ac:dyDescent="0.25">
      <c r="A345" s="2">
        <v>42566</v>
      </c>
      <c r="B345" s="1" t="s">
        <v>1579</v>
      </c>
      <c r="C345">
        <v>12.4313</v>
      </c>
      <c r="D345">
        <v>11.49</v>
      </c>
      <c r="E345">
        <v>11.951599999999999</v>
      </c>
      <c r="F345">
        <v>11.951599999999999</v>
      </c>
      <c r="G345">
        <v>26838900</v>
      </c>
    </row>
    <row r="346" spans="1:7" x14ac:dyDescent="0.25">
      <c r="A346" s="2">
        <v>42567</v>
      </c>
      <c r="B346" s="1" t="s">
        <v>1580</v>
      </c>
      <c r="C346">
        <v>11.9359</v>
      </c>
      <c r="D346">
        <v>11.5924</v>
      </c>
      <c r="E346">
        <v>11.652799999999999</v>
      </c>
      <c r="F346">
        <v>11.652799999999999</v>
      </c>
      <c r="G346">
        <v>10445700</v>
      </c>
    </row>
    <row r="347" spans="1:7" x14ac:dyDescent="0.25">
      <c r="A347" s="2">
        <v>42568</v>
      </c>
      <c r="B347" s="1" t="s">
        <v>1581</v>
      </c>
      <c r="C347">
        <v>11.670299999999999</v>
      </c>
      <c r="D347">
        <v>11.007400000000001</v>
      </c>
      <c r="E347">
        <v>11.1587</v>
      </c>
      <c r="F347">
        <v>11.1587</v>
      </c>
      <c r="G347">
        <v>17921600</v>
      </c>
    </row>
    <row r="348" spans="1:7" x14ac:dyDescent="0.25">
      <c r="A348" s="2">
        <v>42569</v>
      </c>
      <c r="B348" s="1" t="s">
        <v>1582</v>
      </c>
      <c r="C348">
        <v>11.610099999999999</v>
      </c>
      <c r="D348">
        <v>10.9483</v>
      </c>
      <c r="E348">
        <v>11.0344</v>
      </c>
      <c r="F348">
        <v>11.0344</v>
      </c>
      <c r="G348">
        <v>15931900</v>
      </c>
    </row>
    <row r="349" spans="1:7" x14ac:dyDescent="0.25">
      <c r="A349" s="2">
        <v>42570</v>
      </c>
      <c r="B349" s="1" t="s">
        <v>1583</v>
      </c>
      <c r="C349">
        <v>12.0139</v>
      </c>
      <c r="D349">
        <v>11.010300000000001</v>
      </c>
      <c r="E349">
        <v>11.6191</v>
      </c>
      <c r="F349">
        <v>11.6191</v>
      </c>
      <c r="G349">
        <v>21730000</v>
      </c>
    </row>
    <row r="350" spans="1:7" x14ac:dyDescent="0.25">
      <c r="A350" s="2">
        <v>42571</v>
      </c>
      <c r="B350" s="1" t="s">
        <v>1584</v>
      </c>
      <c r="C350">
        <v>12.991400000000001</v>
      </c>
      <c r="D350">
        <v>11.5669</v>
      </c>
      <c r="E350">
        <v>12.4506</v>
      </c>
      <c r="F350">
        <v>12.4506</v>
      </c>
      <c r="G350">
        <v>60226100</v>
      </c>
    </row>
    <row r="351" spans="1:7" x14ac:dyDescent="0.25">
      <c r="A351" s="2">
        <v>42572</v>
      </c>
      <c r="B351" s="1" t="s">
        <v>1585</v>
      </c>
      <c r="C351">
        <v>12.7103</v>
      </c>
      <c r="D351">
        <v>11.9937</v>
      </c>
      <c r="E351">
        <v>12.650700000000001</v>
      </c>
      <c r="F351">
        <v>12.650700000000001</v>
      </c>
      <c r="G351">
        <v>24636900</v>
      </c>
    </row>
    <row r="352" spans="1:7" x14ac:dyDescent="0.25">
      <c r="A352" s="2">
        <v>42573</v>
      </c>
      <c r="B352" s="1" t="s">
        <v>1586</v>
      </c>
      <c r="C352">
        <v>14.8134</v>
      </c>
      <c r="D352">
        <v>12.539899999999999</v>
      </c>
      <c r="E352">
        <v>14.661899999999999</v>
      </c>
      <c r="F352">
        <v>14.661899999999999</v>
      </c>
      <c r="G352">
        <v>74779504</v>
      </c>
    </row>
    <row r="353" spans="1:7" x14ac:dyDescent="0.25">
      <c r="A353" s="2">
        <v>42574</v>
      </c>
      <c r="B353" s="1" t="s">
        <v>1587</v>
      </c>
      <c r="C353">
        <v>14.898899999999999</v>
      </c>
      <c r="D353">
        <v>14.0497</v>
      </c>
      <c r="E353">
        <v>14.2997</v>
      </c>
      <c r="F353">
        <v>14.2997</v>
      </c>
      <c r="G353">
        <v>32489700</v>
      </c>
    </row>
    <row r="354" spans="1:7" x14ac:dyDescent="0.25">
      <c r="A354" s="2">
        <v>42575</v>
      </c>
      <c r="B354" s="1" t="s">
        <v>1588</v>
      </c>
      <c r="C354">
        <v>14.4374</v>
      </c>
      <c r="D354">
        <v>12.3161</v>
      </c>
      <c r="E354">
        <v>12.749499999999999</v>
      </c>
      <c r="F354">
        <v>12.749499999999999</v>
      </c>
      <c r="G354">
        <v>77750800</v>
      </c>
    </row>
    <row r="355" spans="1:7" x14ac:dyDescent="0.25">
      <c r="A355" s="2">
        <v>42576</v>
      </c>
      <c r="B355" s="1" t="s">
        <v>1589</v>
      </c>
      <c r="C355">
        <v>13.856999999999999</v>
      </c>
      <c r="D355">
        <v>12.6838</v>
      </c>
      <c r="E355">
        <v>13.8361</v>
      </c>
      <c r="F355">
        <v>13.8361</v>
      </c>
      <c r="G355">
        <v>36673800</v>
      </c>
    </row>
    <row r="356" spans="1:7" x14ac:dyDescent="0.25">
      <c r="A356" s="2">
        <v>42577</v>
      </c>
      <c r="B356" s="1" t="s">
        <v>1590</v>
      </c>
      <c r="C356">
        <v>13.851100000000001</v>
      </c>
      <c r="D356">
        <v>11.7272</v>
      </c>
      <c r="E356">
        <v>11.9895</v>
      </c>
      <c r="F356">
        <v>11.9895</v>
      </c>
      <c r="G356">
        <v>94428800</v>
      </c>
    </row>
    <row r="357" spans="1:7" x14ac:dyDescent="0.25">
      <c r="A357" s="2">
        <v>42578</v>
      </c>
      <c r="B357" s="1" t="s">
        <v>1591</v>
      </c>
      <c r="C357">
        <v>13.3119</v>
      </c>
      <c r="D357">
        <v>11.835699999999999</v>
      </c>
      <c r="E357">
        <v>12.972799999999999</v>
      </c>
      <c r="F357">
        <v>12.972799999999999</v>
      </c>
      <c r="G357">
        <v>58278800</v>
      </c>
    </row>
    <row r="358" spans="1:7" x14ac:dyDescent="0.25">
      <c r="A358" s="2">
        <v>42579</v>
      </c>
      <c r="B358" s="1" t="s">
        <v>1592</v>
      </c>
      <c r="C358">
        <v>12.988200000000001</v>
      </c>
      <c r="D358">
        <v>12.492699999999999</v>
      </c>
      <c r="E358">
        <v>12.8436</v>
      </c>
      <c r="F358">
        <v>12.8436</v>
      </c>
      <c r="G358">
        <v>24603900</v>
      </c>
    </row>
    <row r="359" spans="1:7" x14ac:dyDescent="0.25">
      <c r="A359" s="2">
        <v>42580</v>
      </c>
      <c r="B359" s="1" t="s">
        <v>1593</v>
      </c>
      <c r="C359">
        <v>12.8706</v>
      </c>
      <c r="D359">
        <v>12.5542</v>
      </c>
      <c r="E359">
        <v>12.794600000000001</v>
      </c>
      <c r="F359">
        <v>12.794600000000001</v>
      </c>
      <c r="G359">
        <v>14082300</v>
      </c>
    </row>
    <row r="360" spans="1:7" x14ac:dyDescent="0.25">
      <c r="A360" s="2">
        <v>42581</v>
      </c>
      <c r="B360" s="1" t="s">
        <v>1594</v>
      </c>
      <c r="C360">
        <v>12.801299999999999</v>
      </c>
      <c r="D360">
        <v>12.461</v>
      </c>
      <c r="E360">
        <v>12.461</v>
      </c>
      <c r="F360">
        <v>12.461</v>
      </c>
      <c r="G360">
        <v>9047810</v>
      </c>
    </row>
    <row r="361" spans="1:7" x14ac:dyDescent="0.25">
      <c r="A361" s="2">
        <v>42582</v>
      </c>
      <c r="B361" s="1" t="s">
        <v>1595</v>
      </c>
      <c r="C361">
        <v>12.5098</v>
      </c>
      <c r="D361">
        <v>11.5472</v>
      </c>
      <c r="E361">
        <v>11.8759</v>
      </c>
      <c r="F361">
        <v>11.8759</v>
      </c>
      <c r="G361">
        <v>25441400</v>
      </c>
    </row>
    <row r="362" spans="1:7" x14ac:dyDescent="0.25">
      <c r="A362" s="2">
        <v>42583</v>
      </c>
      <c r="B362" s="1" t="s">
        <v>1596</v>
      </c>
      <c r="C362">
        <v>12.0137</v>
      </c>
      <c r="D362">
        <v>10.941599999999999</v>
      </c>
      <c r="E362">
        <v>10.941599999999999</v>
      </c>
      <c r="F362">
        <v>10.941599999999999</v>
      </c>
      <c r="G362">
        <v>23999500</v>
      </c>
    </row>
    <row r="363" spans="1:7" x14ac:dyDescent="0.25">
      <c r="A363" s="2">
        <v>42584</v>
      </c>
      <c r="B363" s="1" t="s">
        <v>1597</v>
      </c>
      <c r="C363">
        <v>11.1372</v>
      </c>
      <c r="D363">
        <v>8.2009799999999995</v>
      </c>
      <c r="E363">
        <v>8.7872800000000009</v>
      </c>
      <c r="F363">
        <v>8.7872800000000009</v>
      </c>
      <c r="G363">
        <v>88803296</v>
      </c>
    </row>
    <row r="364" spans="1:7" x14ac:dyDescent="0.25">
      <c r="A364" s="2">
        <v>42585</v>
      </c>
      <c r="B364" s="1" t="s">
        <v>1598</v>
      </c>
      <c r="C364">
        <v>10.417999999999999</v>
      </c>
      <c r="D364">
        <v>8.8767999999999994</v>
      </c>
      <c r="E364">
        <v>10.293900000000001</v>
      </c>
      <c r="F364">
        <v>10.293900000000001</v>
      </c>
      <c r="G364">
        <v>53979400</v>
      </c>
    </row>
    <row r="365" spans="1:7" x14ac:dyDescent="0.25">
      <c r="A365" s="2">
        <v>42586</v>
      </c>
      <c r="B365" s="1" t="s">
        <v>1599</v>
      </c>
      <c r="C365">
        <v>11.2912</v>
      </c>
      <c r="D365">
        <v>10.1564</v>
      </c>
      <c r="E365">
        <v>11.0428</v>
      </c>
      <c r="F365">
        <v>11.0428</v>
      </c>
      <c r="G365">
        <v>38151400</v>
      </c>
    </row>
    <row r="366" spans="1:7" x14ac:dyDescent="0.25">
      <c r="A366" s="2">
        <v>42587</v>
      </c>
      <c r="B366" s="1" t="s">
        <v>1600</v>
      </c>
      <c r="C366">
        <v>11.176399999999999</v>
      </c>
      <c r="D366">
        <v>10.763199999999999</v>
      </c>
      <c r="E366">
        <v>10.9254</v>
      </c>
      <c r="F366">
        <v>10.9254</v>
      </c>
      <c r="G366">
        <v>15487900</v>
      </c>
    </row>
    <row r="367" spans="1:7" x14ac:dyDescent="0.25">
      <c r="A367" s="2">
        <v>42588</v>
      </c>
      <c r="B367" s="1" t="s">
        <v>1601</v>
      </c>
      <c r="C367">
        <v>10.9376</v>
      </c>
      <c r="D367">
        <v>10.2858</v>
      </c>
      <c r="E367">
        <v>10.8811</v>
      </c>
      <c r="F367">
        <v>10.8811</v>
      </c>
      <c r="G367">
        <v>16712600</v>
      </c>
    </row>
    <row r="368" spans="1:7" x14ac:dyDescent="0.25">
      <c r="A368" s="2">
        <v>42589</v>
      </c>
      <c r="B368" s="1" t="s">
        <v>1602</v>
      </c>
      <c r="C368">
        <v>11.089600000000001</v>
      </c>
      <c r="D368">
        <v>10.78</v>
      </c>
      <c r="E368">
        <v>10.9116</v>
      </c>
      <c r="F368">
        <v>10.9116</v>
      </c>
      <c r="G368">
        <v>16551000</v>
      </c>
    </row>
    <row r="369" spans="1:7" x14ac:dyDescent="0.25">
      <c r="A369" s="2">
        <v>42590</v>
      </c>
      <c r="B369" s="1" t="s">
        <v>1603</v>
      </c>
      <c r="C369">
        <v>11.328799999999999</v>
      </c>
      <c r="D369">
        <v>10.859</v>
      </c>
      <c r="E369">
        <v>11.2454</v>
      </c>
      <c r="F369">
        <v>11.2454</v>
      </c>
      <c r="G369">
        <v>14956700</v>
      </c>
    </row>
    <row r="370" spans="1:7" x14ac:dyDescent="0.25">
      <c r="A370" s="2">
        <v>42591</v>
      </c>
      <c r="B370" s="1" t="s">
        <v>1604</v>
      </c>
      <c r="C370">
        <v>12.454599999999999</v>
      </c>
      <c r="D370">
        <v>11.2</v>
      </c>
      <c r="E370">
        <v>12.244300000000001</v>
      </c>
      <c r="F370">
        <v>12.244300000000001</v>
      </c>
      <c r="G370">
        <v>36656600</v>
      </c>
    </row>
    <row r="371" spans="1:7" x14ac:dyDescent="0.25">
      <c r="A371" s="2">
        <v>42592</v>
      </c>
      <c r="B371" s="1" t="s">
        <v>1605</v>
      </c>
      <c r="C371">
        <v>12.457800000000001</v>
      </c>
      <c r="D371">
        <v>11.9825</v>
      </c>
      <c r="E371">
        <v>12.1432</v>
      </c>
      <c r="F371">
        <v>12.1432</v>
      </c>
      <c r="G371">
        <v>28096300</v>
      </c>
    </row>
    <row r="372" spans="1:7" x14ac:dyDescent="0.25">
      <c r="A372" s="2">
        <v>42593</v>
      </c>
      <c r="B372" s="1" t="s">
        <v>1606</v>
      </c>
      <c r="C372">
        <v>12.272399999999999</v>
      </c>
      <c r="D372">
        <v>11.633800000000001</v>
      </c>
      <c r="E372">
        <v>11.690899999999999</v>
      </c>
      <c r="F372">
        <v>11.690899999999999</v>
      </c>
      <c r="G372">
        <v>17505000</v>
      </c>
    </row>
    <row r="373" spans="1:7" x14ac:dyDescent="0.25">
      <c r="A373" s="2">
        <v>42594</v>
      </c>
      <c r="B373" s="1" t="s">
        <v>1607</v>
      </c>
      <c r="C373">
        <v>12.041600000000001</v>
      </c>
      <c r="D373">
        <v>11.6351</v>
      </c>
      <c r="E373">
        <v>11.778499999999999</v>
      </c>
      <c r="F373">
        <v>11.778499999999999</v>
      </c>
      <c r="G373">
        <v>13690100</v>
      </c>
    </row>
    <row r="374" spans="1:7" x14ac:dyDescent="0.25">
      <c r="A374" s="2">
        <v>42595</v>
      </c>
      <c r="B374" s="1" t="s">
        <v>1608</v>
      </c>
      <c r="C374">
        <v>11.7911</v>
      </c>
      <c r="D374">
        <v>11.511799999999999</v>
      </c>
      <c r="E374">
        <v>11.571300000000001</v>
      </c>
      <c r="F374">
        <v>11.571300000000001</v>
      </c>
      <c r="G374">
        <v>7539490</v>
      </c>
    </row>
    <row r="375" spans="1:7" x14ac:dyDescent="0.25">
      <c r="A375" s="2">
        <v>42596</v>
      </c>
      <c r="B375" s="1" t="s">
        <v>1609</v>
      </c>
      <c r="C375">
        <v>11.694599999999999</v>
      </c>
      <c r="D375">
        <v>11.0991</v>
      </c>
      <c r="E375">
        <v>11.194800000000001</v>
      </c>
      <c r="F375">
        <v>11.194800000000001</v>
      </c>
      <c r="G375">
        <v>8680160</v>
      </c>
    </row>
    <row r="376" spans="1:7" x14ac:dyDescent="0.25">
      <c r="A376" s="2">
        <v>42597</v>
      </c>
      <c r="B376" s="1" t="s">
        <v>1610</v>
      </c>
      <c r="C376">
        <v>11.3108</v>
      </c>
      <c r="D376">
        <v>11.0001</v>
      </c>
      <c r="E376">
        <v>11.218400000000001</v>
      </c>
      <c r="F376">
        <v>11.218400000000001</v>
      </c>
      <c r="G376">
        <v>7500840</v>
      </c>
    </row>
    <row r="377" spans="1:7" x14ac:dyDescent="0.25">
      <c r="A377" s="2">
        <v>42598</v>
      </c>
      <c r="B377" s="1" t="s">
        <v>1611</v>
      </c>
      <c r="C377">
        <v>11.237299999999999</v>
      </c>
      <c r="D377">
        <v>11.002800000000001</v>
      </c>
      <c r="E377">
        <v>11.139699999999999</v>
      </c>
      <c r="F377">
        <v>11.139699999999999</v>
      </c>
      <c r="G377">
        <v>7051510</v>
      </c>
    </row>
    <row r="378" spans="1:7" x14ac:dyDescent="0.25">
      <c r="A378" s="2">
        <v>42599</v>
      </c>
      <c r="B378" s="1" t="s">
        <v>1612</v>
      </c>
      <c r="C378">
        <v>11.1548</v>
      </c>
      <c r="D378">
        <v>10.7486</v>
      </c>
      <c r="E378">
        <v>10.752800000000001</v>
      </c>
      <c r="F378">
        <v>10.752800000000001</v>
      </c>
      <c r="G378">
        <v>8833760</v>
      </c>
    </row>
    <row r="379" spans="1:7" x14ac:dyDescent="0.25">
      <c r="A379" s="2">
        <v>42600</v>
      </c>
      <c r="B379" s="1" t="s">
        <v>1613</v>
      </c>
      <c r="C379">
        <v>11.0091</v>
      </c>
      <c r="D379">
        <v>10.7448</v>
      </c>
      <c r="E379">
        <v>10.7561</v>
      </c>
      <c r="F379">
        <v>10.7561</v>
      </c>
      <c r="G379">
        <v>6935800</v>
      </c>
    </row>
    <row r="380" spans="1:7" x14ac:dyDescent="0.25">
      <c r="A380" s="2">
        <v>42601</v>
      </c>
      <c r="B380" s="1" t="s">
        <v>1614</v>
      </c>
      <c r="C380">
        <v>10.8011</v>
      </c>
      <c r="D380">
        <v>10.7279</v>
      </c>
      <c r="E380">
        <v>10.748699999999999</v>
      </c>
      <c r="F380">
        <v>10.748699999999999</v>
      </c>
      <c r="G380">
        <v>5390850</v>
      </c>
    </row>
    <row r="381" spans="1:7" x14ac:dyDescent="0.25">
      <c r="A381" s="2">
        <v>42602</v>
      </c>
      <c r="B381" s="1" t="s">
        <v>1615</v>
      </c>
      <c r="C381">
        <v>11.300700000000001</v>
      </c>
      <c r="D381">
        <v>10.7491</v>
      </c>
      <c r="E381">
        <v>11.247400000000001</v>
      </c>
      <c r="F381">
        <v>11.247400000000001</v>
      </c>
      <c r="G381">
        <v>7443540</v>
      </c>
    </row>
    <row r="382" spans="1:7" x14ac:dyDescent="0.25">
      <c r="A382" s="2">
        <v>42603</v>
      </c>
      <c r="B382" s="1" t="s">
        <v>1616</v>
      </c>
      <c r="C382">
        <v>11.2538</v>
      </c>
      <c r="D382">
        <v>10.9939</v>
      </c>
      <c r="E382">
        <v>11.1792</v>
      </c>
      <c r="F382">
        <v>11.1792</v>
      </c>
      <c r="G382">
        <v>4355660</v>
      </c>
    </row>
    <row r="383" spans="1:7" x14ac:dyDescent="0.25">
      <c r="A383" s="2">
        <v>42604</v>
      </c>
      <c r="B383" s="1" t="s">
        <v>1617</v>
      </c>
      <c r="C383">
        <v>11.3408</v>
      </c>
      <c r="D383">
        <v>11.074999999999999</v>
      </c>
      <c r="E383">
        <v>11.120900000000001</v>
      </c>
      <c r="F383">
        <v>11.120900000000001</v>
      </c>
      <c r="G383">
        <v>6588920</v>
      </c>
    </row>
    <row r="384" spans="1:7" x14ac:dyDescent="0.25">
      <c r="A384" s="2">
        <v>42605</v>
      </c>
      <c r="B384" s="1" t="s">
        <v>1618</v>
      </c>
      <c r="C384">
        <v>11.23</v>
      </c>
      <c r="D384">
        <v>10.898</v>
      </c>
      <c r="E384">
        <v>11.0306</v>
      </c>
      <c r="F384">
        <v>11.0306</v>
      </c>
      <c r="G384">
        <v>6489380</v>
      </c>
    </row>
    <row r="385" spans="1:7" x14ac:dyDescent="0.25">
      <c r="A385" s="2">
        <v>42606</v>
      </c>
      <c r="B385" s="1" t="s">
        <v>1619</v>
      </c>
      <c r="C385">
        <v>11.1546</v>
      </c>
      <c r="D385">
        <v>11.009499999999999</v>
      </c>
      <c r="E385">
        <v>11.036</v>
      </c>
      <c r="F385">
        <v>11.036</v>
      </c>
      <c r="G385">
        <v>4423420</v>
      </c>
    </row>
    <row r="386" spans="1:7" x14ac:dyDescent="0.25">
      <c r="A386" s="2">
        <v>42607</v>
      </c>
      <c r="B386" s="1" t="s">
        <v>1620</v>
      </c>
      <c r="C386">
        <v>11.3851</v>
      </c>
      <c r="D386">
        <v>11.0168</v>
      </c>
      <c r="E386">
        <v>11.3574</v>
      </c>
      <c r="F386">
        <v>11.3574</v>
      </c>
      <c r="G386">
        <v>8552380</v>
      </c>
    </row>
    <row r="387" spans="1:7" x14ac:dyDescent="0.25">
      <c r="A387" s="2">
        <v>42608</v>
      </c>
      <c r="B387" s="1" t="s">
        <v>1621</v>
      </c>
      <c r="C387">
        <v>11.445399999999999</v>
      </c>
      <c r="D387">
        <v>11.2113</v>
      </c>
      <c r="E387">
        <v>11.295400000000001</v>
      </c>
      <c r="F387">
        <v>11.295400000000001</v>
      </c>
      <c r="G387">
        <v>5857850</v>
      </c>
    </row>
    <row r="388" spans="1:7" x14ac:dyDescent="0.25">
      <c r="A388" s="2">
        <v>42609</v>
      </c>
      <c r="B388" s="1" t="s">
        <v>1622</v>
      </c>
      <c r="C388">
        <v>11.294</v>
      </c>
      <c r="D388">
        <v>11.1395</v>
      </c>
      <c r="E388">
        <v>11.148199999999999</v>
      </c>
      <c r="F388">
        <v>11.148199999999999</v>
      </c>
      <c r="G388">
        <v>15108400</v>
      </c>
    </row>
    <row r="389" spans="1:7" x14ac:dyDescent="0.25">
      <c r="A389" s="2">
        <v>42610</v>
      </c>
      <c r="B389" s="1" t="s">
        <v>1623</v>
      </c>
      <c r="C389">
        <v>11.147</v>
      </c>
      <c r="D389">
        <v>10.92</v>
      </c>
      <c r="E389">
        <v>10.9293</v>
      </c>
      <c r="F389">
        <v>10.9293</v>
      </c>
      <c r="G389">
        <v>5303040</v>
      </c>
    </row>
    <row r="390" spans="1:7" x14ac:dyDescent="0.25">
      <c r="A390" s="2">
        <v>42611</v>
      </c>
      <c r="B390" s="1" t="s">
        <v>1624</v>
      </c>
      <c r="C390">
        <v>11.1462</v>
      </c>
      <c r="D390">
        <v>10.7898</v>
      </c>
      <c r="E390">
        <v>10.9838</v>
      </c>
      <c r="F390">
        <v>10.9838</v>
      </c>
      <c r="G390">
        <v>8130540</v>
      </c>
    </row>
    <row r="391" spans="1:7" x14ac:dyDescent="0.25">
      <c r="A391" s="2">
        <v>42612</v>
      </c>
      <c r="B391" s="1" t="s">
        <v>1625</v>
      </c>
      <c r="C391">
        <v>11.303599999999999</v>
      </c>
      <c r="D391">
        <v>10.9588</v>
      </c>
      <c r="E391">
        <v>11.228899999999999</v>
      </c>
      <c r="F391">
        <v>11.228899999999999</v>
      </c>
      <c r="G391">
        <v>7221260</v>
      </c>
    </row>
    <row r="392" spans="1:7" x14ac:dyDescent="0.25">
      <c r="A392" s="2">
        <v>42613</v>
      </c>
      <c r="B392" s="1" t="s">
        <v>1626</v>
      </c>
      <c r="C392">
        <v>11.680199999999999</v>
      </c>
      <c r="D392">
        <v>11.1839</v>
      </c>
      <c r="E392">
        <v>11.6724</v>
      </c>
      <c r="F392">
        <v>11.6724</v>
      </c>
      <c r="G392">
        <v>11073700</v>
      </c>
    </row>
    <row r="393" spans="1:7" x14ac:dyDescent="0.25">
      <c r="A393" s="2">
        <v>42614</v>
      </c>
      <c r="B393" s="1" t="s">
        <v>1627</v>
      </c>
      <c r="C393">
        <v>12.5815</v>
      </c>
      <c r="D393">
        <v>11.6485</v>
      </c>
      <c r="E393">
        <v>11.994899999999999</v>
      </c>
      <c r="F393">
        <v>11.994899999999999</v>
      </c>
      <c r="G393">
        <v>24051500</v>
      </c>
    </row>
    <row r="394" spans="1:7" x14ac:dyDescent="0.25">
      <c r="A394" s="2">
        <v>42615</v>
      </c>
      <c r="B394" s="1" t="s">
        <v>1628</v>
      </c>
      <c r="C394">
        <v>12.3133</v>
      </c>
      <c r="D394">
        <v>11.882400000000001</v>
      </c>
      <c r="E394">
        <v>12.113</v>
      </c>
      <c r="F394">
        <v>12.113</v>
      </c>
      <c r="G394">
        <v>9368300</v>
      </c>
    </row>
    <row r="395" spans="1:7" x14ac:dyDescent="0.25">
      <c r="A395" s="2">
        <v>42616</v>
      </c>
      <c r="B395" s="1" t="s">
        <v>1629</v>
      </c>
      <c r="C395">
        <v>12.3636</v>
      </c>
      <c r="D395">
        <v>11.347200000000001</v>
      </c>
      <c r="E395">
        <v>11.758699999999999</v>
      </c>
      <c r="F395">
        <v>11.758699999999999</v>
      </c>
      <c r="G395">
        <v>13358800</v>
      </c>
    </row>
    <row r="396" spans="1:7" x14ac:dyDescent="0.25">
      <c r="A396" s="2">
        <v>42617</v>
      </c>
      <c r="B396" s="1" t="s">
        <v>1630</v>
      </c>
      <c r="C396">
        <v>11.7936</v>
      </c>
      <c r="D396">
        <v>11.4739</v>
      </c>
      <c r="E396">
        <v>11.6799</v>
      </c>
      <c r="F396">
        <v>11.6799</v>
      </c>
      <c r="G396">
        <v>7220550</v>
      </c>
    </row>
    <row r="397" spans="1:7" x14ac:dyDescent="0.25">
      <c r="A397" s="2">
        <v>42618</v>
      </c>
      <c r="B397" s="1" t="s">
        <v>1631</v>
      </c>
      <c r="C397">
        <v>11.8066</v>
      </c>
      <c r="D397">
        <v>11.593999999999999</v>
      </c>
      <c r="E397">
        <v>11.717000000000001</v>
      </c>
      <c r="F397">
        <v>11.717000000000001</v>
      </c>
      <c r="G397">
        <v>5724100</v>
      </c>
    </row>
    <row r="398" spans="1:7" x14ac:dyDescent="0.25">
      <c r="A398" s="2">
        <v>42619</v>
      </c>
      <c r="B398" s="1" t="s">
        <v>1632</v>
      </c>
      <c r="C398">
        <v>11.728400000000001</v>
      </c>
      <c r="D398">
        <v>11.472799999999999</v>
      </c>
      <c r="E398">
        <v>11.6891</v>
      </c>
      <c r="F398">
        <v>11.6891</v>
      </c>
      <c r="G398">
        <v>6346330</v>
      </c>
    </row>
    <row r="399" spans="1:7" x14ac:dyDescent="0.25">
      <c r="A399" s="2">
        <v>42620</v>
      </c>
      <c r="B399" s="1" t="s">
        <v>1633</v>
      </c>
      <c r="C399">
        <v>11.7263</v>
      </c>
      <c r="D399">
        <v>11.515000000000001</v>
      </c>
      <c r="E399">
        <v>11.5479</v>
      </c>
      <c r="F399">
        <v>11.5479</v>
      </c>
      <c r="G399">
        <v>6115050</v>
      </c>
    </row>
    <row r="400" spans="1:7" x14ac:dyDescent="0.25">
      <c r="A400" s="2">
        <v>42621</v>
      </c>
      <c r="B400" s="1" t="s">
        <v>1634</v>
      </c>
      <c r="C400">
        <v>11.7014</v>
      </c>
      <c r="D400">
        <v>11.2524</v>
      </c>
      <c r="E400">
        <v>11.3459</v>
      </c>
      <c r="F400">
        <v>11.3459</v>
      </c>
      <c r="G400">
        <v>11535000</v>
      </c>
    </row>
    <row r="401" spans="1:7" x14ac:dyDescent="0.25">
      <c r="A401" s="2">
        <v>42622</v>
      </c>
      <c r="B401" s="1" t="s">
        <v>1635</v>
      </c>
      <c r="C401">
        <v>11.68</v>
      </c>
      <c r="D401">
        <v>11.386900000000001</v>
      </c>
      <c r="E401">
        <v>11.652799999999999</v>
      </c>
      <c r="F401">
        <v>11.652799999999999</v>
      </c>
      <c r="G401">
        <v>6109200</v>
      </c>
    </row>
    <row r="402" spans="1:7" x14ac:dyDescent="0.25">
      <c r="A402" s="2">
        <v>42623</v>
      </c>
      <c r="B402" s="1" t="s">
        <v>1636</v>
      </c>
      <c r="C402">
        <v>12.2151</v>
      </c>
      <c r="D402">
        <v>11.543699999999999</v>
      </c>
      <c r="E402">
        <v>12.1685</v>
      </c>
      <c r="F402">
        <v>12.1685</v>
      </c>
      <c r="G402">
        <v>7220300</v>
      </c>
    </row>
    <row r="403" spans="1:7" x14ac:dyDescent="0.25">
      <c r="A403" s="2">
        <v>42624</v>
      </c>
      <c r="B403" s="1" t="s">
        <v>1637</v>
      </c>
      <c r="C403">
        <v>12.2079</v>
      </c>
      <c r="D403">
        <v>11.589700000000001</v>
      </c>
      <c r="E403">
        <v>11.638400000000001</v>
      </c>
      <c r="F403">
        <v>11.638400000000001</v>
      </c>
      <c r="G403">
        <v>8791180</v>
      </c>
    </row>
    <row r="404" spans="1:7" x14ac:dyDescent="0.25">
      <c r="A404" s="2">
        <v>42625</v>
      </c>
      <c r="B404" s="1" t="s">
        <v>1638</v>
      </c>
      <c r="C404">
        <v>11.946999999999999</v>
      </c>
      <c r="D404">
        <v>11.6136</v>
      </c>
      <c r="E404">
        <v>11.893700000000001</v>
      </c>
      <c r="F404">
        <v>11.893700000000001</v>
      </c>
      <c r="G404">
        <v>7478080</v>
      </c>
    </row>
    <row r="405" spans="1:7" x14ac:dyDescent="0.25">
      <c r="A405" s="2">
        <v>42626</v>
      </c>
      <c r="B405" s="1" t="s">
        <v>1639</v>
      </c>
      <c r="C405">
        <v>12.085599999999999</v>
      </c>
      <c r="D405">
        <v>11.880800000000001</v>
      </c>
      <c r="E405">
        <v>11.918699999999999</v>
      </c>
      <c r="F405">
        <v>11.918699999999999</v>
      </c>
      <c r="G405">
        <v>11704300</v>
      </c>
    </row>
    <row r="406" spans="1:7" x14ac:dyDescent="0.25">
      <c r="A406" s="2">
        <v>42627</v>
      </c>
      <c r="B406" s="1" t="s">
        <v>1640</v>
      </c>
      <c r="C406">
        <v>11.997199999999999</v>
      </c>
      <c r="D406">
        <v>11.8559</v>
      </c>
      <c r="E406">
        <v>11.9232</v>
      </c>
      <c r="F406">
        <v>11.9232</v>
      </c>
      <c r="G406">
        <v>5694820</v>
      </c>
    </row>
    <row r="407" spans="1:7" x14ac:dyDescent="0.25">
      <c r="A407" s="2">
        <v>42628</v>
      </c>
      <c r="B407" s="1" t="s">
        <v>1641</v>
      </c>
      <c r="C407">
        <v>12.135400000000001</v>
      </c>
      <c r="D407">
        <v>11.922700000000001</v>
      </c>
      <c r="E407">
        <v>11.936999999999999</v>
      </c>
      <c r="F407">
        <v>11.936999999999999</v>
      </c>
      <c r="G407">
        <v>7309090</v>
      </c>
    </row>
    <row r="408" spans="1:7" x14ac:dyDescent="0.25">
      <c r="A408" s="2">
        <v>42629</v>
      </c>
      <c r="B408" s="1" t="s">
        <v>1642</v>
      </c>
      <c r="C408">
        <v>12.7486</v>
      </c>
      <c r="D408">
        <v>11.902900000000001</v>
      </c>
      <c r="E408">
        <v>12.5558</v>
      </c>
      <c r="F408">
        <v>12.5558</v>
      </c>
      <c r="G408">
        <v>17421500</v>
      </c>
    </row>
    <row r="409" spans="1:7" x14ac:dyDescent="0.25">
      <c r="A409" s="2">
        <v>42630</v>
      </c>
      <c r="B409" s="1" t="s">
        <v>1643</v>
      </c>
      <c r="C409">
        <v>12.763</v>
      </c>
      <c r="D409">
        <v>12.442399999999999</v>
      </c>
      <c r="E409">
        <v>12.698600000000001</v>
      </c>
      <c r="F409">
        <v>12.698600000000001</v>
      </c>
      <c r="G409">
        <v>7446610</v>
      </c>
    </row>
    <row r="410" spans="1:7" x14ac:dyDescent="0.25">
      <c r="A410" s="2">
        <v>42631</v>
      </c>
      <c r="B410" s="1" t="s">
        <v>1644</v>
      </c>
      <c r="C410">
        <v>12.987299999999999</v>
      </c>
      <c r="D410">
        <v>12.1555</v>
      </c>
      <c r="E410">
        <v>12.4312</v>
      </c>
      <c r="F410">
        <v>12.4312</v>
      </c>
      <c r="G410">
        <v>22433300</v>
      </c>
    </row>
    <row r="411" spans="1:7" x14ac:dyDescent="0.25">
      <c r="A411" s="2">
        <v>42632</v>
      </c>
      <c r="B411" s="1" t="s">
        <v>1645</v>
      </c>
      <c r="C411">
        <v>13.189</v>
      </c>
      <c r="D411">
        <v>12.4175</v>
      </c>
      <c r="E411">
        <v>13.189</v>
      </c>
      <c r="F411">
        <v>13.189</v>
      </c>
      <c r="G411">
        <v>13838800</v>
      </c>
    </row>
    <row r="412" spans="1:7" x14ac:dyDescent="0.25">
      <c r="A412" s="2">
        <v>42633</v>
      </c>
      <c r="B412" s="1" t="s">
        <v>1646</v>
      </c>
      <c r="C412">
        <v>14.430300000000001</v>
      </c>
      <c r="D412">
        <v>13.1198</v>
      </c>
      <c r="E412">
        <v>14.430300000000001</v>
      </c>
      <c r="F412">
        <v>14.430300000000001</v>
      </c>
      <c r="G412">
        <v>31929100</v>
      </c>
    </row>
    <row r="413" spans="1:7" x14ac:dyDescent="0.25">
      <c r="A413" s="2">
        <v>42634</v>
      </c>
      <c r="B413" s="1" t="s">
        <v>1647</v>
      </c>
      <c r="C413">
        <v>14.434100000000001</v>
      </c>
      <c r="D413">
        <v>13.170199999999999</v>
      </c>
      <c r="E413">
        <v>13.7685</v>
      </c>
      <c r="F413">
        <v>13.7685</v>
      </c>
      <c r="G413">
        <v>28645000</v>
      </c>
    </row>
    <row r="414" spans="1:7" x14ac:dyDescent="0.25">
      <c r="A414" s="2">
        <v>42635</v>
      </c>
      <c r="B414" s="1" t="s">
        <v>1648</v>
      </c>
      <c r="C414">
        <v>13.664999999999999</v>
      </c>
      <c r="D414">
        <v>12.4786</v>
      </c>
      <c r="E414">
        <v>13.2476</v>
      </c>
      <c r="F414">
        <v>13.2476</v>
      </c>
      <c r="G414">
        <v>27382800</v>
      </c>
    </row>
    <row r="415" spans="1:7" x14ac:dyDescent="0.25">
      <c r="A415" s="2">
        <v>42636</v>
      </c>
      <c r="B415" s="1" t="s">
        <v>1649</v>
      </c>
      <c r="C415">
        <v>13.446899999999999</v>
      </c>
      <c r="D415">
        <v>13.101599999999999</v>
      </c>
      <c r="E415">
        <v>13.331300000000001</v>
      </c>
      <c r="F415">
        <v>13.331300000000001</v>
      </c>
      <c r="G415">
        <v>9166430</v>
      </c>
    </row>
    <row r="416" spans="1:7" x14ac:dyDescent="0.25">
      <c r="A416" s="2">
        <v>42637</v>
      </c>
      <c r="B416" s="1" t="s">
        <v>1650</v>
      </c>
      <c r="C416">
        <v>13.343</v>
      </c>
      <c r="D416">
        <v>12.681699999999999</v>
      </c>
      <c r="E416">
        <v>12.8779</v>
      </c>
      <c r="F416">
        <v>12.8779</v>
      </c>
      <c r="G416">
        <v>9824880</v>
      </c>
    </row>
    <row r="417" spans="1:7" x14ac:dyDescent="0.25">
      <c r="A417" s="2">
        <v>42638</v>
      </c>
      <c r="B417" s="1" t="s">
        <v>1651</v>
      </c>
      <c r="C417">
        <v>13.1075</v>
      </c>
      <c r="D417">
        <v>12.797499999999999</v>
      </c>
      <c r="E417">
        <v>13.100899999999999</v>
      </c>
      <c r="F417">
        <v>13.100899999999999</v>
      </c>
      <c r="G417">
        <v>5283440</v>
      </c>
    </row>
    <row r="418" spans="1:7" x14ac:dyDescent="0.25">
      <c r="A418" s="2">
        <v>42639</v>
      </c>
      <c r="B418" s="1" t="s">
        <v>1652</v>
      </c>
      <c r="C418">
        <v>13.169600000000001</v>
      </c>
      <c r="D418">
        <v>12.7402</v>
      </c>
      <c r="E418">
        <v>12.8231</v>
      </c>
      <c r="F418">
        <v>12.8231</v>
      </c>
      <c r="G418">
        <v>7213070</v>
      </c>
    </row>
    <row r="419" spans="1:7" x14ac:dyDescent="0.25">
      <c r="A419" s="2">
        <v>42640</v>
      </c>
      <c r="B419" s="1" t="s">
        <v>1653</v>
      </c>
      <c r="C419">
        <v>13.211399999999999</v>
      </c>
      <c r="D419">
        <v>12.8559</v>
      </c>
      <c r="E419">
        <v>13.0983</v>
      </c>
      <c r="F419">
        <v>13.0983</v>
      </c>
      <c r="G419">
        <v>6831070</v>
      </c>
    </row>
    <row r="420" spans="1:7" x14ac:dyDescent="0.25">
      <c r="A420" s="2">
        <v>42641</v>
      </c>
      <c r="B420" s="1" t="s">
        <v>1654</v>
      </c>
      <c r="C420">
        <v>13.4838</v>
      </c>
      <c r="D420">
        <v>13.081300000000001</v>
      </c>
      <c r="E420">
        <v>13.274800000000001</v>
      </c>
      <c r="F420">
        <v>13.274800000000001</v>
      </c>
      <c r="G420">
        <v>10239000</v>
      </c>
    </row>
    <row r="421" spans="1:7" x14ac:dyDescent="0.25">
      <c r="A421" s="2">
        <v>42642</v>
      </c>
      <c r="B421" s="1" t="s">
        <v>1655</v>
      </c>
      <c r="C421">
        <v>13.3361</v>
      </c>
      <c r="D421">
        <v>13.073399999999999</v>
      </c>
      <c r="E421">
        <v>13.073399999999999</v>
      </c>
      <c r="F421">
        <v>13.073399999999999</v>
      </c>
      <c r="G421">
        <v>5990630</v>
      </c>
    </row>
    <row r="422" spans="1:7" x14ac:dyDescent="0.25">
      <c r="A422" s="2">
        <v>42643</v>
      </c>
      <c r="B422" s="1" t="s">
        <v>1656</v>
      </c>
      <c r="C422">
        <v>13.342700000000001</v>
      </c>
      <c r="D422">
        <v>13.0245</v>
      </c>
      <c r="E422">
        <v>13.2248</v>
      </c>
      <c r="F422">
        <v>13.2248</v>
      </c>
      <c r="G422">
        <v>5950840</v>
      </c>
    </row>
    <row r="423" spans="1:7" x14ac:dyDescent="0.25">
      <c r="A423" s="2">
        <v>42644</v>
      </c>
      <c r="B423" s="1" t="s">
        <v>1657</v>
      </c>
      <c r="C423">
        <v>13.309100000000001</v>
      </c>
      <c r="D423">
        <v>13.0456</v>
      </c>
      <c r="E423">
        <v>13.172700000000001</v>
      </c>
      <c r="F423">
        <v>13.172700000000001</v>
      </c>
      <c r="G423">
        <v>6331160</v>
      </c>
    </row>
    <row r="424" spans="1:7" x14ac:dyDescent="0.25">
      <c r="A424" s="2">
        <v>42645</v>
      </c>
      <c r="B424" s="1" t="s">
        <v>1658</v>
      </c>
      <c r="C424">
        <v>13.2959</v>
      </c>
      <c r="D424">
        <v>13.1431</v>
      </c>
      <c r="E424">
        <v>13.1997</v>
      </c>
      <c r="F424">
        <v>13.1997</v>
      </c>
      <c r="G424">
        <v>4079660</v>
      </c>
    </row>
    <row r="425" spans="1:7" x14ac:dyDescent="0.25">
      <c r="A425" s="2">
        <v>42646</v>
      </c>
      <c r="B425" s="1" t="s">
        <v>1659</v>
      </c>
      <c r="C425">
        <v>13.485200000000001</v>
      </c>
      <c r="D425">
        <v>13.187200000000001</v>
      </c>
      <c r="E425">
        <v>13.452400000000001</v>
      </c>
      <c r="F425">
        <v>13.452400000000001</v>
      </c>
      <c r="G425">
        <v>7458320</v>
      </c>
    </row>
    <row r="426" spans="1:7" x14ac:dyDescent="0.25">
      <c r="A426" s="2">
        <v>42647</v>
      </c>
      <c r="B426" s="1" t="s">
        <v>1660</v>
      </c>
      <c r="C426">
        <v>13.531000000000001</v>
      </c>
      <c r="D426">
        <v>13.211499999999999</v>
      </c>
      <c r="E426">
        <v>13.276999999999999</v>
      </c>
      <c r="F426">
        <v>13.276999999999999</v>
      </c>
      <c r="G426">
        <v>8348280</v>
      </c>
    </row>
    <row r="427" spans="1:7" x14ac:dyDescent="0.25">
      <c r="A427" s="2">
        <v>42648</v>
      </c>
      <c r="B427" s="1" t="s">
        <v>1661</v>
      </c>
      <c r="C427">
        <v>13.3467</v>
      </c>
      <c r="D427">
        <v>13.0357</v>
      </c>
      <c r="E427">
        <v>13.0357</v>
      </c>
      <c r="F427">
        <v>13.0357</v>
      </c>
      <c r="G427">
        <v>9881370</v>
      </c>
    </row>
    <row r="428" spans="1:7" x14ac:dyDescent="0.25">
      <c r="A428" s="2">
        <v>42649</v>
      </c>
      <c r="B428" s="1" t="s">
        <v>1662</v>
      </c>
      <c r="C428">
        <v>13.143599999999999</v>
      </c>
      <c r="D428">
        <v>12.6868</v>
      </c>
      <c r="E428">
        <v>12.8543</v>
      </c>
      <c r="F428">
        <v>12.8543</v>
      </c>
      <c r="G428">
        <v>12044800</v>
      </c>
    </row>
    <row r="429" spans="1:7" x14ac:dyDescent="0.25">
      <c r="A429" s="2">
        <v>42650</v>
      </c>
      <c r="B429" s="1" t="s">
        <v>1663</v>
      </c>
      <c r="C429">
        <v>12.9902</v>
      </c>
      <c r="D429">
        <v>12.534700000000001</v>
      </c>
      <c r="E429">
        <v>12.6671</v>
      </c>
      <c r="F429">
        <v>12.6671</v>
      </c>
      <c r="G429">
        <v>8933050</v>
      </c>
    </row>
    <row r="430" spans="1:7" x14ac:dyDescent="0.25">
      <c r="A430" s="2">
        <v>42651</v>
      </c>
      <c r="B430" s="1" t="s">
        <v>1664</v>
      </c>
      <c r="C430">
        <v>12.6869</v>
      </c>
      <c r="D430">
        <v>12.045500000000001</v>
      </c>
      <c r="E430">
        <v>12.219099999999999</v>
      </c>
      <c r="F430">
        <v>12.219099999999999</v>
      </c>
      <c r="G430">
        <v>11611200</v>
      </c>
    </row>
    <row r="431" spans="1:7" x14ac:dyDescent="0.25">
      <c r="A431" s="2">
        <v>42652</v>
      </c>
      <c r="B431" s="1" t="s">
        <v>1665</v>
      </c>
      <c r="C431">
        <v>12.357100000000001</v>
      </c>
      <c r="D431">
        <v>11.9795</v>
      </c>
      <c r="E431">
        <v>12.053699999999999</v>
      </c>
      <c r="F431">
        <v>12.053699999999999</v>
      </c>
      <c r="G431">
        <v>7208480</v>
      </c>
    </row>
    <row r="432" spans="1:7" x14ac:dyDescent="0.25">
      <c r="A432" s="2">
        <v>42653</v>
      </c>
      <c r="B432" s="1" t="s">
        <v>1666</v>
      </c>
      <c r="C432">
        <v>12.062200000000001</v>
      </c>
      <c r="D432">
        <v>11.624000000000001</v>
      </c>
      <c r="E432">
        <v>11.7555</v>
      </c>
      <c r="F432">
        <v>11.7555</v>
      </c>
      <c r="G432">
        <v>10809200</v>
      </c>
    </row>
    <row r="433" spans="1:7" x14ac:dyDescent="0.25">
      <c r="A433" s="2">
        <v>42654</v>
      </c>
      <c r="B433" s="1" t="s">
        <v>1667</v>
      </c>
      <c r="C433">
        <v>12.1609</v>
      </c>
      <c r="D433">
        <v>11.751300000000001</v>
      </c>
      <c r="E433">
        <v>11.7857</v>
      </c>
      <c r="F433">
        <v>11.7857</v>
      </c>
      <c r="G433">
        <v>11727700</v>
      </c>
    </row>
    <row r="434" spans="1:7" x14ac:dyDescent="0.25">
      <c r="A434" s="2">
        <v>42655</v>
      </c>
      <c r="B434" s="1" t="s">
        <v>1668</v>
      </c>
      <c r="C434">
        <v>12.071999999999999</v>
      </c>
      <c r="D434">
        <v>11.7072</v>
      </c>
      <c r="E434">
        <v>11.9335</v>
      </c>
      <c r="F434">
        <v>11.9335</v>
      </c>
      <c r="G434">
        <v>9694640</v>
      </c>
    </row>
    <row r="435" spans="1:7" x14ac:dyDescent="0.25">
      <c r="A435" s="2">
        <v>42656</v>
      </c>
      <c r="B435" s="1" t="s">
        <v>1669</v>
      </c>
      <c r="C435">
        <v>12.1312</v>
      </c>
      <c r="D435">
        <v>11.7837</v>
      </c>
      <c r="E435">
        <v>11.962999999999999</v>
      </c>
      <c r="F435">
        <v>11.962999999999999</v>
      </c>
      <c r="G435">
        <v>8665190</v>
      </c>
    </row>
    <row r="436" spans="1:7" x14ac:dyDescent="0.25">
      <c r="A436" s="2">
        <v>42657</v>
      </c>
      <c r="B436" s="1" t="s">
        <v>1670</v>
      </c>
      <c r="C436">
        <v>12.074</v>
      </c>
      <c r="D436">
        <v>11.895899999999999</v>
      </c>
      <c r="E436">
        <v>11.9382</v>
      </c>
      <c r="F436">
        <v>11.9382</v>
      </c>
      <c r="G436">
        <v>4333510</v>
      </c>
    </row>
    <row r="437" spans="1:7" x14ac:dyDescent="0.25">
      <c r="A437" s="2">
        <v>42658</v>
      </c>
      <c r="B437" s="1" t="s">
        <v>1671</v>
      </c>
      <c r="C437">
        <v>11.9962</v>
      </c>
      <c r="D437">
        <v>11.7768</v>
      </c>
      <c r="E437">
        <v>11.9834</v>
      </c>
      <c r="F437">
        <v>11.9834</v>
      </c>
      <c r="G437">
        <v>4991840</v>
      </c>
    </row>
    <row r="438" spans="1:7" x14ac:dyDescent="0.25">
      <c r="A438" s="2">
        <v>42659</v>
      </c>
      <c r="B438" s="1" t="s">
        <v>1672</v>
      </c>
      <c r="C438">
        <v>12.0097</v>
      </c>
      <c r="D438">
        <v>11.933199999999999</v>
      </c>
      <c r="E438">
        <v>11.951599999999999</v>
      </c>
      <c r="F438">
        <v>11.951599999999999</v>
      </c>
      <c r="G438">
        <v>3617280</v>
      </c>
    </row>
    <row r="439" spans="1:7" x14ac:dyDescent="0.25">
      <c r="A439" s="2">
        <v>42660</v>
      </c>
      <c r="B439" s="1" t="s">
        <v>1673</v>
      </c>
      <c r="C439">
        <v>12.033899999999999</v>
      </c>
      <c r="D439">
        <v>11.8613</v>
      </c>
      <c r="E439">
        <v>12.005000000000001</v>
      </c>
      <c r="F439">
        <v>12.005000000000001</v>
      </c>
      <c r="G439">
        <v>5724440</v>
      </c>
    </row>
    <row r="440" spans="1:7" x14ac:dyDescent="0.25">
      <c r="A440" s="2">
        <v>42661</v>
      </c>
      <c r="B440" s="1" t="s">
        <v>1674</v>
      </c>
      <c r="C440">
        <v>12.9278</v>
      </c>
      <c r="D440">
        <v>11.995900000000001</v>
      </c>
      <c r="E440">
        <v>12.5885</v>
      </c>
      <c r="F440">
        <v>12.5885</v>
      </c>
      <c r="G440">
        <v>18864200</v>
      </c>
    </row>
    <row r="441" spans="1:7" x14ac:dyDescent="0.25">
      <c r="A441" s="2">
        <v>42662</v>
      </c>
      <c r="B441" s="1" t="s">
        <v>1675</v>
      </c>
      <c r="C441">
        <v>12.6191</v>
      </c>
      <c r="D441">
        <v>11.9085</v>
      </c>
      <c r="E441">
        <v>12.022600000000001</v>
      </c>
      <c r="F441">
        <v>12.022600000000001</v>
      </c>
      <c r="G441">
        <v>10576200</v>
      </c>
    </row>
    <row r="442" spans="1:7" x14ac:dyDescent="0.25">
      <c r="A442" s="2">
        <v>42663</v>
      </c>
      <c r="B442" s="1" t="s">
        <v>1676</v>
      </c>
      <c r="C442">
        <v>12.2888</v>
      </c>
      <c r="D442">
        <v>11.997199999999999</v>
      </c>
      <c r="E442">
        <v>12.099</v>
      </c>
      <c r="F442">
        <v>12.099</v>
      </c>
      <c r="G442">
        <v>8170760</v>
      </c>
    </row>
    <row r="443" spans="1:7" x14ac:dyDescent="0.25">
      <c r="A443" s="2">
        <v>42664</v>
      </c>
      <c r="B443" s="1" t="s">
        <v>1677</v>
      </c>
      <c r="C443">
        <v>12.205399999999999</v>
      </c>
      <c r="D443">
        <v>12.023400000000001</v>
      </c>
      <c r="E443">
        <v>12.1754</v>
      </c>
      <c r="F443">
        <v>12.1754</v>
      </c>
      <c r="G443">
        <v>5676920</v>
      </c>
    </row>
    <row r="444" spans="1:7" x14ac:dyDescent="0.25">
      <c r="A444" s="2">
        <v>42665</v>
      </c>
      <c r="B444" s="1" t="s">
        <v>1678</v>
      </c>
      <c r="C444">
        <v>12.190200000000001</v>
      </c>
      <c r="D444">
        <v>11.9541</v>
      </c>
      <c r="E444">
        <v>12.0715</v>
      </c>
      <c r="F444">
        <v>12.0715</v>
      </c>
      <c r="G444">
        <v>7583820</v>
      </c>
    </row>
    <row r="445" spans="1:7" x14ac:dyDescent="0.25">
      <c r="A445" s="2">
        <v>42666</v>
      </c>
      <c r="B445" s="1" t="s">
        <v>1679</v>
      </c>
      <c r="C445">
        <v>12.1431</v>
      </c>
      <c r="D445">
        <v>11.9392</v>
      </c>
      <c r="E445">
        <v>12.036</v>
      </c>
      <c r="F445">
        <v>12.036</v>
      </c>
      <c r="G445">
        <v>5774660</v>
      </c>
    </row>
    <row r="446" spans="1:7" x14ac:dyDescent="0.25">
      <c r="A446" s="2">
        <v>42667</v>
      </c>
      <c r="B446" s="1" t="s">
        <v>1680</v>
      </c>
      <c r="C446">
        <v>12.1007</v>
      </c>
      <c r="D446">
        <v>11.9091</v>
      </c>
      <c r="E446">
        <v>11.968999999999999</v>
      </c>
      <c r="F446">
        <v>11.968999999999999</v>
      </c>
      <c r="G446">
        <v>5739690</v>
      </c>
    </row>
    <row r="447" spans="1:7" x14ac:dyDescent="0.25">
      <c r="A447" s="2">
        <v>42668</v>
      </c>
      <c r="B447" s="1" t="s">
        <v>1681</v>
      </c>
      <c r="C447">
        <v>11.993399999999999</v>
      </c>
      <c r="D447">
        <v>11.147500000000001</v>
      </c>
      <c r="E447">
        <v>11.414</v>
      </c>
      <c r="F447">
        <v>11.414</v>
      </c>
      <c r="G447">
        <v>19316000</v>
      </c>
    </row>
    <row r="448" spans="1:7" x14ac:dyDescent="0.25">
      <c r="A448" s="2">
        <v>42669</v>
      </c>
      <c r="B448" s="1" t="s">
        <v>1682</v>
      </c>
      <c r="C448">
        <v>11.6625</v>
      </c>
      <c r="D448">
        <v>11.3841</v>
      </c>
      <c r="E448">
        <v>11.532</v>
      </c>
      <c r="F448">
        <v>11.532</v>
      </c>
      <c r="G448">
        <v>10221800</v>
      </c>
    </row>
    <row r="449" spans="1:7" x14ac:dyDescent="0.25">
      <c r="A449" s="2">
        <v>42670</v>
      </c>
      <c r="B449" s="1" t="s">
        <v>1683</v>
      </c>
      <c r="C449">
        <v>11.6065</v>
      </c>
      <c r="D449">
        <v>11.263500000000001</v>
      </c>
      <c r="E449">
        <v>11.499700000000001</v>
      </c>
      <c r="F449">
        <v>11.499700000000001</v>
      </c>
      <c r="G449">
        <v>13255400</v>
      </c>
    </row>
    <row r="450" spans="1:7" x14ac:dyDescent="0.25">
      <c r="A450" s="2">
        <v>42671</v>
      </c>
      <c r="B450" s="1" t="s">
        <v>1684</v>
      </c>
      <c r="C450">
        <v>11.5784</v>
      </c>
      <c r="D450">
        <v>10.953900000000001</v>
      </c>
      <c r="E450">
        <v>11.085100000000001</v>
      </c>
      <c r="F450">
        <v>11.085100000000001</v>
      </c>
      <c r="G450">
        <v>13971500</v>
      </c>
    </row>
    <row r="451" spans="1:7" x14ac:dyDescent="0.25">
      <c r="A451" s="2">
        <v>42672</v>
      </c>
      <c r="B451" s="1" t="s">
        <v>1685</v>
      </c>
      <c r="C451">
        <v>11.198499999999999</v>
      </c>
      <c r="D451">
        <v>9.5632699999999993</v>
      </c>
      <c r="E451">
        <v>10.444599999999999</v>
      </c>
      <c r="F451">
        <v>10.444599999999999</v>
      </c>
      <c r="G451">
        <v>27070400</v>
      </c>
    </row>
    <row r="452" spans="1:7" x14ac:dyDescent="0.25">
      <c r="A452" s="2">
        <v>42673</v>
      </c>
      <c r="B452" s="1" t="s">
        <v>1686</v>
      </c>
      <c r="C452">
        <v>11.4537</v>
      </c>
      <c r="D452">
        <v>10.2949</v>
      </c>
      <c r="E452">
        <v>11.1828</v>
      </c>
      <c r="F452">
        <v>11.1828</v>
      </c>
      <c r="G452">
        <v>16694900</v>
      </c>
    </row>
    <row r="453" spans="1:7" x14ac:dyDescent="0.25">
      <c r="A453" s="2">
        <v>42674</v>
      </c>
      <c r="B453" s="1" t="s">
        <v>1687</v>
      </c>
      <c r="C453">
        <v>11.4985</v>
      </c>
      <c r="D453">
        <v>10.9352</v>
      </c>
      <c r="E453">
        <v>10.998200000000001</v>
      </c>
      <c r="F453">
        <v>10.998200000000001</v>
      </c>
      <c r="G453">
        <v>13393900</v>
      </c>
    </row>
    <row r="454" spans="1:7" x14ac:dyDescent="0.25">
      <c r="A454" s="2">
        <v>42675</v>
      </c>
      <c r="B454" s="1" t="s">
        <v>1688</v>
      </c>
      <c r="C454">
        <v>11.1797</v>
      </c>
      <c r="D454">
        <v>10.3041</v>
      </c>
      <c r="E454">
        <v>10.7661</v>
      </c>
      <c r="F454">
        <v>10.7661</v>
      </c>
      <c r="G454">
        <v>22901300</v>
      </c>
    </row>
    <row r="455" spans="1:7" x14ac:dyDescent="0.25">
      <c r="A455" s="2">
        <v>42676</v>
      </c>
      <c r="B455" s="1" t="s">
        <v>1689</v>
      </c>
      <c r="C455">
        <v>11.160399999999999</v>
      </c>
      <c r="D455">
        <v>10.692500000000001</v>
      </c>
      <c r="E455">
        <v>10.752599999999999</v>
      </c>
      <c r="F455">
        <v>10.752599999999999</v>
      </c>
      <c r="G455">
        <v>11691700</v>
      </c>
    </row>
    <row r="456" spans="1:7" x14ac:dyDescent="0.25">
      <c r="A456" s="2">
        <v>42677</v>
      </c>
      <c r="B456" s="1" t="s">
        <v>1690</v>
      </c>
      <c r="C456">
        <v>11.1075</v>
      </c>
      <c r="D456">
        <v>10.7624</v>
      </c>
      <c r="E456">
        <v>10.801</v>
      </c>
      <c r="F456">
        <v>10.801</v>
      </c>
      <c r="G456">
        <v>15228600</v>
      </c>
    </row>
    <row r="457" spans="1:7" x14ac:dyDescent="0.25">
      <c r="A457" s="2">
        <v>42678</v>
      </c>
      <c r="B457" s="1" t="s">
        <v>1691</v>
      </c>
      <c r="C457">
        <v>11.122199999999999</v>
      </c>
      <c r="D457">
        <v>10.817500000000001</v>
      </c>
      <c r="E457">
        <v>11.0907</v>
      </c>
      <c r="F457">
        <v>11.0907</v>
      </c>
      <c r="G457">
        <v>9958040</v>
      </c>
    </row>
    <row r="458" spans="1:7" x14ac:dyDescent="0.25">
      <c r="A458" s="2">
        <v>42679</v>
      </c>
      <c r="B458" s="1" t="s">
        <v>1692</v>
      </c>
      <c r="C458">
        <v>11.236599999999999</v>
      </c>
      <c r="D458">
        <v>10.8834</v>
      </c>
      <c r="E458">
        <v>11.0025</v>
      </c>
      <c r="F458">
        <v>11.0025</v>
      </c>
      <c r="G458">
        <v>5502670</v>
      </c>
    </row>
    <row r="459" spans="1:7" x14ac:dyDescent="0.25">
      <c r="A459" s="2">
        <v>42680</v>
      </c>
      <c r="B459" s="1" t="s">
        <v>1693</v>
      </c>
      <c r="C459">
        <v>11.2454</v>
      </c>
      <c r="D459">
        <v>10.852</v>
      </c>
      <c r="E459">
        <v>10.8735</v>
      </c>
      <c r="F459">
        <v>10.8735</v>
      </c>
      <c r="G459">
        <v>5688710</v>
      </c>
    </row>
    <row r="460" spans="1:7" x14ac:dyDescent="0.25">
      <c r="A460" s="2">
        <v>42681</v>
      </c>
      <c r="B460" s="1" t="s">
        <v>1694</v>
      </c>
      <c r="C460">
        <v>10.9567</v>
      </c>
      <c r="D460">
        <v>10.7843</v>
      </c>
      <c r="E460">
        <v>10.8088</v>
      </c>
      <c r="F460">
        <v>10.8088</v>
      </c>
      <c r="G460">
        <v>5992480</v>
      </c>
    </row>
    <row r="461" spans="1:7" x14ac:dyDescent="0.25">
      <c r="A461" s="2">
        <v>42682</v>
      </c>
      <c r="B461" s="1" t="s">
        <v>1695</v>
      </c>
      <c r="C461">
        <v>10.924300000000001</v>
      </c>
      <c r="D461">
        <v>10.739800000000001</v>
      </c>
      <c r="E461">
        <v>10.8337</v>
      </c>
      <c r="F461">
        <v>10.8337</v>
      </c>
      <c r="G461">
        <v>6258150</v>
      </c>
    </row>
    <row r="462" spans="1:7" x14ac:dyDescent="0.25">
      <c r="A462" s="2">
        <v>42683</v>
      </c>
      <c r="B462" s="1" t="s">
        <v>1696</v>
      </c>
      <c r="C462">
        <v>10.834899999999999</v>
      </c>
      <c r="D462">
        <v>10.222899999999999</v>
      </c>
      <c r="E462">
        <v>10.6555</v>
      </c>
      <c r="F462">
        <v>10.6555</v>
      </c>
      <c r="G462">
        <v>14606600</v>
      </c>
    </row>
    <row r="463" spans="1:7" x14ac:dyDescent="0.25">
      <c r="A463" s="2">
        <v>42684</v>
      </c>
      <c r="B463" s="1" t="s">
        <v>1697</v>
      </c>
      <c r="C463">
        <v>10.677099999999999</v>
      </c>
      <c r="D463">
        <v>10.513299999999999</v>
      </c>
      <c r="E463">
        <v>10.5245</v>
      </c>
      <c r="F463">
        <v>10.5245</v>
      </c>
      <c r="G463">
        <v>4253980</v>
      </c>
    </row>
    <row r="464" spans="1:7" x14ac:dyDescent="0.25">
      <c r="A464" s="2">
        <v>42685</v>
      </c>
      <c r="B464" s="1" t="s">
        <v>1698</v>
      </c>
      <c r="C464">
        <v>10.572699999999999</v>
      </c>
      <c r="D464">
        <v>10.257</v>
      </c>
      <c r="E464">
        <v>10.289899999999999</v>
      </c>
      <c r="F464">
        <v>10.289899999999999</v>
      </c>
      <c r="G464">
        <v>6056300</v>
      </c>
    </row>
    <row r="465" spans="1:7" x14ac:dyDescent="0.25">
      <c r="A465" s="2">
        <v>42686</v>
      </c>
      <c r="B465" s="1" t="s">
        <v>1699</v>
      </c>
      <c r="C465">
        <v>10.3362</v>
      </c>
      <c r="D465">
        <v>9.6973099999999999</v>
      </c>
      <c r="E465">
        <v>9.8779599999999999</v>
      </c>
      <c r="F465">
        <v>9.8779599999999999</v>
      </c>
      <c r="G465">
        <v>10052500</v>
      </c>
    </row>
    <row r="466" spans="1:7" x14ac:dyDescent="0.25">
      <c r="A466" s="2">
        <v>42687</v>
      </c>
      <c r="B466" s="1" t="s">
        <v>1700</v>
      </c>
      <c r="C466">
        <v>10.412699999999999</v>
      </c>
      <c r="D466">
        <v>9.8417600000000007</v>
      </c>
      <c r="E466">
        <v>10.1015</v>
      </c>
      <c r="F466">
        <v>10.1015</v>
      </c>
      <c r="G466">
        <v>8227770</v>
      </c>
    </row>
    <row r="467" spans="1:7" x14ac:dyDescent="0.25">
      <c r="A467" s="2">
        <v>42688</v>
      </c>
      <c r="B467" s="1" t="s">
        <v>1701</v>
      </c>
      <c r="C467">
        <v>10.1571</v>
      </c>
      <c r="D467">
        <v>9.9560399999999998</v>
      </c>
      <c r="E467">
        <v>9.9664800000000007</v>
      </c>
      <c r="F467">
        <v>9.9664800000000007</v>
      </c>
      <c r="G467">
        <v>3573250</v>
      </c>
    </row>
    <row r="468" spans="1:7" x14ac:dyDescent="0.25">
      <c r="A468" s="2">
        <v>42689</v>
      </c>
      <c r="B468" s="1" t="s">
        <v>1702</v>
      </c>
      <c r="C468">
        <v>10.321899999999999</v>
      </c>
      <c r="D468">
        <v>9.8514400000000002</v>
      </c>
      <c r="E468">
        <v>10.217499999999999</v>
      </c>
      <c r="F468">
        <v>10.217499999999999</v>
      </c>
      <c r="G468">
        <v>6557550</v>
      </c>
    </row>
    <row r="469" spans="1:7" x14ac:dyDescent="0.25">
      <c r="A469" s="2">
        <v>42690</v>
      </c>
      <c r="B469" s="1" t="s">
        <v>1703</v>
      </c>
      <c r="C469">
        <v>10.326599999999999</v>
      </c>
      <c r="D469">
        <v>9.9314300000000006</v>
      </c>
      <c r="E469">
        <v>10.059100000000001</v>
      </c>
      <c r="F469">
        <v>10.059100000000001</v>
      </c>
      <c r="G469">
        <v>9533550</v>
      </c>
    </row>
    <row r="470" spans="1:7" x14ac:dyDescent="0.25">
      <c r="A470" s="2">
        <v>42691</v>
      </c>
      <c r="B470" s="1" t="s">
        <v>1704</v>
      </c>
      <c r="C470">
        <v>10.190200000000001</v>
      </c>
      <c r="D470">
        <v>9.9202499999999993</v>
      </c>
      <c r="E470">
        <v>9.9911799999999999</v>
      </c>
      <c r="F470">
        <v>9.9911799999999999</v>
      </c>
      <c r="G470">
        <v>6984700</v>
      </c>
    </row>
    <row r="471" spans="1:7" x14ac:dyDescent="0.25">
      <c r="A471" s="2">
        <v>42692</v>
      </c>
      <c r="B471" s="1" t="s">
        <v>1705</v>
      </c>
      <c r="C471">
        <v>10.0061</v>
      </c>
      <c r="D471">
        <v>9.4761600000000001</v>
      </c>
      <c r="E471">
        <v>9.4761600000000001</v>
      </c>
      <c r="F471">
        <v>9.4761600000000001</v>
      </c>
      <c r="G471">
        <v>10816100</v>
      </c>
    </row>
    <row r="472" spans="1:7" x14ac:dyDescent="0.25">
      <c r="A472" s="2">
        <v>42693</v>
      </c>
      <c r="B472" s="1" t="s">
        <v>1706</v>
      </c>
      <c r="C472">
        <v>9.7458200000000001</v>
      </c>
      <c r="D472">
        <v>9.4820799999999998</v>
      </c>
      <c r="E472">
        <v>9.6627600000000005</v>
      </c>
      <c r="F472">
        <v>9.6627600000000005</v>
      </c>
      <c r="G472">
        <v>5186540</v>
      </c>
    </row>
    <row r="473" spans="1:7" x14ac:dyDescent="0.25">
      <c r="A473" s="2">
        <v>42694</v>
      </c>
      <c r="B473" s="1" t="s">
        <v>1707</v>
      </c>
      <c r="C473">
        <v>9.7110900000000004</v>
      </c>
      <c r="D473">
        <v>9.5201700000000002</v>
      </c>
      <c r="E473">
        <v>9.5792800000000007</v>
      </c>
      <c r="F473">
        <v>9.5792800000000007</v>
      </c>
      <c r="G473">
        <v>5173420</v>
      </c>
    </row>
    <row r="474" spans="1:7" x14ac:dyDescent="0.25">
      <c r="A474" s="2">
        <v>42695</v>
      </c>
      <c r="B474" s="1" t="s">
        <v>1708</v>
      </c>
      <c r="C474">
        <v>9.6377900000000007</v>
      </c>
      <c r="D474">
        <v>9.5416899999999991</v>
      </c>
      <c r="E474">
        <v>9.6208200000000001</v>
      </c>
      <c r="F474">
        <v>9.6208200000000001</v>
      </c>
      <c r="G474">
        <v>3663210</v>
      </c>
    </row>
    <row r="475" spans="1:7" x14ac:dyDescent="0.25">
      <c r="A475" s="2">
        <v>42696</v>
      </c>
      <c r="B475" s="1" t="s">
        <v>1709</v>
      </c>
      <c r="C475">
        <v>10.238799999999999</v>
      </c>
      <c r="D475">
        <v>9.5911000000000008</v>
      </c>
      <c r="E475">
        <v>9.9057200000000005</v>
      </c>
      <c r="F475">
        <v>9.9057200000000005</v>
      </c>
      <c r="G475">
        <v>11284400</v>
      </c>
    </row>
    <row r="476" spans="1:7" x14ac:dyDescent="0.25">
      <c r="A476" s="2">
        <v>42697</v>
      </c>
      <c r="B476" s="1" t="s">
        <v>1710</v>
      </c>
      <c r="C476">
        <v>9.9592600000000004</v>
      </c>
      <c r="D476">
        <v>9.7637900000000002</v>
      </c>
      <c r="E476">
        <v>9.8436199999999996</v>
      </c>
      <c r="F476">
        <v>9.8436199999999996</v>
      </c>
      <c r="G476">
        <v>4812310</v>
      </c>
    </row>
    <row r="477" spans="1:7" x14ac:dyDescent="0.25">
      <c r="A477" s="2">
        <v>42698</v>
      </c>
      <c r="B477" s="1" t="s">
        <v>1711</v>
      </c>
      <c r="C477">
        <v>9.8526000000000007</v>
      </c>
      <c r="D477">
        <v>8.9286100000000008</v>
      </c>
      <c r="E477">
        <v>9.2316699999999994</v>
      </c>
      <c r="F477">
        <v>9.2316699999999994</v>
      </c>
      <c r="G477">
        <v>15987800</v>
      </c>
    </row>
    <row r="478" spans="1:7" x14ac:dyDescent="0.25">
      <c r="A478" s="2">
        <v>42699</v>
      </c>
      <c r="B478" s="1" t="s">
        <v>1712</v>
      </c>
      <c r="C478">
        <v>9.7525200000000005</v>
      </c>
      <c r="D478">
        <v>9.2112300000000005</v>
      </c>
      <c r="E478">
        <v>9.4020499999999991</v>
      </c>
      <c r="F478">
        <v>9.4020499999999991</v>
      </c>
      <c r="G478">
        <v>7669720</v>
      </c>
    </row>
    <row r="479" spans="1:7" x14ac:dyDescent="0.25">
      <c r="A479" s="2">
        <v>42700</v>
      </c>
      <c r="B479" s="1" t="s">
        <v>1713</v>
      </c>
      <c r="C479">
        <v>9.5010300000000001</v>
      </c>
      <c r="D479">
        <v>9.3107500000000005</v>
      </c>
      <c r="E479">
        <v>9.3281100000000006</v>
      </c>
      <c r="F479">
        <v>9.3281100000000006</v>
      </c>
      <c r="G479">
        <v>3505990</v>
      </c>
    </row>
    <row r="480" spans="1:7" x14ac:dyDescent="0.25">
      <c r="A480" s="2">
        <v>42701</v>
      </c>
      <c r="B480" s="1" t="s">
        <v>1714</v>
      </c>
      <c r="C480">
        <v>9.33352</v>
      </c>
      <c r="D480">
        <v>8.7754999999999992</v>
      </c>
      <c r="E480">
        <v>8.9984699999999993</v>
      </c>
      <c r="F480">
        <v>8.9984699999999993</v>
      </c>
      <c r="G480">
        <v>8707660</v>
      </c>
    </row>
    <row r="481" spans="1:7" x14ac:dyDescent="0.25">
      <c r="A481" s="2">
        <v>42702</v>
      </c>
      <c r="B481" s="1" t="s">
        <v>1715</v>
      </c>
      <c r="C481">
        <v>9.0116800000000001</v>
      </c>
      <c r="D481">
        <v>8.7236100000000008</v>
      </c>
      <c r="E481">
        <v>8.7248199999999994</v>
      </c>
      <c r="F481">
        <v>8.7248199999999994</v>
      </c>
      <c r="G481">
        <v>6046890</v>
      </c>
    </row>
    <row r="482" spans="1:7" x14ac:dyDescent="0.25">
      <c r="A482" s="2">
        <v>42703</v>
      </c>
      <c r="B482" s="1" t="s">
        <v>1716</v>
      </c>
      <c r="C482">
        <v>8.7444299999999995</v>
      </c>
      <c r="D482">
        <v>7.8757299999999999</v>
      </c>
      <c r="E482">
        <v>8.1741200000000003</v>
      </c>
      <c r="F482">
        <v>8.1741200000000003</v>
      </c>
      <c r="G482">
        <v>17000400</v>
      </c>
    </row>
    <row r="483" spans="1:7" x14ac:dyDescent="0.25">
      <c r="A483" s="2">
        <v>42704</v>
      </c>
      <c r="B483" s="1" t="s">
        <v>1717</v>
      </c>
      <c r="C483">
        <v>8.7511299999999999</v>
      </c>
      <c r="D483">
        <v>8.1554800000000007</v>
      </c>
      <c r="E483">
        <v>8.5875400000000006</v>
      </c>
      <c r="F483">
        <v>8.5875400000000006</v>
      </c>
      <c r="G483">
        <v>10626600</v>
      </c>
    </row>
    <row r="484" spans="1:7" x14ac:dyDescent="0.25">
      <c r="A484" s="2">
        <v>42705</v>
      </c>
      <c r="B484" s="1" t="s">
        <v>1718</v>
      </c>
      <c r="C484">
        <v>8.6460299999999997</v>
      </c>
      <c r="D484">
        <v>8.3590599999999995</v>
      </c>
      <c r="E484">
        <v>8.4525000000000006</v>
      </c>
      <c r="F484">
        <v>8.4525000000000006</v>
      </c>
      <c r="G484">
        <v>5882340</v>
      </c>
    </row>
    <row r="485" spans="1:7" x14ac:dyDescent="0.25">
      <c r="A485" s="2">
        <v>42706</v>
      </c>
      <c r="B485" s="1" t="s">
        <v>1719</v>
      </c>
      <c r="C485">
        <v>8.4555699999999998</v>
      </c>
      <c r="D485">
        <v>7.4177999999999997</v>
      </c>
      <c r="E485">
        <v>7.7599600000000004</v>
      </c>
      <c r="F485">
        <v>7.7599600000000004</v>
      </c>
      <c r="G485">
        <v>18579800</v>
      </c>
    </row>
    <row r="486" spans="1:7" x14ac:dyDescent="0.25">
      <c r="A486" s="2">
        <v>42707</v>
      </c>
      <c r="B486" s="1" t="s">
        <v>1720</v>
      </c>
      <c r="C486">
        <v>8.1511700000000005</v>
      </c>
      <c r="D486">
        <v>7.6682399999999999</v>
      </c>
      <c r="E486">
        <v>7.9213399999999998</v>
      </c>
      <c r="F486">
        <v>7.9213399999999998</v>
      </c>
      <c r="G486">
        <v>12112100</v>
      </c>
    </row>
    <row r="487" spans="1:7" x14ac:dyDescent="0.25">
      <c r="A487" s="2">
        <v>42708</v>
      </c>
      <c r="B487" s="1" t="s">
        <v>1721</v>
      </c>
      <c r="C487">
        <v>7.9477700000000002</v>
      </c>
      <c r="D487">
        <v>7.4436799999999996</v>
      </c>
      <c r="E487">
        <v>7.4436799999999996</v>
      </c>
      <c r="F487">
        <v>7.4436799999999996</v>
      </c>
      <c r="G487">
        <v>8450790</v>
      </c>
    </row>
    <row r="488" spans="1:7" x14ac:dyDescent="0.25">
      <c r="A488" s="2">
        <v>42709</v>
      </c>
      <c r="B488" s="1" t="s">
        <v>1722</v>
      </c>
      <c r="C488">
        <v>7.6388600000000002</v>
      </c>
      <c r="D488">
        <v>6.6555</v>
      </c>
      <c r="E488">
        <v>6.8216599999999996</v>
      </c>
      <c r="F488">
        <v>6.8216599999999996</v>
      </c>
      <c r="G488">
        <v>17344500</v>
      </c>
    </row>
    <row r="489" spans="1:7" x14ac:dyDescent="0.25">
      <c r="A489" s="2">
        <v>42710</v>
      </c>
      <c r="B489" s="1" t="s">
        <v>1723</v>
      </c>
      <c r="C489">
        <v>7.9226799999999997</v>
      </c>
      <c r="D489">
        <v>5.9788699999999997</v>
      </c>
      <c r="E489">
        <v>7.8689299999999998</v>
      </c>
      <c r="F489">
        <v>7.8689299999999998</v>
      </c>
      <c r="G489">
        <v>50671200</v>
      </c>
    </row>
    <row r="490" spans="1:7" x14ac:dyDescent="0.25">
      <c r="A490" s="2">
        <v>42711</v>
      </c>
      <c r="B490" s="1" t="s">
        <v>1724</v>
      </c>
      <c r="C490">
        <v>8.5408399999999993</v>
      </c>
      <c r="D490">
        <v>7.3284399999999996</v>
      </c>
      <c r="E490">
        <v>8.3814799999999998</v>
      </c>
      <c r="F490">
        <v>8.3814799999999998</v>
      </c>
      <c r="G490">
        <v>22229600</v>
      </c>
    </row>
    <row r="491" spans="1:7" x14ac:dyDescent="0.25">
      <c r="A491" s="2">
        <v>42712</v>
      </c>
      <c r="B491" s="1" t="s">
        <v>1725</v>
      </c>
      <c r="C491">
        <v>8.8613300000000006</v>
      </c>
      <c r="D491">
        <v>8.2305100000000007</v>
      </c>
      <c r="E491">
        <v>8.2305100000000007</v>
      </c>
      <c r="F491">
        <v>8.2305100000000007</v>
      </c>
      <c r="G491">
        <v>16042700</v>
      </c>
    </row>
    <row r="492" spans="1:7" x14ac:dyDescent="0.25">
      <c r="A492" s="2">
        <v>42713</v>
      </c>
      <c r="B492" s="1" t="s">
        <v>1726</v>
      </c>
      <c r="C492">
        <v>8.6740899999999996</v>
      </c>
      <c r="D492">
        <v>8.0543300000000002</v>
      </c>
      <c r="E492">
        <v>8.4460099999999994</v>
      </c>
      <c r="F492">
        <v>8.4460099999999994</v>
      </c>
      <c r="G492">
        <v>12916300</v>
      </c>
    </row>
    <row r="493" spans="1:7" x14ac:dyDescent="0.25">
      <c r="A493" s="2">
        <v>42714</v>
      </c>
      <c r="B493" s="1" t="s">
        <v>1727</v>
      </c>
      <c r="C493">
        <v>8.5284099999999992</v>
      </c>
      <c r="D493">
        <v>8.0167699999999993</v>
      </c>
      <c r="E493">
        <v>8.1251599999999993</v>
      </c>
      <c r="F493">
        <v>8.1251599999999993</v>
      </c>
      <c r="G493">
        <v>8108370</v>
      </c>
    </row>
    <row r="494" spans="1:7" x14ac:dyDescent="0.25">
      <c r="A494" s="2">
        <v>42715</v>
      </c>
      <c r="B494" s="1" t="s">
        <v>1728</v>
      </c>
      <c r="C494">
        <v>8.2685600000000008</v>
      </c>
      <c r="D494">
        <v>8.1029900000000001</v>
      </c>
      <c r="E494">
        <v>8.1936199999999992</v>
      </c>
      <c r="F494">
        <v>8.1936199999999992</v>
      </c>
      <c r="G494">
        <v>5545500</v>
      </c>
    </row>
    <row r="495" spans="1:7" x14ac:dyDescent="0.25">
      <c r="A495" s="2">
        <v>42716</v>
      </c>
      <c r="B495" s="1" t="s">
        <v>1729</v>
      </c>
      <c r="C495">
        <v>8.6063299999999998</v>
      </c>
      <c r="D495">
        <v>8.1650799999999997</v>
      </c>
      <c r="E495">
        <v>8.5222099999999994</v>
      </c>
      <c r="F495">
        <v>8.5222099999999994</v>
      </c>
      <c r="G495">
        <v>9119700</v>
      </c>
    </row>
    <row r="496" spans="1:7" x14ac:dyDescent="0.25">
      <c r="A496" s="2">
        <v>42717</v>
      </c>
      <c r="B496" s="1" t="s">
        <v>1730</v>
      </c>
      <c r="C496">
        <v>8.5308899999999994</v>
      </c>
      <c r="D496">
        <v>8.34572</v>
      </c>
      <c r="E496">
        <v>8.4228500000000004</v>
      </c>
      <c r="F496">
        <v>8.4228500000000004</v>
      </c>
      <c r="G496">
        <v>4486190</v>
      </c>
    </row>
    <row r="497" spans="1:7" x14ac:dyDescent="0.25">
      <c r="A497" s="2">
        <v>42718</v>
      </c>
      <c r="B497" s="1" t="s">
        <v>1731</v>
      </c>
      <c r="C497">
        <v>8.5186499999999992</v>
      </c>
      <c r="D497">
        <v>8.2488700000000001</v>
      </c>
      <c r="E497">
        <v>8.2652300000000007</v>
      </c>
      <c r="F497">
        <v>8.2652300000000007</v>
      </c>
      <c r="G497">
        <v>7337220</v>
      </c>
    </row>
    <row r="498" spans="1:7" x14ac:dyDescent="0.25">
      <c r="A498" s="2">
        <v>42719</v>
      </c>
      <c r="B498" s="1" t="s">
        <v>1732</v>
      </c>
      <c r="C498">
        <v>8.2353299999999994</v>
      </c>
      <c r="D498">
        <v>7.72241</v>
      </c>
      <c r="E498">
        <v>7.8284700000000003</v>
      </c>
      <c r="F498">
        <v>7.8284700000000003</v>
      </c>
      <c r="G498">
        <v>13184400</v>
      </c>
    </row>
    <row r="499" spans="1:7" x14ac:dyDescent="0.25">
      <c r="A499" s="2">
        <v>42720</v>
      </c>
      <c r="B499" s="1" t="s">
        <v>1733</v>
      </c>
      <c r="C499">
        <v>7.9347700000000003</v>
      </c>
      <c r="D499">
        <v>7.8044700000000002</v>
      </c>
      <c r="E499">
        <v>7.8582099999999997</v>
      </c>
      <c r="F499">
        <v>7.8582099999999997</v>
      </c>
      <c r="G499">
        <v>5178610</v>
      </c>
    </row>
    <row r="500" spans="1:7" x14ac:dyDescent="0.25">
      <c r="A500" s="2">
        <v>42721</v>
      </c>
      <c r="B500" s="1" t="s">
        <v>1734</v>
      </c>
      <c r="C500">
        <v>7.8991100000000003</v>
      </c>
      <c r="D500">
        <v>7.5205700000000002</v>
      </c>
      <c r="E500">
        <v>7.8765900000000002</v>
      </c>
      <c r="F500">
        <v>7.8765900000000002</v>
      </c>
      <c r="G500">
        <v>8502620</v>
      </c>
    </row>
    <row r="501" spans="1:7" x14ac:dyDescent="0.25">
      <c r="A501" s="2">
        <v>42722</v>
      </c>
      <c r="B501" s="1" t="s">
        <v>1735</v>
      </c>
      <c r="C501">
        <v>7.9328599999999998</v>
      </c>
      <c r="D501">
        <v>7.7194799999999999</v>
      </c>
      <c r="E501">
        <v>7.8653199999999996</v>
      </c>
      <c r="F501">
        <v>7.8653199999999996</v>
      </c>
      <c r="G501">
        <v>5890020</v>
      </c>
    </row>
    <row r="502" spans="1:7" x14ac:dyDescent="0.25">
      <c r="A502" s="2">
        <v>42723</v>
      </c>
      <c r="B502" s="1" t="s">
        <v>1736</v>
      </c>
      <c r="C502">
        <v>7.8694300000000004</v>
      </c>
      <c r="D502">
        <v>7.6251899999999999</v>
      </c>
      <c r="E502">
        <v>7.6438199999999998</v>
      </c>
      <c r="F502">
        <v>7.6438199999999998</v>
      </c>
      <c r="G502">
        <v>5894760</v>
      </c>
    </row>
    <row r="503" spans="1:7" x14ac:dyDescent="0.25">
      <c r="A503" s="2">
        <v>42724</v>
      </c>
      <c r="B503" s="1" t="s">
        <v>1737</v>
      </c>
      <c r="C503">
        <v>7.7458999999999998</v>
      </c>
      <c r="D503">
        <v>7.5716000000000001</v>
      </c>
      <c r="E503">
        <v>7.6600400000000004</v>
      </c>
      <c r="F503">
        <v>7.6600400000000004</v>
      </c>
      <c r="G503">
        <v>6313550</v>
      </c>
    </row>
    <row r="504" spans="1:7" x14ac:dyDescent="0.25">
      <c r="A504" s="2">
        <v>42725</v>
      </c>
      <c r="B504" s="1" t="s">
        <v>1738</v>
      </c>
      <c r="C504">
        <v>7.9436</v>
      </c>
      <c r="D504">
        <v>7.6628600000000002</v>
      </c>
      <c r="E504">
        <v>7.9143999999999997</v>
      </c>
      <c r="F504">
        <v>7.9143999999999997</v>
      </c>
      <c r="G504">
        <v>9393550</v>
      </c>
    </row>
    <row r="505" spans="1:7" x14ac:dyDescent="0.25">
      <c r="A505" s="2">
        <v>42726</v>
      </c>
      <c r="B505" s="1" t="s">
        <v>1739</v>
      </c>
      <c r="C505">
        <v>7.9058599999999997</v>
      </c>
      <c r="D505">
        <v>7.5017100000000001</v>
      </c>
      <c r="E505">
        <v>7.585</v>
      </c>
      <c r="F505">
        <v>7.585</v>
      </c>
      <c r="G505">
        <v>16376700</v>
      </c>
    </row>
    <row r="506" spans="1:7" x14ac:dyDescent="0.25">
      <c r="A506" s="2">
        <v>42727</v>
      </c>
      <c r="B506" s="1" t="s">
        <v>1740</v>
      </c>
      <c r="C506">
        <v>7.6917400000000002</v>
      </c>
      <c r="D506">
        <v>7.1611399999999996</v>
      </c>
      <c r="E506">
        <v>7.16615</v>
      </c>
      <c r="F506">
        <v>7.16615</v>
      </c>
      <c r="G506">
        <v>19613100</v>
      </c>
    </row>
    <row r="507" spans="1:7" x14ac:dyDescent="0.25">
      <c r="A507" s="2">
        <v>42728</v>
      </c>
      <c r="B507" s="1" t="s">
        <v>1741</v>
      </c>
      <c r="C507">
        <v>7.40543</v>
      </c>
      <c r="D507">
        <v>7.1524200000000002</v>
      </c>
      <c r="E507">
        <v>7.2657699999999998</v>
      </c>
      <c r="F507">
        <v>7.2657699999999998</v>
      </c>
      <c r="G507">
        <v>7626020</v>
      </c>
    </row>
    <row r="508" spans="1:7" x14ac:dyDescent="0.25">
      <c r="A508" s="2">
        <v>42729</v>
      </c>
      <c r="B508" s="1" t="s">
        <v>1742</v>
      </c>
      <c r="C508">
        <v>7.3416600000000001</v>
      </c>
      <c r="D508">
        <v>7.1388600000000002</v>
      </c>
      <c r="E508">
        <v>7.1750800000000003</v>
      </c>
      <c r="F508">
        <v>7.1750800000000003</v>
      </c>
      <c r="G508">
        <v>8671840</v>
      </c>
    </row>
    <row r="509" spans="1:7" x14ac:dyDescent="0.25">
      <c r="A509" s="2">
        <v>42730</v>
      </c>
      <c r="B509" s="1" t="s">
        <v>1743</v>
      </c>
      <c r="C509">
        <v>7.3338200000000002</v>
      </c>
      <c r="D509">
        <v>7.0475099999999999</v>
      </c>
      <c r="E509">
        <v>7.2740900000000002</v>
      </c>
      <c r="F509">
        <v>7.2740900000000002</v>
      </c>
      <c r="G509">
        <v>5836810</v>
      </c>
    </row>
    <row r="510" spans="1:7" x14ac:dyDescent="0.25">
      <c r="A510" s="2">
        <v>42731</v>
      </c>
      <c r="B510" s="1" t="s">
        <v>1744</v>
      </c>
      <c r="C510">
        <v>7.3225800000000003</v>
      </c>
      <c r="D510">
        <v>7.0904699999999998</v>
      </c>
      <c r="E510">
        <v>7.17082</v>
      </c>
      <c r="F510">
        <v>7.17082</v>
      </c>
      <c r="G510">
        <v>8778610</v>
      </c>
    </row>
    <row r="511" spans="1:7" x14ac:dyDescent="0.25">
      <c r="A511" s="2">
        <v>42732</v>
      </c>
      <c r="B511" s="1" t="s">
        <v>1745</v>
      </c>
      <c r="C511">
        <v>7.6240600000000001</v>
      </c>
      <c r="D511">
        <v>7.0822500000000002</v>
      </c>
      <c r="E511">
        <v>7.5201099999999999</v>
      </c>
      <c r="F511">
        <v>7.5201099999999999</v>
      </c>
      <c r="G511">
        <v>17453300</v>
      </c>
    </row>
    <row r="512" spans="1:7" x14ac:dyDescent="0.25">
      <c r="A512" s="2">
        <v>42733</v>
      </c>
      <c r="B512" s="1" t="s">
        <v>1746</v>
      </c>
      <c r="C512">
        <v>8.5274099999999997</v>
      </c>
      <c r="D512">
        <v>7.5391300000000001</v>
      </c>
      <c r="E512">
        <v>8.28416</v>
      </c>
      <c r="F512">
        <v>8.28416</v>
      </c>
      <c r="G512">
        <v>27543800</v>
      </c>
    </row>
    <row r="513" spans="1:7" x14ac:dyDescent="0.25">
      <c r="A513" s="2">
        <v>42734</v>
      </c>
      <c r="B513" s="1" t="s">
        <v>1747</v>
      </c>
      <c r="C513">
        <v>8.4660899999999994</v>
      </c>
      <c r="D513">
        <v>8.0546799999999994</v>
      </c>
      <c r="E513">
        <v>8.1599799999999991</v>
      </c>
      <c r="F513">
        <v>8.1599799999999991</v>
      </c>
      <c r="G513">
        <v>13909900</v>
      </c>
    </row>
    <row r="514" spans="1:7" x14ac:dyDescent="0.25">
      <c r="A514" s="2">
        <v>42735</v>
      </c>
      <c r="B514" s="1" t="s">
        <v>1748</v>
      </c>
      <c r="C514">
        <v>8.1585599999999996</v>
      </c>
      <c r="D514">
        <v>7.9093799999999996</v>
      </c>
      <c r="E514">
        <v>7.9691000000000001</v>
      </c>
      <c r="F514">
        <v>7.9691000000000001</v>
      </c>
      <c r="G514">
        <v>9066800</v>
      </c>
    </row>
    <row r="515" spans="1:7" x14ac:dyDescent="0.25">
      <c r="A515" s="2">
        <v>42736</v>
      </c>
      <c r="B515" s="1" t="s">
        <v>1749</v>
      </c>
      <c r="C515">
        <v>8.4712300000000003</v>
      </c>
      <c r="D515">
        <v>7.98231</v>
      </c>
      <c r="E515">
        <v>8.1725700000000003</v>
      </c>
      <c r="F515">
        <v>8.1725700000000003</v>
      </c>
      <c r="G515">
        <v>14731700</v>
      </c>
    </row>
    <row r="516" spans="1:7" x14ac:dyDescent="0.25">
      <c r="A516" s="2">
        <v>42737</v>
      </c>
      <c r="B516" s="1" t="s">
        <v>1750</v>
      </c>
      <c r="C516">
        <v>8.4363299999999999</v>
      </c>
      <c r="D516">
        <v>8.0544100000000007</v>
      </c>
      <c r="E516">
        <v>8.3785100000000003</v>
      </c>
      <c r="F516">
        <v>8.3785100000000003</v>
      </c>
      <c r="G516">
        <v>14579600</v>
      </c>
    </row>
    <row r="517" spans="1:7" x14ac:dyDescent="0.25">
      <c r="A517" s="2">
        <v>42738</v>
      </c>
      <c r="B517" s="1" t="s">
        <v>1751</v>
      </c>
      <c r="C517">
        <v>9.9968000000000004</v>
      </c>
      <c r="D517">
        <v>8.3171700000000008</v>
      </c>
      <c r="E517">
        <v>9.7252500000000008</v>
      </c>
      <c r="F517">
        <v>9.7252500000000008</v>
      </c>
      <c r="G517">
        <v>33625200</v>
      </c>
    </row>
    <row r="518" spans="1:7" x14ac:dyDescent="0.25">
      <c r="A518" s="2">
        <v>42739</v>
      </c>
      <c r="B518" s="1" t="s">
        <v>1752</v>
      </c>
      <c r="C518">
        <v>11.276400000000001</v>
      </c>
      <c r="D518">
        <v>9.5598100000000006</v>
      </c>
      <c r="E518">
        <v>11.2516</v>
      </c>
      <c r="F518">
        <v>11.2516</v>
      </c>
      <c r="G518">
        <v>41051200</v>
      </c>
    </row>
    <row r="519" spans="1:7" x14ac:dyDescent="0.25">
      <c r="A519" s="2">
        <v>42740</v>
      </c>
      <c r="B519" s="1" t="s">
        <v>1753</v>
      </c>
      <c r="C519">
        <v>11.8909</v>
      </c>
      <c r="D519">
        <v>9.4026800000000001</v>
      </c>
      <c r="E519">
        <v>10.2544</v>
      </c>
      <c r="F519">
        <v>10.2544</v>
      </c>
      <c r="G519">
        <v>41557400</v>
      </c>
    </row>
    <row r="520" spans="1:7" x14ac:dyDescent="0.25">
      <c r="A520" s="2">
        <v>42741</v>
      </c>
      <c r="B520" s="1" t="s">
        <v>1754</v>
      </c>
      <c r="C520">
        <v>10.629200000000001</v>
      </c>
      <c r="D520">
        <v>9.6272900000000003</v>
      </c>
      <c r="E520">
        <v>10.2547</v>
      </c>
      <c r="F520">
        <v>10.2547</v>
      </c>
      <c r="G520">
        <v>29471800</v>
      </c>
    </row>
    <row r="521" spans="1:7" x14ac:dyDescent="0.25">
      <c r="A521" s="2">
        <v>42742</v>
      </c>
      <c r="B521" s="1" t="s">
        <v>1755</v>
      </c>
      <c r="C521">
        <v>10.2804</v>
      </c>
      <c r="D521">
        <v>9.5858500000000006</v>
      </c>
      <c r="E521">
        <v>9.8671900000000008</v>
      </c>
      <c r="F521">
        <v>9.8671900000000008</v>
      </c>
      <c r="G521">
        <v>23153600</v>
      </c>
    </row>
    <row r="522" spans="1:7" x14ac:dyDescent="0.25">
      <c r="A522" s="2">
        <v>42743</v>
      </c>
      <c r="B522" s="1" t="s">
        <v>1756</v>
      </c>
      <c r="C522">
        <v>10.3948</v>
      </c>
      <c r="D522">
        <v>9.8289000000000009</v>
      </c>
      <c r="E522">
        <v>10.2898</v>
      </c>
      <c r="F522">
        <v>10.2898</v>
      </c>
      <c r="G522">
        <v>16676600</v>
      </c>
    </row>
    <row r="523" spans="1:7" x14ac:dyDescent="0.25">
      <c r="A523" s="2">
        <v>42744</v>
      </c>
      <c r="B523" s="1" t="s">
        <v>1757</v>
      </c>
      <c r="C523">
        <v>10.783799999999999</v>
      </c>
      <c r="D523">
        <v>10.1366</v>
      </c>
      <c r="E523">
        <v>10.3256</v>
      </c>
      <c r="F523">
        <v>10.3256</v>
      </c>
      <c r="G523">
        <v>25718300</v>
      </c>
    </row>
    <row r="524" spans="1:7" x14ac:dyDescent="0.25">
      <c r="A524" s="2">
        <v>42745</v>
      </c>
      <c r="B524" s="1" t="s">
        <v>1758</v>
      </c>
      <c r="C524">
        <v>10.6898</v>
      </c>
      <c r="D524">
        <v>10.2898</v>
      </c>
      <c r="E524">
        <v>10.5496</v>
      </c>
      <c r="F524">
        <v>10.5496</v>
      </c>
      <c r="G524">
        <v>10879700</v>
      </c>
    </row>
    <row r="525" spans="1:7" x14ac:dyDescent="0.25">
      <c r="A525" s="2">
        <v>42746</v>
      </c>
      <c r="B525" s="1" t="s">
        <v>1759</v>
      </c>
      <c r="C525">
        <v>10.6639</v>
      </c>
      <c r="D525">
        <v>9.4567999999999994</v>
      </c>
      <c r="E525">
        <v>9.7177600000000002</v>
      </c>
      <c r="F525">
        <v>9.7177600000000002</v>
      </c>
      <c r="G525">
        <v>26823500</v>
      </c>
    </row>
    <row r="526" spans="1:7" x14ac:dyDescent="0.25">
      <c r="A526" s="2">
        <v>42747</v>
      </c>
      <c r="B526" s="1" t="s">
        <v>1760</v>
      </c>
      <c r="C526">
        <v>10.084</v>
      </c>
      <c r="D526">
        <v>9.1755800000000001</v>
      </c>
      <c r="E526">
        <v>9.8613300000000006</v>
      </c>
      <c r="F526">
        <v>9.8613300000000006</v>
      </c>
      <c r="G526">
        <v>30453800</v>
      </c>
    </row>
    <row r="527" spans="1:7" x14ac:dyDescent="0.25">
      <c r="A527" s="2">
        <v>42748</v>
      </c>
      <c r="B527" s="1" t="s">
        <v>1761</v>
      </c>
      <c r="C527">
        <v>9.8538200000000007</v>
      </c>
      <c r="D527">
        <v>9.5143799999999992</v>
      </c>
      <c r="E527">
        <v>9.7695000000000007</v>
      </c>
      <c r="F527">
        <v>9.7695000000000007</v>
      </c>
      <c r="G527">
        <v>25066600</v>
      </c>
    </row>
    <row r="528" spans="1:7" x14ac:dyDescent="0.25">
      <c r="A528" s="2">
        <v>42749</v>
      </c>
      <c r="B528" s="1" t="s">
        <v>1762</v>
      </c>
      <c r="C528">
        <v>9.8908400000000007</v>
      </c>
      <c r="D528">
        <v>9.4439799999999998</v>
      </c>
      <c r="E528">
        <v>9.6466600000000007</v>
      </c>
      <c r="F528">
        <v>9.6466600000000007</v>
      </c>
      <c r="G528">
        <v>20085800</v>
      </c>
    </row>
    <row r="529" spans="1:7" x14ac:dyDescent="0.25">
      <c r="A529" s="2">
        <v>42750</v>
      </c>
      <c r="B529" s="1" t="s">
        <v>1763</v>
      </c>
      <c r="C529">
        <v>9.9996200000000002</v>
      </c>
      <c r="D529">
        <v>9.59741</v>
      </c>
      <c r="E529">
        <v>9.9042600000000007</v>
      </c>
      <c r="F529">
        <v>9.9042600000000007</v>
      </c>
      <c r="G529">
        <v>14837900</v>
      </c>
    </row>
    <row r="530" spans="1:7" x14ac:dyDescent="0.25">
      <c r="A530" s="2">
        <v>42751</v>
      </c>
      <c r="B530" s="1" t="s">
        <v>1764</v>
      </c>
      <c r="C530">
        <v>9.9259199999999996</v>
      </c>
      <c r="D530">
        <v>9.5835699999999999</v>
      </c>
      <c r="E530">
        <v>9.6364999999999998</v>
      </c>
      <c r="F530">
        <v>9.6364999999999998</v>
      </c>
      <c r="G530">
        <v>14937400</v>
      </c>
    </row>
    <row r="531" spans="1:7" x14ac:dyDescent="0.25">
      <c r="A531" s="2">
        <v>42752</v>
      </c>
      <c r="B531" s="1" t="s">
        <v>1765</v>
      </c>
      <c r="C531">
        <v>10.6104</v>
      </c>
      <c r="D531">
        <v>9.5446200000000001</v>
      </c>
      <c r="E531">
        <v>10.302300000000001</v>
      </c>
      <c r="F531">
        <v>10.302300000000001</v>
      </c>
      <c r="G531">
        <v>18391900</v>
      </c>
    </row>
    <row r="532" spans="1:7" x14ac:dyDescent="0.25">
      <c r="A532" s="2">
        <v>42753</v>
      </c>
      <c r="B532" s="1" t="s">
        <v>1766</v>
      </c>
      <c r="C532">
        <v>10.5168</v>
      </c>
      <c r="D532">
        <v>9.9352900000000002</v>
      </c>
      <c r="E532">
        <v>10.2278</v>
      </c>
      <c r="F532">
        <v>10.2278</v>
      </c>
      <c r="G532">
        <v>10788200</v>
      </c>
    </row>
    <row r="533" spans="1:7" x14ac:dyDescent="0.25">
      <c r="A533" s="2">
        <v>42754</v>
      </c>
      <c r="B533" s="1" t="s">
        <v>1767</v>
      </c>
      <c r="C533">
        <v>10.444000000000001</v>
      </c>
      <c r="D533">
        <v>10.178900000000001</v>
      </c>
      <c r="E533">
        <v>10.3972</v>
      </c>
      <c r="F533">
        <v>10.3972</v>
      </c>
      <c r="G533">
        <v>8347550</v>
      </c>
    </row>
    <row r="534" spans="1:7" x14ac:dyDescent="0.25">
      <c r="A534" s="2">
        <v>42755</v>
      </c>
      <c r="B534" s="1" t="s">
        <v>1768</v>
      </c>
      <c r="C534">
        <v>10.762700000000001</v>
      </c>
      <c r="D534">
        <v>10.3521</v>
      </c>
      <c r="E534">
        <v>10.6006</v>
      </c>
      <c r="F534">
        <v>10.6006</v>
      </c>
      <c r="G534">
        <v>10992800</v>
      </c>
    </row>
    <row r="535" spans="1:7" x14ac:dyDescent="0.25">
      <c r="A535" s="2">
        <v>42756</v>
      </c>
      <c r="B535" s="1" t="s">
        <v>1769</v>
      </c>
      <c r="C535">
        <v>10.9778</v>
      </c>
      <c r="D535">
        <v>10.58</v>
      </c>
      <c r="E535">
        <v>10.9092</v>
      </c>
      <c r="F535">
        <v>10.9092</v>
      </c>
      <c r="G535">
        <v>11937600</v>
      </c>
    </row>
    <row r="536" spans="1:7" x14ac:dyDescent="0.25">
      <c r="A536" s="2">
        <v>42757</v>
      </c>
      <c r="B536" s="1" t="s">
        <v>1770</v>
      </c>
      <c r="C536">
        <v>10.9718</v>
      </c>
      <c r="D536">
        <v>10.5763</v>
      </c>
      <c r="E536">
        <v>10.703200000000001</v>
      </c>
      <c r="F536">
        <v>10.703200000000001</v>
      </c>
      <c r="G536">
        <v>8678620</v>
      </c>
    </row>
    <row r="537" spans="1:7" x14ac:dyDescent="0.25">
      <c r="A537" s="2">
        <v>42758</v>
      </c>
      <c r="B537" s="1" t="s">
        <v>1771</v>
      </c>
      <c r="C537">
        <v>10.8447</v>
      </c>
      <c r="D537">
        <v>10.669</v>
      </c>
      <c r="E537">
        <v>10.8208</v>
      </c>
      <c r="F537">
        <v>10.8208</v>
      </c>
      <c r="G537">
        <v>7267210</v>
      </c>
    </row>
    <row r="538" spans="1:7" x14ac:dyDescent="0.25">
      <c r="A538" s="2">
        <v>42759</v>
      </c>
      <c r="B538" s="1" t="s">
        <v>1772</v>
      </c>
      <c r="C538">
        <v>10.7723</v>
      </c>
      <c r="D538">
        <v>10.571300000000001</v>
      </c>
      <c r="E538">
        <v>10.6325</v>
      </c>
      <c r="F538">
        <v>10.6325</v>
      </c>
      <c r="G538">
        <v>8327330</v>
      </c>
    </row>
    <row r="539" spans="1:7" x14ac:dyDescent="0.25">
      <c r="A539" s="2">
        <v>42760</v>
      </c>
      <c r="B539" s="1" t="s">
        <v>1773</v>
      </c>
      <c r="C539">
        <v>10.618499999999999</v>
      </c>
      <c r="D539">
        <v>10.484</v>
      </c>
      <c r="E539">
        <v>10.570499999999999</v>
      </c>
      <c r="F539">
        <v>10.570499999999999</v>
      </c>
      <c r="G539">
        <v>6751450</v>
      </c>
    </row>
    <row r="540" spans="1:7" x14ac:dyDescent="0.25">
      <c r="A540" s="2">
        <v>42761</v>
      </c>
      <c r="B540" s="1" t="s">
        <v>1774</v>
      </c>
      <c r="C540">
        <v>10.6677</v>
      </c>
      <c r="D540">
        <v>10.513500000000001</v>
      </c>
      <c r="E540">
        <v>10.5891</v>
      </c>
      <c r="F540">
        <v>10.5891</v>
      </c>
      <c r="G540">
        <v>8465020</v>
      </c>
    </row>
    <row r="541" spans="1:7" x14ac:dyDescent="0.25">
      <c r="A541" s="2">
        <v>42762</v>
      </c>
      <c r="B541" s="1" t="s">
        <v>1775</v>
      </c>
      <c r="C541">
        <v>10.606999999999999</v>
      </c>
      <c r="D541">
        <v>10.442299999999999</v>
      </c>
      <c r="E541">
        <v>10.5373</v>
      </c>
      <c r="F541">
        <v>10.5373</v>
      </c>
      <c r="G541">
        <v>7189170</v>
      </c>
    </row>
    <row r="542" spans="1:7" x14ac:dyDescent="0.25">
      <c r="A542" s="2">
        <v>42763</v>
      </c>
      <c r="B542" s="1" t="s">
        <v>1776</v>
      </c>
      <c r="C542">
        <v>10.5832</v>
      </c>
      <c r="D542">
        <v>10.4293</v>
      </c>
      <c r="E542">
        <v>10.565</v>
      </c>
      <c r="F542">
        <v>10.565</v>
      </c>
      <c r="G542">
        <v>6580700</v>
      </c>
    </row>
    <row r="543" spans="1:7" x14ac:dyDescent="0.25">
      <c r="A543" s="2">
        <v>42764</v>
      </c>
      <c r="B543" s="1" t="s">
        <v>1777</v>
      </c>
      <c r="C543">
        <v>10.569699999999999</v>
      </c>
      <c r="D543">
        <v>10.451700000000001</v>
      </c>
      <c r="E543">
        <v>10.484</v>
      </c>
      <c r="F543">
        <v>10.484</v>
      </c>
      <c r="G543">
        <v>4689950</v>
      </c>
    </row>
    <row r="544" spans="1:7" x14ac:dyDescent="0.25">
      <c r="A544" s="2">
        <v>42765</v>
      </c>
      <c r="B544" s="1" t="s">
        <v>1778</v>
      </c>
      <c r="C544">
        <v>10.714</v>
      </c>
      <c r="D544">
        <v>10.4665</v>
      </c>
      <c r="E544">
        <v>10.571199999999999</v>
      </c>
      <c r="F544">
        <v>10.571199999999999</v>
      </c>
      <c r="G544">
        <v>8042180</v>
      </c>
    </row>
    <row r="545" spans="1:7" x14ac:dyDescent="0.25">
      <c r="A545" s="2">
        <v>42766</v>
      </c>
      <c r="B545" s="1" t="s">
        <v>1779</v>
      </c>
      <c r="C545">
        <v>10.748699999999999</v>
      </c>
      <c r="D545">
        <v>10.545</v>
      </c>
      <c r="E545">
        <v>10.727499999999999</v>
      </c>
      <c r="F545">
        <v>10.727499999999999</v>
      </c>
      <c r="G545">
        <v>11648700</v>
      </c>
    </row>
    <row r="546" spans="1:7" x14ac:dyDescent="0.25">
      <c r="A546" s="2">
        <v>42767</v>
      </c>
      <c r="B546" s="1" t="s">
        <v>1780</v>
      </c>
      <c r="C546">
        <v>10.847200000000001</v>
      </c>
      <c r="D546">
        <v>10.5566</v>
      </c>
      <c r="E546">
        <v>10.732100000000001</v>
      </c>
      <c r="F546">
        <v>10.732100000000001</v>
      </c>
      <c r="G546">
        <v>12852200</v>
      </c>
    </row>
    <row r="547" spans="1:7" x14ac:dyDescent="0.25">
      <c r="A547" s="2">
        <v>42768</v>
      </c>
      <c r="B547" s="1" t="s">
        <v>1781</v>
      </c>
      <c r="C547">
        <v>10.8881</v>
      </c>
      <c r="D547">
        <v>10.5519</v>
      </c>
      <c r="E547">
        <v>10.821400000000001</v>
      </c>
      <c r="F547">
        <v>10.821400000000001</v>
      </c>
      <c r="G547">
        <v>10172500</v>
      </c>
    </row>
    <row r="548" spans="1:7" x14ac:dyDescent="0.25">
      <c r="A548" s="2">
        <v>42769</v>
      </c>
      <c r="B548" s="1" t="s">
        <v>1782</v>
      </c>
      <c r="C548">
        <v>11.1145</v>
      </c>
      <c r="D548">
        <v>10.755000000000001</v>
      </c>
      <c r="E548">
        <v>11.1145</v>
      </c>
      <c r="F548">
        <v>11.1145</v>
      </c>
      <c r="G548">
        <v>12897800</v>
      </c>
    </row>
    <row r="549" spans="1:7" x14ac:dyDescent="0.25">
      <c r="A549" s="2">
        <v>42770</v>
      </c>
      <c r="B549" s="1" t="s">
        <v>1783</v>
      </c>
      <c r="C549">
        <v>11.5015</v>
      </c>
      <c r="D549">
        <v>11.1287</v>
      </c>
      <c r="E549">
        <v>11.4335</v>
      </c>
      <c r="F549">
        <v>11.4335</v>
      </c>
      <c r="G549">
        <v>14139500</v>
      </c>
    </row>
    <row r="550" spans="1:7" x14ac:dyDescent="0.25">
      <c r="A550" s="2">
        <v>42771</v>
      </c>
      <c r="B550" s="1" t="s">
        <v>1784</v>
      </c>
      <c r="C550">
        <v>11.4861</v>
      </c>
      <c r="D550">
        <v>11.3169</v>
      </c>
      <c r="E550">
        <v>11.353</v>
      </c>
      <c r="F550">
        <v>11.353</v>
      </c>
      <c r="G550">
        <v>5942960</v>
      </c>
    </row>
    <row r="551" spans="1:7" x14ac:dyDescent="0.25">
      <c r="A551" s="2">
        <v>42772</v>
      </c>
      <c r="B551" s="1" t="s">
        <v>1785</v>
      </c>
      <c r="C551">
        <v>11.4754</v>
      </c>
      <c r="D551">
        <v>11.3446</v>
      </c>
      <c r="E551">
        <v>11.3894</v>
      </c>
      <c r="F551">
        <v>11.3894</v>
      </c>
      <c r="G551">
        <v>5695440</v>
      </c>
    </row>
    <row r="552" spans="1:7" x14ac:dyDescent="0.25">
      <c r="A552" s="2">
        <v>42773</v>
      </c>
      <c r="B552" s="1" t="s">
        <v>1786</v>
      </c>
      <c r="C552">
        <v>11.6098</v>
      </c>
      <c r="D552">
        <v>11.414999999999999</v>
      </c>
      <c r="E552">
        <v>11.5153</v>
      </c>
      <c r="F552">
        <v>11.5153</v>
      </c>
      <c r="G552">
        <v>7629640</v>
      </c>
    </row>
    <row r="553" spans="1:7" x14ac:dyDescent="0.25">
      <c r="A553" s="2">
        <v>42774</v>
      </c>
      <c r="B553" s="1" t="s">
        <v>1787</v>
      </c>
      <c r="C553">
        <v>11.6304</v>
      </c>
      <c r="D553">
        <v>11.243399999999999</v>
      </c>
      <c r="E553">
        <v>11.4312</v>
      </c>
      <c r="F553">
        <v>11.4312</v>
      </c>
      <c r="G553">
        <v>9688630</v>
      </c>
    </row>
    <row r="554" spans="1:7" x14ac:dyDescent="0.25">
      <c r="A554" s="2">
        <v>42775</v>
      </c>
      <c r="B554" s="1" t="s">
        <v>1788</v>
      </c>
      <c r="C554">
        <v>11.598000000000001</v>
      </c>
      <c r="D554">
        <v>10.6745</v>
      </c>
      <c r="E554">
        <v>11.0322</v>
      </c>
      <c r="F554">
        <v>11.0322</v>
      </c>
      <c r="G554">
        <v>18400300</v>
      </c>
    </row>
    <row r="555" spans="1:7" x14ac:dyDescent="0.25">
      <c r="A555" s="2">
        <v>42776</v>
      </c>
      <c r="B555" s="1" t="s">
        <v>1789</v>
      </c>
      <c r="C555">
        <v>11.3447</v>
      </c>
      <c r="D555">
        <v>10.7812</v>
      </c>
      <c r="E555">
        <v>11.2789</v>
      </c>
      <c r="F555">
        <v>11.2789</v>
      </c>
      <c r="G555">
        <v>11914200</v>
      </c>
    </row>
    <row r="556" spans="1:7" x14ac:dyDescent="0.25">
      <c r="A556" s="2">
        <v>42777</v>
      </c>
      <c r="B556" s="1" t="s">
        <v>1790</v>
      </c>
      <c r="C556">
        <v>11.431800000000001</v>
      </c>
      <c r="D556">
        <v>11.2424</v>
      </c>
      <c r="E556">
        <v>11.349500000000001</v>
      </c>
      <c r="F556">
        <v>11.349500000000001</v>
      </c>
      <c r="G556">
        <v>7544520</v>
      </c>
    </row>
    <row r="557" spans="1:7" x14ac:dyDescent="0.25">
      <c r="A557" s="2">
        <v>42778</v>
      </c>
      <c r="B557" s="1" t="s">
        <v>1791</v>
      </c>
      <c r="C557">
        <v>11.401300000000001</v>
      </c>
      <c r="D557">
        <v>11.304</v>
      </c>
      <c r="E557">
        <v>11.3992</v>
      </c>
      <c r="F557">
        <v>11.3992</v>
      </c>
      <c r="G557">
        <v>6264900</v>
      </c>
    </row>
    <row r="558" spans="1:7" x14ac:dyDescent="0.25">
      <c r="A558" s="2">
        <v>42779</v>
      </c>
      <c r="B558" s="1" t="s">
        <v>1792</v>
      </c>
      <c r="C558">
        <v>11.3949</v>
      </c>
      <c r="D558">
        <v>11.174099999999999</v>
      </c>
      <c r="E558">
        <v>11.269500000000001</v>
      </c>
      <c r="F558">
        <v>11.269500000000001</v>
      </c>
      <c r="G558">
        <v>7216520</v>
      </c>
    </row>
    <row r="559" spans="1:7" x14ac:dyDescent="0.25">
      <c r="A559" s="2">
        <v>42780</v>
      </c>
      <c r="B559" s="1" t="s">
        <v>1793</v>
      </c>
      <c r="C559">
        <v>13.3307</v>
      </c>
      <c r="D559">
        <v>11.2864</v>
      </c>
      <c r="E559">
        <v>13.0252</v>
      </c>
      <c r="F559">
        <v>13.0252</v>
      </c>
      <c r="G559">
        <v>42911500</v>
      </c>
    </row>
    <row r="560" spans="1:7" x14ac:dyDescent="0.25">
      <c r="A560" s="2">
        <v>42781</v>
      </c>
      <c r="B560" s="1" t="s">
        <v>1794</v>
      </c>
      <c r="C560">
        <v>13.0397</v>
      </c>
      <c r="D560">
        <v>12.6371</v>
      </c>
      <c r="E560">
        <v>12.919700000000001</v>
      </c>
      <c r="F560">
        <v>12.919700000000001</v>
      </c>
      <c r="G560">
        <v>18464700</v>
      </c>
    </row>
    <row r="561" spans="1:7" x14ac:dyDescent="0.25">
      <c r="A561" s="2">
        <v>42782</v>
      </c>
      <c r="B561" s="1" t="s">
        <v>1795</v>
      </c>
      <c r="C561">
        <v>12.920999999999999</v>
      </c>
      <c r="D561">
        <v>12.544700000000001</v>
      </c>
      <c r="E561">
        <v>12.903700000000001</v>
      </c>
      <c r="F561">
        <v>12.903700000000001</v>
      </c>
      <c r="G561">
        <v>38002600</v>
      </c>
    </row>
    <row r="562" spans="1:7" x14ac:dyDescent="0.25">
      <c r="A562" s="2">
        <v>42783</v>
      </c>
      <c r="B562" s="1" t="s">
        <v>1796</v>
      </c>
      <c r="C562">
        <v>12.908099999999999</v>
      </c>
      <c r="D562">
        <v>12.6646</v>
      </c>
      <c r="E562">
        <v>12.676500000000001</v>
      </c>
      <c r="F562">
        <v>12.676500000000001</v>
      </c>
      <c r="G562">
        <v>11636500</v>
      </c>
    </row>
    <row r="563" spans="1:7" x14ac:dyDescent="0.25">
      <c r="A563" s="2">
        <v>42784</v>
      </c>
      <c r="B563" s="1" t="s">
        <v>1797</v>
      </c>
      <c r="C563">
        <v>12.825799999999999</v>
      </c>
      <c r="D563">
        <v>12.678800000000001</v>
      </c>
      <c r="E563">
        <v>12.8102</v>
      </c>
      <c r="F563">
        <v>12.8102</v>
      </c>
      <c r="G563">
        <v>9370010</v>
      </c>
    </row>
    <row r="564" spans="1:7" x14ac:dyDescent="0.25">
      <c r="A564" s="2">
        <v>42785</v>
      </c>
      <c r="B564" s="1" t="s">
        <v>1798</v>
      </c>
      <c r="C564">
        <v>12.8733</v>
      </c>
      <c r="D564">
        <v>12.714399999999999</v>
      </c>
      <c r="E564">
        <v>12.7585</v>
      </c>
      <c r="F564">
        <v>12.7585</v>
      </c>
      <c r="G564">
        <v>7799740</v>
      </c>
    </row>
    <row r="565" spans="1:7" x14ac:dyDescent="0.25">
      <c r="A565" s="2">
        <v>42786</v>
      </c>
      <c r="B565" s="1" t="s">
        <v>1799</v>
      </c>
      <c r="C565">
        <v>12.896699999999999</v>
      </c>
      <c r="D565">
        <v>12.430099999999999</v>
      </c>
      <c r="E565">
        <v>12.430099999999999</v>
      </c>
      <c r="F565">
        <v>12.430099999999999</v>
      </c>
      <c r="G565">
        <v>12994400</v>
      </c>
    </row>
    <row r="566" spans="1:7" x14ac:dyDescent="0.25">
      <c r="A566" s="2">
        <v>42787</v>
      </c>
      <c r="B566" s="1" t="s">
        <v>1800</v>
      </c>
      <c r="C566">
        <v>12.770899999999999</v>
      </c>
      <c r="D566">
        <v>12.210100000000001</v>
      </c>
      <c r="E566">
        <v>12.6684</v>
      </c>
      <c r="F566">
        <v>12.6684</v>
      </c>
      <c r="G566">
        <v>15183300</v>
      </c>
    </row>
    <row r="567" spans="1:7" x14ac:dyDescent="0.25">
      <c r="A567" s="2">
        <v>42788</v>
      </c>
      <c r="B567" s="1" t="s">
        <v>1801</v>
      </c>
      <c r="C567">
        <v>12.762499999999999</v>
      </c>
      <c r="D567">
        <v>12.5526</v>
      </c>
      <c r="E567">
        <v>12.5997</v>
      </c>
      <c r="F567">
        <v>12.5997</v>
      </c>
      <c r="G567">
        <v>10360900</v>
      </c>
    </row>
    <row r="568" spans="1:7" x14ac:dyDescent="0.25">
      <c r="A568" s="2">
        <v>42789</v>
      </c>
      <c r="B568" s="1" t="s">
        <v>1802</v>
      </c>
      <c r="C568">
        <v>13.207800000000001</v>
      </c>
      <c r="D568">
        <v>12.563800000000001</v>
      </c>
      <c r="E568">
        <v>13.119400000000001</v>
      </c>
      <c r="F568">
        <v>13.119400000000001</v>
      </c>
      <c r="G568">
        <v>14522300</v>
      </c>
    </row>
    <row r="569" spans="1:7" x14ac:dyDescent="0.25">
      <c r="A569" s="2">
        <v>42790</v>
      </c>
      <c r="B569" s="1" t="s">
        <v>1803</v>
      </c>
      <c r="C569">
        <v>13.2323</v>
      </c>
      <c r="D569">
        <v>12.8828</v>
      </c>
      <c r="E569">
        <v>13.0692</v>
      </c>
      <c r="F569">
        <v>13.0692</v>
      </c>
      <c r="G569">
        <v>19574400</v>
      </c>
    </row>
    <row r="570" spans="1:7" x14ac:dyDescent="0.25">
      <c r="A570" s="2">
        <v>42791</v>
      </c>
      <c r="B570" s="1" t="s">
        <v>1804</v>
      </c>
      <c r="C570">
        <v>13.7239</v>
      </c>
      <c r="D570">
        <v>12.980700000000001</v>
      </c>
      <c r="E570">
        <v>13.5487</v>
      </c>
      <c r="F570">
        <v>13.5487</v>
      </c>
      <c r="G570">
        <v>18533900</v>
      </c>
    </row>
    <row r="571" spans="1:7" x14ac:dyDescent="0.25">
      <c r="A571" s="2">
        <v>42792</v>
      </c>
      <c r="B571" s="1" t="s">
        <v>1805</v>
      </c>
      <c r="C571">
        <v>14.543100000000001</v>
      </c>
      <c r="D571">
        <v>13.395300000000001</v>
      </c>
      <c r="E571">
        <v>14.52</v>
      </c>
      <c r="F571">
        <v>14.52</v>
      </c>
      <c r="G571">
        <v>20307500</v>
      </c>
    </row>
    <row r="572" spans="1:7" x14ac:dyDescent="0.25">
      <c r="A572" s="2">
        <v>42793</v>
      </c>
      <c r="B572" s="1" t="s">
        <v>1806</v>
      </c>
      <c r="C572">
        <v>15.6752</v>
      </c>
      <c r="D572">
        <v>14.273999999999999</v>
      </c>
      <c r="E572">
        <v>15.3965</v>
      </c>
      <c r="F572">
        <v>15.3965</v>
      </c>
      <c r="G572">
        <v>31667000</v>
      </c>
    </row>
    <row r="573" spans="1:7" x14ac:dyDescent="0.25">
      <c r="A573" s="2">
        <v>42794</v>
      </c>
      <c r="B573" s="1" t="s">
        <v>1807</v>
      </c>
      <c r="C573">
        <v>16.059401000000001</v>
      </c>
      <c r="D573">
        <v>15.1233</v>
      </c>
      <c r="E573">
        <v>15.8172</v>
      </c>
      <c r="F573">
        <v>15.8172</v>
      </c>
      <c r="G573">
        <v>65478900</v>
      </c>
    </row>
    <row r="574" spans="1:7" x14ac:dyDescent="0.25">
      <c r="A574" s="2">
        <v>42795</v>
      </c>
      <c r="B574" s="1" t="s">
        <v>1808</v>
      </c>
      <c r="C574">
        <v>17.371099000000001</v>
      </c>
      <c r="D574">
        <v>15.5589</v>
      </c>
      <c r="E574">
        <v>17.349701</v>
      </c>
      <c r="F574">
        <v>17.349701</v>
      </c>
      <c r="G574">
        <v>44927500</v>
      </c>
    </row>
    <row r="575" spans="1:7" x14ac:dyDescent="0.25">
      <c r="A575" s="2">
        <v>42796</v>
      </c>
      <c r="B575" s="1" t="s">
        <v>1809</v>
      </c>
      <c r="C575">
        <v>19.353000999999999</v>
      </c>
      <c r="D575">
        <v>16.954000000000001</v>
      </c>
      <c r="E575">
        <v>19.030199</v>
      </c>
      <c r="F575">
        <v>19.030199</v>
      </c>
      <c r="G575">
        <v>83627104</v>
      </c>
    </row>
    <row r="576" spans="1:7" x14ac:dyDescent="0.25">
      <c r="A576" s="2">
        <v>42797</v>
      </c>
      <c r="B576" s="1" t="s">
        <v>1810</v>
      </c>
      <c r="C576">
        <v>20.667400000000001</v>
      </c>
      <c r="D576">
        <v>18.411200000000001</v>
      </c>
      <c r="E576">
        <v>19.459</v>
      </c>
      <c r="F576">
        <v>19.459</v>
      </c>
      <c r="G576">
        <v>95863400</v>
      </c>
    </row>
    <row r="577" spans="1:7" x14ac:dyDescent="0.25">
      <c r="A577" s="2">
        <v>42798</v>
      </c>
      <c r="B577" s="1" t="s">
        <v>1811</v>
      </c>
      <c r="C577">
        <v>20.055</v>
      </c>
      <c r="D577">
        <v>18.6189</v>
      </c>
      <c r="E577">
        <v>18.6189</v>
      </c>
      <c r="F577">
        <v>18.6189</v>
      </c>
      <c r="G577">
        <v>27341900</v>
      </c>
    </row>
    <row r="578" spans="1:7" x14ac:dyDescent="0.25">
      <c r="A578" s="2">
        <v>42799</v>
      </c>
      <c r="B578" s="1" t="s">
        <v>1812</v>
      </c>
      <c r="C578">
        <v>19.423200999999999</v>
      </c>
      <c r="D578">
        <v>18.232299999999999</v>
      </c>
      <c r="E578">
        <v>19.302299000000001</v>
      </c>
      <c r="F578">
        <v>19.302299000000001</v>
      </c>
      <c r="G578">
        <v>26816300</v>
      </c>
    </row>
    <row r="579" spans="1:7" x14ac:dyDescent="0.25">
      <c r="A579" s="2">
        <v>42800</v>
      </c>
      <c r="B579" s="1" t="s">
        <v>1813</v>
      </c>
      <c r="C579">
        <v>20.102301000000001</v>
      </c>
      <c r="D579">
        <v>19.114799000000001</v>
      </c>
      <c r="E579">
        <v>19.605699999999999</v>
      </c>
      <c r="F579">
        <v>19.605699999999999</v>
      </c>
      <c r="G579">
        <v>32432700</v>
      </c>
    </row>
    <row r="580" spans="1:7" x14ac:dyDescent="0.25">
      <c r="A580" s="2">
        <v>42801</v>
      </c>
      <c r="B580" s="1" t="s">
        <v>1814</v>
      </c>
      <c r="C580">
        <v>19.629899999999999</v>
      </c>
      <c r="D580">
        <v>18.642599000000001</v>
      </c>
      <c r="E580">
        <v>18.888598999999999</v>
      </c>
      <c r="F580">
        <v>18.888598999999999</v>
      </c>
      <c r="G580">
        <v>37972200</v>
      </c>
    </row>
    <row r="581" spans="1:7" x14ac:dyDescent="0.25">
      <c r="A581" s="2">
        <v>42802</v>
      </c>
      <c r="B581" s="1" t="s">
        <v>1815</v>
      </c>
      <c r="C581">
        <v>18.8825</v>
      </c>
      <c r="D581">
        <v>16.651299999999999</v>
      </c>
      <c r="E581">
        <v>16.651299999999999</v>
      </c>
      <c r="F581">
        <v>16.651299999999999</v>
      </c>
      <c r="G581">
        <v>44304600</v>
      </c>
    </row>
    <row r="582" spans="1:7" x14ac:dyDescent="0.25">
      <c r="A582" s="2">
        <v>42803</v>
      </c>
      <c r="B582" s="1" t="s">
        <v>1816</v>
      </c>
      <c r="C582">
        <v>17.872601</v>
      </c>
      <c r="D582">
        <v>16.366501</v>
      </c>
      <c r="E582">
        <v>17.7547</v>
      </c>
      <c r="F582">
        <v>17.7547</v>
      </c>
      <c r="G582">
        <v>31418400</v>
      </c>
    </row>
    <row r="583" spans="1:7" x14ac:dyDescent="0.25">
      <c r="A583" s="2">
        <v>42804</v>
      </c>
      <c r="B583" s="1" t="s">
        <v>1817</v>
      </c>
      <c r="C583">
        <v>19.658799999999999</v>
      </c>
      <c r="D583">
        <v>17.677299000000001</v>
      </c>
      <c r="E583">
        <v>19.3323</v>
      </c>
      <c r="F583">
        <v>19.3323</v>
      </c>
      <c r="G583">
        <v>87506800</v>
      </c>
    </row>
    <row r="584" spans="1:7" x14ac:dyDescent="0.25">
      <c r="A584" s="2">
        <v>42805</v>
      </c>
      <c r="B584" s="1" t="s">
        <v>1818</v>
      </c>
      <c r="C584">
        <v>21.588200000000001</v>
      </c>
      <c r="D584">
        <v>19.007000000000001</v>
      </c>
      <c r="E584">
        <v>21.4725</v>
      </c>
      <c r="F584">
        <v>21.4725</v>
      </c>
      <c r="G584">
        <v>69150096</v>
      </c>
    </row>
    <row r="585" spans="1:7" x14ac:dyDescent="0.25">
      <c r="A585" s="2">
        <v>42806</v>
      </c>
      <c r="B585" s="1" t="s">
        <v>1819</v>
      </c>
      <c r="C585">
        <v>23.4377</v>
      </c>
      <c r="D585">
        <v>21.379498999999999</v>
      </c>
      <c r="E585">
        <v>23.4377</v>
      </c>
      <c r="F585">
        <v>23.4377</v>
      </c>
      <c r="G585">
        <v>74628896</v>
      </c>
    </row>
    <row r="586" spans="1:7" x14ac:dyDescent="0.25">
      <c r="A586" s="2">
        <v>42807</v>
      </c>
      <c r="B586" s="1" t="s">
        <v>1820</v>
      </c>
      <c r="C586">
        <v>30.6038</v>
      </c>
      <c r="D586">
        <v>23.504899999999999</v>
      </c>
      <c r="E586">
        <v>28.592898999999999</v>
      </c>
      <c r="F586">
        <v>28.592898999999999</v>
      </c>
      <c r="G586">
        <v>255488000</v>
      </c>
    </row>
    <row r="587" spans="1:7" x14ac:dyDescent="0.25">
      <c r="A587" s="2">
        <v>42808</v>
      </c>
      <c r="B587" s="1" t="s">
        <v>1821</v>
      </c>
      <c r="C587">
        <v>29.932898999999999</v>
      </c>
      <c r="D587">
        <v>27.315300000000001</v>
      </c>
      <c r="E587">
        <v>28.654599999999999</v>
      </c>
      <c r="F587">
        <v>28.654599999999999</v>
      </c>
      <c r="G587">
        <v>101797000</v>
      </c>
    </row>
    <row r="588" spans="1:7" x14ac:dyDescent="0.25">
      <c r="A588" s="2">
        <v>42809</v>
      </c>
      <c r="B588" s="1" t="s">
        <v>1822</v>
      </c>
      <c r="C588">
        <v>35.055900999999999</v>
      </c>
      <c r="D588">
        <v>28.433201</v>
      </c>
      <c r="E588">
        <v>35.055900999999999</v>
      </c>
      <c r="F588">
        <v>35.055900999999999</v>
      </c>
      <c r="G588">
        <v>170344000</v>
      </c>
    </row>
    <row r="589" spans="1:7" x14ac:dyDescent="0.25">
      <c r="A589" s="2">
        <v>42810</v>
      </c>
      <c r="B589" s="1" t="s">
        <v>1823</v>
      </c>
      <c r="C589">
        <v>47.169800000000002</v>
      </c>
      <c r="D589">
        <v>35.357300000000002</v>
      </c>
      <c r="E589">
        <v>46.345798000000002</v>
      </c>
      <c r="F589">
        <v>46.345798000000002</v>
      </c>
      <c r="G589">
        <v>454417984</v>
      </c>
    </row>
    <row r="590" spans="1:7" x14ac:dyDescent="0.25">
      <c r="A590" s="2">
        <v>42811</v>
      </c>
      <c r="B590" s="1" t="s">
        <v>1824</v>
      </c>
      <c r="C590">
        <v>55.114699999999999</v>
      </c>
      <c r="D590">
        <v>38.207000999999998</v>
      </c>
      <c r="E590">
        <v>46.827998999999998</v>
      </c>
      <c r="F590">
        <v>46.827998999999998</v>
      </c>
      <c r="G590">
        <v>497534016</v>
      </c>
    </row>
    <row r="591" spans="1:7" x14ac:dyDescent="0.25">
      <c r="A591" s="2">
        <v>42812</v>
      </c>
      <c r="B591" s="1" t="s">
        <v>1825</v>
      </c>
      <c r="C591">
        <v>46.874198999999997</v>
      </c>
      <c r="D591">
        <v>31.702100999999999</v>
      </c>
      <c r="E591">
        <v>34.160198000000001</v>
      </c>
      <c r="F591">
        <v>34.160198000000001</v>
      </c>
      <c r="G591">
        <v>262180000</v>
      </c>
    </row>
    <row r="592" spans="1:7" x14ac:dyDescent="0.25">
      <c r="A592" s="2">
        <v>42813</v>
      </c>
      <c r="B592" s="1" t="s">
        <v>1826</v>
      </c>
      <c r="C592">
        <v>46.995998</v>
      </c>
      <c r="D592">
        <v>35.341599000000002</v>
      </c>
      <c r="E592">
        <v>44.740101000000003</v>
      </c>
      <c r="F592">
        <v>44.740101000000003</v>
      </c>
      <c r="G592">
        <v>239430000</v>
      </c>
    </row>
    <row r="593" spans="1:7" x14ac:dyDescent="0.25">
      <c r="A593" s="2">
        <v>42814</v>
      </c>
      <c r="B593" s="1" t="s">
        <v>1827</v>
      </c>
      <c r="C593">
        <v>46.228901</v>
      </c>
      <c r="D593">
        <v>42.444698000000002</v>
      </c>
      <c r="E593">
        <v>43.390202000000002</v>
      </c>
      <c r="F593">
        <v>43.390202000000002</v>
      </c>
      <c r="G593">
        <v>154700992</v>
      </c>
    </row>
    <row r="594" spans="1:7" x14ac:dyDescent="0.25">
      <c r="A594" s="2">
        <v>42815</v>
      </c>
      <c r="B594" s="1" t="s">
        <v>1828</v>
      </c>
      <c r="C594">
        <v>44.262298999999999</v>
      </c>
      <c r="D594">
        <v>42.370700999999997</v>
      </c>
      <c r="E594">
        <v>43.145099999999999</v>
      </c>
      <c r="F594">
        <v>43.145099999999999</v>
      </c>
      <c r="G594">
        <v>91265400</v>
      </c>
    </row>
    <row r="595" spans="1:7" x14ac:dyDescent="0.25">
      <c r="A595" s="2">
        <v>42816</v>
      </c>
      <c r="B595" s="1" t="s">
        <v>1829</v>
      </c>
      <c r="C595">
        <v>43.518700000000003</v>
      </c>
      <c r="D595">
        <v>39.687801</v>
      </c>
      <c r="E595">
        <v>42.342098</v>
      </c>
      <c r="F595">
        <v>42.342098</v>
      </c>
      <c r="G595">
        <v>113952000</v>
      </c>
    </row>
    <row r="596" spans="1:7" x14ac:dyDescent="0.25">
      <c r="A596" s="2">
        <v>42817</v>
      </c>
      <c r="B596" s="1" t="s">
        <v>1830</v>
      </c>
      <c r="C596">
        <v>44.754798999999998</v>
      </c>
      <c r="D596">
        <v>41.302501999999997</v>
      </c>
      <c r="E596">
        <v>43.678398000000001</v>
      </c>
      <c r="F596">
        <v>43.678398000000001</v>
      </c>
      <c r="G596">
        <v>100724000</v>
      </c>
    </row>
    <row r="597" spans="1:7" x14ac:dyDescent="0.25">
      <c r="A597" s="2">
        <v>42818</v>
      </c>
      <c r="B597" s="1" t="s">
        <v>1831</v>
      </c>
      <c r="C597">
        <v>54.144798000000002</v>
      </c>
      <c r="D597">
        <v>43.2057</v>
      </c>
      <c r="E597">
        <v>53.107498</v>
      </c>
      <c r="F597">
        <v>53.107498</v>
      </c>
      <c r="G597">
        <v>297046016</v>
      </c>
    </row>
    <row r="598" spans="1:7" x14ac:dyDescent="0.25">
      <c r="A598" s="2">
        <v>42819</v>
      </c>
      <c r="B598" s="1" t="s">
        <v>1832</v>
      </c>
      <c r="C598">
        <v>53.575901000000002</v>
      </c>
      <c r="D598">
        <v>48.311698999999997</v>
      </c>
      <c r="E598">
        <v>51.25</v>
      </c>
      <c r="F598">
        <v>51.25</v>
      </c>
      <c r="G598">
        <v>223059008</v>
      </c>
    </row>
    <row r="599" spans="1:7" x14ac:dyDescent="0.25">
      <c r="A599" s="2">
        <v>42820</v>
      </c>
      <c r="B599" s="1" t="s">
        <v>1833</v>
      </c>
      <c r="C599">
        <v>51.802897999999999</v>
      </c>
      <c r="D599">
        <v>49.283901</v>
      </c>
      <c r="E599">
        <v>50.521599000000002</v>
      </c>
      <c r="F599">
        <v>50.521599000000002</v>
      </c>
      <c r="G599">
        <v>106859000</v>
      </c>
    </row>
    <row r="600" spans="1:7" x14ac:dyDescent="0.25">
      <c r="A600" s="2">
        <v>42821</v>
      </c>
      <c r="B600" s="1" t="s">
        <v>1834</v>
      </c>
      <c r="C600">
        <v>52.460898999999998</v>
      </c>
      <c r="D600">
        <v>48.929797999999998</v>
      </c>
      <c r="E600">
        <v>49.666901000000003</v>
      </c>
      <c r="F600">
        <v>49.666901000000003</v>
      </c>
      <c r="G600">
        <v>118978000</v>
      </c>
    </row>
    <row r="601" spans="1:7" x14ac:dyDescent="0.25">
      <c r="A601" s="2">
        <v>42822</v>
      </c>
      <c r="B601" s="1" t="s">
        <v>1835</v>
      </c>
      <c r="C601">
        <v>50.956299000000001</v>
      </c>
      <c r="D601">
        <v>49.145099999999999</v>
      </c>
      <c r="E601">
        <v>50.774898999999998</v>
      </c>
      <c r="F601">
        <v>50.774898999999998</v>
      </c>
      <c r="G601">
        <v>97745296</v>
      </c>
    </row>
    <row r="602" spans="1:7" x14ac:dyDescent="0.25">
      <c r="A602" s="2">
        <v>42823</v>
      </c>
      <c r="B602" s="1" t="s">
        <v>1836</v>
      </c>
      <c r="C602">
        <v>53.868999000000002</v>
      </c>
      <c r="D602">
        <v>50.548499999999997</v>
      </c>
      <c r="E602">
        <v>53.126099000000004</v>
      </c>
      <c r="F602">
        <v>53.126099000000004</v>
      </c>
      <c r="G602">
        <v>144998000</v>
      </c>
    </row>
    <row r="603" spans="1:7" x14ac:dyDescent="0.25">
      <c r="A603" s="2">
        <v>42824</v>
      </c>
      <c r="B603" s="1" t="s">
        <v>1837</v>
      </c>
      <c r="C603">
        <v>53.313999000000003</v>
      </c>
      <c r="D603">
        <v>51.866798000000003</v>
      </c>
      <c r="E603">
        <v>52.205798999999999</v>
      </c>
      <c r="F603">
        <v>52.205798999999999</v>
      </c>
      <c r="G603">
        <v>86885696</v>
      </c>
    </row>
    <row r="604" spans="1:7" x14ac:dyDescent="0.25">
      <c r="A604" s="2">
        <v>42825</v>
      </c>
      <c r="B604" s="1" t="s">
        <v>1838</v>
      </c>
      <c r="C604">
        <v>51.768298999999999</v>
      </c>
      <c r="D604">
        <v>47.380299000000001</v>
      </c>
      <c r="E604">
        <v>50.037300000000002</v>
      </c>
      <c r="F604">
        <v>50.037300000000002</v>
      </c>
      <c r="G604">
        <v>151416000</v>
      </c>
    </row>
    <row r="605" spans="1:7" x14ac:dyDescent="0.25">
      <c r="A605" s="2">
        <v>42826</v>
      </c>
      <c r="B605" s="1" t="s">
        <v>1839</v>
      </c>
      <c r="C605">
        <v>51.928299000000003</v>
      </c>
      <c r="D605">
        <v>48.875301</v>
      </c>
      <c r="E605">
        <v>50.699500999999998</v>
      </c>
      <c r="F605">
        <v>50.699500999999998</v>
      </c>
      <c r="G605">
        <v>92461904</v>
      </c>
    </row>
    <row r="606" spans="1:7" x14ac:dyDescent="0.25">
      <c r="A606" s="2">
        <v>42827</v>
      </c>
      <c r="B606" s="1" t="s">
        <v>1840</v>
      </c>
      <c r="C606">
        <v>51.274501999999998</v>
      </c>
      <c r="D606">
        <v>45.425800000000002</v>
      </c>
      <c r="E606">
        <v>48.748699000000002</v>
      </c>
      <c r="F606">
        <v>48.748699000000002</v>
      </c>
      <c r="G606">
        <v>134604000</v>
      </c>
    </row>
    <row r="607" spans="1:7" x14ac:dyDescent="0.25">
      <c r="A607" s="2">
        <v>42828</v>
      </c>
      <c r="B607" s="1" t="s">
        <v>1841</v>
      </c>
      <c r="C607">
        <v>48.821201000000002</v>
      </c>
      <c r="D607">
        <v>43.409697999999999</v>
      </c>
      <c r="E607">
        <v>44.356400000000001</v>
      </c>
      <c r="F607">
        <v>44.356400000000001</v>
      </c>
      <c r="G607">
        <v>190512992</v>
      </c>
    </row>
    <row r="608" spans="1:7" x14ac:dyDescent="0.25">
      <c r="A608" s="2">
        <v>42829</v>
      </c>
      <c r="B608" s="1" t="s">
        <v>1842</v>
      </c>
      <c r="C608">
        <v>45.739601</v>
      </c>
      <c r="D608">
        <v>41.721801999999997</v>
      </c>
      <c r="E608">
        <v>44.641899000000002</v>
      </c>
      <c r="F608">
        <v>44.641899000000002</v>
      </c>
      <c r="G608">
        <v>157568000</v>
      </c>
    </row>
    <row r="609" spans="1:7" x14ac:dyDescent="0.25">
      <c r="A609" s="2">
        <v>42830</v>
      </c>
      <c r="B609" s="1" t="s">
        <v>1843</v>
      </c>
      <c r="C609">
        <v>47.843398999999998</v>
      </c>
      <c r="D609">
        <v>44.538100999999997</v>
      </c>
      <c r="E609">
        <v>45.304001</v>
      </c>
      <c r="F609">
        <v>45.304001</v>
      </c>
      <c r="G609">
        <v>119733000</v>
      </c>
    </row>
    <row r="610" spans="1:7" x14ac:dyDescent="0.25">
      <c r="A610" s="2">
        <v>42831</v>
      </c>
      <c r="B610" s="1" t="s">
        <v>1844</v>
      </c>
      <c r="C610">
        <v>45.641899000000002</v>
      </c>
      <c r="D610">
        <v>40.9011</v>
      </c>
      <c r="E610">
        <v>43.242100000000001</v>
      </c>
      <c r="F610">
        <v>43.242100000000001</v>
      </c>
      <c r="G610">
        <v>147120000</v>
      </c>
    </row>
    <row r="611" spans="1:7" x14ac:dyDescent="0.25">
      <c r="A611" s="2">
        <v>42832</v>
      </c>
      <c r="B611" s="1" t="s">
        <v>1845</v>
      </c>
      <c r="C611">
        <v>44.037497999999999</v>
      </c>
      <c r="D611">
        <v>41.646000000000001</v>
      </c>
      <c r="E611">
        <v>42.162601000000002</v>
      </c>
      <c r="F611">
        <v>42.162601000000002</v>
      </c>
      <c r="G611">
        <v>81474704</v>
      </c>
    </row>
    <row r="612" spans="1:7" x14ac:dyDescent="0.25">
      <c r="A612" s="2">
        <v>42833</v>
      </c>
      <c r="B612" s="1" t="s">
        <v>1846</v>
      </c>
      <c r="C612">
        <v>45.205298999999997</v>
      </c>
      <c r="D612">
        <v>41.730801</v>
      </c>
      <c r="E612">
        <v>44.307098000000003</v>
      </c>
      <c r="F612">
        <v>44.307098000000003</v>
      </c>
      <c r="G612">
        <v>74138800</v>
      </c>
    </row>
    <row r="613" spans="1:7" x14ac:dyDescent="0.25">
      <c r="A613" s="2">
        <v>42834</v>
      </c>
      <c r="B613" s="1" t="s">
        <v>1847</v>
      </c>
      <c r="C613">
        <v>44.490501000000002</v>
      </c>
      <c r="D613">
        <v>42.892798999999997</v>
      </c>
      <c r="E613">
        <v>43.266998000000001</v>
      </c>
      <c r="F613">
        <v>43.266998000000001</v>
      </c>
      <c r="G613">
        <v>55143000</v>
      </c>
    </row>
    <row r="614" spans="1:7" x14ac:dyDescent="0.25">
      <c r="A614" s="2">
        <v>42835</v>
      </c>
      <c r="B614" s="1" t="s">
        <v>1848</v>
      </c>
      <c r="C614">
        <v>44.135899000000002</v>
      </c>
      <c r="D614">
        <v>42.415401000000003</v>
      </c>
      <c r="E614">
        <v>43.435200000000002</v>
      </c>
      <c r="F614">
        <v>43.435200000000002</v>
      </c>
      <c r="G614">
        <v>44061500</v>
      </c>
    </row>
    <row r="615" spans="1:7" x14ac:dyDescent="0.25">
      <c r="A615" s="2">
        <v>42836</v>
      </c>
      <c r="B615" s="1" t="s">
        <v>1849</v>
      </c>
      <c r="C615">
        <v>44.252800000000001</v>
      </c>
      <c r="D615">
        <v>43.299702000000003</v>
      </c>
      <c r="E615">
        <v>43.407200000000003</v>
      </c>
      <c r="F615">
        <v>43.407200000000003</v>
      </c>
      <c r="G615">
        <v>38303300</v>
      </c>
    </row>
    <row r="616" spans="1:7" x14ac:dyDescent="0.25">
      <c r="A616" s="2">
        <v>42837</v>
      </c>
      <c r="B616" s="1" t="s">
        <v>1850</v>
      </c>
      <c r="C616">
        <v>47.231997999999997</v>
      </c>
      <c r="D616">
        <v>43.110000999999997</v>
      </c>
      <c r="E616">
        <v>46.287300000000002</v>
      </c>
      <c r="F616">
        <v>46.287300000000002</v>
      </c>
      <c r="G616">
        <v>88045696</v>
      </c>
    </row>
    <row r="617" spans="1:7" x14ac:dyDescent="0.25">
      <c r="A617" s="2">
        <v>42838</v>
      </c>
      <c r="B617" s="1" t="s">
        <v>1851</v>
      </c>
      <c r="C617">
        <v>50.913798999999997</v>
      </c>
      <c r="D617">
        <v>46.310600000000001</v>
      </c>
      <c r="E617">
        <v>50.219397999999998</v>
      </c>
      <c r="F617">
        <v>50.219397999999998</v>
      </c>
      <c r="G617">
        <v>157200000</v>
      </c>
    </row>
    <row r="618" spans="1:7" x14ac:dyDescent="0.25">
      <c r="A618" s="2">
        <v>42839</v>
      </c>
      <c r="B618" s="1" t="s">
        <v>1852</v>
      </c>
      <c r="C618">
        <v>50.050097999999998</v>
      </c>
      <c r="D618">
        <v>46.762501</v>
      </c>
      <c r="E618">
        <v>47.574100000000001</v>
      </c>
      <c r="F618">
        <v>47.574100000000001</v>
      </c>
      <c r="G618">
        <v>91674400</v>
      </c>
    </row>
    <row r="619" spans="1:7" x14ac:dyDescent="0.25">
      <c r="A619" s="2">
        <v>42840</v>
      </c>
      <c r="B619" s="1" t="s">
        <v>1853</v>
      </c>
      <c r="C619">
        <v>49.57</v>
      </c>
      <c r="D619">
        <v>47.175400000000003</v>
      </c>
      <c r="E619">
        <v>49.101500999999999</v>
      </c>
      <c r="F619">
        <v>49.101500999999999</v>
      </c>
      <c r="G619">
        <v>66207800</v>
      </c>
    </row>
    <row r="620" spans="1:7" x14ac:dyDescent="0.25">
      <c r="A620" s="2">
        <v>42841</v>
      </c>
      <c r="B620" s="1" t="s">
        <v>1854</v>
      </c>
      <c r="C620">
        <v>49.143101000000001</v>
      </c>
      <c r="D620">
        <v>48.187302000000003</v>
      </c>
      <c r="E620">
        <v>48.718497999999997</v>
      </c>
      <c r="F620">
        <v>48.718497999999997</v>
      </c>
      <c r="G620">
        <v>31343800</v>
      </c>
    </row>
    <row r="621" spans="1:7" x14ac:dyDescent="0.25">
      <c r="A621" s="2">
        <v>42842</v>
      </c>
      <c r="B621" s="1" t="s">
        <v>1855</v>
      </c>
      <c r="C621">
        <v>48.745398999999999</v>
      </c>
      <c r="D621">
        <v>48.0518</v>
      </c>
      <c r="E621">
        <v>48.304600000000001</v>
      </c>
      <c r="F621">
        <v>48.304600000000001</v>
      </c>
      <c r="G621">
        <v>44013300</v>
      </c>
    </row>
    <row r="622" spans="1:7" x14ac:dyDescent="0.25">
      <c r="A622" s="2">
        <v>42843</v>
      </c>
      <c r="B622" s="1" t="s">
        <v>1856</v>
      </c>
      <c r="C622">
        <v>51.030200999999998</v>
      </c>
      <c r="D622">
        <v>48.2971</v>
      </c>
      <c r="E622">
        <v>50.707500000000003</v>
      </c>
      <c r="F622">
        <v>50.707500000000003</v>
      </c>
      <c r="G622">
        <v>78748496</v>
      </c>
    </row>
    <row r="623" spans="1:7" x14ac:dyDescent="0.25">
      <c r="A623" s="2">
        <v>42844</v>
      </c>
      <c r="B623" s="1" t="s">
        <v>1857</v>
      </c>
      <c r="C623">
        <v>50.948002000000002</v>
      </c>
      <c r="D623">
        <v>47.260502000000002</v>
      </c>
      <c r="E623">
        <v>48.305301999999998</v>
      </c>
      <c r="F623">
        <v>48.305301999999998</v>
      </c>
      <c r="G623">
        <v>76281000</v>
      </c>
    </row>
    <row r="624" spans="1:7" x14ac:dyDescent="0.25">
      <c r="A624" s="2">
        <v>42845</v>
      </c>
      <c r="B624" s="1" t="s">
        <v>1858</v>
      </c>
      <c r="C624">
        <v>49.988998000000002</v>
      </c>
      <c r="D624">
        <v>48.132300999999998</v>
      </c>
      <c r="E624">
        <v>49.672198999999999</v>
      </c>
      <c r="F624">
        <v>49.672198999999999</v>
      </c>
      <c r="G624">
        <v>79600896</v>
      </c>
    </row>
    <row r="625" spans="1:7" x14ac:dyDescent="0.25">
      <c r="A625" s="2">
        <v>42846</v>
      </c>
      <c r="B625" s="1" t="s">
        <v>1859</v>
      </c>
      <c r="C625">
        <v>49.661701000000001</v>
      </c>
      <c r="D625">
        <v>48.140301000000001</v>
      </c>
      <c r="E625">
        <v>48.224400000000003</v>
      </c>
      <c r="F625">
        <v>48.224400000000003</v>
      </c>
      <c r="G625">
        <v>45048300</v>
      </c>
    </row>
    <row r="626" spans="1:7" x14ac:dyDescent="0.25">
      <c r="A626" s="2">
        <v>42847</v>
      </c>
      <c r="B626" s="1" t="s">
        <v>1860</v>
      </c>
      <c r="C626">
        <v>48.742100000000001</v>
      </c>
      <c r="D626">
        <v>48.173099999999998</v>
      </c>
      <c r="E626">
        <v>48.553001000000002</v>
      </c>
      <c r="F626">
        <v>48.553001000000002</v>
      </c>
      <c r="G626">
        <v>37357600</v>
      </c>
    </row>
    <row r="627" spans="1:7" x14ac:dyDescent="0.25">
      <c r="A627" s="2">
        <v>42848</v>
      </c>
      <c r="B627" s="1" t="s">
        <v>1861</v>
      </c>
      <c r="C627">
        <v>48.885601000000001</v>
      </c>
      <c r="D627">
        <v>48.168098000000001</v>
      </c>
      <c r="E627">
        <v>48.4893</v>
      </c>
      <c r="F627">
        <v>48.4893</v>
      </c>
      <c r="G627">
        <v>36234000</v>
      </c>
    </row>
    <row r="628" spans="1:7" x14ac:dyDescent="0.25">
      <c r="A628" s="2">
        <v>42849</v>
      </c>
      <c r="B628" s="1" t="s">
        <v>1862</v>
      </c>
      <c r="C628">
        <v>50.181399999999996</v>
      </c>
      <c r="D628">
        <v>48.866698999999997</v>
      </c>
      <c r="E628">
        <v>50.031502000000003</v>
      </c>
      <c r="F628">
        <v>50.031502000000003</v>
      </c>
      <c r="G628">
        <v>55580600</v>
      </c>
    </row>
    <row r="629" spans="1:7" x14ac:dyDescent="0.25">
      <c r="A629" s="2">
        <v>42850</v>
      </c>
      <c r="B629" s="1" t="s">
        <v>1863</v>
      </c>
      <c r="C629">
        <v>50.303600000000003</v>
      </c>
      <c r="D629">
        <v>49.806899999999999</v>
      </c>
      <c r="E629">
        <v>49.891201000000002</v>
      </c>
      <c r="F629">
        <v>49.891201000000002</v>
      </c>
      <c r="G629">
        <v>38264600</v>
      </c>
    </row>
    <row r="630" spans="1:7" x14ac:dyDescent="0.25">
      <c r="A630" s="2">
        <v>42851</v>
      </c>
      <c r="B630" s="1" t="s">
        <v>1864</v>
      </c>
      <c r="C630">
        <v>53.436798000000003</v>
      </c>
      <c r="D630">
        <v>49.909401000000003</v>
      </c>
      <c r="E630">
        <v>52.720298999999997</v>
      </c>
      <c r="F630">
        <v>52.720298999999997</v>
      </c>
      <c r="G630">
        <v>104884000</v>
      </c>
    </row>
    <row r="631" spans="1:7" x14ac:dyDescent="0.25">
      <c r="A631" s="2">
        <v>42852</v>
      </c>
      <c r="B631" s="1" t="s">
        <v>1865</v>
      </c>
      <c r="C631">
        <v>62.167701999999998</v>
      </c>
      <c r="D631">
        <v>52.288601</v>
      </c>
      <c r="E631">
        <v>62.167701999999998</v>
      </c>
      <c r="F631">
        <v>62.167701999999998</v>
      </c>
      <c r="G631">
        <v>246775008</v>
      </c>
    </row>
    <row r="632" spans="1:7" x14ac:dyDescent="0.25">
      <c r="A632" s="2">
        <v>42853</v>
      </c>
      <c r="B632" s="1" t="s">
        <v>1866</v>
      </c>
      <c r="C632">
        <v>70.846496999999999</v>
      </c>
      <c r="D632">
        <v>62.133201999999997</v>
      </c>
      <c r="E632">
        <v>70.159203000000005</v>
      </c>
      <c r="F632">
        <v>70.159203000000005</v>
      </c>
      <c r="G632">
        <v>346545984</v>
      </c>
    </row>
    <row r="633" spans="1:7" x14ac:dyDescent="0.25">
      <c r="A633" s="2">
        <v>42854</v>
      </c>
      <c r="B633" s="1" t="s">
        <v>1867</v>
      </c>
      <c r="C633">
        <v>71.904899999999998</v>
      </c>
      <c r="D633">
        <v>66.778899999999993</v>
      </c>
      <c r="E633">
        <v>68.376900000000006</v>
      </c>
      <c r="F633">
        <v>68.376900000000006</v>
      </c>
      <c r="G633">
        <v>165448000</v>
      </c>
    </row>
    <row r="634" spans="1:7" x14ac:dyDescent="0.25">
      <c r="A634" s="2">
        <v>42855</v>
      </c>
      <c r="B634" s="1" t="s">
        <v>1868</v>
      </c>
      <c r="C634">
        <v>79.021202000000002</v>
      </c>
      <c r="D634">
        <v>68.347701999999998</v>
      </c>
      <c r="E634">
        <v>79.021202000000002</v>
      </c>
      <c r="F634">
        <v>79.021202000000002</v>
      </c>
      <c r="G634">
        <v>229944992</v>
      </c>
    </row>
    <row r="635" spans="1:7" x14ac:dyDescent="0.25">
      <c r="A635" s="2">
        <v>42856</v>
      </c>
      <c r="B635" s="1" t="s">
        <v>1869</v>
      </c>
      <c r="C635">
        <v>82.523903000000004</v>
      </c>
      <c r="D635">
        <v>73.086601000000002</v>
      </c>
      <c r="E635">
        <v>76.296997000000005</v>
      </c>
      <c r="F635">
        <v>76.296997000000005</v>
      </c>
      <c r="G635">
        <v>376841984</v>
      </c>
    </row>
    <row r="636" spans="1:7" x14ac:dyDescent="0.25">
      <c r="A636" s="2">
        <v>42857</v>
      </c>
      <c r="B636" s="1" t="s">
        <v>1870</v>
      </c>
      <c r="C636">
        <v>79.353301999999999</v>
      </c>
      <c r="D636">
        <v>74.376801</v>
      </c>
      <c r="E636">
        <v>77.263801999999998</v>
      </c>
      <c r="F636">
        <v>77.263801999999998</v>
      </c>
      <c r="G636">
        <v>193772992</v>
      </c>
    </row>
    <row r="637" spans="1:7" x14ac:dyDescent="0.25">
      <c r="A637" s="2">
        <v>42858</v>
      </c>
      <c r="B637" s="1" t="s">
        <v>1871</v>
      </c>
      <c r="C637">
        <v>80.095298999999997</v>
      </c>
      <c r="D637">
        <v>75.763396999999998</v>
      </c>
      <c r="E637">
        <v>79.718200999999993</v>
      </c>
      <c r="F637">
        <v>79.718200999999993</v>
      </c>
      <c r="G637">
        <v>141922000</v>
      </c>
    </row>
    <row r="638" spans="1:7" x14ac:dyDescent="0.25">
      <c r="A638" s="2">
        <v>42859</v>
      </c>
      <c r="B638" s="1" t="s">
        <v>1872</v>
      </c>
      <c r="C638">
        <v>97.561897000000002</v>
      </c>
      <c r="D638">
        <v>79.431099000000003</v>
      </c>
      <c r="E638">
        <v>96.981399999999994</v>
      </c>
      <c r="F638">
        <v>96.981399999999994</v>
      </c>
      <c r="G638">
        <v>366847008</v>
      </c>
    </row>
    <row r="639" spans="1:7" x14ac:dyDescent="0.25">
      <c r="A639" s="2">
        <v>42860</v>
      </c>
      <c r="B639" s="1" t="s">
        <v>1873</v>
      </c>
      <c r="C639">
        <v>103.233002</v>
      </c>
      <c r="D639">
        <v>92.220398000000003</v>
      </c>
      <c r="E639">
        <v>94.398499000000001</v>
      </c>
      <c r="F639">
        <v>94.398499000000001</v>
      </c>
      <c r="G639">
        <v>331928000</v>
      </c>
    </row>
    <row r="640" spans="1:7" x14ac:dyDescent="0.25">
      <c r="A640" s="2">
        <v>42861</v>
      </c>
      <c r="B640" s="1" t="s">
        <v>1874</v>
      </c>
      <c r="C640">
        <v>97.875900000000001</v>
      </c>
      <c r="D640">
        <v>90.950103999999996</v>
      </c>
      <c r="E640">
        <v>97.813498999999993</v>
      </c>
      <c r="F640">
        <v>97.813498999999993</v>
      </c>
      <c r="G640">
        <v>151462000</v>
      </c>
    </row>
    <row r="641" spans="1:7" x14ac:dyDescent="0.25">
      <c r="A641" s="2">
        <v>42862</v>
      </c>
      <c r="B641" s="1" t="s">
        <v>1875</v>
      </c>
      <c r="C641">
        <v>98.239097999999998</v>
      </c>
      <c r="D641">
        <v>89.866401999999994</v>
      </c>
      <c r="E641">
        <v>94.007300999999998</v>
      </c>
      <c r="F641">
        <v>94.007300999999998</v>
      </c>
      <c r="G641">
        <v>183295008</v>
      </c>
    </row>
    <row r="642" spans="1:7" x14ac:dyDescent="0.25">
      <c r="A642" s="2">
        <v>42863</v>
      </c>
      <c r="B642" s="1" t="s">
        <v>1876</v>
      </c>
      <c r="C642">
        <v>95.136902000000006</v>
      </c>
      <c r="D642">
        <v>89.514602999999994</v>
      </c>
      <c r="E642">
        <v>91.420402999999993</v>
      </c>
      <c r="F642">
        <v>91.420402999999993</v>
      </c>
      <c r="G642">
        <v>231344000</v>
      </c>
    </row>
    <row r="643" spans="1:7" x14ac:dyDescent="0.25">
      <c r="A643" s="2">
        <v>42864</v>
      </c>
      <c r="B643" s="1" t="s">
        <v>1877</v>
      </c>
      <c r="C643">
        <v>93.056702000000001</v>
      </c>
      <c r="D643">
        <v>80.389899999999997</v>
      </c>
      <c r="E643">
        <v>91.162903</v>
      </c>
      <c r="F643">
        <v>91.162903</v>
      </c>
      <c r="G643">
        <v>363433984</v>
      </c>
    </row>
    <row r="644" spans="1:7" x14ac:dyDescent="0.25">
      <c r="A644" s="2">
        <v>42865</v>
      </c>
      <c r="B644" s="1" t="s">
        <v>1878</v>
      </c>
      <c r="C644">
        <v>92.846901000000003</v>
      </c>
      <c r="D644">
        <v>85.286300999999995</v>
      </c>
      <c r="E644">
        <v>89.524901999999997</v>
      </c>
      <c r="F644">
        <v>89.524901999999997</v>
      </c>
      <c r="G644">
        <v>145602000</v>
      </c>
    </row>
    <row r="645" spans="1:7" x14ac:dyDescent="0.25">
      <c r="A645" s="2">
        <v>42866</v>
      </c>
      <c r="B645" s="1" t="s">
        <v>1879</v>
      </c>
      <c r="C645">
        <v>102.547997</v>
      </c>
      <c r="D645">
        <v>88.475898999999998</v>
      </c>
      <c r="E645">
        <v>89.8797</v>
      </c>
      <c r="F645">
        <v>89.8797</v>
      </c>
      <c r="G645">
        <v>132722000</v>
      </c>
    </row>
    <row r="646" spans="1:7" x14ac:dyDescent="0.25">
      <c r="A646" s="2">
        <v>42867</v>
      </c>
      <c r="B646" s="1" t="s">
        <v>1880</v>
      </c>
      <c r="C646">
        <v>93.123099999999994</v>
      </c>
      <c r="D646">
        <v>88.655403000000007</v>
      </c>
      <c r="E646">
        <v>88.655403000000007</v>
      </c>
      <c r="F646">
        <v>88.655403000000007</v>
      </c>
      <c r="G646">
        <v>145824992</v>
      </c>
    </row>
    <row r="647" spans="1:7" x14ac:dyDescent="0.25">
      <c r="A647" s="2">
        <v>42868</v>
      </c>
      <c r="B647" s="1" t="s">
        <v>1881</v>
      </c>
      <c r="C647">
        <v>93.812302000000003</v>
      </c>
      <c r="D647">
        <v>86.660201999999998</v>
      </c>
      <c r="E647">
        <v>90.835402999999999</v>
      </c>
      <c r="F647">
        <v>90.835402999999999</v>
      </c>
      <c r="G647">
        <v>88742200</v>
      </c>
    </row>
    <row r="648" spans="1:7" x14ac:dyDescent="0.25">
      <c r="A648" s="2">
        <v>42869</v>
      </c>
      <c r="B648" s="1" t="s">
        <v>1882</v>
      </c>
      <c r="C648">
        <v>91.248299000000003</v>
      </c>
      <c r="D648">
        <v>89.606003000000001</v>
      </c>
      <c r="E648">
        <v>90.786499000000006</v>
      </c>
      <c r="F648">
        <v>90.786499000000006</v>
      </c>
      <c r="G648">
        <v>66046600</v>
      </c>
    </row>
    <row r="649" spans="1:7" x14ac:dyDescent="0.25">
      <c r="A649" s="2">
        <v>42870</v>
      </c>
      <c r="B649" s="1" t="s">
        <v>1883</v>
      </c>
      <c r="C649">
        <v>95.430496000000005</v>
      </c>
      <c r="D649">
        <v>86.829200999999998</v>
      </c>
      <c r="E649">
        <v>92.414901999999998</v>
      </c>
      <c r="F649">
        <v>92.414901999999998</v>
      </c>
      <c r="G649">
        <v>170999008</v>
      </c>
    </row>
    <row r="650" spans="1:7" x14ac:dyDescent="0.25">
      <c r="A650" s="2">
        <v>42871</v>
      </c>
      <c r="B650" s="1" t="s">
        <v>1884</v>
      </c>
      <c r="C650">
        <v>93.555098999999998</v>
      </c>
      <c r="D650">
        <v>89.117598999999998</v>
      </c>
      <c r="E650">
        <v>89.438004000000006</v>
      </c>
      <c r="F650">
        <v>89.438004000000006</v>
      </c>
      <c r="G650">
        <v>152284992</v>
      </c>
    </row>
    <row r="651" spans="1:7" x14ac:dyDescent="0.25">
      <c r="A651" s="2">
        <v>42872</v>
      </c>
      <c r="B651" s="1" t="s">
        <v>1885</v>
      </c>
      <c r="C651">
        <v>91.269203000000005</v>
      </c>
      <c r="D651">
        <v>84.43</v>
      </c>
      <c r="E651">
        <v>89.860397000000006</v>
      </c>
      <c r="F651">
        <v>89.860397000000006</v>
      </c>
      <c r="G651">
        <v>183031008</v>
      </c>
    </row>
    <row r="652" spans="1:7" x14ac:dyDescent="0.25">
      <c r="A652" s="2">
        <v>42873</v>
      </c>
      <c r="B652" s="1" t="s">
        <v>1886</v>
      </c>
      <c r="C652">
        <v>97.368599000000003</v>
      </c>
      <c r="D652">
        <v>89.840401</v>
      </c>
      <c r="E652">
        <v>96.906302999999994</v>
      </c>
      <c r="F652">
        <v>96.906302999999994</v>
      </c>
      <c r="G652">
        <v>196236992</v>
      </c>
    </row>
    <row r="653" spans="1:7" x14ac:dyDescent="0.25">
      <c r="A653" s="2">
        <v>42874</v>
      </c>
      <c r="B653" s="1" t="s">
        <v>1887</v>
      </c>
      <c r="C653">
        <v>133.56199599999999</v>
      </c>
      <c r="D653">
        <v>97.052802999999997</v>
      </c>
      <c r="E653">
        <v>129.526993</v>
      </c>
      <c r="F653">
        <v>129.526993</v>
      </c>
      <c r="G653">
        <v>626945024</v>
      </c>
    </row>
    <row r="654" spans="1:7" x14ac:dyDescent="0.25">
      <c r="A654" s="2">
        <v>42875</v>
      </c>
      <c r="B654" s="1" t="s">
        <v>1888</v>
      </c>
      <c r="C654">
        <v>133.641006</v>
      </c>
      <c r="D654">
        <v>124.702003</v>
      </c>
      <c r="E654">
        <v>126.521004</v>
      </c>
      <c r="F654">
        <v>126.521004</v>
      </c>
      <c r="G654">
        <v>331455008</v>
      </c>
    </row>
    <row r="655" spans="1:7" x14ac:dyDescent="0.25">
      <c r="A655" s="2">
        <v>42876</v>
      </c>
      <c r="B655" s="1" t="s">
        <v>1889</v>
      </c>
      <c r="C655">
        <v>159.02600100000001</v>
      </c>
      <c r="D655">
        <v>125.889</v>
      </c>
      <c r="E655">
        <v>157.93699599999999</v>
      </c>
      <c r="F655">
        <v>157.93699599999999</v>
      </c>
      <c r="G655">
        <v>570361024</v>
      </c>
    </row>
    <row r="656" spans="1:7" x14ac:dyDescent="0.25">
      <c r="A656" s="2">
        <v>42877</v>
      </c>
      <c r="B656" s="1" t="s">
        <v>1890</v>
      </c>
      <c r="C656">
        <v>201.746002</v>
      </c>
      <c r="D656">
        <v>152.47399899999999</v>
      </c>
      <c r="E656">
        <v>174.26100199999999</v>
      </c>
      <c r="F656">
        <v>174.26100199999999</v>
      </c>
      <c r="G656">
        <v>1188909952</v>
      </c>
    </row>
    <row r="657" spans="1:7" x14ac:dyDescent="0.25">
      <c r="A657" s="2">
        <v>42878</v>
      </c>
      <c r="B657" s="1" t="s">
        <v>1891</v>
      </c>
      <c r="C657">
        <v>183.54899599999999</v>
      </c>
      <c r="D657">
        <v>169.932007</v>
      </c>
      <c r="E657">
        <v>181.95199600000001</v>
      </c>
      <c r="F657">
        <v>181.95199600000001</v>
      </c>
      <c r="G657">
        <v>530708992</v>
      </c>
    </row>
    <row r="658" spans="1:7" x14ac:dyDescent="0.25">
      <c r="A658" s="2">
        <v>42879</v>
      </c>
      <c r="B658" s="1" t="s">
        <v>1892</v>
      </c>
      <c r="C658">
        <v>228.37399300000001</v>
      </c>
      <c r="D658">
        <v>182.44700599999999</v>
      </c>
      <c r="E658">
        <v>190.04600500000001</v>
      </c>
      <c r="F658">
        <v>190.04600500000001</v>
      </c>
      <c r="G658">
        <v>561014016</v>
      </c>
    </row>
    <row r="659" spans="1:7" x14ac:dyDescent="0.25">
      <c r="A659" s="2">
        <v>42880</v>
      </c>
      <c r="B659" s="1" t="s">
        <v>1893</v>
      </c>
      <c r="C659">
        <v>210.983994</v>
      </c>
      <c r="D659">
        <v>170.50700399999999</v>
      </c>
      <c r="E659">
        <v>174.445999</v>
      </c>
      <c r="F659">
        <v>174.445999</v>
      </c>
      <c r="G659">
        <v>943636992</v>
      </c>
    </row>
    <row r="660" spans="1:7" x14ac:dyDescent="0.25">
      <c r="A660" s="2">
        <v>42881</v>
      </c>
      <c r="B660" s="1" t="s">
        <v>1894</v>
      </c>
      <c r="C660">
        <v>193.68800400000001</v>
      </c>
      <c r="D660">
        <v>150.27799999999999</v>
      </c>
      <c r="E660">
        <v>160.40299999999999</v>
      </c>
      <c r="F660">
        <v>160.40299999999999</v>
      </c>
      <c r="G660">
        <v>792457984</v>
      </c>
    </row>
    <row r="661" spans="1:7" x14ac:dyDescent="0.25">
      <c r="A661" s="2">
        <v>42882</v>
      </c>
      <c r="B661" s="1" t="s">
        <v>1895</v>
      </c>
      <c r="C661">
        <v>166.95199600000001</v>
      </c>
      <c r="D661">
        <v>120.443001</v>
      </c>
      <c r="E661">
        <v>157.75799599999999</v>
      </c>
      <c r="F661">
        <v>157.75799599999999</v>
      </c>
      <c r="G661">
        <v>1217059968</v>
      </c>
    </row>
    <row r="662" spans="1:7" x14ac:dyDescent="0.25">
      <c r="A662" s="2">
        <v>42883</v>
      </c>
      <c r="B662" s="1" t="s">
        <v>1896</v>
      </c>
      <c r="C662">
        <v>179.93499800000001</v>
      </c>
      <c r="D662">
        <v>157.604004</v>
      </c>
      <c r="E662">
        <v>170.51100199999999</v>
      </c>
      <c r="F662">
        <v>170.51100199999999</v>
      </c>
      <c r="G662">
        <v>717971008</v>
      </c>
    </row>
    <row r="663" spans="1:7" x14ac:dyDescent="0.25">
      <c r="A663" s="2">
        <v>42884</v>
      </c>
      <c r="B663" s="1" t="s">
        <v>1897</v>
      </c>
      <c r="C663">
        <v>197.12600699999999</v>
      </c>
      <c r="D663">
        <v>164.529999</v>
      </c>
      <c r="E663">
        <v>194.908997</v>
      </c>
      <c r="F663">
        <v>194.908997</v>
      </c>
      <c r="G663">
        <v>718828032</v>
      </c>
    </row>
    <row r="664" spans="1:7" x14ac:dyDescent="0.25">
      <c r="A664" s="2">
        <v>42885</v>
      </c>
      <c r="B664" s="1" t="s">
        <v>1898</v>
      </c>
      <c r="C664">
        <v>233.71000699999999</v>
      </c>
      <c r="D664">
        <v>189.29299900000001</v>
      </c>
      <c r="E664">
        <v>231.91099500000001</v>
      </c>
      <c r="F664">
        <v>231.91099500000001</v>
      </c>
      <c r="G664">
        <v>1586669952</v>
      </c>
    </row>
    <row r="665" spans="1:7" x14ac:dyDescent="0.25">
      <c r="A665" s="2">
        <v>42886</v>
      </c>
      <c r="B665" s="1" t="s">
        <v>1899</v>
      </c>
      <c r="C665">
        <v>236.96499600000001</v>
      </c>
      <c r="D665">
        <v>215.567993</v>
      </c>
      <c r="E665">
        <v>230.669006</v>
      </c>
      <c r="F665">
        <v>230.669006</v>
      </c>
      <c r="G665">
        <v>1271600000</v>
      </c>
    </row>
    <row r="666" spans="1:7" x14ac:dyDescent="0.25">
      <c r="A666" s="2">
        <v>42887</v>
      </c>
      <c r="B666" s="1" t="s">
        <v>1900</v>
      </c>
      <c r="C666">
        <v>236.22099299999999</v>
      </c>
      <c r="D666">
        <v>214.479996</v>
      </c>
      <c r="E666">
        <v>222.23899800000001</v>
      </c>
      <c r="F666">
        <v>222.23899800000001</v>
      </c>
      <c r="G666">
        <v>812924032</v>
      </c>
    </row>
    <row r="667" spans="1:7" x14ac:dyDescent="0.25">
      <c r="A667" s="2">
        <v>42888</v>
      </c>
      <c r="B667" s="1" t="s">
        <v>1901</v>
      </c>
      <c r="C667">
        <v>229.41099500000001</v>
      </c>
      <c r="D667">
        <v>219.584</v>
      </c>
      <c r="E667">
        <v>223.77499399999999</v>
      </c>
      <c r="F667">
        <v>223.77499399999999</v>
      </c>
      <c r="G667">
        <v>469532000</v>
      </c>
    </row>
    <row r="668" spans="1:7" x14ac:dyDescent="0.25">
      <c r="A668" s="2">
        <v>42889</v>
      </c>
      <c r="B668" s="1" t="s">
        <v>1902</v>
      </c>
      <c r="C668">
        <v>225.973007</v>
      </c>
      <c r="D668">
        <v>219.419006</v>
      </c>
      <c r="E668">
        <v>224.37600699999999</v>
      </c>
      <c r="F668">
        <v>224.37600699999999</v>
      </c>
      <c r="G668">
        <v>427896000</v>
      </c>
    </row>
    <row r="669" spans="1:7" x14ac:dyDescent="0.25">
      <c r="A669" s="2">
        <v>42890</v>
      </c>
      <c r="B669" s="1" t="s">
        <v>1903</v>
      </c>
      <c r="C669">
        <v>250.41000399999999</v>
      </c>
      <c r="D669">
        <v>223.98100299999999</v>
      </c>
      <c r="E669">
        <v>245.33200099999999</v>
      </c>
      <c r="F669">
        <v>245.33200099999999</v>
      </c>
      <c r="G669">
        <v>753820032</v>
      </c>
    </row>
    <row r="670" spans="1:7" x14ac:dyDescent="0.25">
      <c r="A670" s="2">
        <v>42891</v>
      </c>
      <c r="B670" s="1" t="s">
        <v>1904</v>
      </c>
      <c r="C670">
        <v>249.46899400000001</v>
      </c>
      <c r="D670">
        <v>243.04899599999999</v>
      </c>
      <c r="E670">
        <v>248.46400499999999</v>
      </c>
      <c r="F670">
        <v>248.46400499999999</v>
      </c>
      <c r="G670">
        <v>435660000</v>
      </c>
    </row>
    <row r="671" spans="1:7" x14ac:dyDescent="0.25">
      <c r="A671" s="2">
        <v>42892</v>
      </c>
      <c r="B671" s="1" t="s">
        <v>1905</v>
      </c>
      <c r="C671">
        <v>267.51400799999999</v>
      </c>
      <c r="D671">
        <v>246.83900499999999</v>
      </c>
      <c r="E671">
        <v>264.466003</v>
      </c>
      <c r="F671">
        <v>264.466003</v>
      </c>
      <c r="G671">
        <v>741553024</v>
      </c>
    </row>
    <row r="672" spans="1:7" x14ac:dyDescent="0.25">
      <c r="A672" s="2">
        <v>42893</v>
      </c>
      <c r="B672" s="1" t="s">
        <v>1906</v>
      </c>
      <c r="C672">
        <v>264.67401100000001</v>
      </c>
      <c r="D672">
        <v>254.03999300000001</v>
      </c>
      <c r="E672">
        <v>258.07101399999999</v>
      </c>
      <c r="F672">
        <v>258.07101399999999</v>
      </c>
      <c r="G672">
        <v>461648992</v>
      </c>
    </row>
    <row r="673" spans="1:7" x14ac:dyDescent="0.25">
      <c r="A673" s="2">
        <v>42894</v>
      </c>
      <c r="B673" s="1" t="s">
        <v>1907</v>
      </c>
      <c r="C673">
        <v>262.25201399999997</v>
      </c>
      <c r="D673">
        <v>253.97500600000001</v>
      </c>
      <c r="E673">
        <v>261.66598499999998</v>
      </c>
      <c r="F673">
        <v>261.66598499999998</v>
      </c>
      <c r="G673">
        <v>385494016</v>
      </c>
    </row>
    <row r="674" spans="1:7" x14ac:dyDescent="0.25">
      <c r="A674" s="2">
        <v>42895</v>
      </c>
      <c r="B674" s="1" t="s">
        <v>1908</v>
      </c>
      <c r="C674">
        <v>282.760986</v>
      </c>
      <c r="D674">
        <v>261.74899299999998</v>
      </c>
      <c r="E674">
        <v>281.73700000000002</v>
      </c>
      <c r="F674">
        <v>281.73700000000002</v>
      </c>
      <c r="G674">
        <v>557985984</v>
      </c>
    </row>
    <row r="675" spans="1:7" x14ac:dyDescent="0.25">
      <c r="A675" s="2">
        <v>42896</v>
      </c>
      <c r="B675" s="1" t="s">
        <v>1909</v>
      </c>
      <c r="C675">
        <v>350.260986</v>
      </c>
      <c r="D675">
        <v>282.01400799999999</v>
      </c>
      <c r="E675">
        <v>337.66799900000001</v>
      </c>
      <c r="F675">
        <v>337.66799900000001</v>
      </c>
      <c r="G675">
        <v>1611629952</v>
      </c>
    </row>
    <row r="676" spans="1:7" x14ac:dyDescent="0.25">
      <c r="A676" s="2">
        <v>42897</v>
      </c>
      <c r="B676" s="1" t="s">
        <v>1910</v>
      </c>
      <c r="C676">
        <v>353.010986</v>
      </c>
      <c r="D676">
        <v>318.17099000000002</v>
      </c>
      <c r="E676">
        <v>340.60900900000001</v>
      </c>
      <c r="F676">
        <v>340.60900900000001</v>
      </c>
      <c r="G676">
        <v>1373219968</v>
      </c>
    </row>
    <row r="677" spans="1:7" x14ac:dyDescent="0.25">
      <c r="A677" s="2">
        <v>42898</v>
      </c>
      <c r="B677" s="1" t="s">
        <v>1911</v>
      </c>
      <c r="C677">
        <v>414.756012</v>
      </c>
      <c r="D677">
        <v>341.16400099999998</v>
      </c>
      <c r="E677">
        <v>401.48998999999998</v>
      </c>
      <c r="F677">
        <v>401.48998999999998</v>
      </c>
      <c r="G677">
        <v>2882650112</v>
      </c>
    </row>
    <row r="678" spans="1:7" x14ac:dyDescent="0.25">
      <c r="A678" s="2">
        <v>42899</v>
      </c>
      <c r="B678" s="1" t="s">
        <v>1912</v>
      </c>
      <c r="C678">
        <v>411.17800899999997</v>
      </c>
      <c r="D678">
        <v>370.057007</v>
      </c>
      <c r="E678">
        <v>397.53698700000001</v>
      </c>
      <c r="F678">
        <v>397.53698700000001</v>
      </c>
      <c r="G678">
        <v>1717379968</v>
      </c>
    </row>
    <row r="679" spans="1:7" x14ac:dyDescent="0.25">
      <c r="A679" s="2">
        <v>42900</v>
      </c>
      <c r="B679" s="1" t="s">
        <v>1913</v>
      </c>
      <c r="C679">
        <v>399.324005</v>
      </c>
      <c r="D679">
        <v>342.21499599999999</v>
      </c>
      <c r="E679">
        <v>359.05300899999997</v>
      </c>
      <c r="F679">
        <v>359.05300899999997</v>
      </c>
      <c r="G679">
        <v>1272579968</v>
      </c>
    </row>
    <row r="680" spans="1:7" x14ac:dyDescent="0.25">
      <c r="A680" s="2">
        <v>42901</v>
      </c>
      <c r="B680" s="1" t="s">
        <v>1914</v>
      </c>
      <c r="C680">
        <v>364.43899499999998</v>
      </c>
      <c r="D680">
        <v>300.70001200000002</v>
      </c>
      <c r="E680">
        <v>361.93301400000001</v>
      </c>
      <c r="F680">
        <v>361.93301400000001</v>
      </c>
      <c r="G680">
        <v>2463450112</v>
      </c>
    </row>
    <row r="681" spans="1:7" x14ac:dyDescent="0.25">
      <c r="A681" s="2">
        <v>42902</v>
      </c>
      <c r="B681" s="1" t="s">
        <v>1915</v>
      </c>
      <c r="C681">
        <v>373.05499300000002</v>
      </c>
      <c r="D681">
        <v>341.41699199999999</v>
      </c>
      <c r="E681">
        <v>370.22699</v>
      </c>
      <c r="F681">
        <v>370.22699</v>
      </c>
      <c r="G681">
        <v>1096280064</v>
      </c>
    </row>
    <row r="682" spans="1:7" x14ac:dyDescent="0.25">
      <c r="A682" s="2">
        <v>42903</v>
      </c>
      <c r="B682" s="1" t="s">
        <v>1916</v>
      </c>
      <c r="C682">
        <v>379.41400099999998</v>
      </c>
      <c r="D682">
        <v>364.00201399999997</v>
      </c>
      <c r="E682">
        <v>379.41400099999998</v>
      </c>
      <c r="F682">
        <v>379.41400099999998</v>
      </c>
      <c r="G682">
        <v>904652992</v>
      </c>
    </row>
    <row r="683" spans="1:7" x14ac:dyDescent="0.25">
      <c r="A683" s="2">
        <v>42904</v>
      </c>
      <c r="B683" s="1" t="s">
        <v>1917</v>
      </c>
      <c r="C683">
        <v>390.58099399999998</v>
      </c>
      <c r="D683">
        <v>368.84399400000001</v>
      </c>
      <c r="E683">
        <v>371.45800800000001</v>
      </c>
      <c r="F683">
        <v>371.45800800000001</v>
      </c>
      <c r="G683">
        <v>904702976</v>
      </c>
    </row>
    <row r="684" spans="1:7" x14ac:dyDescent="0.25">
      <c r="A684" s="2">
        <v>42905</v>
      </c>
      <c r="B684" s="1" t="s">
        <v>1918</v>
      </c>
      <c r="C684">
        <v>377.11498999999998</v>
      </c>
      <c r="D684">
        <v>369.76299999999998</v>
      </c>
      <c r="E684">
        <v>370.05599999999998</v>
      </c>
      <c r="F684">
        <v>370.05599999999998</v>
      </c>
      <c r="G684">
        <v>685171968</v>
      </c>
    </row>
    <row r="685" spans="1:7" x14ac:dyDescent="0.25">
      <c r="A685" s="2">
        <v>42906</v>
      </c>
      <c r="B685" s="1" t="s">
        <v>1919</v>
      </c>
      <c r="C685">
        <v>377.96899400000001</v>
      </c>
      <c r="D685">
        <v>350.94198599999999</v>
      </c>
      <c r="E685">
        <v>359.00500499999998</v>
      </c>
      <c r="F685">
        <v>359.00500499999998</v>
      </c>
      <c r="G685">
        <v>1020390016</v>
      </c>
    </row>
    <row r="686" spans="1:7" x14ac:dyDescent="0.25">
      <c r="A686" s="2">
        <v>42907</v>
      </c>
      <c r="B686" s="1" t="s">
        <v>1920</v>
      </c>
      <c r="C686">
        <v>361.34298699999999</v>
      </c>
      <c r="D686">
        <v>319.47900399999997</v>
      </c>
      <c r="E686">
        <v>336.87200899999999</v>
      </c>
      <c r="F686">
        <v>336.87200899999999</v>
      </c>
      <c r="G686">
        <v>1420130048</v>
      </c>
    </row>
    <row r="687" spans="1:7" x14ac:dyDescent="0.25">
      <c r="A687" s="2">
        <v>42908</v>
      </c>
      <c r="B687" s="1" t="s">
        <v>1921</v>
      </c>
      <c r="C687">
        <v>342.02700800000002</v>
      </c>
      <c r="D687">
        <v>330.62200899999999</v>
      </c>
      <c r="E687">
        <v>336.37100199999998</v>
      </c>
      <c r="F687">
        <v>336.37100199999998</v>
      </c>
      <c r="G687">
        <v>925766976</v>
      </c>
    </row>
    <row r="688" spans="1:7" x14ac:dyDescent="0.25">
      <c r="A688" s="2">
        <v>42909</v>
      </c>
      <c r="B688" s="1" t="s">
        <v>1922</v>
      </c>
      <c r="C688">
        <v>348.006012</v>
      </c>
      <c r="D688">
        <v>334.98998999999998</v>
      </c>
      <c r="E688">
        <v>341.739014</v>
      </c>
      <c r="F688">
        <v>341.739014</v>
      </c>
      <c r="G688">
        <v>593206976</v>
      </c>
    </row>
    <row r="689" spans="1:7" x14ac:dyDescent="0.25">
      <c r="A689" s="2">
        <v>42910</v>
      </c>
      <c r="B689" s="1" t="s">
        <v>1923</v>
      </c>
      <c r="C689">
        <v>343.62100199999998</v>
      </c>
      <c r="D689">
        <v>322.08700599999997</v>
      </c>
      <c r="E689">
        <v>323.69601399999999</v>
      </c>
      <c r="F689">
        <v>323.69601399999999</v>
      </c>
      <c r="G689">
        <v>673585024</v>
      </c>
    </row>
    <row r="690" spans="1:7" x14ac:dyDescent="0.25">
      <c r="A690" s="2">
        <v>42911</v>
      </c>
      <c r="B690" s="1" t="s">
        <v>1924</v>
      </c>
      <c r="C690">
        <v>332.79199199999999</v>
      </c>
      <c r="D690">
        <v>284.64599600000003</v>
      </c>
      <c r="E690">
        <v>303.24798600000003</v>
      </c>
      <c r="F690">
        <v>303.24798600000003</v>
      </c>
      <c r="G690">
        <v>1186880000</v>
      </c>
    </row>
    <row r="691" spans="1:7" x14ac:dyDescent="0.25">
      <c r="A691" s="2">
        <v>42912</v>
      </c>
      <c r="B691" s="1" t="s">
        <v>1925</v>
      </c>
      <c r="C691">
        <v>311.45800800000001</v>
      </c>
      <c r="D691">
        <v>238.649002</v>
      </c>
      <c r="E691">
        <v>272.69198599999999</v>
      </c>
      <c r="F691">
        <v>272.69198599999999</v>
      </c>
      <c r="G691">
        <v>2081810048</v>
      </c>
    </row>
    <row r="692" spans="1:7" x14ac:dyDescent="0.25">
      <c r="A692" s="2">
        <v>42913</v>
      </c>
      <c r="B692" s="1" t="s">
        <v>1926</v>
      </c>
      <c r="C692">
        <v>293.08801299999999</v>
      </c>
      <c r="D692">
        <v>227.13699299999999</v>
      </c>
      <c r="E692">
        <v>293.08801299999999</v>
      </c>
      <c r="F692">
        <v>293.08801299999999</v>
      </c>
      <c r="G692">
        <v>1973869952</v>
      </c>
    </row>
    <row r="693" spans="1:7" x14ac:dyDescent="0.25">
      <c r="A693" s="2">
        <v>42914</v>
      </c>
      <c r="B693" s="1" t="s">
        <v>1927</v>
      </c>
      <c r="C693">
        <v>333.10400399999997</v>
      </c>
      <c r="D693">
        <v>276.41400099999998</v>
      </c>
      <c r="E693">
        <v>327.92700200000002</v>
      </c>
      <c r="F693">
        <v>327.92700200000002</v>
      </c>
      <c r="G693">
        <v>2056550016</v>
      </c>
    </row>
    <row r="694" spans="1:7" x14ac:dyDescent="0.25">
      <c r="A694" s="2">
        <v>42915</v>
      </c>
      <c r="B694" s="1" t="s">
        <v>1928</v>
      </c>
      <c r="C694">
        <v>330.70800800000001</v>
      </c>
      <c r="D694">
        <v>297.37298600000003</v>
      </c>
      <c r="E694">
        <v>302.88299599999999</v>
      </c>
      <c r="F694">
        <v>302.88299599999999</v>
      </c>
      <c r="G694">
        <v>1508579968</v>
      </c>
    </row>
    <row r="695" spans="1:7" x14ac:dyDescent="0.25">
      <c r="A695" s="2">
        <v>42916</v>
      </c>
      <c r="B695" s="1" t="s">
        <v>1929</v>
      </c>
      <c r="C695">
        <v>315.17199699999998</v>
      </c>
      <c r="D695">
        <v>288.442993</v>
      </c>
      <c r="E695">
        <v>294.91598499999998</v>
      </c>
      <c r="F695">
        <v>294.91598499999998</v>
      </c>
      <c r="G695">
        <v>1011800000</v>
      </c>
    </row>
    <row r="696" spans="1:7" x14ac:dyDescent="0.25">
      <c r="A696" s="2">
        <v>42917</v>
      </c>
      <c r="B696" s="1" t="s">
        <v>1930</v>
      </c>
      <c r="C696">
        <v>293.74798600000003</v>
      </c>
      <c r="D696">
        <v>268.61700400000001</v>
      </c>
      <c r="E696">
        <v>274.60101300000002</v>
      </c>
      <c r="F696">
        <v>274.60101300000002</v>
      </c>
      <c r="G696">
        <v>1089200000</v>
      </c>
    </row>
    <row r="697" spans="1:7" x14ac:dyDescent="0.25">
      <c r="A697" s="2">
        <v>42918</v>
      </c>
      <c r="B697" s="1" t="s">
        <v>1931</v>
      </c>
      <c r="C697">
        <v>295.50900300000001</v>
      </c>
      <c r="D697">
        <v>262.51998900000001</v>
      </c>
      <c r="E697">
        <v>287.98700000000002</v>
      </c>
      <c r="F697">
        <v>287.98700000000002</v>
      </c>
      <c r="G697">
        <v>1123330048</v>
      </c>
    </row>
    <row r="698" spans="1:7" x14ac:dyDescent="0.25">
      <c r="A698" s="2">
        <v>42919</v>
      </c>
      <c r="B698" s="1" t="s">
        <v>1932</v>
      </c>
      <c r="C698">
        <v>291.10400399999997</v>
      </c>
      <c r="D698">
        <v>281.175995</v>
      </c>
      <c r="E698">
        <v>282.89801</v>
      </c>
      <c r="F698">
        <v>282.89801</v>
      </c>
      <c r="G698">
        <v>851408000</v>
      </c>
    </row>
    <row r="699" spans="1:7" x14ac:dyDescent="0.25">
      <c r="A699" s="2">
        <v>42920</v>
      </c>
      <c r="B699" s="1" t="s">
        <v>1933</v>
      </c>
      <c r="C699">
        <v>287.38799999999998</v>
      </c>
      <c r="D699">
        <v>273.11099200000001</v>
      </c>
      <c r="E699">
        <v>273.30300899999997</v>
      </c>
      <c r="F699">
        <v>273.30300899999997</v>
      </c>
      <c r="G699">
        <v>687691008</v>
      </c>
    </row>
    <row r="700" spans="1:7" x14ac:dyDescent="0.25">
      <c r="A700" s="2">
        <v>42921</v>
      </c>
      <c r="B700" s="1" t="s">
        <v>1934</v>
      </c>
      <c r="C700">
        <v>275.125</v>
      </c>
      <c r="D700">
        <v>261.44699100000003</v>
      </c>
      <c r="E700">
        <v>268.77398699999998</v>
      </c>
      <c r="F700">
        <v>268.77398699999998</v>
      </c>
      <c r="G700">
        <v>790256000</v>
      </c>
    </row>
    <row r="701" spans="1:7" x14ac:dyDescent="0.25">
      <c r="A701" s="2">
        <v>42922</v>
      </c>
      <c r="B701" s="1" t="s">
        <v>1935</v>
      </c>
      <c r="C701">
        <v>278.47601300000002</v>
      </c>
      <c r="D701">
        <v>265.51199300000002</v>
      </c>
      <c r="E701">
        <v>270.54901100000001</v>
      </c>
      <c r="F701">
        <v>270.54901100000001</v>
      </c>
      <c r="G701">
        <v>623080000</v>
      </c>
    </row>
    <row r="702" spans="1:7" x14ac:dyDescent="0.25">
      <c r="A702" s="2">
        <v>42923</v>
      </c>
      <c r="B702" s="1" t="s">
        <v>1936</v>
      </c>
      <c r="C702">
        <v>273.942993</v>
      </c>
      <c r="D702">
        <v>244.17399599999999</v>
      </c>
      <c r="E702">
        <v>245.99099699999999</v>
      </c>
      <c r="F702">
        <v>245.99099699999999</v>
      </c>
      <c r="G702">
        <v>687251968</v>
      </c>
    </row>
    <row r="703" spans="1:7" x14ac:dyDescent="0.25">
      <c r="A703" s="2">
        <v>42924</v>
      </c>
      <c r="B703" s="1" t="s">
        <v>1937</v>
      </c>
      <c r="C703">
        <v>273.47699</v>
      </c>
      <c r="D703">
        <v>236.550995</v>
      </c>
      <c r="E703">
        <v>251.69700599999999</v>
      </c>
      <c r="F703">
        <v>251.69700599999999</v>
      </c>
      <c r="G703">
        <v>754958016</v>
      </c>
    </row>
    <row r="704" spans="1:7" x14ac:dyDescent="0.25">
      <c r="A704" s="2">
        <v>42925</v>
      </c>
      <c r="B704" s="1" t="s">
        <v>1938</v>
      </c>
      <c r="C704">
        <v>255.104996</v>
      </c>
      <c r="D704">
        <v>242.13699299999999</v>
      </c>
      <c r="E704">
        <v>242.13699299999999</v>
      </c>
      <c r="F704">
        <v>242.13699299999999</v>
      </c>
      <c r="G704">
        <v>505118016</v>
      </c>
    </row>
    <row r="705" spans="1:7" x14ac:dyDescent="0.25">
      <c r="A705" s="2">
        <v>42926</v>
      </c>
      <c r="B705" s="1" t="s">
        <v>1939</v>
      </c>
      <c r="C705">
        <v>243.070999</v>
      </c>
      <c r="D705">
        <v>196.96499600000001</v>
      </c>
      <c r="E705">
        <v>215.35699500000001</v>
      </c>
      <c r="F705">
        <v>215.35699500000001</v>
      </c>
      <c r="G705">
        <v>937219008</v>
      </c>
    </row>
    <row r="706" spans="1:7" x14ac:dyDescent="0.25">
      <c r="A706" s="2">
        <v>42927</v>
      </c>
      <c r="B706" s="1" t="s">
        <v>1940</v>
      </c>
      <c r="C706">
        <v>220.291</v>
      </c>
      <c r="D706">
        <v>183.391998</v>
      </c>
      <c r="E706">
        <v>197.40400700000001</v>
      </c>
      <c r="F706">
        <v>197.40400700000001</v>
      </c>
      <c r="G706">
        <v>1440950016</v>
      </c>
    </row>
    <row r="707" spans="1:7" x14ac:dyDescent="0.25">
      <c r="A707" s="2">
        <v>42928</v>
      </c>
      <c r="B707" s="1" t="s">
        <v>1941</v>
      </c>
      <c r="C707">
        <v>230.774002</v>
      </c>
      <c r="D707">
        <v>189.58900499999999</v>
      </c>
      <c r="E707">
        <v>230.774002</v>
      </c>
      <c r="F707">
        <v>230.774002</v>
      </c>
      <c r="G707">
        <v>1241190016</v>
      </c>
    </row>
    <row r="708" spans="1:7" x14ac:dyDescent="0.25">
      <c r="A708" s="2">
        <v>42929</v>
      </c>
      <c r="B708" s="1" t="s">
        <v>1942</v>
      </c>
      <c r="C708">
        <v>231.81199599999999</v>
      </c>
      <c r="D708">
        <v>200.06500199999999</v>
      </c>
      <c r="E708">
        <v>209.733002</v>
      </c>
      <c r="F708">
        <v>209.733002</v>
      </c>
      <c r="G708">
        <v>828489024</v>
      </c>
    </row>
    <row r="709" spans="1:7" x14ac:dyDescent="0.25">
      <c r="A709" s="2">
        <v>42930</v>
      </c>
      <c r="B709" s="1" t="s">
        <v>1943</v>
      </c>
      <c r="C709">
        <v>211.100998</v>
      </c>
      <c r="D709">
        <v>187.37399300000001</v>
      </c>
      <c r="E709">
        <v>199.662003</v>
      </c>
      <c r="F709">
        <v>199.662003</v>
      </c>
      <c r="G709">
        <v>749382016</v>
      </c>
    </row>
    <row r="710" spans="1:7" x14ac:dyDescent="0.25">
      <c r="A710" s="2">
        <v>42931</v>
      </c>
      <c r="B710" s="1" t="s">
        <v>1944</v>
      </c>
      <c r="C710">
        <v>200.16099500000001</v>
      </c>
      <c r="D710">
        <v>170.654999</v>
      </c>
      <c r="E710">
        <v>170.654999</v>
      </c>
      <c r="F710">
        <v>170.654999</v>
      </c>
      <c r="G710">
        <v>810451968</v>
      </c>
    </row>
    <row r="711" spans="1:7" x14ac:dyDescent="0.25">
      <c r="A711" s="2">
        <v>42932</v>
      </c>
      <c r="B711" s="1" t="s">
        <v>1945</v>
      </c>
      <c r="C711">
        <v>172.01400799999999</v>
      </c>
      <c r="D711">
        <v>133.723007</v>
      </c>
      <c r="E711">
        <v>157.36300700000001</v>
      </c>
      <c r="F711">
        <v>157.36300700000001</v>
      </c>
      <c r="G711">
        <v>1516889984</v>
      </c>
    </row>
    <row r="712" spans="1:7" x14ac:dyDescent="0.25">
      <c r="A712" s="2">
        <v>42933</v>
      </c>
      <c r="B712" s="1" t="s">
        <v>1946</v>
      </c>
      <c r="C712">
        <v>194.753006</v>
      </c>
      <c r="D712">
        <v>158.044006</v>
      </c>
      <c r="E712">
        <v>193.42399599999999</v>
      </c>
      <c r="F712">
        <v>193.42399599999999</v>
      </c>
      <c r="G712">
        <v>1669500032</v>
      </c>
    </row>
    <row r="713" spans="1:7" x14ac:dyDescent="0.25">
      <c r="A713" s="2">
        <v>42934</v>
      </c>
      <c r="B713" s="1" t="s">
        <v>1947</v>
      </c>
      <c r="C713">
        <v>267.98599200000001</v>
      </c>
      <c r="D713">
        <v>182.05900600000001</v>
      </c>
      <c r="E713">
        <v>234.391006</v>
      </c>
      <c r="F713">
        <v>234.391006</v>
      </c>
      <c r="G713">
        <v>2709260032</v>
      </c>
    </row>
    <row r="714" spans="1:7" x14ac:dyDescent="0.25">
      <c r="A714" s="2">
        <v>42935</v>
      </c>
      <c r="B714" s="1" t="s">
        <v>1948</v>
      </c>
      <c r="C714">
        <v>245.65100100000001</v>
      </c>
      <c r="D714">
        <v>191.74499499999999</v>
      </c>
      <c r="E714">
        <v>199.703003</v>
      </c>
      <c r="F714">
        <v>199.703003</v>
      </c>
      <c r="G714">
        <v>2328790016</v>
      </c>
    </row>
    <row r="715" spans="1:7" x14ac:dyDescent="0.25">
      <c r="A715" s="2">
        <v>42936</v>
      </c>
      <c r="B715" s="1" t="s">
        <v>1949</v>
      </c>
      <c r="C715">
        <v>233.90400700000001</v>
      </c>
      <c r="D715">
        <v>203.216003</v>
      </c>
      <c r="E715">
        <v>227.26499899999999</v>
      </c>
      <c r="F715">
        <v>227.26499899999999</v>
      </c>
      <c r="G715">
        <v>2224999936</v>
      </c>
    </row>
    <row r="716" spans="1:7" x14ac:dyDescent="0.25">
      <c r="A716" s="2">
        <v>42937</v>
      </c>
      <c r="B716" s="1" t="s">
        <v>1950</v>
      </c>
      <c r="C716">
        <v>235.11799600000001</v>
      </c>
      <c r="D716">
        <v>213.009995</v>
      </c>
      <c r="E716">
        <v>218.304993</v>
      </c>
      <c r="F716">
        <v>218.304993</v>
      </c>
      <c r="G716">
        <v>1006129984</v>
      </c>
    </row>
    <row r="717" spans="1:7" x14ac:dyDescent="0.25">
      <c r="A717" s="2">
        <v>42938</v>
      </c>
      <c r="B717" s="1" t="s">
        <v>1951</v>
      </c>
      <c r="C717">
        <v>232.695999</v>
      </c>
      <c r="D717">
        <v>216.86799600000001</v>
      </c>
      <c r="E717">
        <v>229.475998</v>
      </c>
      <c r="F717">
        <v>229.475998</v>
      </c>
      <c r="G717">
        <v>618259968</v>
      </c>
    </row>
    <row r="718" spans="1:7" x14ac:dyDescent="0.25">
      <c r="A718" s="2">
        <v>42939</v>
      </c>
      <c r="B718" s="1" t="s">
        <v>1952</v>
      </c>
      <c r="C718">
        <v>231.679993</v>
      </c>
      <c r="D718">
        <v>217.72200000000001</v>
      </c>
      <c r="E718">
        <v>225.95100400000001</v>
      </c>
      <c r="F718">
        <v>225.95100400000001</v>
      </c>
      <c r="G718">
        <v>649614976</v>
      </c>
    </row>
    <row r="719" spans="1:7" x14ac:dyDescent="0.25">
      <c r="A719" s="2">
        <v>42940</v>
      </c>
      <c r="B719" s="1" t="s">
        <v>1953</v>
      </c>
      <c r="C719">
        <v>227.537994</v>
      </c>
      <c r="D719">
        <v>222.453003</v>
      </c>
      <c r="E719">
        <v>224.71099899999999</v>
      </c>
      <c r="F719">
        <v>224.71099899999999</v>
      </c>
      <c r="G719">
        <v>431691008</v>
      </c>
    </row>
    <row r="720" spans="1:7" x14ac:dyDescent="0.25">
      <c r="A720" s="2">
        <v>42941</v>
      </c>
      <c r="B720" s="1" t="s">
        <v>1954</v>
      </c>
      <c r="C720">
        <v>225.324005</v>
      </c>
      <c r="D720">
        <v>195.845001</v>
      </c>
      <c r="E720">
        <v>206.71000699999999</v>
      </c>
      <c r="F720">
        <v>206.71000699999999</v>
      </c>
      <c r="G720">
        <v>1095760000</v>
      </c>
    </row>
    <row r="721" spans="1:7" x14ac:dyDescent="0.25">
      <c r="A721" s="2">
        <v>42942</v>
      </c>
      <c r="B721" s="1" t="s">
        <v>1955</v>
      </c>
      <c r="C721">
        <v>210.766998</v>
      </c>
      <c r="D721">
        <v>194.783997</v>
      </c>
      <c r="E721">
        <v>203.953003</v>
      </c>
      <c r="F721">
        <v>203.953003</v>
      </c>
      <c r="G721">
        <v>717692032</v>
      </c>
    </row>
    <row r="722" spans="1:7" x14ac:dyDescent="0.25">
      <c r="A722" s="2">
        <v>42943</v>
      </c>
      <c r="B722" s="1" t="s">
        <v>1956</v>
      </c>
      <c r="C722">
        <v>206.44399999999999</v>
      </c>
      <c r="D722">
        <v>201.259995</v>
      </c>
      <c r="E722">
        <v>204.317993</v>
      </c>
      <c r="F722">
        <v>204.317993</v>
      </c>
      <c r="G722">
        <v>393283008</v>
      </c>
    </row>
    <row r="723" spans="1:7" x14ac:dyDescent="0.25">
      <c r="A723" s="2">
        <v>42944</v>
      </c>
      <c r="B723" s="1" t="s">
        <v>1957</v>
      </c>
      <c r="C723">
        <v>204.89700300000001</v>
      </c>
      <c r="D723">
        <v>192.304001</v>
      </c>
      <c r="E723">
        <v>193.12300099999999</v>
      </c>
      <c r="F723">
        <v>193.12300099999999</v>
      </c>
      <c r="G723">
        <v>562571008</v>
      </c>
    </row>
    <row r="724" spans="1:7" x14ac:dyDescent="0.25">
      <c r="A724" s="2">
        <v>42945</v>
      </c>
      <c r="B724" s="1" t="s">
        <v>1958</v>
      </c>
      <c r="C724">
        <v>208.679001</v>
      </c>
      <c r="D724">
        <v>179.64700300000001</v>
      </c>
      <c r="E724">
        <v>205.78900100000001</v>
      </c>
      <c r="F724">
        <v>205.78900100000001</v>
      </c>
      <c r="G724">
        <v>824355008</v>
      </c>
    </row>
    <row r="725" spans="1:7" x14ac:dyDescent="0.25">
      <c r="A725" s="2">
        <v>42946</v>
      </c>
      <c r="B725" s="1" t="s">
        <v>1959</v>
      </c>
      <c r="C725">
        <v>208.541</v>
      </c>
      <c r="D725">
        <v>196.149002</v>
      </c>
      <c r="E725">
        <v>197.97799699999999</v>
      </c>
      <c r="F725">
        <v>197.97799699999999</v>
      </c>
      <c r="G725">
        <v>596233984</v>
      </c>
    </row>
    <row r="726" spans="1:7" x14ac:dyDescent="0.25">
      <c r="A726" s="2">
        <v>42947</v>
      </c>
      <c r="B726" s="1" t="s">
        <v>1960</v>
      </c>
      <c r="C726">
        <v>203.871002</v>
      </c>
      <c r="D726">
        <v>193.41099500000001</v>
      </c>
      <c r="E726">
        <v>203.871002</v>
      </c>
      <c r="F726">
        <v>203.871002</v>
      </c>
      <c r="G726">
        <v>569414016</v>
      </c>
    </row>
    <row r="727" spans="1:7" x14ac:dyDescent="0.25">
      <c r="A727" s="2">
        <v>42948</v>
      </c>
      <c r="B727" s="1" t="s">
        <v>1961</v>
      </c>
      <c r="C727">
        <v>227.74400299999999</v>
      </c>
      <c r="D727">
        <v>204.68800400000001</v>
      </c>
      <c r="E727">
        <v>226.76899700000001</v>
      </c>
      <c r="F727">
        <v>226.76899700000001</v>
      </c>
      <c r="G727">
        <v>1585330048</v>
      </c>
    </row>
    <row r="728" spans="1:7" x14ac:dyDescent="0.25">
      <c r="A728" s="2">
        <v>42949</v>
      </c>
      <c r="B728" s="1" t="s">
        <v>1962</v>
      </c>
      <c r="C728">
        <v>229.51199299999999</v>
      </c>
      <c r="D728">
        <v>218.11799600000001</v>
      </c>
      <c r="E728">
        <v>219.95199600000001</v>
      </c>
      <c r="F728">
        <v>219.95199600000001</v>
      </c>
      <c r="G728">
        <v>632606016</v>
      </c>
    </row>
    <row r="729" spans="1:7" x14ac:dyDescent="0.25">
      <c r="A729" s="2">
        <v>42950</v>
      </c>
      <c r="B729" s="1" t="s">
        <v>1963</v>
      </c>
      <c r="C729">
        <v>228.29200700000001</v>
      </c>
      <c r="D729">
        <v>219.88800000000001</v>
      </c>
      <c r="E729">
        <v>225.341995</v>
      </c>
      <c r="F729">
        <v>225.341995</v>
      </c>
      <c r="G729">
        <v>557217024</v>
      </c>
    </row>
    <row r="730" spans="1:7" x14ac:dyDescent="0.25">
      <c r="A730" s="2">
        <v>42951</v>
      </c>
      <c r="B730" s="1" t="s">
        <v>1964</v>
      </c>
      <c r="C730">
        <v>227.621002</v>
      </c>
      <c r="D730">
        <v>222.057007</v>
      </c>
      <c r="E730">
        <v>223.07299800000001</v>
      </c>
      <c r="F730">
        <v>223.07299800000001</v>
      </c>
      <c r="G730">
        <v>539782976</v>
      </c>
    </row>
    <row r="731" spans="1:7" x14ac:dyDescent="0.25">
      <c r="A731" s="2">
        <v>42952</v>
      </c>
      <c r="B731" s="1" t="s">
        <v>1965</v>
      </c>
      <c r="C731">
        <v>256.50698899999998</v>
      </c>
      <c r="D731">
        <v>221.95199600000001</v>
      </c>
      <c r="E731">
        <v>256.50698899999998</v>
      </c>
      <c r="F731">
        <v>256.50698899999998</v>
      </c>
      <c r="G731">
        <v>1332999936</v>
      </c>
    </row>
    <row r="732" spans="1:7" x14ac:dyDescent="0.25">
      <c r="A732" s="2">
        <v>42953</v>
      </c>
      <c r="B732" s="1" t="s">
        <v>1966</v>
      </c>
      <c r="C732">
        <v>271.04901100000001</v>
      </c>
      <c r="D732">
        <v>252.85200499999999</v>
      </c>
      <c r="E732">
        <v>261.56698599999999</v>
      </c>
      <c r="F732">
        <v>261.56698599999999</v>
      </c>
      <c r="G732">
        <v>1482979968</v>
      </c>
    </row>
    <row r="733" spans="1:7" x14ac:dyDescent="0.25">
      <c r="A733" s="2">
        <v>42954</v>
      </c>
      <c r="B733" s="1" t="s">
        <v>1967</v>
      </c>
      <c r="C733">
        <v>271.96301299999999</v>
      </c>
      <c r="D733">
        <v>256.68899499999998</v>
      </c>
      <c r="E733">
        <v>269.17999300000002</v>
      </c>
      <c r="F733">
        <v>269.17999300000002</v>
      </c>
      <c r="G733">
        <v>935726976</v>
      </c>
    </row>
    <row r="734" spans="1:7" x14ac:dyDescent="0.25">
      <c r="A734" s="2">
        <v>42955</v>
      </c>
      <c r="B734" s="1" t="s">
        <v>1968</v>
      </c>
      <c r="C734">
        <v>298.90701300000001</v>
      </c>
      <c r="D734">
        <v>266.79599000000002</v>
      </c>
      <c r="E734">
        <v>296.76901199999998</v>
      </c>
      <c r="F734">
        <v>296.76901199999998</v>
      </c>
      <c r="G734">
        <v>1502409984</v>
      </c>
    </row>
    <row r="735" spans="1:7" x14ac:dyDescent="0.25">
      <c r="A735" s="2">
        <v>42956</v>
      </c>
      <c r="B735" s="1" t="s">
        <v>1969</v>
      </c>
      <c r="C735">
        <v>318.716003</v>
      </c>
      <c r="D735">
        <v>276.69000199999999</v>
      </c>
      <c r="E735">
        <v>296.02700800000002</v>
      </c>
      <c r="F735">
        <v>296.02700800000002</v>
      </c>
      <c r="G735">
        <v>2638579968</v>
      </c>
    </row>
    <row r="736" spans="1:7" x14ac:dyDescent="0.25">
      <c r="A736" s="2">
        <v>42957</v>
      </c>
      <c r="B736" s="1" t="s">
        <v>1970</v>
      </c>
      <c r="C736">
        <v>306.59298699999999</v>
      </c>
      <c r="D736">
        <v>289.925995</v>
      </c>
      <c r="E736">
        <v>295.891998</v>
      </c>
      <c r="F736">
        <v>295.891998</v>
      </c>
      <c r="G736">
        <v>1076819968</v>
      </c>
    </row>
    <row r="737" spans="1:7" x14ac:dyDescent="0.25">
      <c r="A737" s="2">
        <v>42958</v>
      </c>
      <c r="B737" s="1" t="s">
        <v>1971</v>
      </c>
      <c r="C737">
        <v>309.20901500000002</v>
      </c>
      <c r="D737">
        <v>294.49499500000002</v>
      </c>
      <c r="E737">
        <v>308.864014</v>
      </c>
      <c r="F737">
        <v>308.864014</v>
      </c>
      <c r="G737">
        <v>953576000</v>
      </c>
    </row>
    <row r="738" spans="1:7" x14ac:dyDescent="0.25">
      <c r="A738" s="2">
        <v>42959</v>
      </c>
      <c r="B738" s="1" t="s">
        <v>1972</v>
      </c>
      <c r="C738">
        <v>317.55999800000001</v>
      </c>
      <c r="D738">
        <v>307.89599600000003</v>
      </c>
      <c r="E738">
        <v>310.60101300000002</v>
      </c>
      <c r="F738">
        <v>310.60101300000002</v>
      </c>
      <c r="G738">
        <v>1111650048</v>
      </c>
    </row>
    <row r="739" spans="1:7" x14ac:dyDescent="0.25">
      <c r="A739" s="2">
        <v>42960</v>
      </c>
      <c r="B739" s="1" t="s">
        <v>1973</v>
      </c>
      <c r="C739">
        <v>310.81601000000001</v>
      </c>
      <c r="D739">
        <v>289.31399499999998</v>
      </c>
      <c r="E739">
        <v>298.06399499999998</v>
      </c>
      <c r="F739">
        <v>298.06399499999998</v>
      </c>
      <c r="G739">
        <v>1369369984</v>
      </c>
    </row>
    <row r="740" spans="1:7" x14ac:dyDescent="0.25">
      <c r="A740" s="2">
        <v>42961</v>
      </c>
      <c r="B740" s="1" t="s">
        <v>1974</v>
      </c>
      <c r="C740">
        <v>306.807007</v>
      </c>
      <c r="D740">
        <v>296.41198700000001</v>
      </c>
      <c r="E740">
        <v>300.09698500000002</v>
      </c>
      <c r="F740">
        <v>300.09698500000002</v>
      </c>
      <c r="G740">
        <v>864390976</v>
      </c>
    </row>
    <row r="741" spans="1:7" x14ac:dyDescent="0.25">
      <c r="A741" s="2">
        <v>42962</v>
      </c>
      <c r="B741" s="1" t="s">
        <v>1975</v>
      </c>
      <c r="C741">
        <v>300.408997</v>
      </c>
      <c r="D741">
        <v>279.32699600000001</v>
      </c>
      <c r="E741">
        <v>289.817993</v>
      </c>
      <c r="F741">
        <v>289.817993</v>
      </c>
      <c r="G741">
        <v>1051800000</v>
      </c>
    </row>
    <row r="742" spans="1:7" x14ac:dyDescent="0.25">
      <c r="A742" s="2">
        <v>42963</v>
      </c>
      <c r="B742" s="1" t="s">
        <v>1976</v>
      </c>
      <c r="C742">
        <v>303.41299400000003</v>
      </c>
      <c r="D742">
        <v>285.38501000000002</v>
      </c>
      <c r="E742">
        <v>302.266998</v>
      </c>
      <c r="F742">
        <v>302.266998</v>
      </c>
      <c r="G742">
        <v>967643008</v>
      </c>
    </row>
    <row r="743" spans="1:7" x14ac:dyDescent="0.25">
      <c r="A743" s="2">
        <v>42964</v>
      </c>
      <c r="B743" s="1" t="s">
        <v>1977</v>
      </c>
      <c r="C743">
        <v>311.02801499999998</v>
      </c>
      <c r="D743">
        <v>300.25</v>
      </c>
      <c r="E743">
        <v>301.45700099999999</v>
      </c>
      <c r="F743">
        <v>301.45700099999999</v>
      </c>
      <c r="G743">
        <v>909494016</v>
      </c>
    </row>
    <row r="744" spans="1:7" x14ac:dyDescent="0.25">
      <c r="A744" s="2">
        <v>42965</v>
      </c>
      <c r="B744" s="1" t="s">
        <v>1978</v>
      </c>
      <c r="C744">
        <v>307.959991</v>
      </c>
      <c r="D744">
        <v>292.49899299999998</v>
      </c>
      <c r="E744">
        <v>295.58999599999999</v>
      </c>
      <c r="F744">
        <v>295.58999599999999</v>
      </c>
      <c r="G744">
        <v>936160000</v>
      </c>
    </row>
    <row r="745" spans="1:7" x14ac:dyDescent="0.25">
      <c r="A745" s="2">
        <v>42966</v>
      </c>
      <c r="B745" s="1" t="s">
        <v>1979</v>
      </c>
      <c r="C745">
        <v>301.66699199999999</v>
      </c>
      <c r="D745">
        <v>286.18301400000001</v>
      </c>
      <c r="E745">
        <v>297.47000100000002</v>
      </c>
      <c r="F745">
        <v>297.47000100000002</v>
      </c>
      <c r="G745">
        <v>860201984</v>
      </c>
    </row>
    <row r="746" spans="1:7" x14ac:dyDescent="0.25">
      <c r="A746" s="2">
        <v>42967</v>
      </c>
      <c r="B746" s="1" t="s">
        <v>1980</v>
      </c>
      <c r="C746">
        <v>301.42800899999997</v>
      </c>
      <c r="D746">
        <v>291.57998700000002</v>
      </c>
      <c r="E746">
        <v>301.42800899999997</v>
      </c>
      <c r="F746">
        <v>301.42800899999997</v>
      </c>
      <c r="G746">
        <v>571947008</v>
      </c>
    </row>
    <row r="747" spans="1:7" x14ac:dyDescent="0.25">
      <c r="A747" s="2">
        <v>42968</v>
      </c>
      <c r="B747" s="1" t="s">
        <v>1981</v>
      </c>
      <c r="C747">
        <v>347.04901100000001</v>
      </c>
      <c r="D747">
        <v>297.23400900000001</v>
      </c>
      <c r="E747">
        <v>321.591003</v>
      </c>
      <c r="F747">
        <v>321.591003</v>
      </c>
      <c r="G747">
        <v>2448969984</v>
      </c>
    </row>
    <row r="748" spans="1:7" x14ac:dyDescent="0.25">
      <c r="A748" s="2">
        <v>42969</v>
      </c>
      <c r="B748" s="1" t="s">
        <v>1982</v>
      </c>
      <c r="C748">
        <v>327.36099200000001</v>
      </c>
      <c r="D748">
        <v>297.91299400000003</v>
      </c>
      <c r="E748">
        <v>314.78500400000001</v>
      </c>
      <c r="F748">
        <v>314.78500400000001</v>
      </c>
      <c r="G748">
        <v>1336400000</v>
      </c>
    </row>
    <row r="749" spans="1:7" x14ac:dyDescent="0.25">
      <c r="A749" s="2">
        <v>42970</v>
      </c>
      <c r="B749" s="1" t="s">
        <v>1983</v>
      </c>
      <c r="C749">
        <v>324.209991</v>
      </c>
      <c r="D749">
        <v>314.53900099999998</v>
      </c>
      <c r="E749">
        <v>317.51901199999998</v>
      </c>
      <c r="F749">
        <v>317.51901199999998</v>
      </c>
      <c r="G749">
        <v>811990016</v>
      </c>
    </row>
    <row r="750" spans="1:7" x14ac:dyDescent="0.25">
      <c r="A750" s="2">
        <v>42971</v>
      </c>
      <c r="B750" s="1" t="s">
        <v>1984</v>
      </c>
      <c r="C750">
        <v>327.959991</v>
      </c>
      <c r="D750">
        <v>317.08099399999998</v>
      </c>
      <c r="E750">
        <v>325.61099200000001</v>
      </c>
      <c r="F750">
        <v>325.61099200000001</v>
      </c>
      <c r="G750">
        <v>697665024</v>
      </c>
    </row>
    <row r="751" spans="1:7" x14ac:dyDescent="0.25">
      <c r="A751" s="2">
        <v>42972</v>
      </c>
      <c r="B751" s="1" t="s">
        <v>1985</v>
      </c>
      <c r="C751">
        <v>336.39801</v>
      </c>
      <c r="D751">
        <v>325.79599000000002</v>
      </c>
      <c r="E751">
        <v>331.915009</v>
      </c>
      <c r="F751">
        <v>331.915009</v>
      </c>
      <c r="G751">
        <v>760329024</v>
      </c>
    </row>
    <row r="752" spans="1:7" x14ac:dyDescent="0.25">
      <c r="A752" s="2">
        <v>42973</v>
      </c>
      <c r="B752" s="1" t="s">
        <v>1986</v>
      </c>
      <c r="C752">
        <v>334.98498499999999</v>
      </c>
      <c r="D752">
        <v>327.91900600000002</v>
      </c>
      <c r="E752">
        <v>333.88198899999998</v>
      </c>
      <c r="F752">
        <v>333.88198899999998</v>
      </c>
      <c r="G752">
        <v>514180992</v>
      </c>
    </row>
    <row r="753" spans="1:7" x14ac:dyDescent="0.25">
      <c r="A753" s="2">
        <v>42974</v>
      </c>
      <c r="B753" s="1" t="s">
        <v>1987</v>
      </c>
      <c r="C753">
        <v>347.89300500000002</v>
      </c>
      <c r="D753">
        <v>334.35699499999998</v>
      </c>
      <c r="E753">
        <v>347.89300500000002</v>
      </c>
      <c r="F753">
        <v>347.89300500000002</v>
      </c>
      <c r="G753">
        <v>633369984</v>
      </c>
    </row>
    <row r="754" spans="1:7" x14ac:dyDescent="0.25">
      <c r="A754" s="2">
        <v>42975</v>
      </c>
      <c r="B754" s="1" t="s">
        <v>1988</v>
      </c>
      <c r="C754">
        <v>352.05398600000001</v>
      </c>
      <c r="D754">
        <v>338.40701300000001</v>
      </c>
      <c r="E754">
        <v>347.74700899999999</v>
      </c>
      <c r="F754">
        <v>347.74700899999999</v>
      </c>
      <c r="G754">
        <v>854318976</v>
      </c>
    </row>
    <row r="755" spans="1:7" x14ac:dyDescent="0.25">
      <c r="A755" s="2">
        <v>42976</v>
      </c>
      <c r="B755" s="1" t="s">
        <v>1989</v>
      </c>
      <c r="C755">
        <v>373.76299999999998</v>
      </c>
      <c r="D755">
        <v>347.790009</v>
      </c>
      <c r="E755">
        <v>370.66699199999999</v>
      </c>
      <c r="F755">
        <v>370.66699199999999</v>
      </c>
      <c r="G755">
        <v>1220029952</v>
      </c>
    </row>
    <row r="756" spans="1:7" x14ac:dyDescent="0.25">
      <c r="A756" s="2">
        <v>42977</v>
      </c>
      <c r="B756" s="1" t="s">
        <v>1990</v>
      </c>
      <c r="C756">
        <v>388.74798600000003</v>
      </c>
      <c r="D756">
        <v>361.97100799999998</v>
      </c>
      <c r="E756">
        <v>378.48498499999999</v>
      </c>
      <c r="F756">
        <v>378.48498499999999</v>
      </c>
      <c r="G756">
        <v>1333319936</v>
      </c>
    </row>
    <row r="757" spans="1:7" x14ac:dyDescent="0.25">
      <c r="A757" s="2">
        <v>42978</v>
      </c>
      <c r="B757" s="1" t="s">
        <v>1991</v>
      </c>
      <c r="C757">
        <v>386.13900799999999</v>
      </c>
      <c r="D757">
        <v>376.35400399999997</v>
      </c>
      <c r="E757">
        <v>383.04199199999999</v>
      </c>
      <c r="F757">
        <v>383.04199199999999</v>
      </c>
      <c r="G757">
        <v>706254016</v>
      </c>
    </row>
    <row r="758" spans="1:7" x14ac:dyDescent="0.25">
      <c r="A758" s="2">
        <v>42979</v>
      </c>
      <c r="B758" s="1" t="s">
        <v>1992</v>
      </c>
      <c r="C758">
        <v>390.04400600000002</v>
      </c>
      <c r="D758">
        <v>383.46701000000002</v>
      </c>
      <c r="E758">
        <v>387.74099699999999</v>
      </c>
      <c r="F758">
        <v>387.74099699999999</v>
      </c>
      <c r="G758">
        <v>874222016</v>
      </c>
    </row>
    <row r="759" spans="1:7" x14ac:dyDescent="0.25">
      <c r="A759" s="2">
        <v>42980</v>
      </c>
      <c r="B759" s="1" t="s">
        <v>1993</v>
      </c>
      <c r="C759">
        <v>389.35299700000002</v>
      </c>
      <c r="D759">
        <v>328.09500100000002</v>
      </c>
      <c r="E759">
        <v>348.98400900000001</v>
      </c>
      <c r="F759">
        <v>348.98400900000001</v>
      </c>
      <c r="G759">
        <v>1483600000</v>
      </c>
    </row>
    <row r="760" spans="1:7" x14ac:dyDescent="0.25">
      <c r="A760" s="2">
        <v>42981</v>
      </c>
      <c r="B760" s="1" t="s">
        <v>1994</v>
      </c>
      <c r="C760">
        <v>366.48700000000002</v>
      </c>
      <c r="D760">
        <v>332.23199499999998</v>
      </c>
      <c r="E760">
        <v>347.48400900000001</v>
      </c>
      <c r="F760">
        <v>347.48400900000001</v>
      </c>
      <c r="G760">
        <v>986265984</v>
      </c>
    </row>
    <row r="761" spans="1:7" x14ac:dyDescent="0.25">
      <c r="A761" s="2">
        <v>42982</v>
      </c>
      <c r="B761" s="1" t="s">
        <v>1995</v>
      </c>
      <c r="C761">
        <v>347.13299599999999</v>
      </c>
      <c r="D761">
        <v>279.93899499999998</v>
      </c>
      <c r="E761">
        <v>295.17099000000002</v>
      </c>
      <c r="F761">
        <v>295.17099000000002</v>
      </c>
      <c r="G761">
        <v>1801689984</v>
      </c>
    </row>
    <row r="762" spans="1:7" x14ac:dyDescent="0.25">
      <c r="A762" s="2">
        <v>42983</v>
      </c>
      <c r="B762" s="1" t="s">
        <v>1996</v>
      </c>
      <c r="C762">
        <v>318.57199100000003</v>
      </c>
      <c r="D762">
        <v>268.28500400000001</v>
      </c>
      <c r="E762">
        <v>312.98800699999998</v>
      </c>
      <c r="F762">
        <v>312.98800699999998</v>
      </c>
      <c r="G762">
        <v>1551049984</v>
      </c>
    </row>
    <row r="763" spans="1:7" x14ac:dyDescent="0.25">
      <c r="A763" s="2">
        <v>42984</v>
      </c>
      <c r="B763" s="1" t="s">
        <v>1997</v>
      </c>
      <c r="C763">
        <v>334.65798999999998</v>
      </c>
      <c r="D763">
        <v>313.48998999999998</v>
      </c>
      <c r="E763">
        <v>334.33801299999999</v>
      </c>
      <c r="F763">
        <v>334.33801299999999</v>
      </c>
      <c r="G763">
        <v>1058830016</v>
      </c>
    </row>
    <row r="764" spans="1:7" x14ac:dyDescent="0.25">
      <c r="A764" s="2">
        <v>42985</v>
      </c>
      <c r="B764" s="1" t="s">
        <v>1998</v>
      </c>
      <c r="C764">
        <v>333.51901199999998</v>
      </c>
      <c r="D764">
        <v>319.93899499999998</v>
      </c>
      <c r="E764">
        <v>329.42800899999997</v>
      </c>
      <c r="F764">
        <v>329.42800899999997</v>
      </c>
      <c r="G764">
        <v>718624000</v>
      </c>
    </row>
    <row r="765" spans="1:7" x14ac:dyDescent="0.25">
      <c r="A765" s="2">
        <v>42986</v>
      </c>
      <c r="B765" s="1" t="s">
        <v>1999</v>
      </c>
      <c r="C765">
        <v>329.635986</v>
      </c>
      <c r="D765">
        <v>285.15701300000001</v>
      </c>
      <c r="E765">
        <v>296.49700899999999</v>
      </c>
      <c r="F765">
        <v>296.49700899999999</v>
      </c>
      <c r="G765">
        <v>1098780032</v>
      </c>
    </row>
    <row r="766" spans="1:7" x14ac:dyDescent="0.25">
      <c r="A766" s="2">
        <v>42987</v>
      </c>
      <c r="B766" s="1" t="s">
        <v>2000</v>
      </c>
      <c r="C766">
        <v>299.89099099999999</v>
      </c>
      <c r="D766">
        <v>287.22000100000002</v>
      </c>
      <c r="E766">
        <v>294.40499899999998</v>
      </c>
      <c r="F766">
        <v>294.40499899999998</v>
      </c>
      <c r="G766">
        <v>528620992</v>
      </c>
    </row>
    <row r="767" spans="1:7" x14ac:dyDescent="0.25">
      <c r="A767" s="2">
        <v>42988</v>
      </c>
      <c r="B767" s="1" t="s">
        <v>2001</v>
      </c>
      <c r="C767">
        <v>294.76400799999999</v>
      </c>
      <c r="D767">
        <v>268.97299199999998</v>
      </c>
      <c r="E767">
        <v>288.74700899999999</v>
      </c>
      <c r="F767">
        <v>288.74700899999999</v>
      </c>
      <c r="G767">
        <v>698326016</v>
      </c>
    </row>
    <row r="768" spans="1:7" x14ac:dyDescent="0.25">
      <c r="A768" s="2">
        <v>42989</v>
      </c>
      <c r="B768" s="1" t="s">
        <v>2002</v>
      </c>
      <c r="C768">
        <v>300.68798800000002</v>
      </c>
      <c r="D768">
        <v>286.68499800000001</v>
      </c>
      <c r="E768">
        <v>294.53201300000001</v>
      </c>
      <c r="F768">
        <v>294.53201300000001</v>
      </c>
      <c r="G768">
        <v>571307008</v>
      </c>
    </row>
    <row r="769" spans="1:7" x14ac:dyDescent="0.25">
      <c r="A769" s="2">
        <v>42990</v>
      </c>
      <c r="B769" s="1" t="s">
        <v>2003</v>
      </c>
      <c r="C769">
        <v>311.19500699999998</v>
      </c>
      <c r="D769">
        <v>287.22799700000002</v>
      </c>
      <c r="E769">
        <v>291.46398900000003</v>
      </c>
      <c r="F769">
        <v>291.46398900000003</v>
      </c>
      <c r="G769">
        <v>753144000</v>
      </c>
    </row>
    <row r="770" spans="1:7" x14ac:dyDescent="0.25">
      <c r="A770" s="2">
        <v>42991</v>
      </c>
      <c r="B770" s="1" t="s">
        <v>2004</v>
      </c>
      <c r="C770">
        <v>291.12200899999999</v>
      </c>
      <c r="D770">
        <v>260.60998499999999</v>
      </c>
      <c r="E770">
        <v>277.11200000000002</v>
      </c>
      <c r="F770">
        <v>277.11200000000002</v>
      </c>
      <c r="G770">
        <v>921692032</v>
      </c>
    </row>
    <row r="771" spans="1:7" x14ac:dyDescent="0.25">
      <c r="A771" s="2">
        <v>42992</v>
      </c>
      <c r="B771" s="1" t="s">
        <v>2005</v>
      </c>
      <c r="C771">
        <v>280.83999599999999</v>
      </c>
      <c r="D771">
        <v>213.908005</v>
      </c>
      <c r="E771">
        <v>213.908005</v>
      </c>
      <c r="F771">
        <v>213.908005</v>
      </c>
      <c r="G771">
        <v>1184589952</v>
      </c>
    </row>
    <row r="772" spans="1:7" x14ac:dyDescent="0.25">
      <c r="A772" s="2">
        <v>42993</v>
      </c>
      <c r="B772" s="1" t="s">
        <v>2006</v>
      </c>
      <c r="C772">
        <v>258.65499899999998</v>
      </c>
      <c r="D772">
        <v>195.03500399999999</v>
      </c>
      <c r="E772">
        <v>250.46400499999999</v>
      </c>
      <c r="F772">
        <v>250.46400499999999</v>
      </c>
      <c r="G772">
        <v>1935699968</v>
      </c>
    </row>
    <row r="773" spans="1:7" x14ac:dyDescent="0.25">
      <c r="A773" s="2">
        <v>42994</v>
      </c>
      <c r="B773" s="1" t="s">
        <v>2007</v>
      </c>
      <c r="C773">
        <v>262.59298699999999</v>
      </c>
      <c r="D773">
        <v>238.223007</v>
      </c>
      <c r="E773">
        <v>246.52200300000001</v>
      </c>
      <c r="F773">
        <v>246.52200300000001</v>
      </c>
      <c r="G773">
        <v>711737024</v>
      </c>
    </row>
    <row r="774" spans="1:7" x14ac:dyDescent="0.25">
      <c r="A774" s="2">
        <v>42995</v>
      </c>
      <c r="B774" s="1" t="s">
        <v>2008</v>
      </c>
      <c r="C774">
        <v>256.99600199999998</v>
      </c>
      <c r="D774">
        <v>235.240005</v>
      </c>
      <c r="E774">
        <v>251.74899300000001</v>
      </c>
      <c r="F774">
        <v>251.74899300000001</v>
      </c>
      <c r="G774">
        <v>427452000</v>
      </c>
    </row>
    <row r="775" spans="1:7" x14ac:dyDescent="0.25">
      <c r="A775" s="2">
        <v>42996</v>
      </c>
      <c r="B775" s="1" t="s">
        <v>2009</v>
      </c>
      <c r="C775">
        <v>293.49700899999999</v>
      </c>
      <c r="D775">
        <v>252.22700499999999</v>
      </c>
      <c r="E775">
        <v>293.49700899999999</v>
      </c>
      <c r="F775">
        <v>293.49700899999999</v>
      </c>
      <c r="G775">
        <v>1127750016</v>
      </c>
    </row>
    <row r="776" spans="1:7" x14ac:dyDescent="0.25">
      <c r="A776" s="2">
        <v>42997</v>
      </c>
      <c r="B776" s="1" t="s">
        <v>2010</v>
      </c>
      <c r="C776">
        <v>295.76800500000002</v>
      </c>
      <c r="D776">
        <v>274.48400900000001</v>
      </c>
      <c r="E776">
        <v>282.80398600000001</v>
      </c>
      <c r="F776">
        <v>282.80398600000001</v>
      </c>
      <c r="G776">
        <v>646908992</v>
      </c>
    </row>
    <row r="777" spans="1:7" x14ac:dyDescent="0.25">
      <c r="A777" s="2">
        <v>42998</v>
      </c>
      <c r="B777" s="1" t="s">
        <v>2011</v>
      </c>
      <c r="C777">
        <v>290.885986</v>
      </c>
      <c r="D777">
        <v>278.04901100000001</v>
      </c>
      <c r="E777">
        <v>283.74200400000001</v>
      </c>
      <c r="F777">
        <v>283.74200400000001</v>
      </c>
      <c r="G777">
        <v>421404000</v>
      </c>
    </row>
    <row r="778" spans="1:7" x14ac:dyDescent="0.25">
      <c r="A778" s="2">
        <v>42999</v>
      </c>
      <c r="B778" s="1" t="s">
        <v>2012</v>
      </c>
      <c r="C778">
        <v>286.60998499999999</v>
      </c>
      <c r="D778">
        <v>255.016006</v>
      </c>
      <c r="E778">
        <v>258.57998700000002</v>
      </c>
      <c r="F778">
        <v>258.57998700000002</v>
      </c>
      <c r="G778">
        <v>601265984</v>
      </c>
    </row>
    <row r="779" spans="1:7" x14ac:dyDescent="0.25">
      <c r="A779" s="2">
        <v>43000</v>
      </c>
      <c r="B779" s="1" t="s">
        <v>2013</v>
      </c>
      <c r="C779">
        <v>270.540009</v>
      </c>
      <c r="D779">
        <v>256.21798699999999</v>
      </c>
      <c r="E779">
        <v>264.30999800000001</v>
      </c>
      <c r="F779">
        <v>264.30999800000001</v>
      </c>
      <c r="G779">
        <v>430080992</v>
      </c>
    </row>
    <row r="780" spans="1:7" x14ac:dyDescent="0.25">
      <c r="A780" s="2">
        <v>43001</v>
      </c>
      <c r="B780" s="1" t="s">
        <v>2014</v>
      </c>
      <c r="C780">
        <v>286.16799900000001</v>
      </c>
      <c r="D780">
        <v>261.11999500000002</v>
      </c>
      <c r="E780">
        <v>286.16799900000001</v>
      </c>
      <c r="F780">
        <v>286.16799900000001</v>
      </c>
      <c r="G780">
        <v>450934016</v>
      </c>
    </row>
    <row r="781" spans="1:7" x14ac:dyDescent="0.25">
      <c r="A781" s="2">
        <v>43002</v>
      </c>
      <c r="B781" s="1" t="s">
        <v>2015</v>
      </c>
      <c r="C781">
        <v>292.94799799999998</v>
      </c>
      <c r="D781">
        <v>278.13198899999998</v>
      </c>
      <c r="E781">
        <v>282.483002</v>
      </c>
      <c r="F781">
        <v>282.483002</v>
      </c>
      <c r="G781">
        <v>571411008</v>
      </c>
    </row>
    <row r="782" spans="1:7" x14ac:dyDescent="0.25">
      <c r="A782" s="2">
        <v>43003</v>
      </c>
      <c r="B782" s="1" t="s">
        <v>2016</v>
      </c>
      <c r="C782">
        <v>293.51501500000001</v>
      </c>
      <c r="D782">
        <v>281.87600700000002</v>
      </c>
      <c r="E782">
        <v>292.33200099999999</v>
      </c>
      <c r="F782">
        <v>292.33200099999999</v>
      </c>
      <c r="G782">
        <v>483160992</v>
      </c>
    </row>
    <row r="783" spans="1:7" x14ac:dyDescent="0.25">
      <c r="A783" s="2">
        <v>43004</v>
      </c>
      <c r="B783" s="1" t="s">
        <v>2017</v>
      </c>
      <c r="C783">
        <v>293.75</v>
      </c>
      <c r="D783">
        <v>287.01998900000001</v>
      </c>
      <c r="E783">
        <v>287.43798800000002</v>
      </c>
      <c r="F783">
        <v>287.43798800000002</v>
      </c>
      <c r="G783">
        <v>345800992</v>
      </c>
    </row>
    <row r="784" spans="1:7" x14ac:dyDescent="0.25">
      <c r="A784" s="2">
        <v>43005</v>
      </c>
      <c r="B784" s="1" t="s">
        <v>2018</v>
      </c>
      <c r="C784">
        <v>308.01501500000001</v>
      </c>
      <c r="D784">
        <v>286.82000699999998</v>
      </c>
      <c r="E784">
        <v>306.46701000000002</v>
      </c>
      <c r="F784">
        <v>306.46701000000002</v>
      </c>
      <c r="G784">
        <v>550243968</v>
      </c>
    </row>
    <row r="785" spans="1:7" x14ac:dyDescent="0.25">
      <c r="A785" s="2">
        <v>43006</v>
      </c>
      <c r="B785" s="1" t="s">
        <v>2019</v>
      </c>
      <c r="C785">
        <v>307.19799799999998</v>
      </c>
      <c r="D785">
        <v>295.47000100000002</v>
      </c>
      <c r="E785">
        <v>299.15499899999998</v>
      </c>
      <c r="F785">
        <v>299.15499899999998</v>
      </c>
      <c r="G785">
        <v>501894016</v>
      </c>
    </row>
    <row r="786" spans="1:7" x14ac:dyDescent="0.25">
      <c r="A786" s="2">
        <v>43007</v>
      </c>
      <c r="B786" s="1" t="s">
        <v>2020</v>
      </c>
      <c r="C786">
        <v>299.92401100000001</v>
      </c>
      <c r="D786">
        <v>279.77301</v>
      </c>
      <c r="E786">
        <v>291.46701000000002</v>
      </c>
      <c r="F786">
        <v>291.46701000000002</v>
      </c>
      <c r="G786">
        <v>541374976</v>
      </c>
    </row>
    <row r="787" spans="1:7" x14ac:dyDescent="0.25">
      <c r="A787" s="2">
        <v>43008</v>
      </c>
      <c r="B787" s="1" t="s">
        <v>2021</v>
      </c>
      <c r="C787">
        <v>303.96398900000003</v>
      </c>
      <c r="D787">
        <v>291.11200000000002</v>
      </c>
      <c r="E787">
        <v>301.46499599999999</v>
      </c>
      <c r="F787">
        <v>301.46499599999999</v>
      </c>
      <c r="G787">
        <v>332439008</v>
      </c>
    </row>
    <row r="788" spans="1:7" x14ac:dyDescent="0.25">
      <c r="A788" s="2">
        <v>43009</v>
      </c>
      <c r="B788" s="1" t="s">
        <v>2022</v>
      </c>
      <c r="C788">
        <v>303.192993</v>
      </c>
      <c r="D788">
        <v>295.06100500000002</v>
      </c>
      <c r="E788">
        <v>302.33700599999997</v>
      </c>
      <c r="F788">
        <v>302.33700599999997</v>
      </c>
      <c r="G788">
        <v>306184992</v>
      </c>
    </row>
    <row r="789" spans="1:7" x14ac:dyDescent="0.25">
      <c r="A789" s="2">
        <v>43010</v>
      </c>
      <c r="B789" s="1" t="s">
        <v>2023</v>
      </c>
      <c r="C789">
        <v>302.92001299999998</v>
      </c>
      <c r="D789">
        <v>294.58200099999999</v>
      </c>
      <c r="E789">
        <v>297.47500600000001</v>
      </c>
      <c r="F789">
        <v>297.47500600000001</v>
      </c>
      <c r="G789">
        <v>339443008</v>
      </c>
    </row>
    <row r="790" spans="1:7" x14ac:dyDescent="0.25">
      <c r="A790" s="2">
        <v>43011</v>
      </c>
      <c r="B790" s="1" t="s">
        <v>2024</v>
      </c>
      <c r="C790">
        <v>300.11099200000001</v>
      </c>
      <c r="D790">
        <v>288.13299599999999</v>
      </c>
      <c r="E790">
        <v>292.46301299999999</v>
      </c>
      <c r="F790">
        <v>292.46301299999999</v>
      </c>
      <c r="G790">
        <v>321680000</v>
      </c>
    </row>
    <row r="791" spans="1:7" x14ac:dyDescent="0.25">
      <c r="A791" s="2">
        <v>43012</v>
      </c>
      <c r="B791" s="1" t="s">
        <v>2025</v>
      </c>
      <c r="C791">
        <v>299.39401199999998</v>
      </c>
      <c r="D791">
        <v>290.89498900000001</v>
      </c>
      <c r="E791">
        <v>292.65798999999998</v>
      </c>
      <c r="F791">
        <v>292.65798999999998</v>
      </c>
      <c r="G791">
        <v>257906000</v>
      </c>
    </row>
    <row r="792" spans="1:7" x14ac:dyDescent="0.25">
      <c r="A792" s="2">
        <v>43013</v>
      </c>
      <c r="B792" s="1" t="s">
        <v>2026</v>
      </c>
      <c r="C792">
        <v>298.04098499999998</v>
      </c>
      <c r="D792">
        <v>288.83999599999999</v>
      </c>
      <c r="E792">
        <v>295.86300699999998</v>
      </c>
      <c r="F792">
        <v>295.86300699999998</v>
      </c>
      <c r="G792">
        <v>253747008</v>
      </c>
    </row>
    <row r="793" spans="1:7" x14ac:dyDescent="0.25">
      <c r="A793" s="2">
        <v>43014</v>
      </c>
      <c r="B793" s="1" t="s">
        <v>2027</v>
      </c>
      <c r="C793">
        <v>308.83999599999999</v>
      </c>
      <c r="D793">
        <v>294.94799799999998</v>
      </c>
      <c r="E793">
        <v>308.58801299999999</v>
      </c>
      <c r="F793">
        <v>308.58801299999999</v>
      </c>
      <c r="G793">
        <v>318664000</v>
      </c>
    </row>
    <row r="794" spans="1:7" x14ac:dyDescent="0.25">
      <c r="A794" s="2">
        <v>43015</v>
      </c>
      <c r="B794" s="1" t="s">
        <v>2028</v>
      </c>
      <c r="C794">
        <v>313.13000499999998</v>
      </c>
      <c r="D794">
        <v>304.97500600000001</v>
      </c>
      <c r="E794">
        <v>311.12399299999998</v>
      </c>
      <c r="F794">
        <v>311.12399299999998</v>
      </c>
      <c r="G794">
        <v>342204992</v>
      </c>
    </row>
    <row r="795" spans="1:7" x14ac:dyDescent="0.25">
      <c r="A795" s="2">
        <v>43016</v>
      </c>
      <c r="B795" s="1" t="s">
        <v>2029</v>
      </c>
      <c r="C795">
        <v>312.54199199999999</v>
      </c>
      <c r="D795">
        <v>308.02801499999998</v>
      </c>
      <c r="E795">
        <v>308.608002</v>
      </c>
      <c r="F795">
        <v>308.608002</v>
      </c>
      <c r="G795">
        <v>293167008</v>
      </c>
    </row>
    <row r="796" spans="1:7" x14ac:dyDescent="0.25">
      <c r="A796" s="2">
        <v>43017</v>
      </c>
      <c r="B796" s="1" t="s">
        <v>2030</v>
      </c>
      <c r="C796">
        <v>309.31298800000002</v>
      </c>
      <c r="D796">
        <v>288.18499800000001</v>
      </c>
      <c r="E796">
        <v>297.391998</v>
      </c>
      <c r="F796">
        <v>297.391998</v>
      </c>
      <c r="G796">
        <v>559467008</v>
      </c>
    </row>
    <row r="797" spans="1:7" x14ac:dyDescent="0.25">
      <c r="A797" s="2">
        <v>43018</v>
      </c>
      <c r="B797" s="1" t="s">
        <v>2031</v>
      </c>
      <c r="C797">
        <v>306.15399200000002</v>
      </c>
      <c r="D797">
        <v>293.17300399999999</v>
      </c>
      <c r="E797">
        <v>299.86999500000002</v>
      </c>
      <c r="F797">
        <v>299.86999500000002</v>
      </c>
      <c r="G797">
        <v>359705984</v>
      </c>
    </row>
    <row r="798" spans="1:7" x14ac:dyDescent="0.25">
      <c r="A798" s="2">
        <v>43019</v>
      </c>
      <c r="B798" s="1" t="s">
        <v>2032</v>
      </c>
      <c r="C798">
        <v>304.39001500000001</v>
      </c>
      <c r="D798">
        <v>299.09600799999998</v>
      </c>
      <c r="E798">
        <v>303.45599399999998</v>
      </c>
      <c r="F798">
        <v>303.45599399999998</v>
      </c>
      <c r="G798">
        <v>264146000</v>
      </c>
    </row>
    <row r="799" spans="1:7" x14ac:dyDescent="0.25">
      <c r="A799" s="2">
        <v>43020</v>
      </c>
      <c r="B799" s="1" t="s">
        <v>2033</v>
      </c>
      <c r="C799">
        <v>309.15100100000001</v>
      </c>
      <c r="D799">
        <v>303.290009</v>
      </c>
      <c r="E799">
        <v>304.135986</v>
      </c>
      <c r="F799">
        <v>304.135986</v>
      </c>
      <c r="G799">
        <v>527556992</v>
      </c>
    </row>
    <row r="800" spans="1:7" x14ac:dyDescent="0.25">
      <c r="A800" s="2">
        <v>43021</v>
      </c>
      <c r="B800" s="1" t="s">
        <v>2034</v>
      </c>
      <c r="C800">
        <v>348.59600799999998</v>
      </c>
      <c r="D800">
        <v>299.65701300000001</v>
      </c>
      <c r="E800">
        <v>338.75698899999998</v>
      </c>
      <c r="F800">
        <v>338.75698899999998</v>
      </c>
      <c r="G800">
        <v>1304359936</v>
      </c>
    </row>
    <row r="801" spans="1:7" x14ac:dyDescent="0.25">
      <c r="A801" s="2">
        <v>43022</v>
      </c>
      <c r="B801" s="1" t="s">
        <v>2035</v>
      </c>
      <c r="C801">
        <v>347.97500600000001</v>
      </c>
      <c r="D801">
        <v>334.69799799999998</v>
      </c>
      <c r="E801">
        <v>339.62799100000001</v>
      </c>
      <c r="F801">
        <v>339.62799100000001</v>
      </c>
      <c r="G801">
        <v>516561984</v>
      </c>
    </row>
    <row r="802" spans="1:7" x14ac:dyDescent="0.25">
      <c r="A802" s="2">
        <v>43023</v>
      </c>
      <c r="B802" s="1" t="s">
        <v>2036</v>
      </c>
      <c r="C802">
        <v>342.71701000000002</v>
      </c>
      <c r="D802">
        <v>320.42700200000002</v>
      </c>
      <c r="E802">
        <v>336.59500100000002</v>
      </c>
      <c r="F802">
        <v>336.59500100000002</v>
      </c>
      <c r="G802">
        <v>635406976</v>
      </c>
    </row>
    <row r="803" spans="1:7" x14ac:dyDescent="0.25">
      <c r="A803" s="2">
        <v>43024</v>
      </c>
      <c r="B803" s="1" t="s">
        <v>2037</v>
      </c>
      <c r="C803">
        <v>349.34500100000002</v>
      </c>
      <c r="D803">
        <v>332.04199199999999</v>
      </c>
      <c r="E803">
        <v>333.38400300000001</v>
      </c>
      <c r="F803">
        <v>333.38400300000001</v>
      </c>
      <c r="G803">
        <v>692884992</v>
      </c>
    </row>
    <row r="804" spans="1:7" x14ac:dyDescent="0.25">
      <c r="A804" s="2">
        <v>43025</v>
      </c>
      <c r="B804" s="1" t="s">
        <v>2038</v>
      </c>
      <c r="C804">
        <v>333.48400900000001</v>
      </c>
      <c r="D804">
        <v>311.78698700000001</v>
      </c>
      <c r="E804">
        <v>317.08200099999999</v>
      </c>
      <c r="F804">
        <v>317.08200099999999</v>
      </c>
      <c r="G804">
        <v>509924000</v>
      </c>
    </row>
    <row r="805" spans="1:7" x14ac:dyDescent="0.25">
      <c r="A805" s="2">
        <v>43026</v>
      </c>
      <c r="B805" s="1" t="s">
        <v>2039</v>
      </c>
      <c r="C805">
        <v>317.23599200000001</v>
      </c>
      <c r="D805">
        <v>290.635986</v>
      </c>
      <c r="E805">
        <v>314.31900000000002</v>
      </c>
      <c r="F805">
        <v>314.31900000000002</v>
      </c>
      <c r="G805">
        <v>606113984</v>
      </c>
    </row>
    <row r="806" spans="1:7" x14ac:dyDescent="0.25">
      <c r="A806" s="2">
        <v>43027</v>
      </c>
      <c r="B806" s="1" t="s">
        <v>2040</v>
      </c>
      <c r="C806">
        <v>316.71398900000003</v>
      </c>
      <c r="D806">
        <v>305.82800300000002</v>
      </c>
      <c r="E806">
        <v>308.08801299999999</v>
      </c>
      <c r="F806">
        <v>308.08801299999999</v>
      </c>
      <c r="G806">
        <v>349830016</v>
      </c>
    </row>
    <row r="807" spans="1:7" x14ac:dyDescent="0.25">
      <c r="A807" s="2">
        <v>43028</v>
      </c>
      <c r="B807" s="1" t="s">
        <v>2041</v>
      </c>
      <c r="C807">
        <v>311.43798800000002</v>
      </c>
      <c r="D807">
        <v>303.493988</v>
      </c>
      <c r="E807">
        <v>304.006012</v>
      </c>
      <c r="F807">
        <v>304.006012</v>
      </c>
      <c r="G807">
        <v>396672992</v>
      </c>
    </row>
    <row r="808" spans="1:7" x14ac:dyDescent="0.25">
      <c r="A808" s="2">
        <v>43029</v>
      </c>
      <c r="B808" s="1" t="s">
        <v>2042</v>
      </c>
      <c r="C808">
        <v>303.92999300000002</v>
      </c>
      <c r="D808">
        <v>291.76800500000002</v>
      </c>
      <c r="E808">
        <v>300.18701199999998</v>
      </c>
      <c r="F808">
        <v>300.18701199999998</v>
      </c>
      <c r="G808">
        <v>408014016</v>
      </c>
    </row>
    <row r="809" spans="1:7" x14ac:dyDescent="0.25">
      <c r="A809" s="2">
        <v>43030</v>
      </c>
      <c r="B809" s="1" t="s">
        <v>2043</v>
      </c>
      <c r="C809">
        <v>305.50201399999997</v>
      </c>
      <c r="D809">
        <v>292.81399499999998</v>
      </c>
      <c r="E809">
        <v>295.44601399999999</v>
      </c>
      <c r="F809">
        <v>295.44601399999999</v>
      </c>
      <c r="G809">
        <v>327387008</v>
      </c>
    </row>
    <row r="810" spans="1:7" x14ac:dyDescent="0.25">
      <c r="A810" s="2">
        <v>43031</v>
      </c>
      <c r="B810" s="1" t="s">
        <v>2044</v>
      </c>
      <c r="C810">
        <v>295.74798600000003</v>
      </c>
      <c r="D810">
        <v>277.57501200000002</v>
      </c>
      <c r="E810">
        <v>286.95001200000002</v>
      </c>
      <c r="F810">
        <v>286.95001200000002</v>
      </c>
      <c r="G810">
        <v>482336000</v>
      </c>
    </row>
    <row r="811" spans="1:7" x14ac:dyDescent="0.25">
      <c r="A811" s="2">
        <v>43032</v>
      </c>
      <c r="B811" s="1" t="s">
        <v>2045</v>
      </c>
      <c r="C811">
        <v>311.95800800000001</v>
      </c>
      <c r="D811">
        <v>282.65798999999998</v>
      </c>
      <c r="E811">
        <v>298.32800300000002</v>
      </c>
      <c r="F811">
        <v>298.32800300000002</v>
      </c>
      <c r="G811">
        <v>684281024</v>
      </c>
    </row>
    <row r="812" spans="1:7" x14ac:dyDescent="0.25">
      <c r="A812" s="2">
        <v>43033</v>
      </c>
      <c r="B812" s="1" t="s">
        <v>2046</v>
      </c>
      <c r="C812">
        <v>301.84899899999999</v>
      </c>
      <c r="D812">
        <v>290.71798699999999</v>
      </c>
      <c r="E812">
        <v>297.92498799999998</v>
      </c>
      <c r="F812">
        <v>297.92498799999998</v>
      </c>
      <c r="G812">
        <v>325040000</v>
      </c>
    </row>
    <row r="813" spans="1:7" x14ac:dyDescent="0.25">
      <c r="A813" s="2">
        <v>43034</v>
      </c>
      <c r="B813" s="1" t="s">
        <v>2047</v>
      </c>
      <c r="C813">
        <v>301.06601000000001</v>
      </c>
      <c r="D813">
        <v>295.22299199999998</v>
      </c>
      <c r="E813">
        <v>296.52700800000002</v>
      </c>
      <c r="F813">
        <v>296.52700800000002</v>
      </c>
      <c r="G813">
        <v>270272992</v>
      </c>
    </row>
    <row r="814" spans="1:7" x14ac:dyDescent="0.25">
      <c r="A814" s="2">
        <v>43035</v>
      </c>
      <c r="B814" s="1" t="s">
        <v>2048</v>
      </c>
      <c r="C814">
        <v>299.256012</v>
      </c>
      <c r="D814">
        <v>294.05898999999999</v>
      </c>
      <c r="E814">
        <v>297.42300399999999</v>
      </c>
      <c r="F814">
        <v>297.42300399999999</v>
      </c>
      <c r="G814">
        <v>257168992</v>
      </c>
    </row>
    <row r="815" spans="1:7" x14ac:dyDescent="0.25">
      <c r="A815" s="2">
        <v>43036</v>
      </c>
      <c r="B815" s="1" t="s">
        <v>2049</v>
      </c>
      <c r="C815">
        <v>300.35699499999998</v>
      </c>
      <c r="D815">
        <v>293.584991</v>
      </c>
      <c r="E815">
        <v>296.29800399999999</v>
      </c>
      <c r="F815">
        <v>296.29800399999999</v>
      </c>
      <c r="G815">
        <v>264424000</v>
      </c>
    </row>
    <row r="816" spans="1:7" x14ac:dyDescent="0.25">
      <c r="A816" s="2">
        <v>43037</v>
      </c>
      <c r="B816" s="1" t="s">
        <v>2050</v>
      </c>
      <c r="C816">
        <v>313.75500499999998</v>
      </c>
      <c r="D816">
        <v>296.381012</v>
      </c>
      <c r="E816">
        <v>305.08801299999999</v>
      </c>
      <c r="F816">
        <v>305.08801299999999</v>
      </c>
      <c r="G816">
        <v>551752000</v>
      </c>
    </row>
    <row r="817" spans="1:7" x14ac:dyDescent="0.25">
      <c r="A817" s="2">
        <v>43038</v>
      </c>
      <c r="B817" s="1" t="s">
        <v>2051</v>
      </c>
      <c r="C817">
        <v>310.49600199999998</v>
      </c>
      <c r="D817">
        <v>304.35199</v>
      </c>
      <c r="E817">
        <v>307.75100700000002</v>
      </c>
      <c r="F817">
        <v>307.75100700000002</v>
      </c>
      <c r="G817">
        <v>331441984</v>
      </c>
    </row>
    <row r="818" spans="1:7" x14ac:dyDescent="0.25">
      <c r="A818" s="2">
        <v>43039</v>
      </c>
      <c r="B818" s="1" t="s">
        <v>2052</v>
      </c>
      <c r="C818">
        <v>310.54800399999999</v>
      </c>
      <c r="D818">
        <v>305.87899800000002</v>
      </c>
      <c r="E818">
        <v>305.87899800000002</v>
      </c>
      <c r="F818">
        <v>305.87899800000002</v>
      </c>
      <c r="G818">
        <v>369583008</v>
      </c>
    </row>
    <row r="819" spans="1:7" x14ac:dyDescent="0.25">
      <c r="A819" s="2">
        <v>43040</v>
      </c>
      <c r="B819" s="1" t="s">
        <v>2053</v>
      </c>
      <c r="C819">
        <v>306.40100100000001</v>
      </c>
      <c r="D819">
        <v>290.58300800000001</v>
      </c>
      <c r="E819">
        <v>291.69400000000002</v>
      </c>
      <c r="F819">
        <v>291.69400000000002</v>
      </c>
      <c r="G819">
        <v>553864000</v>
      </c>
    </row>
    <row r="820" spans="1:7" x14ac:dyDescent="0.25">
      <c r="A820" s="2">
        <v>43041</v>
      </c>
      <c r="B820" s="1" t="s">
        <v>2054</v>
      </c>
      <c r="C820">
        <v>293.90701300000001</v>
      </c>
      <c r="D820">
        <v>281.17199699999998</v>
      </c>
      <c r="E820">
        <v>287.42898600000001</v>
      </c>
      <c r="F820">
        <v>287.42898600000001</v>
      </c>
      <c r="G820">
        <v>904900992</v>
      </c>
    </row>
    <row r="821" spans="1:7" x14ac:dyDescent="0.25">
      <c r="A821" s="2">
        <v>43042</v>
      </c>
      <c r="B821" s="1" t="s">
        <v>2055</v>
      </c>
      <c r="C821">
        <v>308.31298800000002</v>
      </c>
      <c r="D821">
        <v>287.692993</v>
      </c>
      <c r="E821">
        <v>305.71099900000002</v>
      </c>
      <c r="F821">
        <v>305.71099900000002</v>
      </c>
      <c r="G821">
        <v>646339968</v>
      </c>
    </row>
    <row r="822" spans="1:7" x14ac:dyDescent="0.25">
      <c r="A822" s="2">
        <v>43043</v>
      </c>
      <c r="B822" s="1" t="s">
        <v>2056</v>
      </c>
      <c r="C822">
        <v>305.48098800000002</v>
      </c>
      <c r="D822">
        <v>295.80200200000002</v>
      </c>
      <c r="E822">
        <v>300.46899400000001</v>
      </c>
      <c r="F822">
        <v>300.46899400000001</v>
      </c>
      <c r="G822">
        <v>416479008</v>
      </c>
    </row>
    <row r="823" spans="1:7" x14ac:dyDescent="0.25">
      <c r="A823" s="2">
        <v>43044</v>
      </c>
      <c r="B823" s="1" t="s">
        <v>2057</v>
      </c>
      <c r="C823">
        <v>301.37100199999998</v>
      </c>
      <c r="D823">
        <v>295.11700400000001</v>
      </c>
      <c r="E823">
        <v>296.26299999999998</v>
      </c>
      <c r="F823">
        <v>296.26299999999998</v>
      </c>
      <c r="G823">
        <v>337657984</v>
      </c>
    </row>
    <row r="824" spans="1:7" x14ac:dyDescent="0.25">
      <c r="A824" s="2">
        <v>43045</v>
      </c>
      <c r="B824" s="1" t="s">
        <v>2058</v>
      </c>
      <c r="C824">
        <v>305.415009</v>
      </c>
      <c r="D824">
        <v>293.71701000000002</v>
      </c>
      <c r="E824">
        <v>298.891998</v>
      </c>
      <c r="F824">
        <v>298.891998</v>
      </c>
      <c r="G824">
        <v>579358976</v>
      </c>
    </row>
    <row r="825" spans="1:7" x14ac:dyDescent="0.25">
      <c r="A825" s="2">
        <v>43046</v>
      </c>
      <c r="B825" s="1" t="s">
        <v>2059</v>
      </c>
      <c r="C825">
        <v>304.84201000000002</v>
      </c>
      <c r="D825">
        <v>290.766998</v>
      </c>
      <c r="E825">
        <v>294.658997</v>
      </c>
      <c r="F825">
        <v>294.658997</v>
      </c>
      <c r="G825">
        <v>540766016</v>
      </c>
    </row>
    <row r="826" spans="1:7" x14ac:dyDescent="0.25">
      <c r="A826" s="2">
        <v>43047</v>
      </c>
      <c r="B826" s="1" t="s">
        <v>2060</v>
      </c>
      <c r="C826">
        <v>318.70199600000001</v>
      </c>
      <c r="D826">
        <v>293.10299700000002</v>
      </c>
      <c r="E826">
        <v>309.07000699999998</v>
      </c>
      <c r="F826">
        <v>309.07000699999998</v>
      </c>
      <c r="G826">
        <v>967955968</v>
      </c>
    </row>
    <row r="827" spans="1:7" x14ac:dyDescent="0.25">
      <c r="A827" s="2">
        <v>43048</v>
      </c>
      <c r="B827" s="1" t="s">
        <v>2061</v>
      </c>
      <c r="C827">
        <v>329.45199600000001</v>
      </c>
      <c r="D827">
        <v>307.05599999999998</v>
      </c>
      <c r="E827">
        <v>320.88400300000001</v>
      </c>
      <c r="F827">
        <v>320.88400300000001</v>
      </c>
      <c r="G827">
        <v>893249984</v>
      </c>
    </row>
    <row r="828" spans="1:7" x14ac:dyDescent="0.25">
      <c r="A828" s="2">
        <v>43049</v>
      </c>
      <c r="B828" s="1" t="s">
        <v>2062</v>
      </c>
      <c r="C828">
        <v>324.71798699999999</v>
      </c>
      <c r="D828">
        <v>294.54199199999999</v>
      </c>
      <c r="E828">
        <v>299.25299100000001</v>
      </c>
      <c r="F828">
        <v>299.25299100000001</v>
      </c>
      <c r="G828">
        <v>885985984</v>
      </c>
    </row>
    <row r="829" spans="1:7" x14ac:dyDescent="0.25">
      <c r="A829" s="2">
        <v>43050</v>
      </c>
      <c r="B829" s="1" t="s">
        <v>2063</v>
      </c>
      <c r="C829">
        <v>319.45300300000002</v>
      </c>
      <c r="D829">
        <v>298.19198599999999</v>
      </c>
      <c r="E829">
        <v>314.68099999999998</v>
      </c>
      <c r="F829">
        <v>314.68099999999998</v>
      </c>
      <c r="G829">
        <v>842300992</v>
      </c>
    </row>
    <row r="830" spans="1:7" x14ac:dyDescent="0.25">
      <c r="A830" s="2">
        <v>43051</v>
      </c>
      <c r="B830" s="1" t="s">
        <v>2064</v>
      </c>
      <c r="C830">
        <v>319.15301499999998</v>
      </c>
      <c r="D830">
        <v>298.51299999999998</v>
      </c>
      <c r="E830">
        <v>307.90798999999998</v>
      </c>
      <c r="F830">
        <v>307.90798999999998</v>
      </c>
      <c r="G830">
        <v>1613479936</v>
      </c>
    </row>
    <row r="831" spans="1:7" x14ac:dyDescent="0.25">
      <c r="A831" s="2">
        <v>43052</v>
      </c>
      <c r="B831" s="1" t="s">
        <v>2065</v>
      </c>
      <c r="C831">
        <v>328.415009</v>
      </c>
      <c r="D831">
        <v>307.02499399999999</v>
      </c>
      <c r="E831">
        <v>316.716003</v>
      </c>
      <c r="F831">
        <v>316.716003</v>
      </c>
      <c r="G831">
        <v>1041889984</v>
      </c>
    </row>
    <row r="832" spans="1:7" x14ac:dyDescent="0.25">
      <c r="A832" s="2">
        <v>43053</v>
      </c>
      <c r="B832" s="1" t="s">
        <v>2066</v>
      </c>
      <c r="C832">
        <v>340.17700200000002</v>
      </c>
      <c r="D832">
        <v>316.76299999999998</v>
      </c>
      <c r="E832">
        <v>337.631012</v>
      </c>
      <c r="F832">
        <v>337.631012</v>
      </c>
      <c r="G832">
        <v>1069680000</v>
      </c>
    </row>
    <row r="833" spans="1:7" x14ac:dyDescent="0.25">
      <c r="A833" s="2">
        <v>43054</v>
      </c>
      <c r="B833" s="1" t="s">
        <v>2067</v>
      </c>
      <c r="C833">
        <v>340.91198700000001</v>
      </c>
      <c r="D833">
        <v>329.81298800000002</v>
      </c>
      <c r="E833">
        <v>333.35699499999998</v>
      </c>
      <c r="F833">
        <v>333.35699499999998</v>
      </c>
      <c r="G833">
        <v>722665984</v>
      </c>
    </row>
    <row r="834" spans="1:7" x14ac:dyDescent="0.25">
      <c r="A834" s="2">
        <v>43055</v>
      </c>
      <c r="B834" s="1" t="s">
        <v>2068</v>
      </c>
      <c r="C834">
        <v>336.158997</v>
      </c>
      <c r="D834">
        <v>323.60598800000002</v>
      </c>
      <c r="E834">
        <v>330.92401100000001</v>
      </c>
      <c r="F834">
        <v>330.92401100000001</v>
      </c>
      <c r="G834">
        <v>797254016</v>
      </c>
    </row>
    <row r="835" spans="1:7" x14ac:dyDescent="0.25">
      <c r="A835" s="2">
        <v>43056</v>
      </c>
      <c r="B835" s="1" t="s">
        <v>2069</v>
      </c>
      <c r="C835">
        <v>334.96398900000003</v>
      </c>
      <c r="D835">
        <v>327.52301</v>
      </c>
      <c r="E835">
        <v>332.39401199999998</v>
      </c>
      <c r="F835">
        <v>332.39401199999998</v>
      </c>
      <c r="G835">
        <v>621732992</v>
      </c>
    </row>
    <row r="836" spans="1:7" x14ac:dyDescent="0.25">
      <c r="A836" s="2">
        <v>43057</v>
      </c>
      <c r="B836" s="1" t="s">
        <v>2070</v>
      </c>
      <c r="C836">
        <v>349.61599699999999</v>
      </c>
      <c r="D836">
        <v>327.68701199999998</v>
      </c>
      <c r="E836">
        <v>347.61200000000002</v>
      </c>
      <c r="F836">
        <v>347.61200000000002</v>
      </c>
      <c r="G836">
        <v>649638976</v>
      </c>
    </row>
    <row r="837" spans="1:7" x14ac:dyDescent="0.25">
      <c r="A837" s="2">
        <v>43058</v>
      </c>
      <c r="B837" s="1" t="s">
        <v>2071</v>
      </c>
      <c r="C837">
        <v>371.29098499999998</v>
      </c>
      <c r="D837">
        <v>344.73998999999998</v>
      </c>
      <c r="E837">
        <v>354.385986</v>
      </c>
      <c r="F837">
        <v>354.385986</v>
      </c>
      <c r="G837">
        <v>1181529984</v>
      </c>
    </row>
    <row r="838" spans="1:7" x14ac:dyDescent="0.25">
      <c r="A838" s="2">
        <v>43059</v>
      </c>
      <c r="B838" s="1" t="s">
        <v>2072</v>
      </c>
      <c r="C838">
        <v>372.13699300000002</v>
      </c>
      <c r="D838">
        <v>353.28900099999998</v>
      </c>
      <c r="E838">
        <v>366.73001099999999</v>
      </c>
      <c r="F838">
        <v>366.73001099999999</v>
      </c>
      <c r="G838">
        <v>807027008</v>
      </c>
    </row>
    <row r="839" spans="1:7" x14ac:dyDescent="0.25">
      <c r="A839" s="2">
        <v>43060</v>
      </c>
      <c r="B839" s="1" t="s">
        <v>2073</v>
      </c>
      <c r="C839">
        <v>372.47000100000002</v>
      </c>
      <c r="D839">
        <v>350.692993</v>
      </c>
      <c r="E839">
        <v>360.40100100000001</v>
      </c>
      <c r="F839">
        <v>360.40100100000001</v>
      </c>
      <c r="G839">
        <v>949912000</v>
      </c>
    </row>
    <row r="840" spans="1:7" x14ac:dyDescent="0.25">
      <c r="A840" s="2">
        <v>43061</v>
      </c>
      <c r="B840" s="1" t="s">
        <v>2074</v>
      </c>
      <c r="C840">
        <v>381.42001299999998</v>
      </c>
      <c r="D840">
        <v>360.14700299999998</v>
      </c>
      <c r="E840">
        <v>380.65200800000002</v>
      </c>
      <c r="F840">
        <v>380.65200800000002</v>
      </c>
      <c r="G840">
        <v>800819008</v>
      </c>
    </row>
    <row r="841" spans="1:7" x14ac:dyDescent="0.25">
      <c r="A841" s="2">
        <v>43062</v>
      </c>
      <c r="B841" s="1" t="s">
        <v>2075</v>
      </c>
      <c r="C841">
        <v>425.54800399999999</v>
      </c>
      <c r="D841">
        <v>376.08801299999999</v>
      </c>
      <c r="E841">
        <v>410.16598499999998</v>
      </c>
      <c r="F841">
        <v>410.16598499999998</v>
      </c>
      <c r="G841">
        <v>1845680000</v>
      </c>
    </row>
    <row r="842" spans="1:7" x14ac:dyDescent="0.25">
      <c r="A842" s="2">
        <v>43063</v>
      </c>
      <c r="B842" s="1" t="s">
        <v>2076</v>
      </c>
      <c r="C842">
        <v>480.97299199999998</v>
      </c>
      <c r="D842">
        <v>402.75799599999999</v>
      </c>
      <c r="E842">
        <v>474.91101099999997</v>
      </c>
      <c r="F842">
        <v>474.91101099999997</v>
      </c>
      <c r="G842">
        <v>2292829952</v>
      </c>
    </row>
    <row r="843" spans="1:7" x14ac:dyDescent="0.25">
      <c r="A843" s="2">
        <v>43064</v>
      </c>
      <c r="B843" s="1" t="s">
        <v>2077</v>
      </c>
      <c r="C843">
        <v>485.19198599999999</v>
      </c>
      <c r="D843">
        <v>461.05300899999997</v>
      </c>
      <c r="E843">
        <v>466.27600100000001</v>
      </c>
      <c r="F843">
        <v>466.27600100000001</v>
      </c>
      <c r="G843">
        <v>1422080000</v>
      </c>
    </row>
    <row r="844" spans="1:7" x14ac:dyDescent="0.25">
      <c r="A844" s="2">
        <v>43065</v>
      </c>
      <c r="B844" s="1" t="s">
        <v>2078</v>
      </c>
      <c r="C844">
        <v>472.72299199999998</v>
      </c>
      <c r="D844">
        <v>451.60598800000002</v>
      </c>
      <c r="E844">
        <v>471.32998700000002</v>
      </c>
      <c r="F844">
        <v>471.32998700000002</v>
      </c>
      <c r="G844">
        <v>1197779968</v>
      </c>
    </row>
    <row r="845" spans="1:7" x14ac:dyDescent="0.25">
      <c r="A845" s="2">
        <v>43066</v>
      </c>
      <c r="B845" s="1" t="s">
        <v>2079</v>
      </c>
      <c r="C845">
        <v>493.40499899999998</v>
      </c>
      <c r="D845">
        <v>468.48498499999999</v>
      </c>
      <c r="E845">
        <v>480.35501099999999</v>
      </c>
      <c r="F845">
        <v>480.35501099999999</v>
      </c>
      <c r="G845">
        <v>1396480000</v>
      </c>
    </row>
    <row r="846" spans="1:7" x14ac:dyDescent="0.25">
      <c r="A846" s="2">
        <v>43067</v>
      </c>
      <c r="B846" s="1" t="s">
        <v>2080</v>
      </c>
      <c r="C846">
        <v>482.48001099999999</v>
      </c>
      <c r="D846">
        <v>466.34698500000002</v>
      </c>
      <c r="E846">
        <v>472.90200800000002</v>
      </c>
      <c r="F846">
        <v>472.90200800000002</v>
      </c>
      <c r="G846">
        <v>1346499968</v>
      </c>
    </row>
    <row r="847" spans="1:7" x14ac:dyDescent="0.25">
      <c r="A847" s="2">
        <v>43068</v>
      </c>
      <c r="B847" s="1" t="s">
        <v>2081</v>
      </c>
      <c r="C847">
        <v>522.307007</v>
      </c>
      <c r="D847">
        <v>425.07101399999999</v>
      </c>
      <c r="E847">
        <v>427.52301</v>
      </c>
      <c r="F847">
        <v>427.52301</v>
      </c>
      <c r="G847">
        <v>2675940096</v>
      </c>
    </row>
    <row r="848" spans="1:7" x14ac:dyDescent="0.25">
      <c r="A848" s="2">
        <v>43069</v>
      </c>
      <c r="B848" s="1" t="s">
        <v>2082</v>
      </c>
      <c r="C848">
        <v>465.49700899999999</v>
      </c>
      <c r="D848">
        <v>401.24301100000002</v>
      </c>
      <c r="E848">
        <v>447.114014</v>
      </c>
      <c r="F848">
        <v>447.114014</v>
      </c>
      <c r="G848">
        <v>1903040000</v>
      </c>
    </row>
    <row r="849" spans="1:7" x14ac:dyDescent="0.25">
      <c r="A849" s="2">
        <v>43070</v>
      </c>
      <c r="B849" s="1" t="s">
        <v>2083</v>
      </c>
      <c r="C849">
        <v>472.60900900000001</v>
      </c>
      <c r="D849">
        <v>428.31201199999998</v>
      </c>
      <c r="E849">
        <v>466.540009</v>
      </c>
      <c r="F849">
        <v>466.540009</v>
      </c>
      <c r="G849">
        <v>1247879936</v>
      </c>
    </row>
    <row r="850" spans="1:7" x14ac:dyDescent="0.25">
      <c r="A850" s="2">
        <v>43071</v>
      </c>
      <c r="B850" s="1" t="s">
        <v>2084</v>
      </c>
      <c r="C850">
        <v>476.239014</v>
      </c>
      <c r="D850">
        <v>456.65301499999998</v>
      </c>
      <c r="E850">
        <v>463.449005</v>
      </c>
      <c r="F850">
        <v>463.449005</v>
      </c>
      <c r="G850">
        <v>943649984</v>
      </c>
    </row>
    <row r="851" spans="1:7" x14ac:dyDescent="0.25">
      <c r="A851" s="2">
        <v>43072</v>
      </c>
      <c r="B851" s="1" t="s">
        <v>2085</v>
      </c>
      <c r="C851">
        <v>482.81399499999998</v>
      </c>
      <c r="D851">
        <v>451.85199</v>
      </c>
      <c r="E851">
        <v>465.85299700000002</v>
      </c>
      <c r="F851">
        <v>465.85299700000002</v>
      </c>
      <c r="G851">
        <v>990556992</v>
      </c>
    </row>
    <row r="852" spans="1:7" x14ac:dyDescent="0.25">
      <c r="A852" s="2">
        <v>43073</v>
      </c>
      <c r="B852" s="1" t="s">
        <v>2086</v>
      </c>
      <c r="C852">
        <v>474.77700800000002</v>
      </c>
      <c r="D852">
        <v>453.31201199999998</v>
      </c>
      <c r="E852">
        <v>470.20400999999998</v>
      </c>
      <c r="F852">
        <v>470.20400999999998</v>
      </c>
      <c r="G852">
        <v>1005550016</v>
      </c>
    </row>
    <row r="853" spans="1:7" x14ac:dyDescent="0.25">
      <c r="A853" s="2">
        <v>43074</v>
      </c>
      <c r="B853" s="1" t="s">
        <v>2087</v>
      </c>
      <c r="C853">
        <v>473.55801400000001</v>
      </c>
      <c r="D853">
        <v>457.66000400000001</v>
      </c>
      <c r="E853">
        <v>463.28100599999999</v>
      </c>
      <c r="F853">
        <v>463.28100599999999</v>
      </c>
      <c r="G853">
        <v>1216720000</v>
      </c>
    </row>
    <row r="854" spans="1:7" x14ac:dyDescent="0.25">
      <c r="A854" s="2">
        <v>43075</v>
      </c>
      <c r="B854" s="1" t="s">
        <v>2088</v>
      </c>
      <c r="C854">
        <v>462.70800800000001</v>
      </c>
      <c r="D854">
        <v>420.209991</v>
      </c>
      <c r="E854">
        <v>428.58801299999999</v>
      </c>
      <c r="F854">
        <v>428.58801299999999</v>
      </c>
      <c r="G854">
        <v>1998259968</v>
      </c>
    </row>
    <row r="855" spans="1:7" x14ac:dyDescent="0.25">
      <c r="A855" s="2">
        <v>43076</v>
      </c>
      <c r="B855" s="1" t="s">
        <v>2089</v>
      </c>
      <c r="C855">
        <v>441.39700299999998</v>
      </c>
      <c r="D855">
        <v>414.41101099999997</v>
      </c>
      <c r="E855">
        <v>434.40798999999998</v>
      </c>
      <c r="F855">
        <v>434.40798999999998</v>
      </c>
      <c r="G855">
        <v>2129570048</v>
      </c>
    </row>
    <row r="856" spans="1:7" x14ac:dyDescent="0.25">
      <c r="A856" s="2">
        <v>43077</v>
      </c>
      <c r="B856" s="1" t="s">
        <v>2090</v>
      </c>
      <c r="C856">
        <v>466.06201199999998</v>
      </c>
      <c r="D856">
        <v>422.36700400000001</v>
      </c>
      <c r="E856">
        <v>456.03100599999999</v>
      </c>
      <c r="F856">
        <v>456.03100599999999</v>
      </c>
      <c r="G856">
        <v>2336379904</v>
      </c>
    </row>
    <row r="857" spans="1:7" x14ac:dyDescent="0.25">
      <c r="A857" s="2">
        <v>43078</v>
      </c>
      <c r="B857" s="1" t="s">
        <v>2091</v>
      </c>
      <c r="C857">
        <v>504.14700299999998</v>
      </c>
      <c r="D857">
        <v>456.25299100000001</v>
      </c>
      <c r="E857">
        <v>473.50201399999997</v>
      </c>
      <c r="F857">
        <v>473.50201399999997</v>
      </c>
      <c r="G857">
        <v>2003849984</v>
      </c>
    </row>
    <row r="858" spans="1:7" x14ac:dyDescent="0.25">
      <c r="A858" s="2">
        <v>43079</v>
      </c>
      <c r="B858" s="1" t="s">
        <v>2092</v>
      </c>
      <c r="C858">
        <v>472.78900099999998</v>
      </c>
      <c r="D858">
        <v>429.51400799999999</v>
      </c>
      <c r="E858">
        <v>441.72100799999998</v>
      </c>
      <c r="F858">
        <v>441.72100799999998</v>
      </c>
      <c r="G858">
        <v>1404179968</v>
      </c>
    </row>
    <row r="859" spans="1:7" x14ac:dyDescent="0.25">
      <c r="A859" s="2">
        <v>43080</v>
      </c>
      <c r="B859" s="1" t="s">
        <v>2093</v>
      </c>
      <c r="C859">
        <v>516.96899399999995</v>
      </c>
      <c r="D859">
        <v>439.10400399999997</v>
      </c>
      <c r="E859">
        <v>515.135986</v>
      </c>
      <c r="F859">
        <v>515.135986</v>
      </c>
      <c r="G859">
        <v>1771440000</v>
      </c>
    </row>
    <row r="860" spans="1:7" x14ac:dyDescent="0.25">
      <c r="A860" s="2">
        <v>43081</v>
      </c>
      <c r="B860" s="1" t="s">
        <v>2094</v>
      </c>
      <c r="C860">
        <v>657.317993</v>
      </c>
      <c r="D860">
        <v>504.493988</v>
      </c>
      <c r="E860">
        <v>651.43102999999996</v>
      </c>
      <c r="F860">
        <v>651.43102999999996</v>
      </c>
      <c r="G860">
        <v>5179829760</v>
      </c>
    </row>
    <row r="861" spans="1:7" x14ac:dyDescent="0.25">
      <c r="A861" s="2">
        <v>43082</v>
      </c>
      <c r="B861" s="1" t="s">
        <v>2095</v>
      </c>
      <c r="C861">
        <v>747.99298099999999</v>
      </c>
      <c r="D861">
        <v>597.79797399999995</v>
      </c>
      <c r="E861">
        <v>702.76702899999998</v>
      </c>
      <c r="F861">
        <v>702.76702899999998</v>
      </c>
      <c r="G861">
        <v>4524539904</v>
      </c>
    </row>
    <row r="862" spans="1:7" x14ac:dyDescent="0.25">
      <c r="A862" s="2">
        <v>43083</v>
      </c>
      <c r="B862" s="1" t="s">
        <v>2096</v>
      </c>
      <c r="C862">
        <v>753.12097200000005</v>
      </c>
      <c r="D862">
        <v>664.989014</v>
      </c>
      <c r="E862">
        <v>695.81597899999997</v>
      </c>
      <c r="F862">
        <v>695.81597899999997</v>
      </c>
      <c r="G862">
        <v>3821580032</v>
      </c>
    </row>
    <row r="863" spans="1:7" x14ac:dyDescent="0.25">
      <c r="A863" s="2">
        <v>43084</v>
      </c>
      <c r="B863" s="1" t="s">
        <v>2097</v>
      </c>
      <c r="C863">
        <v>697.13201900000001</v>
      </c>
      <c r="D863">
        <v>621.06097399999999</v>
      </c>
      <c r="E863">
        <v>684.44799799999998</v>
      </c>
      <c r="F863">
        <v>684.44799799999998</v>
      </c>
      <c r="G863">
        <v>2758710016</v>
      </c>
    </row>
    <row r="864" spans="1:7" x14ac:dyDescent="0.25">
      <c r="A864" s="2">
        <v>43085</v>
      </c>
      <c r="B864" s="1" t="s">
        <v>2098</v>
      </c>
      <c r="C864">
        <v>718.38500999999997</v>
      </c>
      <c r="D864">
        <v>680.78601100000003</v>
      </c>
      <c r="E864">
        <v>696.20898399999999</v>
      </c>
      <c r="F864">
        <v>696.20898399999999</v>
      </c>
      <c r="G864">
        <v>2165690112</v>
      </c>
    </row>
    <row r="865" spans="1:7" x14ac:dyDescent="0.25">
      <c r="A865" s="2">
        <v>43086</v>
      </c>
      <c r="B865" s="1" t="s">
        <v>2099</v>
      </c>
      <c r="C865">
        <v>735.82501200000002</v>
      </c>
      <c r="D865">
        <v>696.23699999999997</v>
      </c>
      <c r="E865">
        <v>719.97497599999997</v>
      </c>
      <c r="F865">
        <v>719.97497599999997</v>
      </c>
      <c r="G865">
        <v>2147389952</v>
      </c>
    </row>
    <row r="866" spans="1:7" x14ac:dyDescent="0.25">
      <c r="A866" s="2">
        <v>43087</v>
      </c>
      <c r="B866" s="1" t="s">
        <v>2100</v>
      </c>
      <c r="C866">
        <v>803.92797900000005</v>
      </c>
      <c r="D866">
        <v>689.23101799999995</v>
      </c>
      <c r="E866">
        <v>794.64502000000005</v>
      </c>
      <c r="F866">
        <v>794.64502000000005</v>
      </c>
      <c r="G866">
        <v>3249230080</v>
      </c>
    </row>
    <row r="867" spans="1:7" x14ac:dyDescent="0.25">
      <c r="A867" s="2">
        <v>43088</v>
      </c>
      <c r="B867" s="1" t="s">
        <v>2101</v>
      </c>
      <c r="C867">
        <v>881.94397000000004</v>
      </c>
      <c r="D867">
        <v>785.34198000000004</v>
      </c>
      <c r="E867">
        <v>826.82299799999998</v>
      </c>
      <c r="F867">
        <v>826.82299799999998</v>
      </c>
      <c r="G867">
        <v>4096549888</v>
      </c>
    </row>
    <row r="868" spans="1:7" x14ac:dyDescent="0.25">
      <c r="A868" s="2">
        <v>43089</v>
      </c>
      <c r="B868" s="1" t="s">
        <v>2102</v>
      </c>
      <c r="C868">
        <v>845.06201199999998</v>
      </c>
      <c r="D868">
        <v>756.00402799999995</v>
      </c>
      <c r="E868">
        <v>819.08599900000002</v>
      </c>
      <c r="F868">
        <v>819.08599900000002</v>
      </c>
      <c r="G868">
        <v>3969939968</v>
      </c>
    </row>
    <row r="869" spans="1:7" x14ac:dyDescent="0.25">
      <c r="A869" s="2">
        <v>43090</v>
      </c>
      <c r="B869" s="1" t="s">
        <v>2103</v>
      </c>
      <c r="C869">
        <v>880.54303000000004</v>
      </c>
      <c r="D869">
        <v>792.68902600000001</v>
      </c>
      <c r="E869">
        <v>821.06298800000002</v>
      </c>
      <c r="F869">
        <v>821.06298800000002</v>
      </c>
      <c r="G869">
        <v>3569060096</v>
      </c>
    </row>
    <row r="870" spans="1:7" x14ac:dyDescent="0.25">
      <c r="A870" s="2">
        <v>43091</v>
      </c>
      <c r="B870" s="1" t="s">
        <v>2104</v>
      </c>
      <c r="C870">
        <v>827.68298300000004</v>
      </c>
      <c r="D870">
        <v>543.762024</v>
      </c>
      <c r="E870">
        <v>674.85998500000005</v>
      </c>
      <c r="F870">
        <v>674.85998500000005</v>
      </c>
      <c r="G870">
        <v>4977710080</v>
      </c>
    </row>
    <row r="871" spans="1:7" x14ac:dyDescent="0.25">
      <c r="A871" s="2">
        <v>43092</v>
      </c>
      <c r="B871" s="1" t="s">
        <v>2105</v>
      </c>
      <c r="C871">
        <v>763.89502000000005</v>
      </c>
      <c r="D871">
        <v>679.73101799999995</v>
      </c>
      <c r="E871">
        <v>719.387024</v>
      </c>
      <c r="F871">
        <v>719.387024</v>
      </c>
      <c r="G871">
        <v>2480339968</v>
      </c>
    </row>
    <row r="872" spans="1:7" x14ac:dyDescent="0.25">
      <c r="A872" s="2">
        <v>43093</v>
      </c>
      <c r="B872" s="1" t="s">
        <v>2106</v>
      </c>
      <c r="C872">
        <v>721.76898200000005</v>
      </c>
      <c r="D872">
        <v>614.92199700000003</v>
      </c>
      <c r="E872">
        <v>694.14801</v>
      </c>
      <c r="F872">
        <v>694.14801</v>
      </c>
      <c r="G872">
        <v>2300549888</v>
      </c>
    </row>
    <row r="873" spans="1:7" x14ac:dyDescent="0.25">
      <c r="A873" s="2">
        <v>43094</v>
      </c>
      <c r="B873" s="1" t="s">
        <v>2107</v>
      </c>
      <c r="C873">
        <v>782.52099599999997</v>
      </c>
      <c r="D873">
        <v>698.86999500000002</v>
      </c>
      <c r="E873">
        <v>765.83398399999999</v>
      </c>
      <c r="F873">
        <v>765.83398399999999</v>
      </c>
      <c r="G873">
        <v>2491760128</v>
      </c>
    </row>
    <row r="874" spans="1:7" x14ac:dyDescent="0.25">
      <c r="A874" s="2">
        <v>43095</v>
      </c>
      <c r="B874" s="1" t="s">
        <v>2108</v>
      </c>
      <c r="C874">
        <v>786.78997800000002</v>
      </c>
      <c r="D874">
        <v>760.93499799999995</v>
      </c>
      <c r="E874">
        <v>773.83599900000002</v>
      </c>
      <c r="F874">
        <v>773.83599900000002</v>
      </c>
      <c r="G874">
        <v>2201159936</v>
      </c>
    </row>
    <row r="875" spans="1:7" x14ac:dyDescent="0.25">
      <c r="A875" s="2">
        <v>43096</v>
      </c>
      <c r="B875" s="1" t="s">
        <v>2109</v>
      </c>
      <c r="C875">
        <v>789.25299099999995</v>
      </c>
      <c r="D875">
        <v>738.41302499999995</v>
      </c>
      <c r="E875">
        <v>762.84198000000004</v>
      </c>
      <c r="F875">
        <v>762.84198000000004</v>
      </c>
      <c r="G875">
        <v>2100029952</v>
      </c>
    </row>
    <row r="876" spans="1:7" x14ac:dyDescent="0.25">
      <c r="A876" s="2">
        <v>43097</v>
      </c>
      <c r="B876" s="1" t="s">
        <v>2110</v>
      </c>
      <c r="C876">
        <v>763.31897000000004</v>
      </c>
      <c r="D876">
        <v>701.18701199999998</v>
      </c>
      <c r="E876">
        <v>737.02301</v>
      </c>
      <c r="F876">
        <v>737.02301</v>
      </c>
      <c r="G876">
        <v>2389149952</v>
      </c>
    </row>
    <row r="877" spans="1:7" x14ac:dyDescent="0.25">
      <c r="A877" s="2">
        <v>43098</v>
      </c>
      <c r="B877" s="1" t="s">
        <v>2111</v>
      </c>
      <c r="C877">
        <v>770.11700399999995</v>
      </c>
      <c r="D877">
        <v>729.60797100000002</v>
      </c>
      <c r="E877">
        <v>753.59198000000004</v>
      </c>
      <c r="F877">
        <v>753.59198000000004</v>
      </c>
      <c r="G877">
        <v>2648969984</v>
      </c>
    </row>
    <row r="878" spans="1:7" x14ac:dyDescent="0.25">
      <c r="A878" s="2">
        <v>43099</v>
      </c>
      <c r="B878" s="1" t="s">
        <v>2112</v>
      </c>
      <c r="C878">
        <v>753.81500200000005</v>
      </c>
      <c r="D878">
        <v>685.23101799999995</v>
      </c>
      <c r="E878">
        <v>717.25701900000001</v>
      </c>
      <c r="F878">
        <v>717.25701900000001</v>
      </c>
      <c r="G878">
        <v>3187780096</v>
      </c>
    </row>
    <row r="879" spans="1:7" x14ac:dyDescent="0.25">
      <c r="A879" s="2">
        <v>43100</v>
      </c>
      <c r="B879" s="1" t="s">
        <v>2113</v>
      </c>
      <c r="C879">
        <v>760.34802200000001</v>
      </c>
      <c r="D879">
        <v>710.11901899999998</v>
      </c>
      <c r="E879">
        <v>756.73297100000002</v>
      </c>
      <c r="F879">
        <v>756.73297100000002</v>
      </c>
      <c r="G879">
        <v>2554269952</v>
      </c>
    </row>
    <row r="880" spans="1:7" x14ac:dyDescent="0.25">
      <c r="A880" s="2">
        <v>43101</v>
      </c>
      <c r="B880" s="1" t="s">
        <v>2114</v>
      </c>
      <c r="C880">
        <v>782.53002900000001</v>
      </c>
      <c r="D880">
        <v>742.00402799999995</v>
      </c>
      <c r="E880">
        <v>772.64099099999999</v>
      </c>
      <c r="F880">
        <v>772.64099099999999</v>
      </c>
      <c r="G880">
        <v>2595760128</v>
      </c>
    </row>
    <row r="881" spans="1:7" x14ac:dyDescent="0.25">
      <c r="A881" s="2">
        <v>43102</v>
      </c>
      <c r="B881" s="1" t="s">
        <v>2115</v>
      </c>
      <c r="C881">
        <v>914.830017</v>
      </c>
      <c r="D881">
        <v>772.34600799999998</v>
      </c>
      <c r="E881">
        <v>884.44397000000004</v>
      </c>
      <c r="F881">
        <v>884.44397000000004</v>
      </c>
      <c r="G881">
        <v>5783349760</v>
      </c>
    </row>
    <row r="882" spans="1:7" x14ac:dyDescent="0.25">
      <c r="A882" s="2">
        <v>43103</v>
      </c>
      <c r="B882" s="1" t="s">
        <v>2116</v>
      </c>
      <c r="C882">
        <v>974.47100799999998</v>
      </c>
      <c r="D882">
        <v>868.45098900000005</v>
      </c>
      <c r="E882">
        <v>962.71997099999999</v>
      </c>
      <c r="F882">
        <v>962.71997099999999</v>
      </c>
      <c r="G882">
        <v>5093159936</v>
      </c>
    </row>
    <row r="883" spans="1:7" x14ac:dyDescent="0.25">
      <c r="A883" s="2">
        <v>43104</v>
      </c>
      <c r="B883" s="1" t="s">
        <v>2117</v>
      </c>
      <c r="C883">
        <v>1045.079956</v>
      </c>
      <c r="D883">
        <v>946.08599900000002</v>
      </c>
      <c r="E883">
        <v>980.92199700000003</v>
      </c>
      <c r="F883">
        <v>980.92199700000003</v>
      </c>
      <c r="G883">
        <v>6502859776</v>
      </c>
    </row>
    <row r="884" spans="1:7" x14ac:dyDescent="0.25">
      <c r="A884" s="2">
        <v>43105</v>
      </c>
      <c r="B884" s="1" t="s">
        <v>2118</v>
      </c>
      <c r="C884">
        <v>1075.3900149999999</v>
      </c>
      <c r="D884">
        <v>956.32501200000002</v>
      </c>
      <c r="E884">
        <v>997.71997099999999</v>
      </c>
      <c r="F884">
        <v>997.71997099999999</v>
      </c>
      <c r="G884">
        <v>6683149824</v>
      </c>
    </row>
    <row r="885" spans="1:7" x14ac:dyDescent="0.25">
      <c r="A885" s="2">
        <v>43106</v>
      </c>
      <c r="B885" s="1" t="s">
        <v>2119</v>
      </c>
      <c r="C885">
        <v>1060.709961</v>
      </c>
      <c r="D885">
        <v>994.62200900000005</v>
      </c>
      <c r="E885">
        <v>1041.6800539999999</v>
      </c>
      <c r="F885">
        <v>1041.6800539999999</v>
      </c>
      <c r="G885">
        <v>4662219776</v>
      </c>
    </row>
    <row r="886" spans="1:7" x14ac:dyDescent="0.25">
      <c r="A886" s="2">
        <v>43107</v>
      </c>
      <c r="B886" s="1" t="s">
        <v>2120</v>
      </c>
      <c r="C886">
        <v>1153.170044</v>
      </c>
      <c r="D886">
        <v>1043.01001</v>
      </c>
      <c r="E886">
        <v>1153.170044</v>
      </c>
      <c r="F886">
        <v>1153.170044</v>
      </c>
      <c r="G886">
        <v>5569880064</v>
      </c>
    </row>
    <row r="887" spans="1:7" x14ac:dyDescent="0.25">
      <c r="A887" s="2">
        <v>43108</v>
      </c>
      <c r="B887" s="1" t="s">
        <v>2121</v>
      </c>
      <c r="C887">
        <v>1266.9300539999999</v>
      </c>
      <c r="D887">
        <v>1016.049988</v>
      </c>
      <c r="E887">
        <v>1148.530029</v>
      </c>
      <c r="F887">
        <v>1148.530029</v>
      </c>
      <c r="G887">
        <v>8450970112</v>
      </c>
    </row>
    <row r="888" spans="1:7" x14ac:dyDescent="0.25">
      <c r="A888" s="2">
        <v>43109</v>
      </c>
      <c r="B888" s="1" t="s">
        <v>2122</v>
      </c>
      <c r="C888">
        <v>1320.9799800000001</v>
      </c>
      <c r="D888">
        <v>1145.48999</v>
      </c>
      <c r="E888">
        <v>1299.73999</v>
      </c>
      <c r="F888">
        <v>1299.73999</v>
      </c>
      <c r="G888">
        <v>7965459968</v>
      </c>
    </row>
    <row r="889" spans="1:7" x14ac:dyDescent="0.25">
      <c r="A889" s="2">
        <v>43110</v>
      </c>
      <c r="B889" s="1" t="s">
        <v>2123</v>
      </c>
      <c r="C889">
        <v>1417.380005</v>
      </c>
      <c r="D889">
        <v>1226.599976</v>
      </c>
      <c r="E889">
        <v>1255.8199460000001</v>
      </c>
      <c r="F889">
        <v>1255.8199460000001</v>
      </c>
      <c r="G889">
        <v>9214950400</v>
      </c>
    </row>
    <row r="890" spans="1:7" x14ac:dyDescent="0.25">
      <c r="A890" s="2">
        <v>43111</v>
      </c>
      <c r="B890" s="1" t="s">
        <v>2124</v>
      </c>
      <c r="C890">
        <v>1337.3000489999999</v>
      </c>
      <c r="D890">
        <v>1135.170044</v>
      </c>
      <c r="E890">
        <v>1154.9300539999999</v>
      </c>
      <c r="F890">
        <v>1154.9300539999999</v>
      </c>
      <c r="G890">
        <v>7235899904</v>
      </c>
    </row>
    <row r="891" spans="1:7" x14ac:dyDescent="0.25">
      <c r="A891" s="2">
        <v>43112</v>
      </c>
      <c r="B891" s="1" t="s">
        <v>2125</v>
      </c>
      <c r="C891">
        <v>1296.040039</v>
      </c>
      <c r="D891">
        <v>1120.089966</v>
      </c>
      <c r="E891">
        <v>1273.1999510000001</v>
      </c>
      <c r="F891">
        <v>1273.1999510000001</v>
      </c>
      <c r="G891">
        <v>5222300160</v>
      </c>
    </row>
    <row r="892" spans="1:7" x14ac:dyDescent="0.25">
      <c r="A892" s="2">
        <v>43113</v>
      </c>
      <c r="B892" s="1" t="s">
        <v>2126</v>
      </c>
      <c r="C892">
        <v>1432.880005</v>
      </c>
      <c r="D892">
        <v>1270.469971</v>
      </c>
      <c r="E892">
        <v>1396.420044</v>
      </c>
      <c r="F892">
        <v>1396.420044</v>
      </c>
      <c r="G892">
        <v>5746760192</v>
      </c>
    </row>
    <row r="893" spans="1:7" x14ac:dyDescent="0.25">
      <c r="A893" s="2">
        <v>43114</v>
      </c>
      <c r="B893" s="1" t="s">
        <v>2127</v>
      </c>
      <c r="C893">
        <v>1400.5600589999999</v>
      </c>
      <c r="D893">
        <v>1286.209961</v>
      </c>
      <c r="E893">
        <v>1366.7700199999999</v>
      </c>
      <c r="F893">
        <v>1366.7700199999999</v>
      </c>
      <c r="G893">
        <v>4841630208</v>
      </c>
    </row>
    <row r="894" spans="1:7" x14ac:dyDescent="0.25">
      <c r="A894" s="2">
        <v>43115</v>
      </c>
      <c r="B894" s="1" t="s">
        <v>2128</v>
      </c>
      <c r="C894">
        <v>1390.589966</v>
      </c>
      <c r="D894">
        <v>1290.599976</v>
      </c>
      <c r="E894">
        <v>1291.920044</v>
      </c>
      <c r="F894">
        <v>1291.920044</v>
      </c>
      <c r="G894">
        <v>4781100032</v>
      </c>
    </row>
    <row r="895" spans="1:7" x14ac:dyDescent="0.25">
      <c r="A895" s="2">
        <v>43116</v>
      </c>
      <c r="B895" s="1" t="s">
        <v>2129</v>
      </c>
      <c r="C895">
        <v>1292.630005</v>
      </c>
      <c r="D895">
        <v>875.544983</v>
      </c>
      <c r="E895">
        <v>1053.6899410000001</v>
      </c>
      <c r="F895">
        <v>1053.6899410000001</v>
      </c>
      <c r="G895">
        <v>8405139968</v>
      </c>
    </row>
    <row r="896" spans="1:7" x14ac:dyDescent="0.25">
      <c r="A896" s="2">
        <v>43117</v>
      </c>
      <c r="B896" s="1" t="s">
        <v>2130</v>
      </c>
      <c r="C896">
        <v>1090.2299800000001</v>
      </c>
      <c r="D896">
        <v>780.92199700000003</v>
      </c>
      <c r="E896">
        <v>1014.25</v>
      </c>
      <c r="F896">
        <v>1014.25</v>
      </c>
      <c r="G896">
        <v>8545160192</v>
      </c>
    </row>
    <row r="897" spans="1:7" x14ac:dyDescent="0.25">
      <c r="A897" s="2">
        <v>43118</v>
      </c>
      <c r="B897" s="1" t="s">
        <v>2131</v>
      </c>
      <c r="C897">
        <v>1100.3100589999999</v>
      </c>
      <c r="D897">
        <v>967.75897199999997</v>
      </c>
      <c r="E897">
        <v>1036.280029</v>
      </c>
      <c r="F897">
        <v>1036.280029</v>
      </c>
      <c r="G897">
        <v>5938319872</v>
      </c>
    </row>
    <row r="898" spans="1:7" x14ac:dyDescent="0.25">
      <c r="A898" s="2">
        <v>43119</v>
      </c>
      <c r="B898" s="1" t="s">
        <v>2132</v>
      </c>
      <c r="C898">
        <v>1093.219971</v>
      </c>
      <c r="D898">
        <v>1003.710022</v>
      </c>
      <c r="E898">
        <v>1039.099976</v>
      </c>
      <c r="F898">
        <v>1039.099976</v>
      </c>
      <c r="G898">
        <v>4084450048</v>
      </c>
    </row>
    <row r="899" spans="1:7" x14ac:dyDescent="0.25">
      <c r="A899" s="2">
        <v>43120</v>
      </c>
      <c r="B899" s="1" t="s">
        <v>2133</v>
      </c>
      <c r="C899">
        <v>1167.1099850000001</v>
      </c>
      <c r="D899">
        <v>1044.9499510000001</v>
      </c>
      <c r="E899">
        <v>1155.150024</v>
      </c>
      <c r="F899">
        <v>1155.150024</v>
      </c>
      <c r="G899">
        <v>3975190016</v>
      </c>
    </row>
    <row r="900" spans="1:7" x14ac:dyDescent="0.25">
      <c r="A900" s="2">
        <v>43121</v>
      </c>
      <c r="B900" s="1" t="s">
        <v>2134</v>
      </c>
      <c r="C900">
        <v>1155.6800539999999</v>
      </c>
      <c r="D900">
        <v>1021.5</v>
      </c>
      <c r="E900">
        <v>1049.579956</v>
      </c>
      <c r="F900">
        <v>1049.579956</v>
      </c>
      <c r="G900">
        <v>3378089984</v>
      </c>
    </row>
    <row r="901" spans="1:7" x14ac:dyDescent="0.25">
      <c r="A901" s="2">
        <v>43122</v>
      </c>
      <c r="B901" s="1" t="s">
        <v>2135</v>
      </c>
      <c r="C901">
        <v>1089.099976</v>
      </c>
      <c r="D901">
        <v>930.74102800000003</v>
      </c>
      <c r="E901">
        <v>1003.26001</v>
      </c>
      <c r="F901">
        <v>1003.26001</v>
      </c>
      <c r="G901">
        <v>3810099968</v>
      </c>
    </row>
    <row r="902" spans="1:7" x14ac:dyDescent="0.25">
      <c r="A902" s="2">
        <v>43123</v>
      </c>
      <c r="B902" s="1" t="s">
        <v>2136</v>
      </c>
      <c r="C902">
        <v>1023.22998</v>
      </c>
      <c r="D902">
        <v>920.53997800000002</v>
      </c>
      <c r="E902">
        <v>986.22900400000003</v>
      </c>
      <c r="F902">
        <v>986.22900400000003</v>
      </c>
      <c r="G902">
        <v>3556699904</v>
      </c>
    </row>
    <row r="903" spans="1:7" x14ac:dyDescent="0.25">
      <c r="A903" s="2">
        <v>43124</v>
      </c>
      <c r="B903" s="1" t="s">
        <v>2137</v>
      </c>
      <c r="C903">
        <v>1062.4399410000001</v>
      </c>
      <c r="D903">
        <v>965.80798300000004</v>
      </c>
      <c r="E903">
        <v>1058.780029</v>
      </c>
      <c r="F903">
        <v>1058.780029</v>
      </c>
      <c r="G903">
        <v>3944039936</v>
      </c>
    </row>
    <row r="904" spans="1:7" x14ac:dyDescent="0.25">
      <c r="A904" s="2">
        <v>43125</v>
      </c>
      <c r="B904" s="1" t="s">
        <v>2138</v>
      </c>
      <c r="C904">
        <v>1104.660034</v>
      </c>
      <c r="D904">
        <v>1034.73999</v>
      </c>
      <c r="E904">
        <v>1056.030029</v>
      </c>
      <c r="F904">
        <v>1056.030029</v>
      </c>
      <c r="G904">
        <v>4050190080</v>
      </c>
    </row>
    <row r="905" spans="1:7" x14ac:dyDescent="0.25">
      <c r="A905" s="2">
        <v>43126</v>
      </c>
      <c r="B905" s="1" t="s">
        <v>2139</v>
      </c>
      <c r="C905">
        <v>1080.599976</v>
      </c>
      <c r="D905">
        <v>996.783997</v>
      </c>
      <c r="E905">
        <v>1055.170044</v>
      </c>
      <c r="F905">
        <v>1055.170044</v>
      </c>
      <c r="G905">
        <v>3617690112</v>
      </c>
    </row>
    <row r="906" spans="1:7" x14ac:dyDescent="0.25">
      <c r="A906" s="2">
        <v>43127</v>
      </c>
      <c r="B906" s="1" t="s">
        <v>2140</v>
      </c>
      <c r="C906">
        <v>1121.9799800000001</v>
      </c>
      <c r="D906">
        <v>1042.119995</v>
      </c>
      <c r="E906">
        <v>1107.0699460000001</v>
      </c>
      <c r="F906">
        <v>1107.0699460000001</v>
      </c>
      <c r="G906">
        <v>3002870016</v>
      </c>
    </row>
    <row r="907" spans="1:7" x14ac:dyDescent="0.25">
      <c r="A907" s="2">
        <v>43128</v>
      </c>
      <c r="B907" s="1" t="s">
        <v>2141</v>
      </c>
      <c r="C907">
        <v>1257.7700199999999</v>
      </c>
      <c r="D907">
        <v>1111.780029</v>
      </c>
      <c r="E907">
        <v>1246.01001</v>
      </c>
      <c r="F907">
        <v>1246.01001</v>
      </c>
      <c r="G907">
        <v>5372329984</v>
      </c>
    </row>
    <row r="908" spans="1:7" x14ac:dyDescent="0.25">
      <c r="A908" s="2">
        <v>43129</v>
      </c>
      <c r="B908" s="1" t="s">
        <v>2142</v>
      </c>
      <c r="C908">
        <v>1256.6999510000001</v>
      </c>
      <c r="D908">
        <v>1169.079956</v>
      </c>
      <c r="E908">
        <v>1182.3599850000001</v>
      </c>
      <c r="F908">
        <v>1182.3599850000001</v>
      </c>
      <c r="G908">
        <v>3715079936</v>
      </c>
    </row>
    <row r="909" spans="1:7" x14ac:dyDescent="0.25">
      <c r="A909" s="2">
        <v>43130</v>
      </c>
      <c r="B909" s="1" t="s">
        <v>2143</v>
      </c>
      <c r="C909">
        <v>1184.630005</v>
      </c>
      <c r="D909">
        <v>1058.969971</v>
      </c>
      <c r="E909">
        <v>1071.130005</v>
      </c>
      <c r="F909">
        <v>1071.130005</v>
      </c>
      <c r="G909">
        <v>4107859968</v>
      </c>
    </row>
    <row r="910" spans="1:7" x14ac:dyDescent="0.25">
      <c r="A910" s="2">
        <v>43131</v>
      </c>
      <c r="B910" s="1" t="s">
        <v>2144</v>
      </c>
      <c r="C910">
        <v>1128.660034</v>
      </c>
      <c r="D910">
        <v>1034.5</v>
      </c>
      <c r="E910">
        <v>1118.3100589999999</v>
      </c>
      <c r="F910">
        <v>1118.3100589999999</v>
      </c>
      <c r="G910">
        <v>3757560064</v>
      </c>
    </row>
    <row r="911" spans="1:7" x14ac:dyDescent="0.25">
      <c r="A911" s="2">
        <v>43132</v>
      </c>
      <c r="B911" s="1" t="s">
        <v>2145</v>
      </c>
      <c r="C911">
        <v>1161.349976</v>
      </c>
      <c r="D911">
        <v>984.81897000000004</v>
      </c>
      <c r="E911">
        <v>1036.790039</v>
      </c>
      <c r="F911">
        <v>1036.790039</v>
      </c>
      <c r="G911">
        <v>5261680128</v>
      </c>
    </row>
    <row r="912" spans="1:7" x14ac:dyDescent="0.25">
      <c r="A912" s="2">
        <v>43133</v>
      </c>
      <c r="B912" s="1" t="s">
        <v>2146</v>
      </c>
      <c r="C912">
        <v>1035.7700199999999</v>
      </c>
      <c r="D912">
        <v>757.97997999999995</v>
      </c>
      <c r="E912">
        <v>915.78497300000004</v>
      </c>
      <c r="F912">
        <v>915.78497300000004</v>
      </c>
      <c r="G912">
        <v>6713290240</v>
      </c>
    </row>
    <row r="913" spans="1:7" x14ac:dyDescent="0.25">
      <c r="A913" s="2">
        <v>43134</v>
      </c>
      <c r="B913" s="1" t="s">
        <v>2147</v>
      </c>
      <c r="C913">
        <v>991.942993</v>
      </c>
      <c r="D913">
        <v>847.69000200000005</v>
      </c>
      <c r="E913">
        <v>964.01898200000005</v>
      </c>
      <c r="F913">
        <v>964.01898200000005</v>
      </c>
      <c r="G913">
        <v>3243480064</v>
      </c>
    </row>
    <row r="914" spans="1:7" x14ac:dyDescent="0.25">
      <c r="A914" s="2">
        <v>43135</v>
      </c>
      <c r="B914" s="1" t="s">
        <v>2148</v>
      </c>
      <c r="C914">
        <v>969.03198199999997</v>
      </c>
      <c r="D914">
        <v>805.06402600000001</v>
      </c>
      <c r="E914">
        <v>834.682007</v>
      </c>
      <c r="F914">
        <v>834.682007</v>
      </c>
      <c r="G914">
        <v>2997090048</v>
      </c>
    </row>
    <row r="915" spans="1:7" x14ac:dyDescent="0.25">
      <c r="A915" s="2">
        <v>43136</v>
      </c>
      <c r="B915" s="1" t="s">
        <v>2149</v>
      </c>
      <c r="C915">
        <v>856.64599599999997</v>
      </c>
      <c r="D915">
        <v>644.59899900000005</v>
      </c>
      <c r="E915">
        <v>697.95098900000005</v>
      </c>
      <c r="F915">
        <v>697.95098900000005</v>
      </c>
      <c r="G915">
        <v>4269530112</v>
      </c>
    </row>
    <row r="916" spans="1:7" x14ac:dyDescent="0.25">
      <c r="A916" s="2">
        <v>43137</v>
      </c>
      <c r="B916" s="1" t="s">
        <v>2150</v>
      </c>
      <c r="C916">
        <v>796.43902600000001</v>
      </c>
      <c r="D916">
        <v>574.41900599999997</v>
      </c>
      <c r="E916">
        <v>793.12200900000005</v>
      </c>
      <c r="F916">
        <v>793.12200900000005</v>
      </c>
      <c r="G916">
        <v>6518269952</v>
      </c>
    </row>
    <row r="917" spans="1:7" x14ac:dyDescent="0.25">
      <c r="A917" s="2">
        <v>43138</v>
      </c>
      <c r="B917" s="1" t="s">
        <v>2151</v>
      </c>
      <c r="C917">
        <v>851.20001200000002</v>
      </c>
      <c r="D917">
        <v>723.43298300000004</v>
      </c>
      <c r="E917">
        <v>757.067993</v>
      </c>
      <c r="F917">
        <v>757.067993</v>
      </c>
      <c r="G917">
        <v>3896179968</v>
      </c>
    </row>
    <row r="918" spans="1:7" x14ac:dyDescent="0.25">
      <c r="A918" s="2">
        <v>43139</v>
      </c>
      <c r="B918" s="1" t="s">
        <v>2152</v>
      </c>
      <c r="C918">
        <v>845.08599900000002</v>
      </c>
      <c r="D918">
        <v>755.84301800000003</v>
      </c>
      <c r="E918">
        <v>817.807007</v>
      </c>
      <c r="F918">
        <v>817.807007</v>
      </c>
      <c r="G918">
        <v>3708189952</v>
      </c>
    </row>
    <row r="919" spans="1:7" x14ac:dyDescent="0.25">
      <c r="A919" s="2">
        <v>43140</v>
      </c>
      <c r="B919" s="1" t="s">
        <v>2153</v>
      </c>
      <c r="C919">
        <v>884.00402799999995</v>
      </c>
      <c r="D919">
        <v>788.83398399999999</v>
      </c>
      <c r="E919">
        <v>883.86499000000003</v>
      </c>
      <c r="F919">
        <v>883.86499000000003</v>
      </c>
      <c r="G919">
        <v>2495820032</v>
      </c>
    </row>
    <row r="920" spans="1:7" x14ac:dyDescent="0.25">
      <c r="A920" s="2">
        <v>43141</v>
      </c>
      <c r="B920" s="1" t="s">
        <v>2154</v>
      </c>
      <c r="C920">
        <v>917.40002400000003</v>
      </c>
      <c r="D920">
        <v>825.57702600000005</v>
      </c>
      <c r="E920">
        <v>860.41497800000002</v>
      </c>
      <c r="F920">
        <v>860.41497800000002</v>
      </c>
      <c r="G920">
        <v>2930530048</v>
      </c>
    </row>
    <row r="921" spans="1:7" x14ac:dyDescent="0.25">
      <c r="A921" s="2">
        <v>43142</v>
      </c>
      <c r="B921" s="1" t="s">
        <v>2155</v>
      </c>
      <c r="C921">
        <v>859.28802499999995</v>
      </c>
      <c r="D921">
        <v>788.22198500000002</v>
      </c>
      <c r="E921">
        <v>814.65997300000004</v>
      </c>
      <c r="F921">
        <v>814.65997300000004</v>
      </c>
      <c r="G921">
        <v>2486650112</v>
      </c>
    </row>
    <row r="922" spans="1:7" x14ac:dyDescent="0.25">
      <c r="A922" s="2">
        <v>43143</v>
      </c>
      <c r="B922" s="1" t="s">
        <v>2156</v>
      </c>
      <c r="C922">
        <v>875.93701199999998</v>
      </c>
      <c r="D922">
        <v>817.50799600000005</v>
      </c>
      <c r="E922">
        <v>868.70696999999996</v>
      </c>
      <c r="F922">
        <v>868.70696999999996</v>
      </c>
      <c r="G922">
        <v>2243450112</v>
      </c>
    </row>
    <row r="923" spans="1:7" x14ac:dyDescent="0.25">
      <c r="A923" s="2">
        <v>43144</v>
      </c>
      <c r="B923" s="1" t="s">
        <v>2157</v>
      </c>
      <c r="C923">
        <v>870.70898399999999</v>
      </c>
      <c r="D923">
        <v>828.83697500000005</v>
      </c>
      <c r="E923">
        <v>845.25799600000005</v>
      </c>
      <c r="F923">
        <v>845.25799600000005</v>
      </c>
      <c r="G923">
        <v>2081170048</v>
      </c>
    </row>
    <row r="924" spans="1:7" x14ac:dyDescent="0.25">
      <c r="A924" s="2">
        <v>43145</v>
      </c>
      <c r="B924" s="1" t="s">
        <v>2158</v>
      </c>
      <c r="C924">
        <v>926.42901600000005</v>
      </c>
      <c r="D924">
        <v>844.27899200000002</v>
      </c>
      <c r="E924">
        <v>923.56097399999999</v>
      </c>
      <c r="F924">
        <v>923.56097399999999</v>
      </c>
      <c r="G924">
        <v>2818370048</v>
      </c>
    </row>
    <row r="925" spans="1:7" x14ac:dyDescent="0.25">
      <c r="A925" s="2">
        <v>43146</v>
      </c>
      <c r="B925" s="1" t="s">
        <v>2159</v>
      </c>
      <c r="C925">
        <v>951.94799799999998</v>
      </c>
      <c r="D925">
        <v>911.11102300000005</v>
      </c>
      <c r="E925">
        <v>936.97601299999997</v>
      </c>
      <c r="F925">
        <v>936.97601299999997</v>
      </c>
      <c r="G925">
        <v>2900100096</v>
      </c>
    </row>
    <row r="926" spans="1:7" x14ac:dyDescent="0.25">
      <c r="A926" s="2">
        <v>43147</v>
      </c>
      <c r="B926" s="1" t="s">
        <v>2160</v>
      </c>
      <c r="C926">
        <v>950.00500499999998</v>
      </c>
      <c r="D926">
        <v>917.84802200000001</v>
      </c>
      <c r="E926">
        <v>944.21002199999998</v>
      </c>
      <c r="F926">
        <v>944.21002199999998</v>
      </c>
      <c r="G926">
        <v>2369449984</v>
      </c>
    </row>
    <row r="927" spans="1:7" x14ac:dyDescent="0.25">
      <c r="A927" s="2">
        <v>43148</v>
      </c>
      <c r="B927" s="1" t="s">
        <v>2161</v>
      </c>
      <c r="C927">
        <v>976.59497099999999</v>
      </c>
      <c r="D927">
        <v>940.75402799999995</v>
      </c>
      <c r="E927">
        <v>974.11499000000003</v>
      </c>
      <c r="F927">
        <v>974.11499000000003</v>
      </c>
      <c r="G927">
        <v>2525720064</v>
      </c>
    </row>
    <row r="928" spans="1:7" x14ac:dyDescent="0.25">
      <c r="A928" s="2">
        <v>43149</v>
      </c>
      <c r="B928" s="1" t="s">
        <v>2162</v>
      </c>
      <c r="C928">
        <v>982.93298300000004</v>
      </c>
      <c r="D928">
        <v>915.44500700000003</v>
      </c>
      <c r="E928">
        <v>923.921021</v>
      </c>
      <c r="F928">
        <v>923.921021</v>
      </c>
      <c r="G928">
        <v>2567290112</v>
      </c>
    </row>
    <row r="929" spans="1:7" x14ac:dyDescent="0.25">
      <c r="A929" s="2">
        <v>43150</v>
      </c>
      <c r="B929" s="1" t="s">
        <v>2163</v>
      </c>
      <c r="C929">
        <v>957.77697799999999</v>
      </c>
      <c r="D929">
        <v>921.55401600000005</v>
      </c>
      <c r="E929">
        <v>943.86499000000003</v>
      </c>
      <c r="F929">
        <v>943.86499000000003</v>
      </c>
      <c r="G929">
        <v>2169019904</v>
      </c>
    </row>
    <row r="930" spans="1:7" x14ac:dyDescent="0.25">
      <c r="A930" s="2">
        <v>43151</v>
      </c>
      <c r="B930" s="1" t="s">
        <v>2164</v>
      </c>
      <c r="C930">
        <v>965.26501499999995</v>
      </c>
      <c r="D930">
        <v>892.953979</v>
      </c>
      <c r="E930">
        <v>895.37097200000005</v>
      </c>
      <c r="F930">
        <v>895.37097200000005</v>
      </c>
      <c r="G930">
        <v>2545260032</v>
      </c>
    </row>
    <row r="931" spans="1:7" x14ac:dyDescent="0.25">
      <c r="A931" s="2">
        <v>43152</v>
      </c>
      <c r="B931" s="1" t="s">
        <v>2165</v>
      </c>
      <c r="C931">
        <v>912.375</v>
      </c>
      <c r="D931">
        <v>830.56298800000002</v>
      </c>
      <c r="E931">
        <v>849.97100799999998</v>
      </c>
      <c r="F931">
        <v>849.97100799999998</v>
      </c>
      <c r="G931">
        <v>2531729920</v>
      </c>
    </row>
    <row r="932" spans="1:7" x14ac:dyDescent="0.25">
      <c r="A932" s="2">
        <v>43153</v>
      </c>
      <c r="B932" s="1" t="s">
        <v>2166</v>
      </c>
      <c r="C932">
        <v>875.92602499999998</v>
      </c>
      <c r="D932">
        <v>802.66803000000004</v>
      </c>
      <c r="E932">
        <v>812.84497099999999</v>
      </c>
      <c r="F932">
        <v>812.84497099999999</v>
      </c>
      <c r="G932">
        <v>2150370048</v>
      </c>
    </row>
    <row r="933" spans="1:7" x14ac:dyDescent="0.25">
      <c r="A933" s="2">
        <v>43154</v>
      </c>
      <c r="B933" s="1" t="s">
        <v>2167</v>
      </c>
      <c r="C933">
        <v>886.317993</v>
      </c>
      <c r="D933">
        <v>794.79101600000001</v>
      </c>
      <c r="E933">
        <v>864.18902600000001</v>
      </c>
      <c r="F933">
        <v>864.18902600000001</v>
      </c>
      <c r="G933">
        <v>2334820096</v>
      </c>
    </row>
    <row r="934" spans="1:7" x14ac:dyDescent="0.25">
      <c r="A934" s="2">
        <v>43155</v>
      </c>
      <c r="B934" s="1" t="s">
        <v>2168</v>
      </c>
      <c r="C934">
        <v>879.53100600000005</v>
      </c>
      <c r="D934">
        <v>818.54998799999998</v>
      </c>
      <c r="E934">
        <v>840.51501499999995</v>
      </c>
      <c r="F934">
        <v>840.51501499999995</v>
      </c>
      <c r="G934">
        <v>1926579968</v>
      </c>
    </row>
    <row r="935" spans="1:7" x14ac:dyDescent="0.25">
      <c r="A935" s="2">
        <v>43156</v>
      </c>
      <c r="B935" s="1" t="s">
        <v>2169</v>
      </c>
      <c r="C935">
        <v>853.14599599999997</v>
      </c>
      <c r="D935">
        <v>822.38098100000002</v>
      </c>
      <c r="E935">
        <v>844.80999799999995</v>
      </c>
      <c r="F935">
        <v>844.80999799999995</v>
      </c>
      <c r="G935">
        <v>1646960000</v>
      </c>
    </row>
    <row r="936" spans="1:7" x14ac:dyDescent="0.25">
      <c r="A936" s="2">
        <v>43157</v>
      </c>
      <c r="B936" s="1" t="s">
        <v>2170</v>
      </c>
      <c r="C936">
        <v>880.39202899999998</v>
      </c>
      <c r="D936">
        <v>842.31897000000004</v>
      </c>
      <c r="E936">
        <v>869.31500200000005</v>
      </c>
      <c r="F936">
        <v>869.31500200000005</v>
      </c>
      <c r="G936">
        <v>2044480000</v>
      </c>
    </row>
    <row r="937" spans="1:7" x14ac:dyDescent="0.25">
      <c r="A937" s="2">
        <v>43158</v>
      </c>
      <c r="B937" s="1" t="s">
        <v>2171</v>
      </c>
      <c r="C937">
        <v>896.25897199999997</v>
      </c>
      <c r="D937">
        <v>867.09698500000002</v>
      </c>
      <c r="E937">
        <v>878.26501499999995</v>
      </c>
      <c r="F937">
        <v>878.26501499999995</v>
      </c>
      <c r="G937">
        <v>2053980032</v>
      </c>
    </row>
    <row r="938" spans="1:7" x14ac:dyDescent="0.25">
      <c r="A938" s="2">
        <v>43159</v>
      </c>
      <c r="B938" s="1" t="s">
        <v>2172</v>
      </c>
      <c r="C938">
        <v>890.10797100000002</v>
      </c>
      <c r="D938">
        <v>855.12402299999997</v>
      </c>
      <c r="E938">
        <v>855.19897500000002</v>
      </c>
      <c r="F938">
        <v>855.19897500000002</v>
      </c>
      <c r="G938">
        <v>1963980032</v>
      </c>
    </row>
    <row r="939" spans="1:7" x14ac:dyDescent="0.25">
      <c r="A939" s="2">
        <v>43160</v>
      </c>
      <c r="B939" s="1" t="s">
        <v>2173</v>
      </c>
      <c r="C939">
        <v>880.30200200000002</v>
      </c>
      <c r="D939">
        <v>851.919983</v>
      </c>
      <c r="E939">
        <v>872.20001200000002</v>
      </c>
      <c r="F939">
        <v>872.20001200000002</v>
      </c>
      <c r="G939">
        <v>1868519936</v>
      </c>
    </row>
    <row r="940" spans="1:7" x14ac:dyDescent="0.25">
      <c r="A940" s="2">
        <v>43161</v>
      </c>
      <c r="B940" s="1" t="s">
        <v>2174</v>
      </c>
      <c r="C940">
        <v>876.37799099999995</v>
      </c>
      <c r="D940">
        <v>852.42199700000003</v>
      </c>
      <c r="E940">
        <v>856.853027</v>
      </c>
      <c r="F940">
        <v>856.853027</v>
      </c>
      <c r="G940">
        <v>1894419968</v>
      </c>
    </row>
    <row r="941" spans="1:7" x14ac:dyDescent="0.25">
      <c r="A941" s="2">
        <v>43162</v>
      </c>
      <c r="B941" s="1" t="s">
        <v>2175</v>
      </c>
      <c r="C941">
        <v>868.453979</v>
      </c>
      <c r="D941">
        <v>855.20696999999996</v>
      </c>
      <c r="E941">
        <v>857.22497599999997</v>
      </c>
      <c r="F941">
        <v>857.22497599999997</v>
      </c>
      <c r="G941">
        <v>1699369984</v>
      </c>
    </row>
    <row r="942" spans="1:7" x14ac:dyDescent="0.25">
      <c r="A942" s="2">
        <v>43163</v>
      </c>
      <c r="B942" s="1" t="s">
        <v>2176</v>
      </c>
      <c r="C942">
        <v>867.95001200000002</v>
      </c>
      <c r="D942">
        <v>840.28002900000001</v>
      </c>
      <c r="E942">
        <v>866.67797900000005</v>
      </c>
      <c r="F942">
        <v>866.67797900000005</v>
      </c>
      <c r="G942">
        <v>1697939968</v>
      </c>
    </row>
    <row r="943" spans="1:7" x14ac:dyDescent="0.25">
      <c r="A943" s="2">
        <v>43164</v>
      </c>
      <c r="B943" s="1" t="s">
        <v>2177</v>
      </c>
      <c r="C943">
        <v>869.919983</v>
      </c>
      <c r="D943">
        <v>853.52002000000005</v>
      </c>
      <c r="E943">
        <v>853.68402100000003</v>
      </c>
      <c r="F943">
        <v>853.68402100000003</v>
      </c>
      <c r="G943">
        <v>1898489984</v>
      </c>
    </row>
    <row r="944" spans="1:7" x14ac:dyDescent="0.25">
      <c r="A944" s="2">
        <v>43165</v>
      </c>
      <c r="B944" s="1" t="s">
        <v>2178</v>
      </c>
      <c r="C944">
        <v>853.81701699999996</v>
      </c>
      <c r="D944">
        <v>809.93102999999996</v>
      </c>
      <c r="E944">
        <v>816.95098900000005</v>
      </c>
      <c r="F944">
        <v>816.95098900000005</v>
      </c>
      <c r="G944">
        <v>1943069952</v>
      </c>
    </row>
    <row r="945" spans="1:7" x14ac:dyDescent="0.25">
      <c r="A945" s="2">
        <v>43166</v>
      </c>
      <c r="B945" s="1" t="s">
        <v>2179</v>
      </c>
      <c r="C945">
        <v>825.60699499999998</v>
      </c>
      <c r="D945">
        <v>726.54699700000003</v>
      </c>
      <c r="E945">
        <v>752.83099400000003</v>
      </c>
      <c r="F945">
        <v>752.83099400000003</v>
      </c>
      <c r="G945">
        <v>2175419904</v>
      </c>
    </row>
    <row r="946" spans="1:7" x14ac:dyDescent="0.25">
      <c r="A946" s="2">
        <v>43167</v>
      </c>
      <c r="B946" s="1" t="s">
        <v>2180</v>
      </c>
      <c r="C946">
        <v>773.76702899999998</v>
      </c>
      <c r="D946">
        <v>696.16900599999997</v>
      </c>
      <c r="E946">
        <v>704.59600799999998</v>
      </c>
      <c r="F946">
        <v>704.59600799999998</v>
      </c>
      <c r="G946">
        <v>1891640064</v>
      </c>
    </row>
    <row r="947" spans="1:7" x14ac:dyDescent="0.25">
      <c r="A947" s="2">
        <v>43168</v>
      </c>
      <c r="B947" s="1" t="s">
        <v>2181</v>
      </c>
      <c r="C947">
        <v>729.15600600000005</v>
      </c>
      <c r="D947">
        <v>648.10699499999998</v>
      </c>
      <c r="E947">
        <v>728.91601600000001</v>
      </c>
      <c r="F947">
        <v>728.91601600000001</v>
      </c>
      <c r="G947">
        <v>2233019904</v>
      </c>
    </row>
    <row r="948" spans="1:7" x14ac:dyDescent="0.25">
      <c r="A948" s="2">
        <v>43169</v>
      </c>
      <c r="B948" s="1" t="s">
        <v>2182</v>
      </c>
      <c r="C948">
        <v>748.03100600000005</v>
      </c>
      <c r="D948">
        <v>682.69500700000003</v>
      </c>
      <c r="E948">
        <v>686.89001499999995</v>
      </c>
      <c r="F948">
        <v>686.89001499999995</v>
      </c>
      <c r="G948">
        <v>1532960000</v>
      </c>
    </row>
    <row r="949" spans="1:7" x14ac:dyDescent="0.25">
      <c r="A949" s="2">
        <v>43170</v>
      </c>
      <c r="B949" s="1" t="s">
        <v>2183</v>
      </c>
      <c r="C949">
        <v>735.83099400000003</v>
      </c>
      <c r="D949">
        <v>668.12298599999997</v>
      </c>
      <c r="E949">
        <v>723.33898899999997</v>
      </c>
      <c r="F949">
        <v>723.33898899999997</v>
      </c>
      <c r="G949">
        <v>1562680064</v>
      </c>
    </row>
    <row r="950" spans="1:7" x14ac:dyDescent="0.25">
      <c r="A950" s="2">
        <v>43171</v>
      </c>
      <c r="B950" s="1" t="s">
        <v>2184</v>
      </c>
      <c r="C950">
        <v>742.51397699999995</v>
      </c>
      <c r="D950">
        <v>683.26800500000002</v>
      </c>
      <c r="E950">
        <v>699.83099400000003</v>
      </c>
      <c r="F950">
        <v>699.83099400000003</v>
      </c>
      <c r="G950">
        <v>1764999936</v>
      </c>
    </row>
    <row r="951" spans="1:7" x14ac:dyDescent="0.25">
      <c r="A951" s="2">
        <v>43172</v>
      </c>
      <c r="B951" s="1" t="s">
        <v>2185</v>
      </c>
      <c r="C951">
        <v>713.73498500000005</v>
      </c>
      <c r="D951">
        <v>682.34997599999997</v>
      </c>
      <c r="E951">
        <v>690.82702600000005</v>
      </c>
      <c r="F951">
        <v>690.82702600000005</v>
      </c>
      <c r="G951">
        <v>1425959936</v>
      </c>
    </row>
    <row r="952" spans="1:7" x14ac:dyDescent="0.25">
      <c r="A952" s="2">
        <v>43173</v>
      </c>
      <c r="B952" s="1" t="s">
        <v>2186</v>
      </c>
      <c r="C952">
        <v>702.783997</v>
      </c>
      <c r="D952">
        <v>594.09997599999997</v>
      </c>
      <c r="E952">
        <v>614.29101600000001</v>
      </c>
      <c r="F952">
        <v>614.29101600000001</v>
      </c>
      <c r="G952">
        <v>1810560000</v>
      </c>
    </row>
    <row r="953" spans="1:7" x14ac:dyDescent="0.25">
      <c r="A953" s="2">
        <v>43174</v>
      </c>
      <c r="B953" s="1" t="s">
        <v>2187</v>
      </c>
      <c r="C953">
        <v>620.61602800000003</v>
      </c>
      <c r="D953">
        <v>579.50500499999998</v>
      </c>
      <c r="E953">
        <v>611.30401600000005</v>
      </c>
      <c r="F953">
        <v>611.30401600000005</v>
      </c>
      <c r="G953">
        <v>1770460032</v>
      </c>
    </row>
    <row r="954" spans="1:7" x14ac:dyDescent="0.25">
      <c r="A954" s="2">
        <v>43175</v>
      </c>
      <c r="B954" s="1" t="s">
        <v>2188</v>
      </c>
      <c r="C954">
        <v>623.16803000000004</v>
      </c>
      <c r="D954">
        <v>587.86199999999997</v>
      </c>
      <c r="E954">
        <v>601.66601600000001</v>
      </c>
      <c r="F954">
        <v>601.66601600000001</v>
      </c>
      <c r="G954">
        <v>1417350016</v>
      </c>
    </row>
    <row r="955" spans="1:7" x14ac:dyDescent="0.25">
      <c r="A955" s="2">
        <v>43176</v>
      </c>
      <c r="B955" s="1" t="s">
        <v>2189</v>
      </c>
      <c r="C955">
        <v>609.15100099999995</v>
      </c>
      <c r="D955">
        <v>549.09600799999998</v>
      </c>
      <c r="E955">
        <v>552.77899200000002</v>
      </c>
      <c r="F955">
        <v>552.77899200000002</v>
      </c>
      <c r="G955">
        <v>1267810048</v>
      </c>
    </row>
    <row r="956" spans="1:7" x14ac:dyDescent="0.25">
      <c r="A956" s="2">
        <v>43177</v>
      </c>
      <c r="B956" s="1" t="s">
        <v>2190</v>
      </c>
      <c r="C956">
        <v>551.64001499999995</v>
      </c>
      <c r="D956">
        <v>460.08801299999999</v>
      </c>
      <c r="E956">
        <v>538.64398200000005</v>
      </c>
      <c r="F956">
        <v>538.64398200000005</v>
      </c>
      <c r="G956">
        <v>2685499904</v>
      </c>
    </row>
    <row r="957" spans="1:7" x14ac:dyDescent="0.25">
      <c r="A957" s="2">
        <v>43178</v>
      </c>
      <c r="B957" s="1" t="s">
        <v>2191</v>
      </c>
      <c r="C957">
        <v>558.09997599999997</v>
      </c>
      <c r="D957">
        <v>519.12298599999997</v>
      </c>
      <c r="E957">
        <v>556.72601299999997</v>
      </c>
      <c r="F957">
        <v>556.72601299999997</v>
      </c>
      <c r="G957">
        <v>2046790016</v>
      </c>
    </row>
    <row r="958" spans="1:7" x14ac:dyDescent="0.25">
      <c r="A958" s="2">
        <v>43179</v>
      </c>
      <c r="B958" s="1" t="s">
        <v>2192</v>
      </c>
      <c r="C958">
        <v>567.09002699999996</v>
      </c>
      <c r="D958">
        <v>521.203979</v>
      </c>
      <c r="E958">
        <v>557.17498799999998</v>
      </c>
      <c r="F958">
        <v>557.17498799999998</v>
      </c>
      <c r="G958">
        <v>1833680000</v>
      </c>
    </row>
    <row r="959" spans="1:7" x14ac:dyDescent="0.25">
      <c r="A959" s="2">
        <v>43180</v>
      </c>
      <c r="B959" s="1" t="s">
        <v>2193</v>
      </c>
      <c r="C959">
        <v>589.60699499999998</v>
      </c>
      <c r="D959">
        <v>550.57202099999995</v>
      </c>
      <c r="E959">
        <v>561.73199499999998</v>
      </c>
      <c r="F959">
        <v>561.73199499999998</v>
      </c>
      <c r="G959">
        <v>1781270016</v>
      </c>
    </row>
    <row r="960" spans="1:7" x14ac:dyDescent="0.25">
      <c r="A960" s="2">
        <v>43181</v>
      </c>
      <c r="B960" s="1" t="s">
        <v>2194</v>
      </c>
      <c r="C960">
        <v>577.56597899999997</v>
      </c>
      <c r="D960">
        <v>523.08898899999997</v>
      </c>
      <c r="E960">
        <v>539.70202600000005</v>
      </c>
      <c r="F960">
        <v>539.70202600000005</v>
      </c>
      <c r="G960">
        <v>1523459968</v>
      </c>
    </row>
    <row r="961" spans="1:7" x14ac:dyDescent="0.25">
      <c r="A961" s="2">
        <v>43182</v>
      </c>
      <c r="B961" s="1" t="s">
        <v>2195</v>
      </c>
      <c r="C961">
        <v>540.48699999999997</v>
      </c>
      <c r="D961">
        <v>512.12701400000003</v>
      </c>
      <c r="E961">
        <v>539.61901899999998</v>
      </c>
      <c r="F961">
        <v>539.61901899999998</v>
      </c>
      <c r="G961">
        <v>1596349952</v>
      </c>
    </row>
    <row r="962" spans="1:7" x14ac:dyDescent="0.25">
      <c r="A962" s="2">
        <v>43183</v>
      </c>
      <c r="B962" s="1" t="s">
        <v>2196</v>
      </c>
      <c r="C962">
        <v>545.38201900000001</v>
      </c>
      <c r="D962">
        <v>526.080017</v>
      </c>
      <c r="E962">
        <v>526.43902600000001</v>
      </c>
      <c r="F962">
        <v>526.43902600000001</v>
      </c>
      <c r="G962">
        <v>1300009984</v>
      </c>
    </row>
    <row r="963" spans="1:7" x14ac:dyDescent="0.25">
      <c r="A963" s="2">
        <v>43184</v>
      </c>
      <c r="B963" s="1" t="s">
        <v>2197</v>
      </c>
      <c r="C963">
        <v>535.82098399999995</v>
      </c>
      <c r="D963">
        <v>515.658997</v>
      </c>
      <c r="E963">
        <v>524.28698699999995</v>
      </c>
      <c r="F963">
        <v>524.28698699999995</v>
      </c>
      <c r="G963">
        <v>1151170048</v>
      </c>
    </row>
    <row r="964" spans="1:7" x14ac:dyDescent="0.25">
      <c r="A964" s="2">
        <v>43185</v>
      </c>
      <c r="B964" s="1" t="s">
        <v>2198</v>
      </c>
      <c r="C964">
        <v>526.37902799999995</v>
      </c>
      <c r="D964">
        <v>470.44000199999999</v>
      </c>
      <c r="E964">
        <v>489.95098899999999</v>
      </c>
      <c r="F964">
        <v>489.95098899999999</v>
      </c>
      <c r="G964">
        <v>1638880000</v>
      </c>
    </row>
    <row r="965" spans="1:7" x14ac:dyDescent="0.25">
      <c r="A965" s="2">
        <v>43186</v>
      </c>
      <c r="B965" s="1" t="s">
        <v>2199</v>
      </c>
      <c r="C965">
        <v>491.45901500000002</v>
      </c>
      <c r="D965">
        <v>449.97100799999998</v>
      </c>
      <c r="E965">
        <v>450.11599699999999</v>
      </c>
      <c r="F965">
        <v>450.11599699999999</v>
      </c>
      <c r="G965">
        <v>1617939968</v>
      </c>
    </row>
    <row r="966" spans="1:7" x14ac:dyDescent="0.25">
      <c r="A966" s="2">
        <v>43187</v>
      </c>
      <c r="B966" s="1" t="s">
        <v>2200</v>
      </c>
      <c r="C966">
        <v>466.21099900000002</v>
      </c>
      <c r="D966">
        <v>444.86099200000001</v>
      </c>
      <c r="E966">
        <v>446.27899200000002</v>
      </c>
      <c r="F966">
        <v>446.27899200000002</v>
      </c>
      <c r="G966">
        <v>1514179968</v>
      </c>
    </row>
    <row r="967" spans="1:7" x14ac:dyDescent="0.25">
      <c r="A967" s="2">
        <v>43188</v>
      </c>
      <c r="B967" s="1" t="s">
        <v>2201</v>
      </c>
      <c r="C967">
        <v>450.81298800000002</v>
      </c>
      <c r="D967">
        <v>385.81298800000002</v>
      </c>
      <c r="E967">
        <v>385.96798699999999</v>
      </c>
      <c r="F967">
        <v>385.96798699999999</v>
      </c>
      <c r="G967">
        <v>1970230016</v>
      </c>
    </row>
    <row r="968" spans="1:7" x14ac:dyDescent="0.25">
      <c r="A968" s="2">
        <v>43189</v>
      </c>
      <c r="B968" s="1" t="s">
        <v>2202</v>
      </c>
      <c r="C968">
        <v>409.92898600000001</v>
      </c>
      <c r="D968">
        <v>368.63299599999999</v>
      </c>
      <c r="E968">
        <v>394.64498900000001</v>
      </c>
      <c r="F968">
        <v>394.64498900000001</v>
      </c>
      <c r="G968">
        <v>1878130048</v>
      </c>
    </row>
    <row r="969" spans="1:7" x14ac:dyDescent="0.25">
      <c r="A969" s="2">
        <v>43190</v>
      </c>
      <c r="B969" s="1" t="s">
        <v>2203</v>
      </c>
      <c r="C969">
        <v>418.46798699999999</v>
      </c>
      <c r="D969">
        <v>392.95300300000002</v>
      </c>
      <c r="E969">
        <v>396.45700099999999</v>
      </c>
      <c r="F969">
        <v>396.45700099999999</v>
      </c>
      <c r="G969">
        <v>1323920000</v>
      </c>
    </row>
    <row r="970" spans="1:7" x14ac:dyDescent="0.25">
      <c r="A970" s="2">
        <v>43191</v>
      </c>
      <c r="B970" s="1" t="s">
        <v>2204</v>
      </c>
      <c r="C970">
        <v>400.52801499999998</v>
      </c>
      <c r="D970">
        <v>363.80499300000002</v>
      </c>
      <c r="E970">
        <v>379.60699499999998</v>
      </c>
      <c r="F970">
        <v>379.60699499999998</v>
      </c>
      <c r="G970">
        <v>1256930048</v>
      </c>
    </row>
    <row r="971" spans="1:7" x14ac:dyDescent="0.25">
      <c r="A971" s="2">
        <v>43192</v>
      </c>
      <c r="B971" s="1" t="s">
        <v>2205</v>
      </c>
      <c r="C971">
        <v>395.17099000000002</v>
      </c>
      <c r="D971">
        <v>377.59298699999999</v>
      </c>
      <c r="E971">
        <v>386.42498799999998</v>
      </c>
      <c r="F971">
        <v>386.42498799999998</v>
      </c>
      <c r="G971">
        <v>1102259968</v>
      </c>
    </row>
    <row r="972" spans="1:7" x14ac:dyDescent="0.25">
      <c r="A972" s="2">
        <v>43193</v>
      </c>
      <c r="B972" s="1" t="s">
        <v>2206</v>
      </c>
      <c r="C972">
        <v>418.96798699999999</v>
      </c>
      <c r="D972">
        <v>383.53201300000001</v>
      </c>
      <c r="E972">
        <v>416.89300500000002</v>
      </c>
      <c r="F972">
        <v>416.89300500000002</v>
      </c>
      <c r="G972">
        <v>1363399936</v>
      </c>
    </row>
    <row r="973" spans="1:7" x14ac:dyDescent="0.25">
      <c r="A973" s="2">
        <v>43194</v>
      </c>
      <c r="B973" s="1" t="s">
        <v>2207</v>
      </c>
      <c r="C973">
        <v>417.47198500000002</v>
      </c>
      <c r="D973">
        <v>375.30999800000001</v>
      </c>
      <c r="E973">
        <v>380.54299900000001</v>
      </c>
      <c r="F973">
        <v>380.54299900000001</v>
      </c>
      <c r="G973">
        <v>1287730048</v>
      </c>
    </row>
    <row r="974" spans="1:7" x14ac:dyDescent="0.25">
      <c r="A974" s="2">
        <v>43195</v>
      </c>
      <c r="B974" s="1" t="s">
        <v>2208</v>
      </c>
      <c r="C974">
        <v>387.716003</v>
      </c>
      <c r="D974">
        <v>369.81601000000001</v>
      </c>
      <c r="E974">
        <v>383.23199499999998</v>
      </c>
      <c r="F974">
        <v>383.23199499999998</v>
      </c>
      <c r="G974">
        <v>1210680064</v>
      </c>
    </row>
    <row r="975" spans="1:7" x14ac:dyDescent="0.25">
      <c r="A975" s="2">
        <v>43196</v>
      </c>
      <c r="B975" s="1" t="s">
        <v>2209</v>
      </c>
      <c r="C975">
        <v>385.19500699999998</v>
      </c>
      <c r="D975">
        <v>366.91101099999997</v>
      </c>
      <c r="E975">
        <v>370.28500400000001</v>
      </c>
      <c r="F975">
        <v>370.28500400000001</v>
      </c>
      <c r="G975">
        <v>967105984</v>
      </c>
    </row>
    <row r="976" spans="1:7" x14ac:dyDescent="0.25">
      <c r="A976" s="2">
        <v>43197</v>
      </c>
      <c r="B976" s="1" t="s">
        <v>2210</v>
      </c>
      <c r="C976">
        <v>393.05898999999999</v>
      </c>
      <c r="D976">
        <v>369.93600500000002</v>
      </c>
      <c r="E976">
        <v>385.31399499999998</v>
      </c>
      <c r="F976">
        <v>385.31399499999998</v>
      </c>
      <c r="G976">
        <v>951475008</v>
      </c>
    </row>
    <row r="977" spans="1:7" x14ac:dyDescent="0.25">
      <c r="A977" s="2">
        <v>43198</v>
      </c>
      <c r="B977" s="1" t="s">
        <v>2211</v>
      </c>
      <c r="C977">
        <v>402.58999599999999</v>
      </c>
      <c r="D977">
        <v>385.60199</v>
      </c>
      <c r="E977">
        <v>400.50799599999999</v>
      </c>
      <c r="F977">
        <v>400.50799599999999</v>
      </c>
      <c r="G977">
        <v>948488000</v>
      </c>
    </row>
    <row r="978" spans="1:7" x14ac:dyDescent="0.25">
      <c r="A978" s="2">
        <v>43199</v>
      </c>
      <c r="B978" s="1" t="s">
        <v>2212</v>
      </c>
      <c r="C978">
        <v>429.25100700000002</v>
      </c>
      <c r="D978">
        <v>390.60998499999999</v>
      </c>
      <c r="E978">
        <v>398.52600100000001</v>
      </c>
      <c r="F978">
        <v>398.52600100000001</v>
      </c>
      <c r="G978">
        <v>1478390016</v>
      </c>
    </row>
    <row r="979" spans="1:7" x14ac:dyDescent="0.25">
      <c r="A979" s="2">
        <v>43200</v>
      </c>
      <c r="B979" s="1" t="s">
        <v>2213</v>
      </c>
      <c r="C979">
        <v>415.88799999999998</v>
      </c>
      <c r="D979">
        <v>393.87899800000002</v>
      </c>
      <c r="E979">
        <v>414.24301100000002</v>
      </c>
      <c r="F979">
        <v>414.24301100000002</v>
      </c>
      <c r="G979">
        <v>1196000000</v>
      </c>
    </row>
    <row r="980" spans="1:7" x14ac:dyDescent="0.25">
      <c r="A980" s="2">
        <v>43201</v>
      </c>
      <c r="B980" s="1" t="s">
        <v>2214</v>
      </c>
      <c r="C980">
        <v>430.540009</v>
      </c>
      <c r="D980">
        <v>412.47100799999998</v>
      </c>
      <c r="E980">
        <v>430.540009</v>
      </c>
      <c r="F980">
        <v>430.540009</v>
      </c>
      <c r="G980">
        <v>1439040000</v>
      </c>
    </row>
    <row r="981" spans="1:7" x14ac:dyDescent="0.25">
      <c r="A981" s="2">
        <v>43202</v>
      </c>
      <c r="B981" s="1" t="s">
        <v>2215</v>
      </c>
      <c r="C981">
        <v>493.05801400000001</v>
      </c>
      <c r="D981">
        <v>417.41299400000003</v>
      </c>
      <c r="E981">
        <v>492.94101000000001</v>
      </c>
      <c r="F981">
        <v>492.94101000000001</v>
      </c>
      <c r="G981">
        <v>2519360000</v>
      </c>
    </row>
    <row r="982" spans="1:7" x14ac:dyDescent="0.25">
      <c r="A982" s="2">
        <v>43203</v>
      </c>
      <c r="B982" s="1" t="s">
        <v>2216</v>
      </c>
      <c r="C982">
        <v>526.46997099999999</v>
      </c>
      <c r="D982">
        <v>482.658997</v>
      </c>
      <c r="E982">
        <v>492.73498499999999</v>
      </c>
      <c r="F982">
        <v>492.73498499999999</v>
      </c>
      <c r="G982">
        <v>2419249920</v>
      </c>
    </row>
    <row r="983" spans="1:7" x14ac:dyDescent="0.25">
      <c r="A983" s="2">
        <v>43204</v>
      </c>
      <c r="B983" s="1" t="s">
        <v>2217</v>
      </c>
      <c r="C983">
        <v>512.02398700000003</v>
      </c>
      <c r="D983">
        <v>488.27899200000002</v>
      </c>
      <c r="E983">
        <v>501.47799700000002</v>
      </c>
      <c r="F983">
        <v>501.47799700000002</v>
      </c>
      <c r="G983">
        <v>1519079936</v>
      </c>
    </row>
    <row r="984" spans="1:7" x14ac:dyDescent="0.25">
      <c r="A984" s="2">
        <v>43205</v>
      </c>
      <c r="B984" s="1" t="s">
        <v>2218</v>
      </c>
      <c r="C984">
        <v>531.70202600000005</v>
      </c>
      <c r="D984">
        <v>502.88000499999998</v>
      </c>
      <c r="E984">
        <v>531.70202600000005</v>
      </c>
      <c r="F984">
        <v>531.70202600000005</v>
      </c>
      <c r="G984">
        <v>1726089984</v>
      </c>
    </row>
    <row r="985" spans="1:7" x14ac:dyDescent="0.25">
      <c r="A985" s="2">
        <v>43206</v>
      </c>
      <c r="B985" s="1" t="s">
        <v>2219</v>
      </c>
      <c r="C985">
        <v>534.19702099999995</v>
      </c>
      <c r="D985">
        <v>500.25</v>
      </c>
      <c r="E985">
        <v>511.14700299999998</v>
      </c>
      <c r="F985">
        <v>511.14700299999998</v>
      </c>
      <c r="G985">
        <v>1758979968</v>
      </c>
    </row>
    <row r="986" spans="1:7" x14ac:dyDescent="0.25">
      <c r="A986" s="2">
        <v>43207</v>
      </c>
      <c r="B986" s="1" t="s">
        <v>2220</v>
      </c>
      <c r="C986">
        <v>518.03100600000005</v>
      </c>
      <c r="D986">
        <v>502.56399499999998</v>
      </c>
      <c r="E986">
        <v>502.89401199999998</v>
      </c>
      <c r="F986">
        <v>502.89401199999998</v>
      </c>
      <c r="G986">
        <v>1760359936</v>
      </c>
    </row>
    <row r="987" spans="1:7" x14ac:dyDescent="0.25">
      <c r="A987" s="2">
        <v>43208</v>
      </c>
      <c r="B987" s="1" t="s">
        <v>2221</v>
      </c>
      <c r="C987">
        <v>525.09198000000004</v>
      </c>
      <c r="D987">
        <v>503.04501299999998</v>
      </c>
      <c r="E987">
        <v>524.78900099999998</v>
      </c>
      <c r="F987">
        <v>524.78900099999998</v>
      </c>
      <c r="G987">
        <v>1762940032</v>
      </c>
    </row>
    <row r="988" spans="1:7" x14ac:dyDescent="0.25">
      <c r="A988" s="2">
        <v>43209</v>
      </c>
      <c r="B988" s="1" t="s">
        <v>2222</v>
      </c>
      <c r="C988">
        <v>567.88897699999995</v>
      </c>
      <c r="D988">
        <v>523.262024</v>
      </c>
      <c r="E988">
        <v>567.88897699999995</v>
      </c>
      <c r="F988">
        <v>567.88897699999995</v>
      </c>
      <c r="G988">
        <v>2256869888</v>
      </c>
    </row>
    <row r="989" spans="1:7" x14ac:dyDescent="0.25">
      <c r="A989" s="2">
        <v>43210</v>
      </c>
      <c r="B989" s="1" t="s">
        <v>2223</v>
      </c>
      <c r="C989">
        <v>618.71502699999996</v>
      </c>
      <c r="D989">
        <v>560.28301999999996</v>
      </c>
      <c r="E989">
        <v>615.71801800000003</v>
      </c>
      <c r="F989">
        <v>615.71801800000003</v>
      </c>
      <c r="G989">
        <v>2849469952</v>
      </c>
    </row>
    <row r="990" spans="1:7" x14ac:dyDescent="0.25">
      <c r="A990" s="2">
        <v>43211</v>
      </c>
      <c r="B990" s="1" t="s">
        <v>2224</v>
      </c>
      <c r="C990">
        <v>621.88800000000003</v>
      </c>
      <c r="D990">
        <v>578.54998799999998</v>
      </c>
      <c r="E990">
        <v>605.39502000000005</v>
      </c>
      <c r="F990">
        <v>605.39502000000005</v>
      </c>
      <c r="G990">
        <v>2612460032</v>
      </c>
    </row>
    <row r="991" spans="1:7" x14ac:dyDescent="0.25">
      <c r="A991" s="2">
        <v>43212</v>
      </c>
      <c r="B991" s="1" t="s">
        <v>2225</v>
      </c>
      <c r="C991">
        <v>640.76702899999998</v>
      </c>
      <c r="D991">
        <v>593.86901899999998</v>
      </c>
      <c r="E991">
        <v>621.85998500000005</v>
      </c>
      <c r="F991">
        <v>621.85998500000005</v>
      </c>
      <c r="G991">
        <v>2426269952</v>
      </c>
    </row>
    <row r="992" spans="1:7" x14ac:dyDescent="0.25">
      <c r="A992" s="2">
        <v>43213</v>
      </c>
      <c r="B992" s="1" t="s">
        <v>2226</v>
      </c>
      <c r="C992">
        <v>646.70001200000002</v>
      </c>
      <c r="D992">
        <v>621.03497300000004</v>
      </c>
      <c r="E992">
        <v>642.54797399999995</v>
      </c>
      <c r="F992">
        <v>642.54797399999995</v>
      </c>
      <c r="G992">
        <v>2386830080</v>
      </c>
    </row>
    <row r="993" spans="1:7" x14ac:dyDescent="0.25">
      <c r="A993" s="2">
        <v>43214</v>
      </c>
      <c r="B993" s="1" t="s">
        <v>2227</v>
      </c>
      <c r="C993">
        <v>708.875</v>
      </c>
      <c r="D993">
        <v>643.39801</v>
      </c>
      <c r="E993">
        <v>708.15801999999996</v>
      </c>
      <c r="F993">
        <v>708.15801999999996</v>
      </c>
      <c r="G993">
        <v>3581860096</v>
      </c>
    </row>
    <row r="994" spans="1:7" x14ac:dyDescent="0.25">
      <c r="A994" s="2">
        <v>43215</v>
      </c>
      <c r="B994" s="1" t="s">
        <v>2228</v>
      </c>
      <c r="C994">
        <v>707.06201199999998</v>
      </c>
      <c r="D994">
        <v>600.21197500000005</v>
      </c>
      <c r="E994">
        <v>615.41601600000001</v>
      </c>
      <c r="F994">
        <v>615.41601600000001</v>
      </c>
      <c r="G994">
        <v>4216140032</v>
      </c>
    </row>
    <row r="995" spans="1:7" x14ac:dyDescent="0.25">
      <c r="A995" s="2">
        <v>43216</v>
      </c>
      <c r="B995" s="1" t="s">
        <v>2229</v>
      </c>
      <c r="C995">
        <v>663.18102999999996</v>
      </c>
      <c r="D995">
        <v>604.00701900000001</v>
      </c>
      <c r="E995">
        <v>662.80902100000003</v>
      </c>
      <c r="F995">
        <v>662.80902100000003</v>
      </c>
      <c r="G995">
        <v>2984009984</v>
      </c>
    </row>
    <row r="996" spans="1:7" x14ac:dyDescent="0.25">
      <c r="A996" s="2">
        <v>43217</v>
      </c>
      <c r="B996" s="1" t="s">
        <v>2230</v>
      </c>
      <c r="C996">
        <v>684.86798099999999</v>
      </c>
      <c r="D996">
        <v>647.03198199999997</v>
      </c>
      <c r="E996">
        <v>647.03198199999997</v>
      </c>
      <c r="F996">
        <v>647.03198199999997</v>
      </c>
      <c r="G996">
        <v>2598129920</v>
      </c>
    </row>
    <row r="997" spans="1:7" x14ac:dyDescent="0.25">
      <c r="A997" s="2">
        <v>43218</v>
      </c>
      <c r="B997" s="1" t="s">
        <v>2231</v>
      </c>
      <c r="C997">
        <v>691.44201699999996</v>
      </c>
      <c r="D997">
        <v>644.64599599999997</v>
      </c>
      <c r="E997">
        <v>683.67797900000005</v>
      </c>
      <c r="F997">
        <v>683.67797900000005</v>
      </c>
      <c r="G997">
        <v>2496659968</v>
      </c>
    </row>
    <row r="998" spans="1:7" x14ac:dyDescent="0.25">
      <c r="A998" s="2">
        <v>43219</v>
      </c>
      <c r="B998" s="1" t="s">
        <v>2232</v>
      </c>
      <c r="C998">
        <v>697.75598100000002</v>
      </c>
      <c r="D998">
        <v>670.51300000000003</v>
      </c>
      <c r="E998">
        <v>688.88098100000002</v>
      </c>
      <c r="F998">
        <v>688.88098100000002</v>
      </c>
      <c r="G998">
        <v>2740559872</v>
      </c>
    </row>
    <row r="999" spans="1:7" x14ac:dyDescent="0.25">
      <c r="A999" s="2">
        <v>43220</v>
      </c>
      <c r="B999" s="1" t="s">
        <v>2233</v>
      </c>
      <c r="C999">
        <v>694.43902600000001</v>
      </c>
      <c r="D999">
        <v>666.11700399999995</v>
      </c>
      <c r="E999">
        <v>669.92401099999995</v>
      </c>
      <c r="F999">
        <v>669.92401099999995</v>
      </c>
      <c r="G999">
        <v>2853100032</v>
      </c>
    </row>
    <row r="1000" spans="1:7" x14ac:dyDescent="0.25">
      <c r="A1000" s="2">
        <v>43221</v>
      </c>
      <c r="B1000" s="1" t="s">
        <v>2234</v>
      </c>
      <c r="C1000">
        <v>674.40301499999998</v>
      </c>
      <c r="D1000">
        <v>637.53997800000002</v>
      </c>
      <c r="E1000">
        <v>673.612976</v>
      </c>
      <c r="F1000">
        <v>673.612976</v>
      </c>
      <c r="G1000">
        <v>2678960128</v>
      </c>
    </row>
    <row r="1001" spans="1:7" x14ac:dyDescent="0.25">
      <c r="A1001" s="2">
        <v>43222</v>
      </c>
      <c r="B1001" s="1" t="s">
        <v>2235</v>
      </c>
      <c r="C1001">
        <v>688.84198000000004</v>
      </c>
      <c r="D1001">
        <v>667.419983</v>
      </c>
      <c r="E1001">
        <v>687.14898700000003</v>
      </c>
      <c r="F1001">
        <v>687.14898700000003</v>
      </c>
      <c r="G1001">
        <v>2822269952</v>
      </c>
    </row>
    <row r="1002" spans="1:7" x14ac:dyDescent="0.25">
      <c r="A1002" s="2">
        <v>43223</v>
      </c>
      <c r="B1002" s="1" t="s">
        <v>2236</v>
      </c>
      <c r="C1002">
        <v>784.341003</v>
      </c>
      <c r="D1002">
        <v>686.591003</v>
      </c>
      <c r="E1002">
        <v>779.54303000000004</v>
      </c>
      <c r="F1002">
        <v>779.54303000000004</v>
      </c>
      <c r="G1002">
        <v>4210939904</v>
      </c>
    </row>
    <row r="1003" spans="1:7" x14ac:dyDescent="0.25">
      <c r="A1003" s="2">
        <v>43224</v>
      </c>
      <c r="B1003" s="1" t="s">
        <v>2237</v>
      </c>
      <c r="C1003">
        <v>803.74597200000005</v>
      </c>
      <c r="D1003">
        <v>762.63201900000001</v>
      </c>
      <c r="E1003">
        <v>785.62402299999997</v>
      </c>
      <c r="F1003">
        <v>785.62402299999997</v>
      </c>
      <c r="G1003">
        <v>3533410048</v>
      </c>
    </row>
    <row r="1004" spans="1:7" x14ac:dyDescent="0.25">
      <c r="A1004" s="2">
        <v>43225</v>
      </c>
      <c r="B1004" s="1" t="s">
        <v>2238</v>
      </c>
      <c r="C1004">
        <v>827.455017</v>
      </c>
      <c r="D1004">
        <v>784.23699999999997</v>
      </c>
      <c r="E1004">
        <v>816.11999500000002</v>
      </c>
      <c r="F1004">
        <v>816.11999500000002</v>
      </c>
      <c r="G1004">
        <v>3035040000</v>
      </c>
    </row>
    <row r="1005" spans="1:7" x14ac:dyDescent="0.25">
      <c r="A1005" s="2">
        <v>43226</v>
      </c>
      <c r="B1005" s="1" t="s">
        <v>2239</v>
      </c>
      <c r="C1005">
        <v>835.057007</v>
      </c>
      <c r="D1005">
        <v>764.88299600000005</v>
      </c>
      <c r="E1005">
        <v>792.31097399999999</v>
      </c>
      <c r="F1005">
        <v>792.31097399999999</v>
      </c>
      <c r="G1005">
        <v>3105570048</v>
      </c>
    </row>
    <row r="1006" spans="1:7" x14ac:dyDescent="0.25">
      <c r="A1006" s="2">
        <v>43227</v>
      </c>
      <c r="B1006" s="1" t="s">
        <v>2240</v>
      </c>
      <c r="C1006">
        <v>795.75799600000005</v>
      </c>
      <c r="D1006">
        <v>710.17797900000005</v>
      </c>
      <c r="E1006">
        <v>753.72497599999997</v>
      </c>
      <c r="F1006">
        <v>753.72497599999997</v>
      </c>
      <c r="G1006">
        <v>4316120064</v>
      </c>
    </row>
    <row r="1007" spans="1:7" x14ac:dyDescent="0.25">
      <c r="A1007" s="2">
        <v>43228</v>
      </c>
      <c r="B1007" s="1" t="s">
        <v>2241</v>
      </c>
      <c r="C1007">
        <v>774.24902299999997</v>
      </c>
      <c r="D1007">
        <v>728.12902799999995</v>
      </c>
      <c r="E1007">
        <v>752.85699499999998</v>
      </c>
      <c r="F1007">
        <v>752.85699499999998</v>
      </c>
      <c r="G1007">
        <v>2920489984</v>
      </c>
    </row>
    <row r="1008" spans="1:7" x14ac:dyDescent="0.25">
      <c r="A1008" s="2">
        <v>43229</v>
      </c>
      <c r="B1008" s="1" t="s">
        <v>2242</v>
      </c>
      <c r="C1008">
        <v>759.52899200000002</v>
      </c>
      <c r="D1008">
        <v>718.47198500000002</v>
      </c>
      <c r="E1008">
        <v>752.27502400000003</v>
      </c>
      <c r="F1008">
        <v>752.27502400000003</v>
      </c>
      <c r="G1008">
        <v>2877870080</v>
      </c>
    </row>
    <row r="1009" spans="1:7" x14ac:dyDescent="0.25">
      <c r="A1009" s="2">
        <v>43230</v>
      </c>
      <c r="B1009" s="1" t="s">
        <v>2243</v>
      </c>
      <c r="C1009">
        <v>766.74798599999997</v>
      </c>
      <c r="D1009">
        <v>726.66400099999998</v>
      </c>
      <c r="E1009">
        <v>727.27697799999999</v>
      </c>
      <c r="F1009">
        <v>727.27697799999999</v>
      </c>
      <c r="G1009">
        <v>2748950016</v>
      </c>
    </row>
    <row r="1010" spans="1:7" x14ac:dyDescent="0.25">
      <c r="A1010" s="2">
        <v>43231</v>
      </c>
      <c r="B1010" s="1" t="s">
        <v>2244</v>
      </c>
      <c r="C1010">
        <v>736.97699</v>
      </c>
      <c r="D1010">
        <v>669.82501200000002</v>
      </c>
      <c r="E1010">
        <v>679.58599900000002</v>
      </c>
      <c r="F1010">
        <v>679.58599900000002</v>
      </c>
      <c r="G1010">
        <v>3290080000</v>
      </c>
    </row>
    <row r="1011" spans="1:7" x14ac:dyDescent="0.25">
      <c r="A1011" s="2">
        <v>43232</v>
      </c>
      <c r="B1011" s="1" t="s">
        <v>2245</v>
      </c>
      <c r="C1011">
        <v>691.41101100000003</v>
      </c>
      <c r="D1011">
        <v>644.06597899999997</v>
      </c>
      <c r="E1011">
        <v>686.04797399999995</v>
      </c>
      <c r="F1011">
        <v>686.04797399999995</v>
      </c>
      <c r="G1011">
        <v>2668480000</v>
      </c>
    </row>
    <row r="1012" spans="1:7" x14ac:dyDescent="0.25">
      <c r="A1012" s="2">
        <v>43233</v>
      </c>
      <c r="B1012" s="1" t="s">
        <v>2246</v>
      </c>
      <c r="C1012">
        <v>741.31201199999998</v>
      </c>
      <c r="D1012">
        <v>675.31897000000004</v>
      </c>
      <c r="E1012">
        <v>733.49597200000005</v>
      </c>
      <c r="F1012">
        <v>733.49597200000005</v>
      </c>
      <c r="G1012">
        <v>2362500096</v>
      </c>
    </row>
    <row r="1013" spans="1:7" x14ac:dyDescent="0.25">
      <c r="A1013" s="2">
        <v>43234</v>
      </c>
      <c r="B1013" s="1" t="s">
        <v>2247</v>
      </c>
      <c r="C1013">
        <v>742.169983</v>
      </c>
      <c r="D1013">
        <v>695.79199200000005</v>
      </c>
      <c r="E1013">
        <v>730.54901099999995</v>
      </c>
      <c r="F1013">
        <v>730.54901099999995</v>
      </c>
      <c r="G1013">
        <v>3005110016</v>
      </c>
    </row>
    <row r="1014" spans="1:7" x14ac:dyDescent="0.25">
      <c r="A1014" s="2">
        <v>43235</v>
      </c>
      <c r="B1014" s="1" t="s">
        <v>2248</v>
      </c>
      <c r="C1014">
        <v>739.05200200000002</v>
      </c>
      <c r="D1014">
        <v>700.99499500000002</v>
      </c>
      <c r="E1014">
        <v>708.87097200000005</v>
      </c>
      <c r="F1014">
        <v>708.87097200000005</v>
      </c>
      <c r="G1014">
        <v>2523069952</v>
      </c>
    </row>
    <row r="1015" spans="1:7" x14ac:dyDescent="0.25">
      <c r="A1015" s="2">
        <v>43236</v>
      </c>
      <c r="B1015" s="1" t="s">
        <v>2249</v>
      </c>
      <c r="C1015">
        <v>710.20001200000002</v>
      </c>
      <c r="D1015">
        <v>682.54101600000001</v>
      </c>
      <c r="E1015">
        <v>707.04998799999998</v>
      </c>
      <c r="F1015">
        <v>707.04998799999998</v>
      </c>
      <c r="G1015">
        <v>2476130048</v>
      </c>
    </row>
    <row r="1016" spans="1:7" x14ac:dyDescent="0.25">
      <c r="A1016" s="2">
        <v>43237</v>
      </c>
      <c r="B1016" s="1" t="s">
        <v>2250</v>
      </c>
      <c r="C1016">
        <v>718.83300799999995</v>
      </c>
      <c r="D1016">
        <v>668.83398399999999</v>
      </c>
      <c r="E1016">
        <v>672.65698199999997</v>
      </c>
      <c r="F1016">
        <v>672.65698199999997</v>
      </c>
      <c r="G1016">
        <v>2350619904</v>
      </c>
    </row>
    <row r="1017" spans="1:7" x14ac:dyDescent="0.25">
      <c r="A1017" s="2">
        <v>43238</v>
      </c>
      <c r="B1017" s="1" t="s">
        <v>2251</v>
      </c>
      <c r="C1017">
        <v>695.03100600000005</v>
      </c>
      <c r="D1017">
        <v>663.80902100000003</v>
      </c>
      <c r="E1017">
        <v>694.36700399999995</v>
      </c>
      <c r="F1017">
        <v>694.36700399999995</v>
      </c>
      <c r="G1017">
        <v>2305740032</v>
      </c>
    </row>
    <row r="1018" spans="1:7" x14ac:dyDescent="0.25">
      <c r="A1018" s="2">
        <v>43239</v>
      </c>
      <c r="B1018" s="1" t="s">
        <v>2252</v>
      </c>
      <c r="C1018">
        <v>715.57800299999997</v>
      </c>
      <c r="D1018">
        <v>686.79101600000001</v>
      </c>
      <c r="E1018">
        <v>696.53002900000001</v>
      </c>
      <c r="F1018">
        <v>696.53002900000001</v>
      </c>
      <c r="G1018">
        <v>2021549952</v>
      </c>
    </row>
    <row r="1019" spans="1:7" x14ac:dyDescent="0.25">
      <c r="A1019" s="2">
        <v>43240</v>
      </c>
      <c r="B1019" s="1" t="s">
        <v>2253</v>
      </c>
      <c r="C1019">
        <v>723.75299099999995</v>
      </c>
      <c r="D1019">
        <v>692.66900599999997</v>
      </c>
      <c r="E1019">
        <v>715.36901899999998</v>
      </c>
      <c r="F1019">
        <v>715.36901899999998</v>
      </c>
      <c r="G1019">
        <v>2156910080</v>
      </c>
    </row>
    <row r="1020" spans="1:7" x14ac:dyDescent="0.25">
      <c r="A1020" s="2">
        <v>43241</v>
      </c>
      <c r="B1020" s="1" t="s">
        <v>2254</v>
      </c>
      <c r="C1020">
        <v>719.27801499999998</v>
      </c>
      <c r="D1020">
        <v>692.49401899999998</v>
      </c>
      <c r="E1020">
        <v>699.22198500000002</v>
      </c>
      <c r="F1020">
        <v>699.22198500000002</v>
      </c>
      <c r="G1020">
        <v>2005170048</v>
      </c>
    </row>
    <row r="1021" spans="1:7" x14ac:dyDescent="0.25">
      <c r="A1021" s="2">
        <v>43242</v>
      </c>
      <c r="B1021" s="1" t="s">
        <v>2255</v>
      </c>
      <c r="C1021">
        <v>700.97601299999997</v>
      </c>
      <c r="D1021">
        <v>644.02600099999995</v>
      </c>
      <c r="E1021">
        <v>647.74102800000003</v>
      </c>
      <c r="F1021">
        <v>647.74102800000003</v>
      </c>
      <c r="G1021">
        <v>2230469888</v>
      </c>
    </row>
    <row r="1022" spans="1:7" x14ac:dyDescent="0.25">
      <c r="A1022" s="2">
        <v>43243</v>
      </c>
      <c r="B1022" s="1" t="s">
        <v>2256</v>
      </c>
      <c r="C1022">
        <v>651.635986</v>
      </c>
      <c r="D1022">
        <v>572.95202600000005</v>
      </c>
      <c r="E1022">
        <v>583.58502199999998</v>
      </c>
      <c r="F1022">
        <v>583.58502199999998</v>
      </c>
      <c r="G1022">
        <v>2995429888</v>
      </c>
    </row>
    <row r="1023" spans="1:7" x14ac:dyDescent="0.25">
      <c r="A1023" s="2">
        <v>43244</v>
      </c>
      <c r="B1023" s="1" t="s">
        <v>2257</v>
      </c>
      <c r="C1023">
        <v>610.817993</v>
      </c>
      <c r="D1023">
        <v>557.20599400000003</v>
      </c>
      <c r="E1023">
        <v>601.75500499999998</v>
      </c>
      <c r="F1023">
        <v>601.75500499999998</v>
      </c>
      <c r="G1023">
        <v>2791099904</v>
      </c>
    </row>
    <row r="1024" spans="1:7" x14ac:dyDescent="0.25">
      <c r="A1024" s="2">
        <v>43245</v>
      </c>
      <c r="B1024" s="1" t="s">
        <v>2258</v>
      </c>
      <c r="C1024">
        <v>617.18597399999999</v>
      </c>
      <c r="D1024">
        <v>575.62402299999997</v>
      </c>
      <c r="E1024">
        <v>586.73400900000001</v>
      </c>
      <c r="F1024">
        <v>586.73400900000001</v>
      </c>
      <c r="G1024">
        <v>2110919936</v>
      </c>
    </row>
    <row r="1025" spans="1:7" x14ac:dyDescent="0.25">
      <c r="A1025" s="2">
        <v>43246</v>
      </c>
      <c r="B1025" s="1" t="s">
        <v>2259</v>
      </c>
      <c r="C1025">
        <v>606.17498799999998</v>
      </c>
      <c r="D1025">
        <v>583.512024</v>
      </c>
      <c r="E1025">
        <v>587.28002900000001</v>
      </c>
      <c r="F1025">
        <v>587.28002900000001</v>
      </c>
      <c r="G1025">
        <v>1694300032</v>
      </c>
    </row>
    <row r="1026" spans="1:7" x14ac:dyDescent="0.25">
      <c r="A1026" s="2">
        <v>43247</v>
      </c>
      <c r="B1026" s="1" t="s">
        <v>2260</v>
      </c>
      <c r="C1026">
        <v>590.32800299999997</v>
      </c>
      <c r="D1026">
        <v>562.86602800000003</v>
      </c>
      <c r="E1026">
        <v>572.66803000000004</v>
      </c>
      <c r="F1026">
        <v>572.66803000000004</v>
      </c>
      <c r="G1026">
        <v>1788790016</v>
      </c>
    </row>
    <row r="1027" spans="1:7" x14ac:dyDescent="0.25">
      <c r="A1027" s="2">
        <v>43248</v>
      </c>
      <c r="B1027" s="1" t="s">
        <v>2261</v>
      </c>
      <c r="C1027">
        <v>576.04901099999995</v>
      </c>
      <c r="D1027">
        <v>512.55200200000002</v>
      </c>
      <c r="E1027">
        <v>516.03601100000003</v>
      </c>
      <c r="F1027">
        <v>516.03601100000003</v>
      </c>
      <c r="G1027">
        <v>2356900096</v>
      </c>
    </row>
    <row r="1028" spans="1:7" x14ac:dyDescent="0.25">
      <c r="A1028" s="2">
        <v>43249</v>
      </c>
      <c r="B1028" s="1" t="s">
        <v>2262</v>
      </c>
      <c r="C1028">
        <v>572.26397699999995</v>
      </c>
      <c r="D1028">
        <v>516.14801</v>
      </c>
      <c r="E1028">
        <v>565.38800000000003</v>
      </c>
      <c r="F1028">
        <v>565.38800000000003</v>
      </c>
      <c r="G1028">
        <v>2330820096</v>
      </c>
    </row>
    <row r="1029" spans="1:7" x14ac:dyDescent="0.25">
      <c r="A1029" s="2">
        <v>43250</v>
      </c>
      <c r="B1029" s="1" t="s">
        <v>2263</v>
      </c>
      <c r="C1029">
        <v>583.135986</v>
      </c>
      <c r="D1029">
        <v>545.43102999999996</v>
      </c>
      <c r="E1029">
        <v>559.59002699999996</v>
      </c>
      <c r="F1029">
        <v>559.59002699999996</v>
      </c>
      <c r="G1029">
        <v>2053970048</v>
      </c>
    </row>
    <row r="1030" spans="1:7" x14ac:dyDescent="0.25">
      <c r="A1030" s="2">
        <v>43251</v>
      </c>
      <c r="B1030" s="1" t="s">
        <v>2264</v>
      </c>
      <c r="C1030">
        <v>585.53802499999995</v>
      </c>
      <c r="D1030">
        <v>557.06597899999997</v>
      </c>
      <c r="E1030">
        <v>577.64502000000005</v>
      </c>
      <c r="F1030">
        <v>577.64502000000005</v>
      </c>
      <c r="G1030">
        <v>1985040000</v>
      </c>
    </row>
    <row r="1031" spans="1:7" x14ac:dyDescent="0.25">
      <c r="A1031" s="2">
        <v>43252</v>
      </c>
      <c r="B1031" s="1" t="s">
        <v>2265</v>
      </c>
      <c r="C1031">
        <v>589.09301800000003</v>
      </c>
      <c r="D1031">
        <v>567.66497800000002</v>
      </c>
      <c r="E1031">
        <v>580.04303000000004</v>
      </c>
      <c r="F1031">
        <v>580.04303000000004</v>
      </c>
      <c r="G1031">
        <v>1945890048</v>
      </c>
    </row>
    <row r="1032" spans="1:7" x14ac:dyDescent="0.25">
      <c r="A1032" s="2">
        <v>43253</v>
      </c>
      <c r="B1032" s="1" t="s">
        <v>2266</v>
      </c>
      <c r="C1032">
        <v>597.07702600000005</v>
      </c>
      <c r="D1032">
        <v>577.32202099999995</v>
      </c>
      <c r="E1032">
        <v>591.80798300000004</v>
      </c>
      <c r="F1032">
        <v>591.80798300000004</v>
      </c>
      <c r="G1032">
        <v>1880390016</v>
      </c>
    </row>
    <row r="1033" spans="1:7" x14ac:dyDescent="0.25">
      <c r="A1033" s="2">
        <v>43254</v>
      </c>
      <c r="B1033" s="1" t="s">
        <v>2267</v>
      </c>
      <c r="C1033">
        <v>624.51300000000003</v>
      </c>
      <c r="D1033">
        <v>591.25897199999997</v>
      </c>
      <c r="E1033">
        <v>618.328979</v>
      </c>
      <c r="F1033">
        <v>618.328979</v>
      </c>
      <c r="G1033">
        <v>1832550016</v>
      </c>
    </row>
    <row r="1034" spans="1:7" x14ac:dyDescent="0.25">
      <c r="A1034" s="2">
        <v>43255</v>
      </c>
      <c r="B1034" s="1" t="s">
        <v>2268</v>
      </c>
      <c r="C1034">
        <v>623.42901600000005</v>
      </c>
      <c r="D1034">
        <v>583.74700900000005</v>
      </c>
      <c r="E1034">
        <v>592.98498500000005</v>
      </c>
      <c r="F1034">
        <v>592.98498500000005</v>
      </c>
      <c r="G1034">
        <v>1903430016</v>
      </c>
    </row>
    <row r="1035" spans="1:7" x14ac:dyDescent="0.25">
      <c r="A1035" s="2">
        <v>43256</v>
      </c>
      <c r="B1035" s="1" t="s">
        <v>2269</v>
      </c>
      <c r="C1035">
        <v>611.330017</v>
      </c>
      <c r="D1035">
        <v>580.98199499999998</v>
      </c>
      <c r="E1035">
        <v>609.30297900000005</v>
      </c>
      <c r="F1035">
        <v>609.30297900000005</v>
      </c>
      <c r="G1035">
        <v>1844269952</v>
      </c>
    </row>
    <row r="1036" spans="1:7" x14ac:dyDescent="0.25">
      <c r="A1036" s="2">
        <v>43257</v>
      </c>
      <c r="B1036" s="1" t="s">
        <v>2270</v>
      </c>
      <c r="C1036">
        <v>611.64300500000002</v>
      </c>
      <c r="D1036">
        <v>596.39599599999997</v>
      </c>
      <c r="E1036">
        <v>607.12402299999997</v>
      </c>
      <c r="F1036">
        <v>607.12402299999997</v>
      </c>
      <c r="G1036">
        <v>1756530048</v>
      </c>
    </row>
    <row r="1037" spans="1:7" x14ac:dyDescent="0.25">
      <c r="A1037" s="2">
        <v>43258</v>
      </c>
      <c r="B1037" s="1" t="s">
        <v>2271</v>
      </c>
      <c r="C1037">
        <v>616.14398200000005</v>
      </c>
      <c r="D1037">
        <v>601.692993</v>
      </c>
      <c r="E1037">
        <v>605.18701199999998</v>
      </c>
      <c r="F1037">
        <v>605.18701199999998</v>
      </c>
      <c r="G1037">
        <v>1880140032</v>
      </c>
    </row>
    <row r="1038" spans="1:7" x14ac:dyDescent="0.25">
      <c r="A1038" s="2">
        <v>43259</v>
      </c>
      <c r="B1038" s="1" t="s">
        <v>2272</v>
      </c>
      <c r="C1038">
        <v>608.81097399999999</v>
      </c>
      <c r="D1038">
        <v>595.59301800000003</v>
      </c>
      <c r="E1038">
        <v>601.07702600000005</v>
      </c>
      <c r="F1038">
        <v>601.07702600000005</v>
      </c>
      <c r="G1038">
        <v>1637779968</v>
      </c>
    </row>
    <row r="1039" spans="1:7" x14ac:dyDescent="0.25">
      <c r="A1039" s="2">
        <v>43260</v>
      </c>
      <c r="B1039" s="1" t="s">
        <v>2273</v>
      </c>
      <c r="C1039">
        <v>608.58300799999995</v>
      </c>
      <c r="D1039">
        <v>597.56201199999998</v>
      </c>
      <c r="E1039">
        <v>597.56201199999998</v>
      </c>
      <c r="F1039">
        <v>597.56201199999998</v>
      </c>
      <c r="G1039">
        <v>1519309952</v>
      </c>
    </row>
    <row r="1040" spans="1:7" x14ac:dyDescent="0.25">
      <c r="A1040" s="2">
        <v>43261</v>
      </c>
      <c r="B1040" s="1" t="s">
        <v>2274</v>
      </c>
      <c r="C1040">
        <v>594.34497099999999</v>
      </c>
      <c r="D1040">
        <v>511.88900799999999</v>
      </c>
      <c r="E1040">
        <v>526.47900400000003</v>
      </c>
      <c r="F1040">
        <v>526.47900400000003</v>
      </c>
      <c r="G1040">
        <v>2234880000</v>
      </c>
    </row>
    <row r="1041" spans="1:7" x14ac:dyDescent="0.25">
      <c r="A1041" s="2">
        <v>43262</v>
      </c>
      <c r="B1041" s="1" t="s">
        <v>2275</v>
      </c>
      <c r="C1041">
        <v>536.85797100000002</v>
      </c>
      <c r="D1041">
        <v>515.26898200000005</v>
      </c>
      <c r="E1041">
        <v>533.283997</v>
      </c>
      <c r="F1041">
        <v>533.283997</v>
      </c>
      <c r="G1041">
        <v>1982119936</v>
      </c>
    </row>
    <row r="1042" spans="1:7" x14ac:dyDescent="0.25">
      <c r="A1042" s="2">
        <v>43263</v>
      </c>
      <c r="B1042" s="1" t="s">
        <v>2276</v>
      </c>
      <c r="C1042">
        <v>538.955017</v>
      </c>
      <c r="D1042">
        <v>491.23498499999999</v>
      </c>
      <c r="E1042">
        <v>496.84298699999999</v>
      </c>
      <c r="F1042">
        <v>496.84298699999999</v>
      </c>
      <c r="G1042">
        <v>1932760064</v>
      </c>
    </row>
    <row r="1043" spans="1:7" x14ac:dyDescent="0.25">
      <c r="A1043" s="2">
        <v>43264</v>
      </c>
      <c r="B1043" s="1" t="s">
        <v>2277</v>
      </c>
      <c r="C1043">
        <v>501.90499899999998</v>
      </c>
      <c r="D1043">
        <v>459.00399800000002</v>
      </c>
      <c r="E1043">
        <v>477.493988</v>
      </c>
      <c r="F1043">
        <v>477.493988</v>
      </c>
      <c r="G1043">
        <v>2080130048</v>
      </c>
    </row>
    <row r="1044" spans="1:7" x14ac:dyDescent="0.25">
      <c r="A1044" s="2">
        <v>43265</v>
      </c>
      <c r="B1044" s="1" t="s">
        <v>2278</v>
      </c>
      <c r="C1044">
        <v>523.544983</v>
      </c>
      <c r="D1044">
        <v>467.466003</v>
      </c>
      <c r="E1044">
        <v>519.74200399999995</v>
      </c>
      <c r="F1044">
        <v>519.74200399999995</v>
      </c>
      <c r="G1044">
        <v>2458650112</v>
      </c>
    </row>
    <row r="1045" spans="1:7" x14ac:dyDescent="0.25">
      <c r="A1045" s="2">
        <v>43266</v>
      </c>
      <c r="B1045" s="1" t="s">
        <v>2279</v>
      </c>
      <c r="C1045">
        <v>521.30499299999997</v>
      </c>
      <c r="D1045">
        <v>487.46899400000001</v>
      </c>
      <c r="E1045">
        <v>491.00399800000002</v>
      </c>
      <c r="F1045">
        <v>491.00399800000002</v>
      </c>
      <c r="G1045">
        <v>1808269952</v>
      </c>
    </row>
    <row r="1046" spans="1:7" x14ac:dyDescent="0.25">
      <c r="A1046" s="2">
        <v>43267</v>
      </c>
      <c r="B1046" s="1" t="s">
        <v>2280</v>
      </c>
      <c r="C1046">
        <v>503.22299199999998</v>
      </c>
      <c r="D1046">
        <v>488.85101300000002</v>
      </c>
      <c r="E1046">
        <v>499.641998</v>
      </c>
      <c r="F1046">
        <v>499.641998</v>
      </c>
      <c r="G1046">
        <v>1314109952</v>
      </c>
    </row>
    <row r="1047" spans="1:7" x14ac:dyDescent="0.25">
      <c r="A1047" s="2">
        <v>43268</v>
      </c>
      <c r="B1047" s="1" t="s">
        <v>2281</v>
      </c>
      <c r="C1047">
        <v>507.64099099999999</v>
      </c>
      <c r="D1047">
        <v>498.64801</v>
      </c>
      <c r="E1047">
        <v>500.44799799999998</v>
      </c>
      <c r="F1047">
        <v>500.44799799999998</v>
      </c>
      <c r="G1047">
        <v>1264870016</v>
      </c>
    </row>
    <row r="1048" spans="1:7" x14ac:dyDescent="0.25">
      <c r="A1048" s="2">
        <v>43269</v>
      </c>
      <c r="B1048" s="1" t="s">
        <v>2282</v>
      </c>
      <c r="C1048">
        <v>521.796021</v>
      </c>
      <c r="D1048">
        <v>494.06601000000001</v>
      </c>
      <c r="E1048">
        <v>518.89099099999999</v>
      </c>
      <c r="F1048">
        <v>518.89099099999999</v>
      </c>
      <c r="G1048">
        <v>1513869952</v>
      </c>
    </row>
    <row r="1049" spans="1:7" x14ac:dyDescent="0.25">
      <c r="A1049" s="2">
        <v>43270</v>
      </c>
      <c r="B1049" s="1" t="s">
        <v>2283</v>
      </c>
      <c r="C1049">
        <v>542.353027</v>
      </c>
      <c r="D1049">
        <v>516.31201199999998</v>
      </c>
      <c r="E1049">
        <v>537.95696999999996</v>
      </c>
      <c r="F1049">
        <v>537.95696999999996</v>
      </c>
      <c r="G1049">
        <v>1726569984</v>
      </c>
    </row>
    <row r="1050" spans="1:7" x14ac:dyDescent="0.25">
      <c r="A1050" s="2">
        <v>43271</v>
      </c>
      <c r="B1050" s="1" t="s">
        <v>2284</v>
      </c>
      <c r="C1050">
        <v>541.01501499999995</v>
      </c>
      <c r="D1050">
        <v>519.36901899999998</v>
      </c>
      <c r="E1050">
        <v>536.26800500000002</v>
      </c>
      <c r="F1050">
        <v>536.26800500000002</v>
      </c>
      <c r="G1050">
        <v>1596290048</v>
      </c>
    </row>
    <row r="1051" spans="1:7" x14ac:dyDescent="0.25">
      <c r="A1051" s="2">
        <v>43272</v>
      </c>
      <c r="B1051" s="1" t="s">
        <v>2285</v>
      </c>
      <c r="C1051">
        <v>543.71698000000004</v>
      </c>
      <c r="D1051">
        <v>524.25897199999997</v>
      </c>
      <c r="E1051">
        <v>527.36700399999995</v>
      </c>
      <c r="F1051">
        <v>527.36700399999995</v>
      </c>
      <c r="G1051">
        <v>1462070016</v>
      </c>
    </row>
    <row r="1052" spans="1:7" x14ac:dyDescent="0.25">
      <c r="A1052" s="2">
        <v>43273</v>
      </c>
      <c r="B1052" s="1" t="s">
        <v>2286</v>
      </c>
      <c r="C1052">
        <v>527.19397000000004</v>
      </c>
      <c r="D1052">
        <v>456.87701399999997</v>
      </c>
      <c r="E1052">
        <v>465.81698599999999</v>
      </c>
      <c r="F1052">
        <v>465.81698599999999</v>
      </c>
      <c r="G1052">
        <v>2226030080</v>
      </c>
    </row>
    <row r="1053" spans="1:7" x14ac:dyDescent="0.25">
      <c r="A1053" s="2">
        <v>43274</v>
      </c>
      <c r="B1053" s="1" t="s">
        <v>2287</v>
      </c>
      <c r="C1053">
        <v>479.12899800000002</v>
      </c>
      <c r="D1053">
        <v>462.39300500000002</v>
      </c>
      <c r="E1053">
        <v>474.51998900000001</v>
      </c>
      <c r="F1053">
        <v>474.51998900000001</v>
      </c>
      <c r="G1053">
        <v>1651379968</v>
      </c>
    </row>
    <row r="1054" spans="1:7" x14ac:dyDescent="0.25">
      <c r="A1054" s="2">
        <v>43275</v>
      </c>
      <c r="B1054" s="1" t="s">
        <v>2288</v>
      </c>
      <c r="C1054">
        <v>475.35900900000001</v>
      </c>
      <c r="D1054">
        <v>426.46899400000001</v>
      </c>
      <c r="E1054">
        <v>457.67199699999998</v>
      </c>
      <c r="F1054">
        <v>457.67199699999998</v>
      </c>
      <c r="G1054">
        <v>2490579968</v>
      </c>
    </row>
    <row r="1055" spans="1:7" x14ac:dyDescent="0.25">
      <c r="A1055" s="2">
        <v>43276</v>
      </c>
      <c r="B1055" s="1" t="s">
        <v>2289</v>
      </c>
      <c r="C1055">
        <v>470.34399400000001</v>
      </c>
      <c r="D1055">
        <v>448.89599600000003</v>
      </c>
      <c r="E1055">
        <v>460.30999800000001</v>
      </c>
      <c r="F1055">
        <v>460.30999800000001</v>
      </c>
      <c r="G1055">
        <v>4007950080</v>
      </c>
    </row>
    <row r="1056" spans="1:7" x14ac:dyDescent="0.25">
      <c r="A1056" s="2">
        <v>43277</v>
      </c>
      <c r="B1056" s="1" t="s">
        <v>2290</v>
      </c>
      <c r="C1056">
        <v>461.21301299999999</v>
      </c>
      <c r="D1056">
        <v>432.77200299999998</v>
      </c>
      <c r="E1056">
        <v>432.77200299999998</v>
      </c>
      <c r="F1056">
        <v>432.77200299999998</v>
      </c>
      <c r="G1056">
        <v>1356560000</v>
      </c>
    </row>
    <row r="1057" spans="1:7" x14ac:dyDescent="0.25">
      <c r="A1057" s="2">
        <v>43278</v>
      </c>
      <c r="B1057" s="1" t="s">
        <v>2291</v>
      </c>
      <c r="C1057">
        <v>444.24301100000002</v>
      </c>
      <c r="D1057">
        <v>424.83898900000003</v>
      </c>
      <c r="E1057">
        <v>442.36498999999998</v>
      </c>
      <c r="F1057">
        <v>442.36498999999998</v>
      </c>
      <c r="G1057">
        <v>1368940032</v>
      </c>
    </row>
    <row r="1058" spans="1:7" x14ac:dyDescent="0.25">
      <c r="A1058" s="2">
        <v>43279</v>
      </c>
      <c r="B1058" s="1" t="s">
        <v>2292</v>
      </c>
      <c r="C1058">
        <v>443.61801100000002</v>
      </c>
      <c r="D1058">
        <v>419.68301400000001</v>
      </c>
      <c r="E1058">
        <v>422.36498999999998</v>
      </c>
      <c r="F1058">
        <v>422.36498999999998</v>
      </c>
      <c r="G1058">
        <v>1360790016</v>
      </c>
    </row>
    <row r="1059" spans="1:7" x14ac:dyDescent="0.25">
      <c r="A1059" s="2">
        <v>43280</v>
      </c>
      <c r="B1059" s="1" t="s">
        <v>2293</v>
      </c>
      <c r="C1059">
        <v>441.79299900000001</v>
      </c>
      <c r="D1059">
        <v>407.94699100000003</v>
      </c>
      <c r="E1059">
        <v>436.00900300000001</v>
      </c>
      <c r="F1059">
        <v>436.00900300000001</v>
      </c>
      <c r="G1059">
        <v>1564499968</v>
      </c>
    </row>
    <row r="1060" spans="1:7" x14ac:dyDescent="0.25">
      <c r="A1060" s="2">
        <v>43281</v>
      </c>
      <c r="B1060" s="1" t="s">
        <v>2294</v>
      </c>
      <c r="C1060">
        <v>458.79699699999998</v>
      </c>
      <c r="D1060">
        <v>436.20901500000002</v>
      </c>
      <c r="E1060">
        <v>455.17999300000002</v>
      </c>
      <c r="F1060">
        <v>455.17999300000002</v>
      </c>
      <c r="G1060">
        <v>1475939968</v>
      </c>
    </row>
    <row r="1061" spans="1:7" x14ac:dyDescent="0.25">
      <c r="A1061" s="2">
        <v>43282</v>
      </c>
      <c r="B1061" s="1" t="s">
        <v>2295</v>
      </c>
      <c r="C1061">
        <v>457.13900799999999</v>
      </c>
      <c r="D1061">
        <v>446.38501000000002</v>
      </c>
      <c r="E1061">
        <v>453.91799900000001</v>
      </c>
      <c r="F1061">
        <v>453.91799900000001</v>
      </c>
      <c r="G1061">
        <v>1511730048</v>
      </c>
    </row>
    <row r="1062" spans="1:7" x14ac:dyDescent="0.25">
      <c r="A1062" s="2">
        <v>43283</v>
      </c>
      <c r="B1062" s="1" t="s">
        <v>2296</v>
      </c>
      <c r="C1062">
        <v>479.13000499999998</v>
      </c>
      <c r="D1062">
        <v>447.11099200000001</v>
      </c>
      <c r="E1062">
        <v>475.34698500000002</v>
      </c>
      <c r="F1062">
        <v>475.34698500000002</v>
      </c>
      <c r="G1062">
        <v>1625789952</v>
      </c>
    </row>
    <row r="1063" spans="1:7" x14ac:dyDescent="0.25">
      <c r="A1063" s="2">
        <v>43284</v>
      </c>
      <c r="B1063" s="1" t="s">
        <v>2297</v>
      </c>
      <c r="C1063">
        <v>483.85400399999997</v>
      </c>
      <c r="D1063">
        <v>462.58200099999999</v>
      </c>
      <c r="E1063">
        <v>464.19500699999998</v>
      </c>
      <c r="F1063">
        <v>464.19500699999998</v>
      </c>
      <c r="G1063">
        <v>1683939968</v>
      </c>
    </row>
    <row r="1064" spans="1:7" x14ac:dyDescent="0.25">
      <c r="A1064" s="2">
        <v>43285</v>
      </c>
      <c r="B1064" s="1" t="s">
        <v>2298</v>
      </c>
      <c r="C1064">
        <v>481.43600500000002</v>
      </c>
      <c r="D1064">
        <v>455.18499800000001</v>
      </c>
      <c r="E1064">
        <v>467.317993</v>
      </c>
      <c r="F1064">
        <v>467.317993</v>
      </c>
      <c r="G1064">
        <v>1549769984</v>
      </c>
    </row>
    <row r="1065" spans="1:7" x14ac:dyDescent="0.25">
      <c r="A1065" s="2">
        <v>43286</v>
      </c>
      <c r="B1065" s="1" t="s">
        <v>2299</v>
      </c>
      <c r="C1065">
        <v>483.22500600000001</v>
      </c>
      <c r="D1065">
        <v>464.62899800000002</v>
      </c>
      <c r="E1065">
        <v>474.41198700000001</v>
      </c>
      <c r="F1065">
        <v>474.41198700000001</v>
      </c>
      <c r="G1065">
        <v>1828610048</v>
      </c>
    </row>
    <row r="1066" spans="1:7" x14ac:dyDescent="0.25">
      <c r="A1066" s="2">
        <v>43287</v>
      </c>
      <c r="B1066" s="1" t="s">
        <v>2300</v>
      </c>
      <c r="C1066">
        <v>479.65200800000002</v>
      </c>
      <c r="D1066">
        <v>457.61498999999998</v>
      </c>
      <c r="E1066">
        <v>474.01199300000002</v>
      </c>
      <c r="F1066">
        <v>474.01199300000002</v>
      </c>
      <c r="G1066">
        <v>1627609984</v>
      </c>
    </row>
    <row r="1067" spans="1:7" x14ac:dyDescent="0.25">
      <c r="A1067" s="2">
        <v>43288</v>
      </c>
      <c r="B1067" s="1" t="s">
        <v>2301</v>
      </c>
      <c r="C1067">
        <v>491.66000400000001</v>
      </c>
      <c r="D1067">
        <v>466.83599900000002</v>
      </c>
      <c r="E1067">
        <v>491.66000400000001</v>
      </c>
      <c r="F1067">
        <v>491.66000400000001</v>
      </c>
      <c r="G1067">
        <v>1358360064</v>
      </c>
    </row>
    <row r="1068" spans="1:7" x14ac:dyDescent="0.25">
      <c r="A1068" s="2">
        <v>43289</v>
      </c>
      <c r="B1068" s="1" t="s">
        <v>2302</v>
      </c>
      <c r="C1068">
        <v>503.199005</v>
      </c>
      <c r="D1068">
        <v>488.41699199999999</v>
      </c>
      <c r="E1068">
        <v>489.118988</v>
      </c>
      <c r="F1068">
        <v>489.118988</v>
      </c>
      <c r="G1068">
        <v>1344560000</v>
      </c>
    </row>
    <row r="1069" spans="1:7" x14ac:dyDescent="0.25">
      <c r="A1069" s="2">
        <v>43290</v>
      </c>
      <c r="B1069" s="1" t="s">
        <v>2303</v>
      </c>
      <c r="C1069">
        <v>490.85199</v>
      </c>
      <c r="D1069">
        <v>475.17498799999998</v>
      </c>
      <c r="E1069">
        <v>476.682007</v>
      </c>
      <c r="F1069">
        <v>476.682007</v>
      </c>
      <c r="G1069">
        <v>1533799936</v>
      </c>
    </row>
    <row r="1070" spans="1:7" x14ac:dyDescent="0.25">
      <c r="A1070" s="2">
        <v>43291</v>
      </c>
      <c r="B1070" s="1" t="s">
        <v>2304</v>
      </c>
      <c r="C1070">
        <v>478.317993</v>
      </c>
      <c r="D1070">
        <v>433.959991</v>
      </c>
      <c r="E1070">
        <v>434.42401100000001</v>
      </c>
      <c r="F1070">
        <v>434.42401100000001</v>
      </c>
      <c r="G1070">
        <v>1789069952</v>
      </c>
    </row>
    <row r="1071" spans="1:7" x14ac:dyDescent="0.25">
      <c r="A1071" s="2">
        <v>43292</v>
      </c>
      <c r="B1071" s="1" t="s">
        <v>2305</v>
      </c>
      <c r="C1071">
        <v>447.31601000000001</v>
      </c>
      <c r="D1071">
        <v>429.50698899999998</v>
      </c>
      <c r="E1071">
        <v>446.51800500000002</v>
      </c>
      <c r="F1071">
        <v>446.51800500000002</v>
      </c>
      <c r="G1071">
        <v>1422470016</v>
      </c>
    </row>
    <row r="1072" spans="1:7" x14ac:dyDescent="0.25">
      <c r="A1072" s="2">
        <v>43293</v>
      </c>
      <c r="B1072" s="1" t="s">
        <v>2306</v>
      </c>
      <c r="C1072">
        <v>446.50201399999997</v>
      </c>
      <c r="D1072">
        <v>422.80999800000001</v>
      </c>
      <c r="E1072">
        <v>430.074005</v>
      </c>
      <c r="F1072">
        <v>430.074005</v>
      </c>
      <c r="G1072">
        <v>1495440000</v>
      </c>
    </row>
    <row r="1073" spans="1:7" x14ac:dyDescent="0.25">
      <c r="A1073" s="2">
        <v>43294</v>
      </c>
      <c r="B1073" s="1" t="s">
        <v>2307</v>
      </c>
      <c r="C1073">
        <v>442.36300699999998</v>
      </c>
      <c r="D1073">
        <v>430.74099699999999</v>
      </c>
      <c r="E1073">
        <v>434.02700800000002</v>
      </c>
      <c r="F1073">
        <v>434.02700800000002</v>
      </c>
      <c r="G1073">
        <v>1489670016</v>
      </c>
    </row>
    <row r="1074" spans="1:7" x14ac:dyDescent="0.25">
      <c r="A1074" s="2">
        <v>43295</v>
      </c>
      <c r="B1074" s="1" t="s">
        <v>2308</v>
      </c>
      <c r="C1074">
        <v>439.43398999999999</v>
      </c>
      <c r="D1074">
        <v>431.47399899999999</v>
      </c>
      <c r="E1074">
        <v>436.08599900000002</v>
      </c>
      <c r="F1074">
        <v>436.08599900000002</v>
      </c>
      <c r="G1074">
        <v>1235820032</v>
      </c>
    </row>
    <row r="1075" spans="1:7" x14ac:dyDescent="0.25">
      <c r="A1075" s="2">
        <v>43296</v>
      </c>
      <c r="B1075" s="1" t="s">
        <v>2309</v>
      </c>
      <c r="C1075">
        <v>454.00100700000002</v>
      </c>
      <c r="D1075">
        <v>433.92099000000002</v>
      </c>
      <c r="E1075">
        <v>449.85000600000001</v>
      </c>
      <c r="F1075">
        <v>449.85000600000001</v>
      </c>
      <c r="G1075">
        <v>1350160000</v>
      </c>
    </row>
    <row r="1076" spans="1:7" x14ac:dyDescent="0.25">
      <c r="A1076" s="2">
        <v>43297</v>
      </c>
      <c r="B1076" s="1" t="s">
        <v>2310</v>
      </c>
      <c r="C1076">
        <v>480.65798999999998</v>
      </c>
      <c r="D1076">
        <v>446.79800399999999</v>
      </c>
      <c r="E1076">
        <v>480.65798999999998</v>
      </c>
      <c r="F1076">
        <v>480.65798999999998</v>
      </c>
      <c r="G1076">
        <v>1858680064</v>
      </c>
    </row>
    <row r="1077" spans="1:7" x14ac:dyDescent="0.25">
      <c r="A1077" s="2">
        <v>43298</v>
      </c>
      <c r="B1077" s="1" t="s">
        <v>2311</v>
      </c>
      <c r="C1077">
        <v>508.77999899999998</v>
      </c>
      <c r="D1077">
        <v>468.915009</v>
      </c>
      <c r="E1077">
        <v>501.00201399999997</v>
      </c>
      <c r="F1077">
        <v>501.00201399999997</v>
      </c>
      <c r="G1077">
        <v>2288100096</v>
      </c>
    </row>
    <row r="1078" spans="1:7" x14ac:dyDescent="0.25">
      <c r="A1078" s="2">
        <v>43299</v>
      </c>
      <c r="B1078" s="1" t="s">
        <v>2312</v>
      </c>
      <c r="C1078">
        <v>513.43298300000004</v>
      </c>
      <c r="D1078">
        <v>474.35900900000001</v>
      </c>
      <c r="E1078">
        <v>480.51299999999998</v>
      </c>
      <c r="F1078">
        <v>480.51299999999998</v>
      </c>
      <c r="G1078">
        <v>2371559936</v>
      </c>
    </row>
    <row r="1079" spans="1:7" x14ac:dyDescent="0.25">
      <c r="A1079" s="2">
        <v>43300</v>
      </c>
      <c r="B1079" s="1" t="s">
        <v>2313</v>
      </c>
      <c r="C1079">
        <v>483.23998999999998</v>
      </c>
      <c r="D1079">
        <v>465.141998</v>
      </c>
      <c r="E1079">
        <v>469.618988</v>
      </c>
      <c r="F1079">
        <v>469.618988</v>
      </c>
      <c r="G1079">
        <v>2068739968</v>
      </c>
    </row>
    <row r="1080" spans="1:7" x14ac:dyDescent="0.25">
      <c r="A1080" s="2">
        <v>43301</v>
      </c>
      <c r="B1080" s="1" t="s">
        <v>2314</v>
      </c>
      <c r="C1080">
        <v>469.307007</v>
      </c>
      <c r="D1080">
        <v>443.692993</v>
      </c>
      <c r="E1080">
        <v>450.69799799999998</v>
      </c>
      <c r="F1080">
        <v>450.69799799999998</v>
      </c>
      <c r="G1080">
        <v>1821350016</v>
      </c>
    </row>
    <row r="1081" spans="1:7" x14ac:dyDescent="0.25">
      <c r="A1081" s="2">
        <v>43302</v>
      </c>
      <c r="B1081" s="1" t="s">
        <v>2315</v>
      </c>
      <c r="C1081">
        <v>468.08300800000001</v>
      </c>
      <c r="D1081">
        <v>445.77600100000001</v>
      </c>
      <c r="E1081">
        <v>462.43600500000002</v>
      </c>
      <c r="F1081">
        <v>462.43600500000002</v>
      </c>
      <c r="G1081">
        <v>1504310016</v>
      </c>
    </row>
    <row r="1082" spans="1:7" x14ac:dyDescent="0.25">
      <c r="A1082" s="2">
        <v>43303</v>
      </c>
      <c r="B1082" s="1" t="s">
        <v>2316</v>
      </c>
      <c r="C1082">
        <v>470.89801</v>
      </c>
      <c r="D1082">
        <v>458.118988</v>
      </c>
      <c r="E1082">
        <v>459.65701300000001</v>
      </c>
      <c r="F1082">
        <v>459.65701300000001</v>
      </c>
      <c r="G1082">
        <v>1338589952</v>
      </c>
    </row>
    <row r="1083" spans="1:7" x14ac:dyDescent="0.25">
      <c r="A1083" s="2">
        <v>43304</v>
      </c>
      <c r="B1083" s="1" t="s">
        <v>2317</v>
      </c>
      <c r="C1083">
        <v>469.76599099999999</v>
      </c>
      <c r="D1083">
        <v>449.72799700000002</v>
      </c>
      <c r="E1083">
        <v>450.85299700000002</v>
      </c>
      <c r="F1083">
        <v>450.85299700000002</v>
      </c>
      <c r="G1083">
        <v>1596999936</v>
      </c>
    </row>
    <row r="1084" spans="1:7" x14ac:dyDescent="0.25">
      <c r="A1084" s="2">
        <v>43305</v>
      </c>
      <c r="B1084" s="1" t="s">
        <v>2318</v>
      </c>
      <c r="C1084">
        <v>481.141998</v>
      </c>
      <c r="D1084">
        <v>450.56500199999999</v>
      </c>
      <c r="E1084">
        <v>479.37298600000003</v>
      </c>
      <c r="F1084">
        <v>479.37298600000003</v>
      </c>
      <c r="G1084">
        <v>2287520000</v>
      </c>
    </row>
    <row r="1085" spans="1:7" x14ac:dyDescent="0.25">
      <c r="A1085" s="2">
        <v>43306</v>
      </c>
      <c r="B1085" s="1" t="s">
        <v>2319</v>
      </c>
      <c r="C1085">
        <v>482.86801100000002</v>
      </c>
      <c r="D1085">
        <v>466.47399899999999</v>
      </c>
      <c r="E1085">
        <v>472.49301100000002</v>
      </c>
      <c r="F1085">
        <v>472.49301100000002</v>
      </c>
      <c r="G1085">
        <v>1930780032</v>
      </c>
    </row>
    <row r="1086" spans="1:7" x14ac:dyDescent="0.25">
      <c r="A1086" s="2">
        <v>43307</v>
      </c>
      <c r="B1086" s="1" t="s">
        <v>2320</v>
      </c>
      <c r="C1086">
        <v>483.69601399999999</v>
      </c>
      <c r="D1086">
        <v>461.42401100000001</v>
      </c>
      <c r="E1086">
        <v>464.03698700000001</v>
      </c>
      <c r="F1086">
        <v>464.03698700000001</v>
      </c>
      <c r="G1086">
        <v>1621560064</v>
      </c>
    </row>
    <row r="1087" spans="1:7" x14ac:dyDescent="0.25">
      <c r="A1087" s="2">
        <v>43308</v>
      </c>
      <c r="B1087" s="1" t="s">
        <v>2321</v>
      </c>
      <c r="C1087">
        <v>473.22198500000002</v>
      </c>
      <c r="D1087">
        <v>458.29098499999998</v>
      </c>
      <c r="E1087">
        <v>469.66598499999998</v>
      </c>
      <c r="F1087">
        <v>469.66598499999998</v>
      </c>
      <c r="G1087">
        <v>1734259968</v>
      </c>
    </row>
    <row r="1088" spans="1:7" x14ac:dyDescent="0.25">
      <c r="A1088" s="2">
        <v>43309</v>
      </c>
      <c r="B1088" s="1" t="s">
        <v>2322</v>
      </c>
      <c r="C1088">
        <v>471.59399400000001</v>
      </c>
      <c r="D1088">
        <v>462.989014</v>
      </c>
      <c r="E1088">
        <v>466.89801</v>
      </c>
      <c r="F1088">
        <v>466.89801</v>
      </c>
      <c r="G1088">
        <v>1531890048</v>
      </c>
    </row>
    <row r="1089" spans="1:7" x14ac:dyDescent="0.25">
      <c r="A1089" s="2">
        <v>43310</v>
      </c>
      <c r="B1089" s="1" t="s">
        <v>2323</v>
      </c>
      <c r="C1089">
        <v>470.35598800000002</v>
      </c>
      <c r="D1089">
        <v>462.71200599999997</v>
      </c>
      <c r="E1089">
        <v>466.665009</v>
      </c>
      <c r="F1089">
        <v>466.665009</v>
      </c>
      <c r="G1089">
        <v>1631910016</v>
      </c>
    </row>
    <row r="1090" spans="1:7" x14ac:dyDescent="0.25">
      <c r="A1090" s="2">
        <v>43311</v>
      </c>
      <c r="B1090" s="1" t="s">
        <v>2324</v>
      </c>
      <c r="C1090">
        <v>467.95199600000001</v>
      </c>
      <c r="D1090">
        <v>448.64099099999999</v>
      </c>
      <c r="E1090">
        <v>457.08099399999998</v>
      </c>
      <c r="F1090">
        <v>457.08099399999998</v>
      </c>
      <c r="G1090">
        <v>2141590000</v>
      </c>
    </row>
    <row r="1091" spans="1:7" x14ac:dyDescent="0.25">
      <c r="A1091" s="2">
        <v>43312</v>
      </c>
      <c r="B1091" s="1" t="s">
        <v>2325</v>
      </c>
      <c r="C1091">
        <v>457.24499500000002</v>
      </c>
      <c r="D1091">
        <v>430.44400000000002</v>
      </c>
      <c r="E1091">
        <v>433.86700400000001</v>
      </c>
      <c r="F1091">
        <v>433.86700400000001</v>
      </c>
      <c r="G1091">
        <v>1820680000</v>
      </c>
    </row>
    <row r="1092" spans="1:7" x14ac:dyDescent="0.25">
      <c r="A1092" s="2">
        <v>43313</v>
      </c>
      <c r="B1092" s="1" t="s">
        <v>2326</v>
      </c>
      <c r="C1092">
        <v>435.45700099999999</v>
      </c>
      <c r="D1092">
        <v>410.46398900000003</v>
      </c>
      <c r="E1092">
        <v>420.74700899999999</v>
      </c>
      <c r="F1092">
        <v>420.74700899999999</v>
      </c>
      <c r="G1092">
        <v>1888060000</v>
      </c>
    </row>
    <row r="1093" spans="1:7" x14ac:dyDescent="0.25">
      <c r="A1093" s="2">
        <v>43314</v>
      </c>
      <c r="B1093" s="1" t="s">
        <v>2327</v>
      </c>
      <c r="C1093">
        <v>425.033997</v>
      </c>
      <c r="D1093">
        <v>410.30898999999999</v>
      </c>
      <c r="E1093">
        <v>412.62100199999998</v>
      </c>
      <c r="F1093">
        <v>412.62100199999998</v>
      </c>
      <c r="G1093">
        <v>1569300000</v>
      </c>
    </row>
    <row r="1094" spans="1:7" x14ac:dyDescent="0.25">
      <c r="A1094" s="2">
        <v>43315</v>
      </c>
      <c r="B1094" s="1" t="s">
        <v>2328</v>
      </c>
      <c r="C1094">
        <v>420.54901100000001</v>
      </c>
      <c r="D1094">
        <v>399.91000400000001</v>
      </c>
      <c r="E1094">
        <v>418.26199300000002</v>
      </c>
      <c r="F1094">
        <v>418.26199300000002</v>
      </c>
      <c r="G1094">
        <v>1722340000</v>
      </c>
    </row>
    <row r="1095" spans="1:7" x14ac:dyDescent="0.25">
      <c r="A1095" s="2">
        <v>43316</v>
      </c>
      <c r="B1095" s="1" t="s">
        <v>2329</v>
      </c>
      <c r="C1095">
        <v>420.18600500000002</v>
      </c>
      <c r="D1095">
        <v>403.77600100000001</v>
      </c>
      <c r="E1095">
        <v>407.25201399999997</v>
      </c>
      <c r="F1095">
        <v>407.25201399999997</v>
      </c>
      <c r="G1095">
        <v>1466540000</v>
      </c>
    </row>
    <row r="1096" spans="1:7" x14ac:dyDescent="0.25">
      <c r="A1096" s="2">
        <v>43317</v>
      </c>
      <c r="B1096" s="1" t="s">
        <v>2330</v>
      </c>
      <c r="C1096">
        <v>413.716003</v>
      </c>
      <c r="D1096">
        <v>402.432007</v>
      </c>
      <c r="E1096">
        <v>410.51599099999999</v>
      </c>
      <c r="F1096">
        <v>410.51599099999999</v>
      </c>
      <c r="G1096">
        <v>1396820000</v>
      </c>
    </row>
    <row r="1097" spans="1:7" x14ac:dyDescent="0.25">
      <c r="A1097" s="2">
        <v>43318</v>
      </c>
      <c r="B1097" s="1" t="s">
        <v>2331</v>
      </c>
      <c r="C1097">
        <v>414.540009</v>
      </c>
      <c r="D1097">
        <v>403.31500199999999</v>
      </c>
      <c r="E1097">
        <v>406.65798999999998</v>
      </c>
      <c r="F1097">
        <v>406.65798999999998</v>
      </c>
      <c r="G1097">
        <v>1384880000</v>
      </c>
    </row>
    <row r="1098" spans="1:7" x14ac:dyDescent="0.25">
      <c r="A1098" s="2">
        <v>43319</v>
      </c>
      <c r="B1098" s="1" t="s">
        <v>2332</v>
      </c>
      <c r="C1098">
        <v>411.40499899999998</v>
      </c>
      <c r="D1098">
        <v>376.07699600000001</v>
      </c>
      <c r="E1098">
        <v>380.21499599999999</v>
      </c>
      <c r="F1098">
        <v>380.21499599999999</v>
      </c>
      <c r="G1098">
        <v>1828350000</v>
      </c>
    </row>
    <row r="1099" spans="1:7" x14ac:dyDescent="0.25">
      <c r="A1099" s="2">
        <v>43320</v>
      </c>
      <c r="B1099" s="1" t="s">
        <v>2333</v>
      </c>
      <c r="C1099">
        <v>380.67099000000002</v>
      </c>
      <c r="D1099">
        <v>353.73400900000001</v>
      </c>
      <c r="E1099">
        <v>356.61300699999998</v>
      </c>
      <c r="F1099">
        <v>356.61300699999998</v>
      </c>
      <c r="G1099">
        <v>2016080000</v>
      </c>
    </row>
    <row r="1100" spans="1:7" x14ac:dyDescent="0.25">
      <c r="A1100" s="2">
        <v>43321</v>
      </c>
      <c r="B1100" s="1" t="s">
        <v>2334</v>
      </c>
      <c r="C1100">
        <v>370.94601399999999</v>
      </c>
      <c r="D1100">
        <v>353.614014</v>
      </c>
      <c r="E1100">
        <v>365.58801299999999</v>
      </c>
      <c r="F1100">
        <v>365.58801299999999</v>
      </c>
      <c r="G1100">
        <v>1616610000</v>
      </c>
    </row>
    <row r="1101" spans="1:7" x14ac:dyDescent="0.25">
      <c r="A1101" s="2">
        <v>43322</v>
      </c>
      <c r="B1101" s="1" t="s">
        <v>2335</v>
      </c>
      <c r="C1101">
        <v>367.04501299999998</v>
      </c>
      <c r="D1101">
        <v>329.58599900000002</v>
      </c>
      <c r="E1101">
        <v>334.175995</v>
      </c>
      <c r="F1101">
        <v>334.175995</v>
      </c>
      <c r="G1101">
        <v>1699400000</v>
      </c>
    </row>
    <row r="1102" spans="1:7" x14ac:dyDescent="0.25">
      <c r="A1102" s="2">
        <v>43323</v>
      </c>
      <c r="B1102" s="1" t="s">
        <v>2336</v>
      </c>
      <c r="C1102">
        <v>334.26400799999999</v>
      </c>
      <c r="D1102">
        <v>308.48800699999998</v>
      </c>
      <c r="E1102">
        <v>322.11200000000002</v>
      </c>
      <c r="F1102">
        <v>322.11200000000002</v>
      </c>
      <c r="G1102">
        <v>1790370000</v>
      </c>
    </row>
    <row r="1103" spans="1:7" x14ac:dyDescent="0.25">
      <c r="A1103" s="2">
        <v>43324</v>
      </c>
      <c r="B1103" s="1" t="s">
        <v>2337</v>
      </c>
      <c r="C1103">
        <v>328.58999599999999</v>
      </c>
      <c r="D1103">
        <v>318.60199</v>
      </c>
      <c r="E1103">
        <v>319.57000699999998</v>
      </c>
      <c r="F1103">
        <v>319.57000699999998</v>
      </c>
      <c r="G1103">
        <v>1625420000</v>
      </c>
    </row>
    <row r="1104" spans="1:7" x14ac:dyDescent="0.25">
      <c r="A1104" s="2">
        <v>43325</v>
      </c>
      <c r="B1104" s="1" t="s">
        <v>2338</v>
      </c>
      <c r="C1104">
        <v>323.550995</v>
      </c>
      <c r="D1104">
        <v>284.93398999999999</v>
      </c>
      <c r="E1104">
        <v>286.49499500000002</v>
      </c>
      <c r="F1104">
        <v>286.49499500000002</v>
      </c>
      <c r="G1104">
        <v>1751190000</v>
      </c>
    </row>
    <row r="1105" spans="1:7" x14ac:dyDescent="0.25">
      <c r="A1105" s="2">
        <v>43326</v>
      </c>
      <c r="B1105" s="1" t="s">
        <v>2339</v>
      </c>
      <c r="C1105">
        <v>286.36498999999998</v>
      </c>
      <c r="D1105">
        <v>254.64999399999999</v>
      </c>
      <c r="E1105">
        <v>278.932007</v>
      </c>
      <c r="F1105">
        <v>278.932007</v>
      </c>
      <c r="G1105">
        <v>2137850000</v>
      </c>
    </row>
    <row r="1106" spans="1:7" x14ac:dyDescent="0.25">
      <c r="A1106" s="2">
        <v>43327</v>
      </c>
      <c r="B1106" s="1" t="s">
        <v>2340</v>
      </c>
      <c r="C1106">
        <v>303.58999599999999</v>
      </c>
      <c r="D1106">
        <v>280.118988</v>
      </c>
      <c r="E1106">
        <v>282.364014</v>
      </c>
      <c r="F1106">
        <v>282.364014</v>
      </c>
      <c r="G1106">
        <v>1878150000</v>
      </c>
    </row>
    <row r="1107" spans="1:7" x14ac:dyDescent="0.25">
      <c r="A1107" s="2">
        <v>43328</v>
      </c>
      <c r="B1107" s="1" t="s">
        <v>2341</v>
      </c>
      <c r="C1107">
        <v>298.47601300000002</v>
      </c>
      <c r="D1107">
        <v>280.92800899999997</v>
      </c>
      <c r="E1107">
        <v>288.04599000000002</v>
      </c>
      <c r="F1107">
        <v>288.04599000000002</v>
      </c>
      <c r="G1107">
        <v>1552970000</v>
      </c>
    </row>
    <row r="1108" spans="1:7" x14ac:dyDescent="0.25">
      <c r="A1108" s="2">
        <v>43329</v>
      </c>
      <c r="B1108" s="1" t="s">
        <v>2342</v>
      </c>
      <c r="C1108">
        <v>316.17001299999998</v>
      </c>
      <c r="D1108">
        <v>287.34600799999998</v>
      </c>
      <c r="E1108">
        <v>315.72900399999997</v>
      </c>
      <c r="F1108">
        <v>315.72900399999997</v>
      </c>
      <c r="G1108">
        <v>1995460000</v>
      </c>
    </row>
    <row r="1109" spans="1:7" x14ac:dyDescent="0.25">
      <c r="A1109" s="2">
        <v>43330</v>
      </c>
      <c r="B1109" s="1" t="s">
        <v>2343</v>
      </c>
      <c r="C1109">
        <v>320.44601399999999</v>
      </c>
      <c r="D1109">
        <v>286.550995</v>
      </c>
      <c r="E1109">
        <v>295.81201199999998</v>
      </c>
      <c r="F1109">
        <v>295.81201199999998</v>
      </c>
      <c r="G1109">
        <v>1764020000</v>
      </c>
    </row>
    <row r="1110" spans="1:7" x14ac:dyDescent="0.25">
      <c r="A1110" s="2">
        <v>43331</v>
      </c>
      <c r="B1110" s="1" t="s">
        <v>2344</v>
      </c>
      <c r="C1110">
        <v>307.09799199999998</v>
      </c>
      <c r="D1110">
        <v>291.33200099999999</v>
      </c>
      <c r="E1110">
        <v>300.83401500000002</v>
      </c>
      <c r="F1110">
        <v>300.83401500000002</v>
      </c>
      <c r="G1110">
        <v>1447910000</v>
      </c>
    </row>
    <row r="1111" spans="1:7" x14ac:dyDescent="0.25">
      <c r="A1111" s="2">
        <v>43332</v>
      </c>
      <c r="B1111" s="1" t="s">
        <v>2345</v>
      </c>
      <c r="C1111">
        <v>304.37200899999999</v>
      </c>
      <c r="D1111">
        <v>273.510986</v>
      </c>
      <c r="E1111">
        <v>274.31500199999999</v>
      </c>
      <c r="F1111">
        <v>274.31500199999999</v>
      </c>
      <c r="G1111">
        <v>1413790000</v>
      </c>
    </row>
    <row r="1112" spans="1:7" x14ac:dyDescent="0.25">
      <c r="A1112" s="2">
        <v>43333</v>
      </c>
      <c r="B1112" s="1" t="s">
        <v>2346</v>
      </c>
      <c r="C1112">
        <v>285.97000100000002</v>
      </c>
      <c r="D1112">
        <v>273.33099399999998</v>
      </c>
      <c r="E1112">
        <v>281.94400000000002</v>
      </c>
      <c r="F1112">
        <v>281.94400000000002</v>
      </c>
      <c r="G1112">
        <v>1164120000</v>
      </c>
    </row>
    <row r="1113" spans="1:7" x14ac:dyDescent="0.25">
      <c r="A1113" s="2">
        <v>43334</v>
      </c>
      <c r="B1113" s="1" t="s">
        <v>2347</v>
      </c>
      <c r="C1113">
        <v>297.48599200000001</v>
      </c>
      <c r="D1113">
        <v>264.99798600000003</v>
      </c>
      <c r="E1113">
        <v>271.341003</v>
      </c>
      <c r="F1113">
        <v>271.341003</v>
      </c>
      <c r="G1113">
        <v>1507660000</v>
      </c>
    </row>
    <row r="1114" spans="1:7" x14ac:dyDescent="0.25">
      <c r="A1114" s="2">
        <v>43335</v>
      </c>
      <c r="B1114" s="1" t="s">
        <v>2348</v>
      </c>
      <c r="C1114">
        <v>279.54599000000002</v>
      </c>
      <c r="D1114">
        <v>271.08999599999999</v>
      </c>
      <c r="E1114">
        <v>277.10400399999997</v>
      </c>
      <c r="F1114">
        <v>277.10400399999997</v>
      </c>
      <c r="G1114">
        <v>1271160000</v>
      </c>
    </row>
    <row r="1115" spans="1:7" x14ac:dyDescent="0.25">
      <c r="A1115" s="2">
        <v>43336</v>
      </c>
      <c r="B1115" s="1" t="s">
        <v>2349</v>
      </c>
      <c r="C1115">
        <v>283.30200200000002</v>
      </c>
      <c r="D1115">
        <v>273.85998499999999</v>
      </c>
      <c r="E1115">
        <v>282.96701000000002</v>
      </c>
      <c r="F1115">
        <v>282.96701000000002</v>
      </c>
      <c r="G1115">
        <v>1450170000</v>
      </c>
    </row>
    <row r="1116" spans="1:7" x14ac:dyDescent="0.25">
      <c r="A1116" s="2">
        <v>43337</v>
      </c>
      <c r="B1116" s="1" t="s">
        <v>2350</v>
      </c>
      <c r="C1116">
        <v>283.51501500000001</v>
      </c>
      <c r="D1116">
        <v>278.47100799999998</v>
      </c>
      <c r="E1116">
        <v>279.64599600000003</v>
      </c>
      <c r="F1116">
        <v>279.64599600000003</v>
      </c>
      <c r="G1116">
        <v>1208360000</v>
      </c>
    </row>
    <row r="1117" spans="1:7" x14ac:dyDescent="0.25">
      <c r="A1117" s="2">
        <v>43338</v>
      </c>
      <c r="B1117" s="1" t="s">
        <v>2351</v>
      </c>
      <c r="C1117">
        <v>279.52499399999999</v>
      </c>
      <c r="D1117">
        <v>272.44400000000002</v>
      </c>
      <c r="E1117">
        <v>275.19699100000003</v>
      </c>
      <c r="F1117">
        <v>275.19699100000003</v>
      </c>
      <c r="G1117">
        <v>1206650000</v>
      </c>
    </row>
    <row r="1118" spans="1:7" x14ac:dyDescent="0.25">
      <c r="A1118" s="2">
        <v>43339</v>
      </c>
      <c r="B1118" s="1" t="s">
        <v>2352</v>
      </c>
      <c r="C1118">
        <v>285.60299700000002</v>
      </c>
      <c r="D1118">
        <v>273.64999399999999</v>
      </c>
      <c r="E1118">
        <v>285.60299700000002</v>
      </c>
      <c r="F1118">
        <v>285.60299700000002</v>
      </c>
      <c r="G1118">
        <v>1406790000</v>
      </c>
    </row>
    <row r="1119" spans="1:7" x14ac:dyDescent="0.25">
      <c r="A1119" s="2">
        <v>43340</v>
      </c>
      <c r="B1119" s="1" t="s">
        <v>2353</v>
      </c>
      <c r="C1119">
        <v>297.39999399999999</v>
      </c>
      <c r="D1119">
        <v>283.57199100000003</v>
      </c>
      <c r="E1119">
        <v>296.49899299999998</v>
      </c>
      <c r="F1119">
        <v>296.49899299999998</v>
      </c>
      <c r="G1119">
        <v>1513350000</v>
      </c>
    </row>
    <row r="1120" spans="1:7" x14ac:dyDescent="0.25">
      <c r="A1120" s="2">
        <v>43341</v>
      </c>
      <c r="B1120" s="1" t="s">
        <v>2354</v>
      </c>
      <c r="C1120">
        <v>297.07101399999999</v>
      </c>
      <c r="D1120">
        <v>287.28698700000001</v>
      </c>
      <c r="E1120">
        <v>289.31201199999998</v>
      </c>
      <c r="F1120">
        <v>289.31201199999998</v>
      </c>
      <c r="G1120">
        <v>1474460000</v>
      </c>
    </row>
    <row r="1121" spans="1:7" x14ac:dyDescent="0.25">
      <c r="A1121" s="2">
        <v>43342</v>
      </c>
      <c r="B1121" s="1" t="s">
        <v>2355</v>
      </c>
      <c r="C1121">
        <v>291.24301100000002</v>
      </c>
      <c r="D1121">
        <v>275.21099900000002</v>
      </c>
      <c r="E1121">
        <v>284.10501099999999</v>
      </c>
      <c r="F1121">
        <v>284.10501099999999</v>
      </c>
      <c r="G1121">
        <v>1513100000</v>
      </c>
    </row>
    <row r="1122" spans="1:7" x14ac:dyDescent="0.25">
      <c r="A1122" s="2">
        <v>43343</v>
      </c>
      <c r="B1122" s="1" t="s">
        <v>2356</v>
      </c>
      <c r="C1122">
        <v>284.550995</v>
      </c>
      <c r="D1122">
        <v>278.51299999999998</v>
      </c>
      <c r="E1122">
        <v>283.00399800000002</v>
      </c>
      <c r="F1122">
        <v>283.00399800000002</v>
      </c>
      <c r="G1122">
        <v>1411910000</v>
      </c>
    </row>
    <row r="1123" spans="1:7" x14ac:dyDescent="0.25">
      <c r="A1123" s="2">
        <v>43344</v>
      </c>
      <c r="B1123" s="1" t="s">
        <v>2357</v>
      </c>
      <c r="C1123">
        <v>301.14401199999998</v>
      </c>
      <c r="D1123">
        <v>283.49600199999998</v>
      </c>
      <c r="E1123">
        <v>295.341003</v>
      </c>
      <c r="F1123">
        <v>295.341003</v>
      </c>
      <c r="G1123">
        <v>1546630000</v>
      </c>
    </row>
    <row r="1124" spans="1:7" x14ac:dyDescent="0.25">
      <c r="A1124" s="2">
        <v>43345</v>
      </c>
      <c r="B1124" s="1" t="s">
        <v>2358</v>
      </c>
      <c r="C1124">
        <v>298.68600500000002</v>
      </c>
      <c r="D1124">
        <v>290.925995</v>
      </c>
      <c r="E1124">
        <v>294.37100199999998</v>
      </c>
      <c r="F1124">
        <v>294.37100199999998</v>
      </c>
      <c r="G1124">
        <v>1321050000</v>
      </c>
    </row>
    <row r="1125" spans="1:7" x14ac:dyDescent="0.25">
      <c r="A1125" s="2">
        <v>43346</v>
      </c>
      <c r="B1125" s="1" t="s">
        <v>2359</v>
      </c>
      <c r="C1125">
        <v>295.591003</v>
      </c>
      <c r="D1125">
        <v>287.432007</v>
      </c>
      <c r="E1125">
        <v>289.25900300000001</v>
      </c>
      <c r="F1125">
        <v>289.25900300000001</v>
      </c>
      <c r="G1125">
        <v>1394490000</v>
      </c>
    </row>
    <row r="1126" spans="1:7" x14ac:dyDescent="0.25">
      <c r="A1126" s="2">
        <v>43347</v>
      </c>
      <c r="B1126" s="1" t="s">
        <v>2360</v>
      </c>
      <c r="C1126">
        <v>291.57998700000002</v>
      </c>
      <c r="D1126">
        <v>284.25500499999998</v>
      </c>
      <c r="E1126">
        <v>285.72299199999998</v>
      </c>
      <c r="F1126">
        <v>285.72299199999998</v>
      </c>
      <c r="G1126">
        <v>1554870000</v>
      </c>
    </row>
    <row r="1127" spans="1:7" x14ac:dyDescent="0.25">
      <c r="A1127" s="2">
        <v>43348</v>
      </c>
      <c r="B1127" s="1" t="s">
        <v>2361</v>
      </c>
      <c r="C1127">
        <v>288.16299400000003</v>
      </c>
      <c r="D1127">
        <v>232.330994</v>
      </c>
      <c r="E1127">
        <v>232.330994</v>
      </c>
      <c r="F1127">
        <v>232.330994</v>
      </c>
      <c r="G1127">
        <v>2390390000</v>
      </c>
    </row>
    <row r="1128" spans="1:7" x14ac:dyDescent="0.25">
      <c r="A1128" s="2">
        <v>43349</v>
      </c>
      <c r="B1128" s="1" t="s">
        <v>2362</v>
      </c>
      <c r="C1128">
        <v>231.75500500000001</v>
      </c>
      <c r="D1128">
        <v>218.12300099999999</v>
      </c>
      <c r="E1128">
        <v>230.21499600000001</v>
      </c>
      <c r="F1128">
        <v>230.21499600000001</v>
      </c>
      <c r="G1128">
        <v>2097310000</v>
      </c>
    </row>
    <row r="1129" spans="1:7" x14ac:dyDescent="0.25">
      <c r="A1129" s="2">
        <v>43350</v>
      </c>
      <c r="B1129" s="1" t="s">
        <v>2363</v>
      </c>
      <c r="C1129">
        <v>233.895996</v>
      </c>
      <c r="D1129">
        <v>217.074997</v>
      </c>
      <c r="E1129">
        <v>217.203003</v>
      </c>
      <c r="F1129">
        <v>217.203003</v>
      </c>
      <c r="G1129">
        <v>1678260000</v>
      </c>
    </row>
    <row r="1130" spans="1:7" x14ac:dyDescent="0.25">
      <c r="A1130" s="2">
        <v>43351</v>
      </c>
      <c r="B1130" s="1" t="s">
        <v>2364</v>
      </c>
      <c r="C1130">
        <v>220.36700400000001</v>
      </c>
      <c r="D1130">
        <v>193.25900300000001</v>
      </c>
      <c r="E1130">
        <v>197.95100400000001</v>
      </c>
      <c r="F1130">
        <v>197.95100400000001</v>
      </c>
      <c r="G1130">
        <v>1517200000</v>
      </c>
    </row>
    <row r="1131" spans="1:7" x14ac:dyDescent="0.25">
      <c r="A1131" s="2">
        <v>43352</v>
      </c>
      <c r="B1131" s="1" t="s">
        <v>2365</v>
      </c>
      <c r="C1131">
        <v>207.666</v>
      </c>
      <c r="D1131">
        <v>188.30600000000001</v>
      </c>
      <c r="E1131">
        <v>196.92399599999999</v>
      </c>
      <c r="F1131">
        <v>196.92399599999999</v>
      </c>
      <c r="G1131">
        <v>1585980000</v>
      </c>
    </row>
    <row r="1132" spans="1:7" x14ac:dyDescent="0.25">
      <c r="A1132" s="2">
        <v>43353</v>
      </c>
      <c r="B1132" s="1" t="s">
        <v>2366</v>
      </c>
      <c r="C1132">
        <v>201.88299599999999</v>
      </c>
      <c r="D1132">
        <v>189.584</v>
      </c>
      <c r="E1132">
        <v>197.07899499999999</v>
      </c>
      <c r="F1132">
        <v>197.07899499999999</v>
      </c>
      <c r="G1132">
        <v>1502960000</v>
      </c>
    </row>
    <row r="1133" spans="1:7" x14ac:dyDescent="0.25">
      <c r="A1133" s="2">
        <v>43354</v>
      </c>
      <c r="B1133" s="1" t="s">
        <v>2367</v>
      </c>
      <c r="C1133">
        <v>198.50599700000001</v>
      </c>
      <c r="D1133">
        <v>180.59599299999999</v>
      </c>
      <c r="E1133">
        <v>185.06599399999999</v>
      </c>
      <c r="F1133">
        <v>185.06599399999999</v>
      </c>
      <c r="G1133">
        <v>1568900000</v>
      </c>
    </row>
    <row r="1134" spans="1:7" x14ac:dyDescent="0.25">
      <c r="A1134" s="2">
        <v>43355</v>
      </c>
      <c r="B1134" s="1" t="s">
        <v>2368</v>
      </c>
      <c r="C1134">
        <v>185.587006</v>
      </c>
      <c r="D1134">
        <v>170.25700399999999</v>
      </c>
      <c r="E1134">
        <v>183.330994</v>
      </c>
      <c r="F1134">
        <v>183.330994</v>
      </c>
      <c r="G1134">
        <v>1874850000</v>
      </c>
    </row>
    <row r="1135" spans="1:7" x14ac:dyDescent="0.25">
      <c r="A1135" s="2">
        <v>43356</v>
      </c>
      <c r="B1135" s="1" t="s">
        <v>2369</v>
      </c>
      <c r="C1135">
        <v>214.00199900000001</v>
      </c>
      <c r="D1135">
        <v>183.679001</v>
      </c>
      <c r="E1135">
        <v>211.354004</v>
      </c>
      <c r="F1135">
        <v>211.354004</v>
      </c>
      <c r="G1135">
        <v>2330720000</v>
      </c>
    </row>
    <row r="1136" spans="1:7" x14ac:dyDescent="0.25">
      <c r="A1136" s="2">
        <v>43357</v>
      </c>
      <c r="B1136" s="1" t="s">
        <v>2370</v>
      </c>
      <c r="C1136">
        <v>222.794006</v>
      </c>
      <c r="D1136">
        <v>204.871002</v>
      </c>
      <c r="E1136">
        <v>211.74899300000001</v>
      </c>
      <c r="F1136">
        <v>211.74899300000001</v>
      </c>
      <c r="G1136">
        <v>2232190000</v>
      </c>
    </row>
    <row r="1137" spans="1:7" x14ac:dyDescent="0.25">
      <c r="A1137" s="2">
        <v>43358</v>
      </c>
      <c r="B1137" s="1" t="s">
        <v>2371</v>
      </c>
      <c r="C1137">
        <v>226.604004</v>
      </c>
      <c r="D1137">
        <v>209.60600299999999</v>
      </c>
      <c r="E1137">
        <v>223.074005</v>
      </c>
      <c r="F1137">
        <v>223.074005</v>
      </c>
      <c r="G1137">
        <v>1670490000</v>
      </c>
    </row>
    <row r="1138" spans="1:7" x14ac:dyDescent="0.25">
      <c r="A1138" s="2">
        <v>43359</v>
      </c>
      <c r="B1138" s="1" t="s">
        <v>2372</v>
      </c>
      <c r="C1138">
        <v>222.80299400000001</v>
      </c>
      <c r="D1138">
        <v>211.11799600000001</v>
      </c>
      <c r="E1138">
        <v>220.58900499999999</v>
      </c>
      <c r="F1138">
        <v>220.58900499999999</v>
      </c>
      <c r="G1138">
        <v>1502260000</v>
      </c>
    </row>
    <row r="1139" spans="1:7" x14ac:dyDescent="0.25">
      <c r="A1139" s="2">
        <v>43360</v>
      </c>
      <c r="B1139" s="1" t="s">
        <v>2373</v>
      </c>
      <c r="C1139">
        <v>224.26100199999999</v>
      </c>
      <c r="D1139">
        <v>195.307999</v>
      </c>
      <c r="E1139">
        <v>197.875</v>
      </c>
      <c r="F1139">
        <v>197.875</v>
      </c>
      <c r="G1139">
        <v>2019910000</v>
      </c>
    </row>
    <row r="1140" spans="1:7" x14ac:dyDescent="0.25">
      <c r="A1140" s="2">
        <v>43361</v>
      </c>
      <c r="B1140" s="1" t="s">
        <v>2374</v>
      </c>
      <c r="C1140">
        <v>213.35699500000001</v>
      </c>
      <c r="D1140">
        <v>195.93400600000001</v>
      </c>
      <c r="E1140">
        <v>209.97500600000001</v>
      </c>
      <c r="F1140">
        <v>209.97500600000001</v>
      </c>
      <c r="G1140">
        <v>1800640000</v>
      </c>
    </row>
    <row r="1141" spans="1:7" x14ac:dyDescent="0.25">
      <c r="A1141" s="2">
        <v>43362</v>
      </c>
      <c r="B1141" s="1" t="s">
        <v>2375</v>
      </c>
      <c r="C1141">
        <v>213.871002</v>
      </c>
      <c r="D1141">
        <v>201.65600599999999</v>
      </c>
      <c r="E1141">
        <v>209.96899400000001</v>
      </c>
      <c r="F1141">
        <v>209.96899400000001</v>
      </c>
      <c r="G1141">
        <v>1733330000</v>
      </c>
    </row>
    <row r="1142" spans="1:7" x14ac:dyDescent="0.25">
      <c r="A1142" s="2">
        <v>43363</v>
      </c>
      <c r="B1142" s="1" t="s">
        <v>2376</v>
      </c>
      <c r="C1142">
        <v>224.817993</v>
      </c>
      <c r="D1142">
        <v>207.78900100000001</v>
      </c>
      <c r="E1142">
        <v>224.591003</v>
      </c>
      <c r="F1142">
        <v>224.591003</v>
      </c>
      <c r="G1142">
        <v>1782070000</v>
      </c>
    </row>
    <row r="1143" spans="1:7" x14ac:dyDescent="0.25">
      <c r="A1143" s="2">
        <v>43364</v>
      </c>
      <c r="B1143" s="1" t="s">
        <v>2377</v>
      </c>
      <c r="C1143">
        <v>248.38800000000001</v>
      </c>
      <c r="D1143">
        <v>221.567001</v>
      </c>
      <c r="E1143">
        <v>246.584</v>
      </c>
      <c r="F1143">
        <v>246.584</v>
      </c>
      <c r="G1143">
        <v>2836200000</v>
      </c>
    </row>
    <row r="1144" spans="1:7" x14ac:dyDescent="0.25">
      <c r="A1144" s="2">
        <v>43365</v>
      </c>
      <c r="B1144" s="1" t="s">
        <v>2378</v>
      </c>
      <c r="C1144">
        <v>251.195999</v>
      </c>
      <c r="D1144">
        <v>233.80999800000001</v>
      </c>
      <c r="E1144">
        <v>240.479996</v>
      </c>
      <c r="F1144">
        <v>240.479996</v>
      </c>
      <c r="G1144">
        <v>1921820000</v>
      </c>
    </row>
    <row r="1145" spans="1:7" x14ac:dyDescent="0.25">
      <c r="A1145" s="2">
        <v>43366</v>
      </c>
      <c r="B1145" s="1" t="s">
        <v>2379</v>
      </c>
      <c r="C1145">
        <v>247.46400499999999</v>
      </c>
      <c r="D1145">
        <v>237.85699500000001</v>
      </c>
      <c r="E1145">
        <v>244.33000200000001</v>
      </c>
      <c r="F1145">
        <v>244.33000200000001</v>
      </c>
      <c r="G1145">
        <v>1693470000</v>
      </c>
    </row>
    <row r="1146" spans="1:7" x14ac:dyDescent="0.25">
      <c r="A1146" s="2">
        <v>43367</v>
      </c>
      <c r="B1146" s="1" t="s">
        <v>2380</v>
      </c>
      <c r="C1146">
        <v>245.108002</v>
      </c>
      <c r="D1146">
        <v>227.490005</v>
      </c>
      <c r="E1146">
        <v>228.729996</v>
      </c>
      <c r="F1146">
        <v>228.729996</v>
      </c>
      <c r="G1146">
        <v>1748740000</v>
      </c>
    </row>
    <row r="1147" spans="1:7" x14ac:dyDescent="0.25">
      <c r="A1147" s="2">
        <v>43368</v>
      </c>
      <c r="B1147" s="1" t="s">
        <v>2381</v>
      </c>
      <c r="C1147">
        <v>228.32699600000001</v>
      </c>
      <c r="D1147">
        <v>206.490005</v>
      </c>
      <c r="E1147">
        <v>218.50500500000001</v>
      </c>
      <c r="F1147">
        <v>218.50500500000001</v>
      </c>
      <c r="G1147">
        <v>2120360000</v>
      </c>
    </row>
    <row r="1148" spans="1:7" x14ac:dyDescent="0.25">
      <c r="A1148" s="2">
        <v>43369</v>
      </c>
      <c r="B1148" s="1" t="s">
        <v>2382</v>
      </c>
      <c r="C1148">
        <v>221.43699599999999</v>
      </c>
      <c r="D1148">
        <v>209.11300700000001</v>
      </c>
      <c r="E1148">
        <v>215.84700000000001</v>
      </c>
      <c r="F1148">
        <v>215.84700000000001</v>
      </c>
      <c r="G1148">
        <v>1756100000</v>
      </c>
    </row>
    <row r="1149" spans="1:7" x14ac:dyDescent="0.25">
      <c r="A1149" s="2">
        <v>43370</v>
      </c>
      <c r="B1149" s="1" t="s">
        <v>2383</v>
      </c>
      <c r="C1149">
        <v>230.60699500000001</v>
      </c>
      <c r="D1149">
        <v>212.65400700000001</v>
      </c>
      <c r="E1149">
        <v>228.49400299999999</v>
      </c>
      <c r="F1149">
        <v>228.49400299999999</v>
      </c>
      <c r="G1149">
        <v>2030320000</v>
      </c>
    </row>
    <row r="1150" spans="1:7" x14ac:dyDescent="0.25">
      <c r="A1150" s="2">
        <v>43371</v>
      </c>
      <c r="B1150" s="1" t="s">
        <v>2384</v>
      </c>
      <c r="C1150">
        <v>231.74800099999999</v>
      </c>
      <c r="D1150">
        <v>218.669006</v>
      </c>
      <c r="E1150">
        <v>222.401993</v>
      </c>
      <c r="F1150">
        <v>222.401993</v>
      </c>
      <c r="G1150">
        <v>2018120000</v>
      </c>
    </row>
    <row r="1151" spans="1:7" x14ac:dyDescent="0.25">
      <c r="A1151" s="2">
        <v>43372</v>
      </c>
      <c r="B1151" s="1" t="s">
        <v>2385</v>
      </c>
      <c r="C1151">
        <v>234.01400799999999</v>
      </c>
      <c r="D1151">
        <v>216.078003</v>
      </c>
      <c r="E1151">
        <v>231.634995</v>
      </c>
      <c r="F1151">
        <v>231.634995</v>
      </c>
      <c r="G1151">
        <v>2208720000</v>
      </c>
    </row>
    <row r="1152" spans="1:7" x14ac:dyDescent="0.25">
      <c r="A1152" s="2">
        <v>43373</v>
      </c>
      <c r="B1152" s="1" t="s">
        <v>2386</v>
      </c>
      <c r="C1152">
        <v>236.98599200000001</v>
      </c>
      <c r="D1152">
        <v>228.445007</v>
      </c>
      <c r="E1152">
        <v>232.848007</v>
      </c>
      <c r="F1152">
        <v>232.848007</v>
      </c>
      <c r="G1152">
        <v>1765560000</v>
      </c>
    </row>
    <row r="1153" spans="1:7" x14ac:dyDescent="0.25">
      <c r="A1153" s="2">
        <v>43374</v>
      </c>
      <c r="B1153" s="1" t="s">
        <v>2387</v>
      </c>
      <c r="C1153">
        <v>234.145004</v>
      </c>
      <c r="D1153">
        <v>226.945007</v>
      </c>
      <c r="E1153">
        <v>230.76800499999999</v>
      </c>
      <c r="F1153">
        <v>230.76800499999999</v>
      </c>
      <c r="G1153">
        <v>1597500000</v>
      </c>
    </row>
    <row r="1154" spans="1:7" x14ac:dyDescent="0.25">
      <c r="A1154" s="2">
        <v>43375</v>
      </c>
      <c r="B1154" s="1" t="s">
        <v>2388</v>
      </c>
      <c r="C1154">
        <v>231.16700700000001</v>
      </c>
      <c r="D1154">
        <v>225.837997</v>
      </c>
      <c r="E1154">
        <v>227.18100000000001</v>
      </c>
      <c r="F1154">
        <v>227.18100000000001</v>
      </c>
      <c r="G1154">
        <v>1542080000</v>
      </c>
    </row>
    <row r="1155" spans="1:7" x14ac:dyDescent="0.25">
      <c r="A1155" s="2">
        <v>43376</v>
      </c>
      <c r="B1155" s="1" t="s">
        <v>2389</v>
      </c>
      <c r="C1155">
        <v>226.45799299999999</v>
      </c>
      <c r="D1155">
        <v>213.97099299999999</v>
      </c>
      <c r="E1155">
        <v>220.48899800000001</v>
      </c>
      <c r="F1155">
        <v>220.48899800000001</v>
      </c>
      <c r="G1155">
        <v>1683930000</v>
      </c>
    </row>
    <row r="1156" spans="1:7" x14ac:dyDescent="0.25">
      <c r="A1156" s="2">
        <v>43377</v>
      </c>
      <c r="B1156" s="1" t="s">
        <v>2390</v>
      </c>
      <c r="C1156">
        <v>226.14799500000001</v>
      </c>
      <c r="D1156">
        <v>220.08999600000001</v>
      </c>
      <c r="E1156">
        <v>222.21800200000001</v>
      </c>
      <c r="F1156">
        <v>222.21800200000001</v>
      </c>
      <c r="G1156">
        <v>1479500000</v>
      </c>
    </row>
    <row r="1157" spans="1:7" x14ac:dyDescent="0.25">
      <c r="A1157" s="2">
        <v>43378</v>
      </c>
      <c r="B1157" s="1" t="s">
        <v>2391</v>
      </c>
      <c r="C1157">
        <v>228.31899999999999</v>
      </c>
      <c r="D1157">
        <v>220.95700099999999</v>
      </c>
      <c r="E1157">
        <v>227.600998</v>
      </c>
      <c r="F1157">
        <v>227.600998</v>
      </c>
      <c r="G1157">
        <v>1547330000</v>
      </c>
    </row>
    <row r="1158" spans="1:7" x14ac:dyDescent="0.25">
      <c r="A1158" s="2">
        <v>43379</v>
      </c>
      <c r="B1158" s="1" t="s">
        <v>2392</v>
      </c>
      <c r="C1158">
        <v>227.925995</v>
      </c>
      <c r="D1158">
        <v>224.246002</v>
      </c>
      <c r="E1158">
        <v>225.11999499999999</v>
      </c>
      <c r="F1158">
        <v>225.11999499999999</v>
      </c>
      <c r="G1158">
        <v>1505070000</v>
      </c>
    </row>
    <row r="1159" spans="1:7" x14ac:dyDescent="0.25">
      <c r="A1159" s="2">
        <v>43380</v>
      </c>
      <c r="B1159" s="1" t="s">
        <v>2393</v>
      </c>
      <c r="C1159">
        <v>226.36999499999999</v>
      </c>
      <c r="D1159">
        <v>222.996002</v>
      </c>
      <c r="E1159">
        <v>226.11900299999999</v>
      </c>
      <c r="F1159">
        <v>226.11900299999999</v>
      </c>
      <c r="G1159">
        <v>1470480000</v>
      </c>
    </row>
    <row r="1160" spans="1:7" x14ac:dyDescent="0.25">
      <c r="A1160" s="2">
        <v>43381</v>
      </c>
      <c r="B1160" s="1" t="s">
        <v>2394</v>
      </c>
      <c r="C1160">
        <v>230.76499899999999</v>
      </c>
      <c r="D1160">
        <v>224.557007</v>
      </c>
      <c r="E1160">
        <v>229.25500500000001</v>
      </c>
      <c r="F1160">
        <v>229.25500500000001</v>
      </c>
      <c r="G1160">
        <v>1470740000</v>
      </c>
    </row>
    <row r="1161" spans="1:7" x14ac:dyDescent="0.25">
      <c r="A1161" s="2">
        <v>43382</v>
      </c>
      <c r="B1161" s="1" t="s">
        <v>2395</v>
      </c>
      <c r="C1161">
        <v>230.16099500000001</v>
      </c>
      <c r="D1161">
        <v>226.40100100000001</v>
      </c>
      <c r="E1161">
        <v>227.98199500000001</v>
      </c>
      <c r="F1161">
        <v>227.98199500000001</v>
      </c>
      <c r="G1161">
        <v>1405130000</v>
      </c>
    </row>
    <row r="1162" spans="1:7" x14ac:dyDescent="0.25">
      <c r="A1162" s="2">
        <v>43383</v>
      </c>
      <c r="B1162" s="1" t="s">
        <v>2396</v>
      </c>
      <c r="C1162">
        <v>227.70700099999999</v>
      </c>
      <c r="D1162">
        <v>224.49499499999999</v>
      </c>
      <c r="E1162">
        <v>225.76899700000001</v>
      </c>
      <c r="F1162">
        <v>225.76899700000001</v>
      </c>
      <c r="G1162">
        <v>1384040000</v>
      </c>
    </row>
    <row r="1163" spans="1:7" x14ac:dyDescent="0.25">
      <c r="A1163" s="2">
        <v>43384</v>
      </c>
      <c r="B1163" s="1" t="s">
        <v>2397</v>
      </c>
      <c r="C1163">
        <v>225.61000100000001</v>
      </c>
      <c r="D1163">
        <v>189.283005</v>
      </c>
      <c r="E1163">
        <v>189.49899300000001</v>
      </c>
      <c r="F1163">
        <v>189.49899300000001</v>
      </c>
      <c r="G1163">
        <v>2167620000</v>
      </c>
    </row>
    <row r="1164" spans="1:7" x14ac:dyDescent="0.25">
      <c r="A1164" s="2">
        <v>43385</v>
      </c>
      <c r="B1164" s="1" t="s">
        <v>2398</v>
      </c>
      <c r="C1164">
        <v>199.40100100000001</v>
      </c>
      <c r="D1164">
        <v>188.70700099999999</v>
      </c>
      <c r="E1164">
        <v>196.72700499999999</v>
      </c>
      <c r="F1164">
        <v>196.72700499999999</v>
      </c>
      <c r="G1164">
        <v>1487900000</v>
      </c>
    </row>
    <row r="1165" spans="1:7" x14ac:dyDescent="0.25">
      <c r="A1165" s="2">
        <v>43386</v>
      </c>
      <c r="B1165" s="1" t="s">
        <v>2399</v>
      </c>
      <c r="C1165">
        <v>201.27900700000001</v>
      </c>
      <c r="D1165">
        <v>196.36399800000001</v>
      </c>
      <c r="E1165">
        <v>199.841003</v>
      </c>
      <c r="F1165">
        <v>199.841003</v>
      </c>
      <c r="G1165">
        <v>1167610000</v>
      </c>
    </row>
    <row r="1166" spans="1:7" x14ac:dyDescent="0.25">
      <c r="A1166" s="2">
        <v>43387</v>
      </c>
      <c r="B1166" s="1" t="s">
        <v>2400</v>
      </c>
      <c r="C1166">
        <v>201.82699600000001</v>
      </c>
      <c r="D1166">
        <v>195.24299600000001</v>
      </c>
      <c r="E1166">
        <v>195.71499600000001</v>
      </c>
      <c r="F1166">
        <v>195.71499600000001</v>
      </c>
      <c r="G1166">
        <v>1169260000</v>
      </c>
    </row>
    <row r="1167" spans="1:7" x14ac:dyDescent="0.25">
      <c r="A1167" s="2">
        <v>43388</v>
      </c>
      <c r="B1167" s="1" t="s">
        <v>2401</v>
      </c>
      <c r="C1167">
        <v>222.11799600000001</v>
      </c>
      <c r="D1167">
        <v>194.158997</v>
      </c>
      <c r="E1167">
        <v>209.70399499999999</v>
      </c>
      <c r="F1167">
        <v>209.70399499999999</v>
      </c>
      <c r="G1167">
        <v>2865830000</v>
      </c>
    </row>
    <row r="1168" spans="1:7" x14ac:dyDescent="0.25">
      <c r="A1168" s="2">
        <v>43389</v>
      </c>
      <c r="B1168" s="1" t="s">
        <v>2402</v>
      </c>
      <c r="C1168">
        <v>212.17300399999999</v>
      </c>
      <c r="D1168">
        <v>207.983994</v>
      </c>
      <c r="E1168">
        <v>210.11999499999999</v>
      </c>
      <c r="F1168">
        <v>210.11999499999999</v>
      </c>
      <c r="G1168">
        <v>1532280000</v>
      </c>
    </row>
    <row r="1169" spans="1:7" x14ac:dyDescent="0.25">
      <c r="A1169" s="2">
        <v>43390</v>
      </c>
      <c r="B1169" s="1" t="s">
        <v>2403</v>
      </c>
      <c r="C1169">
        <v>211.125</v>
      </c>
      <c r="D1169">
        <v>205.92799400000001</v>
      </c>
      <c r="E1169">
        <v>207.08299299999999</v>
      </c>
      <c r="F1169">
        <v>207.08299299999999</v>
      </c>
      <c r="G1169">
        <v>1444130000</v>
      </c>
    </row>
    <row r="1170" spans="1:7" x14ac:dyDescent="0.25">
      <c r="A1170" s="2">
        <v>43391</v>
      </c>
      <c r="B1170" s="1" t="s">
        <v>2404</v>
      </c>
      <c r="C1170">
        <v>208.470001</v>
      </c>
      <c r="D1170">
        <v>201.74299600000001</v>
      </c>
      <c r="E1170">
        <v>203.35200499999999</v>
      </c>
      <c r="F1170">
        <v>203.35200499999999</v>
      </c>
      <c r="G1170">
        <v>1365860000</v>
      </c>
    </row>
    <row r="1171" spans="1:7" x14ac:dyDescent="0.25">
      <c r="A1171" s="2">
        <v>43392</v>
      </c>
      <c r="B1171" s="1" t="s">
        <v>2405</v>
      </c>
      <c r="C1171">
        <v>204.662994</v>
      </c>
      <c r="D1171">
        <v>201.84399400000001</v>
      </c>
      <c r="E1171">
        <v>203.72700499999999</v>
      </c>
      <c r="F1171">
        <v>203.72700499999999</v>
      </c>
      <c r="G1171">
        <v>1264480000</v>
      </c>
    </row>
    <row r="1172" spans="1:7" x14ac:dyDescent="0.25">
      <c r="A1172" s="2">
        <v>43393</v>
      </c>
      <c r="B1172" s="1" t="s">
        <v>2406</v>
      </c>
      <c r="C1172">
        <v>206.22200000000001</v>
      </c>
      <c r="D1172">
        <v>203.08500699999999</v>
      </c>
      <c r="E1172">
        <v>205.429993</v>
      </c>
      <c r="F1172">
        <v>205.429993</v>
      </c>
      <c r="G1172">
        <v>1238780000</v>
      </c>
    </row>
    <row r="1173" spans="1:7" x14ac:dyDescent="0.25">
      <c r="A1173" s="2">
        <v>43394</v>
      </c>
      <c r="B1173" s="1" t="s">
        <v>2407</v>
      </c>
      <c r="C1173">
        <v>208.154999</v>
      </c>
      <c r="D1173">
        <v>204.621002</v>
      </c>
      <c r="E1173">
        <v>205.141998</v>
      </c>
      <c r="F1173">
        <v>205.141998</v>
      </c>
      <c r="G1173">
        <v>1190300000</v>
      </c>
    </row>
    <row r="1174" spans="1:7" x14ac:dyDescent="0.25">
      <c r="A1174" s="2">
        <v>43395</v>
      </c>
      <c r="B1174" s="1" t="s">
        <v>2408</v>
      </c>
      <c r="C1174">
        <v>206.932007</v>
      </c>
      <c r="D1174">
        <v>203.37699900000001</v>
      </c>
      <c r="E1174">
        <v>204.044006</v>
      </c>
      <c r="F1174">
        <v>204.044006</v>
      </c>
      <c r="G1174">
        <v>1328980000</v>
      </c>
    </row>
    <row r="1175" spans="1:7" x14ac:dyDescent="0.25">
      <c r="A1175" s="2">
        <v>43396</v>
      </c>
      <c r="B1175" s="1" t="s">
        <v>2409</v>
      </c>
      <c r="C1175">
        <v>205.15100100000001</v>
      </c>
      <c r="D1175">
        <v>201.91099500000001</v>
      </c>
      <c r="E1175">
        <v>204.33599899999999</v>
      </c>
      <c r="F1175">
        <v>204.33599899999999</v>
      </c>
      <c r="G1175">
        <v>1237490000</v>
      </c>
    </row>
    <row r="1176" spans="1:7" x14ac:dyDescent="0.25">
      <c r="A1176" s="2">
        <v>43397</v>
      </c>
      <c r="B1176" s="1" t="s">
        <v>2410</v>
      </c>
      <c r="C1176">
        <v>205.580994</v>
      </c>
      <c r="D1176">
        <v>203.354004</v>
      </c>
      <c r="E1176">
        <v>203.85200499999999</v>
      </c>
      <c r="F1176">
        <v>203.85200499999999</v>
      </c>
      <c r="G1176">
        <v>1102220000</v>
      </c>
    </row>
    <row r="1177" spans="1:7" x14ac:dyDescent="0.25">
      <c r="A1177" s="2">
        <v>43398</v>
      </c>
      <c r="B1177" s="1" t="s">
        <v>2411</v>
      </c>
      <c r="C1177">
        <v>204.13200399999999</v>
      </c>
      <c r="D1177">
        <v>201.82299800000001</v>
      </c>
      <c r="E1177">
        <v>202.71899400000001</v>
      </c>
      <c r="F1177">
        <v>202.71899400000001</v>
      </c>
      <c r="G1177">
        <v>1102900000</v>
      </c>
    </row>
    <row r="1178" spans="1:7" x14ac:dyDescent="0.25">
      <c r="A1178" s="2">
        <v>43399</v>
      </c>
      <c r="B1178" s="1" t="s">
        <v>2412</v>
      </c>
      <c r="C1178">
        <v>204.779999</v>
      </c>
      <c r="D1178">
        <v>201.550995</v>
      </c>
      <c r="E1178">
        <v>203.32899499999999</v>
      </c>
      <c r="F1178">
        <v>203.32899499999999</v>
      </c>
      <c r="G1178">
        <v>1161310000</v>
      </c>
    </row>
    <row r="1179" spans="1:7" x14ac:dyDescent="0.25">
      <c r="A1179" s="2">
        <v>43400</v>
      </c>
      <c r="B1179" s="1" t="s">
        <v>2413</v>
      </c>
      <c r="C1179">
        <v>206.08200099999999</v>
      </c>
      <c r="D1179">
        <v>203.12600699999999</v>
      </c>
      <c r="E1179">
        <v>204.21000699999999</v>
      </c>
      <c r="F1179">
        <v>204.21000699999999</v>
      </c>
      <c r="G1179">
        <v>1084810000</v>
      </c>
    </row>
    <row r="1180" spans="1:7" x14ac:dyDescent="0.25">
      <c r="A1180" s="2">
        <v>43401</v>
      </c>
      <c r="B1180" s="1" t="s">
        <v>2414</v>
      </c>
      <c r="C1180">
        <v>205.919006</v>
      </c>
      <c r="D1180">
        <v>203.52299500000001</v>
      </c>
      <c r="E1180">
        <v>205.36599699999999</v>
      </c>
      <c r="F1180">
        <v>205.36599699999999</v>
      </c>
      <c r="G1180">
        <v>1139140000</v>
      </c>
    </row>
    <row r="1181" spans="1:7" x14ac:dyDescent="0.25">
      <c r="A1181" s="2">
        <v>43402</v>
      </c>
      <c r="B1181" s="1" t="s">
        <v>2408</v>
      </c>
      <c r="C1181">
        <v>205.59700000000001</v>
      </c>
      <c r="D1181">
        <v>195.733994</v>
      </c>
      <c r="E1181">
        <v>197.246994</v>
      </c>
      <c r="F1181">
        <v>197.246994</v>
      </c>
      <c r="G1181">
        <v>1517230000</v>
      </c>
    </row>
    <row r="1182" spans="1:7" x14ac:dyDescent="0.25">
      <c r="A1182" s="2">
        <v>43403</v>
      </c>
      <c r="B1182" s="1" t="s">
        <v>2415</v>
      </c>
      <c r="C1182">
        <v>198.121994</v>
      </c>
      <c r="D1182">
        <v>196.350998</v>
      </c>
      <c r="E1182">
        <v>197.55600000000001</v>
      </c>
      <c r="F1182">
        <v>197.55600000000001</v>
      </c>
      <c r="G1182">
        <v>1363500000</v>
      </c>
    </row>
    <row r="1183" spans="1:7" x14ac:dyDescent="0.25">
      <c r="A1183" s="2">
        <v>43404</v>
      </c>
      <c r="B1183" s="1" t="s">
        <v>2416</v>
      </c>
      <c r="C1183">
        <v>198.337997</v>
      </c>
      <c r="D1183">
        <v>196.53100599999999</v>
      </c>
      <c r="E1183">
        <v>197.38099700000001</v>
      </c>
      <c r="F1183">
        <v>197.38099700000001</v>
      </c>
      <c r="G1183">
        <v>1442380000</v>
      </c>
    </row>
    <row r="1184" spans="1:7" x14ac:dyDescent="0.25">
      <c r="A1184" s="2">
        <v>43405</v>
      </c>
      <c r="B1184" s="1" t="s">
        <v>2417</v>
      </c>
      <c r="C1184">
        <v>203.753998</v>
      </c>
      <c r="D1184">
        <v>197.328003</v>
      </c>
      <c r="E1184">
        <v>198.871994</v>
      </c>
      <c r="F1184">
        <v>198.871994</v>
      </c>
      <c r="G1184">
        <v>1336700000</v>
      </c>
    </row>
    <row r="1185" spans="1:7" x14ac:dyDescent="0.25">
      <c r="A1185" s="2">
        <v>43406</v>
      </c>
      <c r="B1185" s="1" t="s">
        <v>2418</v>
      </c>
      <c r="C1185">
        <v>201.26899700000001</v>
      </c>
      <c r="D1185">
        <v>198.75500500000001</v>
      </c>
      <c r="E1185">
        <v>200.634995</v>
      </c>
      <c r="F1185">
        <v>200.634995</v>
      </c>
      <c r="G1185">
        <v>1451870000</v>
      </c>
    </row>
    <row r="1186" spans="1:7" x14ac:dyDescent="0.25">
      <c r="A1186" s="2">
        <v>43407</v>
      </c>
      <c r="B1186" s="1" t="s">
        <v>2419</v>
      </c>
      <c r="C1186">
        <v>200.740005</v>
      </c>
      <c r="D1186">
        <v>199.52499399999999</v>
      </c>
      <c r="E1186">
        <v>200.18600499999999</v>
      </c>
      <c r="F1186">
        <v>200.18600499999999</v>
      </c>
      <c r="G1186">
        <v>1307150000</v>
      </c>
    </row>
    <row r="1187" spans="1:7" x14ac:dyDescent="0.25">
      <c r="A1187" s="2">
        <v>43408</v>
      </c>
      <c r="B1187" s="1" t="s">
        <v>2420</v>
      </c>
      <c r="C1187">
        <v>211.27200300000001</v>
      </c>
      <c r="D1187">
        <v>198.98599200000001</v>
      </c>
      <c r="E1187">
        <v>207.48599200000001</v>
      </c>
      <c r="F1187">
        <v>207.48599200000001</v>
      </c>
      <c r="G1187">
        <v>1749300000</v>
      </c>
    </row>
    <row r="1188" spans="1:7" x14ac:dyDescent="0.25">
      <c r="A1188" s="2">
        <v>43409</v>
      </c>
      <c r="B1188" s="1" t="s">
        <v>2421</v>
      </c>
      <c r="C1188">
        <v>210.81899999999999</v>
      </c>
      <c r="D1188">
        <v>206.57299800000001</v>
      </c>
      <c r="E1188">
        <v>209.091003</v>
      </c>
      <c r="F1188">
        <v>209.091003</v>
      </c>
      <c r="G1188">
        <v>1613510000</v>
      </c>
    </row>
    <row r="1189" spans="1:7" x14ac:dyDescent="0.25">
      <c r="A1189" s="2">
        <v>43410</v>
      </c>
      <c r="B1189" s="1" t="s">
        <v>2422</v>
      </c>
      <c r="C1189">
        <v>218.45199600000001</v>
      </c>
      <c r="D1189">
        <v>207.89399700000001</v>
      </c>
      <c r="E1189">
        <v>218.45199600000001</v>
      </c>
      <c r="F1189">
        <v>218.45199600000001</v>
      </c>
      <c r="G1189">
        <v>1856940000</v>
      </c>
    </row>
    <row r="1190" spans="1:7" x14ac:dyDescent="0.25">
      <c r="A1190" s="2">
        <v>43411</v>
      </c>
      <c r="B1190" s="1" t="s">
        <v>2423</v>
      </c>
      <c r="C1190">
        <v>221.651993</v>
      </c>
      <c r="D1190">
        <v>216.79600500000001</v>
      </c>
      <c r="E1190">
        <v>217.182999</v>
      </c>
      <c r="F1190">
        <v>217.182999</v>
      </c>
      <c r="G1190">
        <v>1927830000</v>
      </c>
    </row>
    <row r="1191" spans="1:7" x14ac:dyDescent="0.25">
      <c r="A1191" s="2">
        <v>43412</v>
      </c>
      <c r="B1191" s="1" t="s">
        <v>2424</v>
      </c>
      <c r="C1191">
        <v>218.337997</v>
      </c>
      <c r="D1191">
        <v>212.199005</v>
      </c>
      <c r="E1191">
        <v>212.23100299999999</v>
      </c>
      <c r="F1191">
        <v>212.23100299999999</v>
      </c>
      <c r="G1191">
        <v>1769080000</v>
      </c>
    </row>
    <row r="1192" spans="1:7" x14ac:dyDescent="0.25">
      <c r="A1192" s="2">
        <v>43413</v>
      </c>
      <c r="B1192" s="1" t="s">
        <v>2425</v>
      </c>
      <c r="C1192">
        <v>213.31599399999999</v>
      </c>
      <c r="D1192">
        <v>209.51499899999999</v>
      </c>
      <c r="E1192">
        <v>210.074005</v>
      </c>
      <c r="F1192">
        <v>210.074005</v>
      </c>
      <c r="G1192">
        <v>1554750000</v>
      </c>
    </row>
    <row r="1193" spans="1:7" x14ac:dyDescent="0.25">
      <c r="A1193" s="2">
        <v>43414</v>
      </c>
      <c r="B1193" s="1" t="s">
        <v>2426</v>
      </c>
      <c r="C1193">
        <v>213.85699500000001</v>
      </c>
      <c r="D1193">
        <v>209.804993</v>
      </c>
      <c r="E1193">
        <v>212.533005</v>
      </c>
      <c r="F1193">
        <v>212.533005</v>
      </c>
      <c r="G1193">
        <v>1377760000</v>
      </c>
    </row>
    <row r="1194" spans="1:7" x14ac:dyDescent="0.25">
      <c r="A1194" s="2">
        <v>43415</v>
      </c>
      <c r="B1194" s="1" t="s">
        <v>2427</v>
      </c>
      <c r="C1194">
        <v>212.99899300000001</v>
      </c>
      <c r="D1194">
        <v>208.86799600000001</v>
      </c>
      <c r="E1194">
        <v>211.33999600000001</v>
      </c>
      <c r="F1194">
        <v>211.33999600000001</v>
      </c>
      <c r="G1194">
        <v>1501600000</v>
      </c>
    </row>
    <row r="1195" spans="1:7" x14ac:dyDescent="0.25">
      <c r="A1195" s="2">
        <v>43416</v>
      </c>
      <c r="B1195" s="1" t="s">
        <v>2428</v>
      </c>
      <c r="C1195">
        <v>212.62300099999999</v>
      </c>
      <c r="D1195">
        <v>208.92399599999999</v>
      </c>
      <c r="E1195">
        <v>210.41799900000001</v>
      </c>
      <c r="F1195">
        <v>210.41799900000001</v>
      </c>
      <c r="G1195">
        <v>1452380000</v>
      </c>
    </row>
    <row r="1196" spans="1:7" x14ac:dyDescent="0.25">
      <c r="A1196" s="2">
        <v>43417</v>
      </c>
      <c r="B1196" s="1" t="s">
        <v>2429</v>
      </c>
      <c r="C1196">
        <v>210.51499899999999</v>
      </c>
      <c r="D1196">
        <v>206.134995</v>
      </c>
      <c r="E1196">
        <v>206.82600400000001</v>
      </c>
      <c r="F1196">
        <v>206.82600400000001</v>
      </c>
      <c r="G1196">
        <v>1610260000</v>
      </c>
    </row>
    <row r="1197" spans="1:7" x14ac:dyDescent="0.25">
      <c r="A1197" s="2">
        <v>43418</v>
      </c>
      <c r="B1197" s="1" t="s">
        <v>2430</v>
      </c>
      <c r="C1197">
        <v>207.04499799999999</v>
      </c>
      <c r="D1197">
        <v>174.084</v>
      </c>
      <c r="E1197">
        <v>181.39700300000001</v>
      </c>
      <c r="F1197">
        <v>181.39700300000001</v>
      </c>
      <c r="G1197">
        <v>2595330000</v>
      </c>
    </row>
    <row r="1198" spans="1:7" x14ac:dyDescent="0.25">
      <c r="A1198" s="2">
        <v>43419</v>
      </c>
      <c r="B1198" s="1" t="s">
        <v>2431</v>
      </c>
      <c r="C1198">
        <v>184.25100699999999</v>
      </c>
      <c r="D1198">
        <v>170.18899500000001</v>
      </c>
      <c r="E1198">
        <v>180.80600000000001</v>
      </c>
      <c r="F1198">
        <v>180.80600000000001</v>
      </c>
      <c r="G1198">
        <v>2638410000</v>
      </c>
    </row>
    <row r="1199" spans="1:7" x14ac:dyDescent="0.25">
      <c r="A1199" s="2">
        <v>43420</v>
      </c>
      <c r="B1199" s="1" t="s">
        <v>2432</v>
      </c>
      <c r="C1199">
        <v>181.35000600000001</v>
      </c>
      <c r="D1199">
        <v>173.12600699999999</v>
      </c>
      <c r="E1199">
        <v>175.17700199999999</v>
      </c>
      <c r="F1199">
        <v>175.17700199999999</v>
      </c>
      <c r="G1199">
        <v>2015330000</v>
      </c>
    </row>
    <row r="1200" spans="1:7" x14ac:dyDescent="0.25">
      <c r="A1200" s="2">
        <v>43421</v>
      </c>
      <c r="B1200" s="1" t="s">
        <v>2433</v>
      </c>
      <c r="C1200">
        <v>175.850998</v>
      </c>
      <c r="D1200">
        <v>172.86900299999999</v>
      </c>
      <c r="E1200">
        <v>174.00100699999999</v>
      </c>
      <c r="F1200">
        <v>174.00100699999999</v>
      </c>
      <c r="G1200">
        <v>1832800000</v>
      </c>
    </row>
    <row r="1201" spans="1:7" x14ac:dyDescent="0.25">
      <c r="A1201" s="2">
        <v>43422</v>
      </c>
      <c r="B1201" s="1" t="s">
        <v>2434</v>
      </c>
      <c r="C1201">
        <v>179.151993</v>
      </c>
      <c r="D1201">
        <v>174.175003</v>
      </c>
      <c r="E1201">
        <v>177.067001</v>
      </c>
      <c r="F1201">
        <v>177.067001</v>
      </c>
      <c r="G1201">
        <v>1810920000</v>
      </c>
    </row>
    <row r="1202" spans="1:7" x14ac:dyDescent="0.25">
      <c r="A1202" s="2">
        <v>43423</v>
      </c>
      <c r="B1202" s="1" t="s">
        <v>2435</v>
      </c>
      <c r="C1202">
        <v>177.179001</v>
      </c>
      <c r="D1202">
        <v>147.850998</v>
      </c>
      <c r="E1202">
        <v>149.175003</v>
      </c>
      <c r="F1202">
        <v>149.175003</v>
      </c>
      <c r="G1202">
        <v>2745160000</v>
      </c>
    </row>
    <row r="1203" spans="1:7" x14ac:dyDescent="0.25">
      <c r="A1203" s="2">
        <v>43424</v>
      </c>
      <c r="B1203" s="1" t="s">
        <v>2436</v>
      </c>
      <c r="C1203">
        <v>151.253006</v>
      </c>
      <c r="D1203">
        <v>126.360001</v>
      </c>
      <c r="E1203">
        <v>130.33900499999999</v>
      </c>
      <c r="F1203">
        <v>130.33900499999999</v>
      </c>
      <c r="G1203">
        <v>3134410000</v>
      </c>
    </row>
    <row r="1204" spans="1:7" x14ac:dyDescent="0.25">
      <c r="A1204" s="2">
        <v>43425</v>
      </c>
      <c r="B1204" s="1" t="s">
        <v>2437</v>
      </c>
      <c r="C1204">
        <v>138.88999899999999</v>
      </c>
      <c r="D1204">
        <v>125.758003</v>
      </c>
      <c r="E1204">
        <v>136.70100400000001</v>
      </c>
      <c r="F1204">
        <v>136.70100400000001</v>
      </c>
      <c r="G1204">
        <v>2685930000</v>
      </c>
    </row>
    <row r="1205" spans="1:7" x14ac:dyDescent="0.25">
      <c r="A1205" s="2">
        <v>43426</v>
      </c>
      <c r="B1205" s="1" t="s">
        <v>2438</v>
      </c>
      <c r="C1205">
        <v>137.740005</v>
      </c>
      <c r="D1205">
        <v>126.706001</v>
      </c>
      <c r="E1205">
        <v>126.706001</v>
      </c>
      <c r="F1205">
        <v>126.706001</v>
      </c>
      <c r="G1205">
        <v>1792150000</v>
      </c>
    </row>
    <row r="1206" spans="1:7" x14ac:dyDescent="0.25">
      <c r="A1206" s="2">
        <v>43427</v>
      </c>
      <c r="B1206" s="1" t="s">
        <v>2439</v>
      </c>
      <c r="C1206">
        <v>127.02800000000001</v>
      </c>
      <c r="D1206">
        <v>119.558998</v>
      </c>
      <c r="E1206">
        <v>123.295998</v>
      </c>
      <c r="F1206">
        <v>123.295998</v>
      </c>
      <c r="G1206">
        <v>1998010000</v>
      </c>
    </row>
    <row r="1207" spans="1:7" x14ac:dyDescent="0.25">
      <c r="A1207" s="2">
        <v>43428</v>
      </c>
      <c r="B1207" s="1" t="s">
        <v>2440</v>
      </c>
      <c r="C1207">
        <v>126.78800200000001</v>
      </c>
      <c r="D1207">
        <v>110.824997</v>
      </c>
      <c r="E1207">
        <v>113.49400300000001</v>
      </c>
      <c r="F1207">
        <v>113.49400300000001</v>
      </c>
      <c r="G1207">
        <v>1800960000</v>
      </c>
    </row>
    <row r="1208" spans="1:7" x14ac:dyDescent="0.25">
      <c r="A1208" s="2">
        <v>43429</v>
      </c>
      <c r="B1208" s="1" t="s">
        <v>2441</v>
      </c>
      <c r="C1208">
        <v>118.88099699999999</v>
      </c>
      <c r="D1208">
        <v>101.769997</v>
      </c>
      <c r="E1208">
        <v>116.449997</v>
      </c>
      <c r="F1208">
        <v>116.449997</v>
      </c>
      <c r="G1208">
        <v>2466750000</v>
      </c>
    </row>
    <row r="1209" spans="1:7" x14ac:dyDescent="0.25">
      <c r="A1209" s="2">
        <v>43430</v>
      </c>
      <c r="B1209" s="1" t="s">
        <v>2442</v>
      </c>
      <c r="C1209">
        <v>118.200996</v>
      </c>
      <c r="D1209">
        <v>104.89299800000001</v>
      </c>
      <c r="E1209">
        <v>108.334999</v>
      </c>
      <c r="F1209">
        <v>108.334999</v>
      </c>
      <c r="G1209">
        <v>2139490000</v>
      </c>
    </row>
    <row r="1210" spans="1:7" x14ac:dyDescent="0.25">
      <c r="A1210" s="2">
        <v>43431</v>
      </c>
      <c r="B1210" s="1" t="s">
        <v>2443</v>
      </c>
      <c r="C1210">
        <v>111.84200300000001</v>
      </c>
      <c r="D1210">
        <v>102.452003</v>
      </c>
      <c r="E1210">
        <v>110.010002</v>
      </c>
      <c r="F1210">
        <v>110.010002</v>
      </c>
      <c r="G1210">
        <v>2320010000</v>
      </c>
    </row>
    <row r="1211" spans="1:7" x14ac:dyDescent="0.25">
      <c r="A1211" s="2">
        <v>43432</v>
      </c>
      <c r="B1211" s="1" t="s">
        <v>2444</v>
      </c>
      <c r="C1211">
        <v>126.047997</v>
      </c>
      <c r="D1211">
        <v>110.197998</v>
      </c>
      <c r="E1211">
        <v>122.43800400000001</v>
      </c>
      <c r="F1211">
        <v>122.43800400000001</v>
      </c>
      <c r="G1211">
        <v>2673470000</v>
      </c>
    </row>
    <row r="1212" spans="1:7" x14ac:dyDescent="0.25">
      <c r="A1212" s="2">
        <v>43433</v>
      </c>
      <c r="B1212" s="1" t="s">
        <v>2445</v>
      </c>
      <c r="C1212">
        <v>123.229721</v>
      </c>
      <c r="D1212">
        <v>115.297691</v>
      </c>
      <c r="E1212">
        <v>117.542648</v>
      </c>
      <c r="F1212">
        <v>117.542648</v>
      </c>
      <c r="G1212">
        <v>2196099151</v>
      </c>
    </row>
    <row r="1213" spans="1:7" x14ac:dyDescent="0.25">
      <c r="A1213" s="2">
        <v>43434</v>
      </c>
      <c r="B1213" s="1" t="s">
        <v>2446</v>
      </c>
      <c r="C1213">
        <v>119.423767</v>
      </c>
      <c r="D1213">
        <v>111.74496499999999</v>
      </c>
      <c r="E1213">
        <v>113.17141700000001</v>
      </c>
      <c r="F1213">
        <v>113.17141700000001</v>
      </c>
      <c r="G1213">
        <v>2020748396</v>
      </c>
    </row>
    <row r="1214" spans="1:7" x14ac:dyDescent="0.25">
      <c r="A1214" s="2">
        <v>43435</v>
      </c>
      <c r="B1214" s="1" t="s">
        <v>2447</v>
      </c>
      <c r="C1214">
        <v>120.841454</v>
      </c>
      <c r="D1214">
        <v>111.619125</v>
      </c>
      <c r="E1214">
        <v>118.635559</v>
      </c>
      <c r="F1214">
        <v>118.635559</v>
      </c>
      <c r="G1214">
        <v>2131475768</v>
      </c>
    </row>
    <row r="1215" spans="1:7" x14ac:dyDescent="0.25">
      <c r="A1215" s="2">
        <v>43436</v>
      </c>
      <c r="B1215" s="1" t="s">
        <v>2448</v>
      </c>
      <c r="C1215">
        <v>120.56205</v>
      </c>
      <c r="D1215">
        <v>116.09204099999999</v>
      </c>
      <c r="E1215">
        <v>116.388901</v>
      </c>
      <c r="F1215">
        <v>116.388901</v>
      </c>
      <c r="G1215">
        <v>1856199149</v>
      </c>
    </row>
    <row r="1216" spans="1:7" x14ac:dyDescent="0.25">
      <c r="A1216" s="2">
        <v>43437</v>
      </c>
      <c r="B1216" s="1" t="s">
        <v>2449</v>
      </c>
      <c r="C1216">
        <v>116.61906399999999</v>
      </c>
      <c r="D1216">
        <v>107.415657</v>
      </c>
      <c r="E1216">
        <v>108.92501799999999</v>
      </c>
      <c r="F1216">
        <v>108.92501799999999</v>
      </c>
      <c r="G1216">
        <v>1772756193</v>
      </c>
    </row>
    <row r="1217" spans="1:7" x14ac:dyDescent="0.25">
      <c r="A1217" s="2">
        <v>43438</v>
      </c>
      <c r="B1217" s="1" t="s">
        <v>2450</v>
      </c>
      <c r="C1217">
        <v>113.142914</v>
      </c>
      <c r="D1217">
        <v>107.40271799999999</v>
      </c>
      <c r="E1217">
        <v>110.21418799999999</v>
      </c>
      <c r="F1217">
        <v>110.21418799999999</v>
      </c>
      <c r="G1217">
        <v>1748116495</v>
      </c>
    </row>
    <row r="1218" spans="1:7" x14ac:dyDescent="0.25">
      <c r="A1218" s="2">
        <v>43439</v>
      </c>
      <c r="B1218" s="1" t="s">
        <v>2451</v>
      </c>
      <c r="C1218">
        <v>110.59860999999999</v>
      </c>
      <c r="D1218">
        <v>102.475555</v>
      </c>
      <c r="E1218">
        <v>102.475555</v>
      </c>
      <c r="F1218">
        <v>102.475555</v>
      </c>
      <c r="G1218">
        <v>1990157607</v>
      </c>
    </row>
    <row r="1219" spans="1:7" x14ac:dyDescent="0.25">
      <c r="A1219" s="2">
        <v>43440</v>
      </c>
      <c r="B1219" s="1" t="s">
        <v>2452</v>
      </c>
      <c r="C1219">
        <v>104.103493</v>
      </c>
      <c r="D1219">
        <v>91.761054999999999</v>
      </c>
      <c r="E1219">
        <v>91.761054999999999</v>
      </c>
      <c r="F1219">
        <v>91.761054999999999</v>
      </c>
      <c r="G1219">
        <v>2310716932</v>
      </c>
    </row>
    <row r="1220" spans="1:7" x14ac:dyDescent="0.25">
      <c r="A1220" s="2">
        <v>43441</v>
      </c>
      <c r="B1220" s="1" t="s">
        <v>2453</v>
      </c>
      <c r="C1220">
        <v>96.089843999999999</v>
      </c>
      <c r="D1220">
        <v>83.469718999999998</v>
      </c>
      <c r="E1220">
        <v>93.294562999999997</v>
      </c>
      <c r="F1220">
        <v>93.294562999999997</v>
      </c>
      <c r="G1220">
        <v>2554304530</v>
      </c>
    </row>
    <row r="1221" spans="1:7" x14ac:dyDescent="0.25">
      <c r="A1221" s="2">
        <v>43442</v>
      </c>
      <c r="B1221" s="1" t="s">
        <v>2454</v>
      </c>
      <c r="C1221">
        <v>97.059882999999999</v>
      </c>
      <c r="D1221">
        <v>86.825667999999993</v>
      </c>
      <c r="E1221">
        <v>92.159637000000004</v>
      </c>
      <c r="F1221">
        <v>92.159637000000004</v>
      </c>
      <c r="G1221">
        <v>1855759401</v>
      </c>
    </row>
    <row r="1222" spans="1:7" x14ac:dyDescent="0.25">
      <c r="A1222" s="2">
        <v>43443</v>
      </c>
      <c r="B1222" s="1" t="s">
        <v>2455</v>
      </c>
      <c r="C1222">
        <v>98.900031999999996</v>
      </c>
      <c r="D1222">
        <v>91.031281000000007</v>
      </c>
      <c r="E1222">
        <v>95.142059000000003</v>
      </c>
      <c r="F1222">
        <v>95.142059000000003</v>
      </c>
      <c r="G1222">
        <v>1875567180</v>
      </c>
    </row>
    <row r="1223" spans="1:7" x14ac:dyDescent="0.25">
      <c r="A1223" s="2">
        <v>43444</v>
      </c>
      <c r="B1223" s="1" t="s">
        <v>2456</v>
      </c>
      <c r="C1223">
        <v>96.257300999999998</v>
      </c>
      <c r="D1223">
        <v>90.654251000000002</v>
      </c>
      <c r="E1223">
        <v>91.685654</v>
      </c>
      <c r="F1223">
        <v>91.685654</v>
      </c>
      <c r="G1223">
        <v>1756437577</v>
      </c>
    </row>
    <row r="1224" spans="1:7" x14ac:dyDescent="0.25">
      <c r="A1224" s="2">
        <v>43445</v>
      </c>
      <c r="B1224" s="1" t="s">
        <v>2457</v>
      </c>
      <c r="C1224">
        <v>92.782325999999998</v>
      </c>
      <c r="D1224">
        <v>87.688407999999995</v>
      </c>
      <c r="E1224">
        <v>88.945305000000005</v>
      </c>
      <c r="F1224">
        <v>88.945305000000005</v>
      </c>
      <c r="G1224">
        <v>1707497898</v>
      </c>
    </row>
    <row r="1225" spans="1:7" x14ac:dyDescent="0.25">
      <c r="A1225" s="2">
        <v>43446</v>
      </c>
      <c r="B1225" s="1" t="s">
        <v>2458</v>
      </c>
      <c r="C1225">
        <v>92.240555000000001</v>
      </c>
      <c r="D1225">
        <v>88.263557000000006</v>
      </c>
      <c r="E1225">
        <v>90.593299999999999</v>
      </c>
      <c r="F1225">
        <v>90.593299999999999</v>
      </c>
      <c r="G1225">
        <v>1533050103</v>
      </c>
    </row>
    <row r="1226" spans="1:7" x14ac:dyDescent="0.25">
      <c r="A1226" s="2">
        <v>43447</v>
      </c>
      <c r="B1226" s="1" t="s">
        <v>2459</v>
      </c>
      <c r="C1226">
        <v>91.111603000000002</v>
      </c>
      <c r="D1226">
        <v>85.518310999999997</v>
      </c>
      <c r="E1226">
        <v>86.539314000000005</v>
      </c>
      <c r="F1226">
        <v>86.539314000000005</v>
      </c>
      <c r="G1226">
        <v>1754475622</v>
      </c>
    </row>
    <row r="1227" spans="1:7" x14ac:dyDescent="0.25">
      <c r="A1227" s="2">
        <v>43448</v>
      </c>
      <c r="B1227" s="1" t="s">
        <v>2460</v>
      </c>
      <c r="C1227">
        <v>87.144942999999998</v>
      </c>
      <c r="D1227">
        <v>83.226478999999998</v>
      </c>
      <c r="E1227">
        <v>84.308295999999999</v>
      </c>
      <c r="F1227">
        <v>84.308295999999999</v>
      </c>
      <c r="G1227">
        <v>1651491877</v>
      </c>
    </row>
    <row r="1228" spans="1:7" x14ac:dyDescent="0.25">
      <c r="A1228" s="2">
        <v>43449</v>
      </c>
      <c r="B1228" s="1" t="s">
        <v>2461</v>
      </c>
      <c r="C1228">
        <v>85.342742999999999</v>
      </c>
      <c r="D1228">
        <v>82.829886999999999</v>
      </c>
      <c r="E1228">
        <v>84.440810999999997</v>
      </c>
      <c r="F1228">
        <v>84.440810999999997</v>
      </c>
      <c r="G1228">
        <v>1496176898</v>
      </c>
    </row>
    <row r="1229" spans="1:7" x14ac:dyDescent="0.25">
      <c r="A1229" s="2">
        <v>43450</v>
      </c>
      <c r="B1229" s="1" t="s">
        <v>2462</v>
      </c>
      <c r="C1229">
        <v>87.568123</v>
      </c>
      <c r="D1229">
        <v>84.469406000000006</v>
      </c>
      <c r="E1229">
        <v>85.262100000000004</v>
      </c>
      <c r="F1229">
        <v>85.262100000000004</v>
      </c>
      <c r="G1229">
        <v>1565817037</v>
      </c>
    </row>
    <row r="1230" spans="1:7" x14ac:dyDescent="0.25">
      <c r="A1230" s="2">
        <v>43451</v>
      </c>
      <c r="B1230" s="1" t="s">
        <v>2463</v>
      </c>
      <c r="C1230">
        <v>96.805053999999998</v>
      </c>
      <c r="D1230">
        <v>85.382110999999995</v>
      </c>
      <c r="E1230">
        <v>95.133826999999997</v>
      </c>
      <c r="F1230">
        <v>95.133826999999997</v>
      </c>
      <c r="G1230">
        <v>2101453024</v>
      </c>
    </row>
    <row r="1231" spans="1:7" x14ac:dyDescent="0.25">
      <c r="A1231" s="2">
        <v>43452</v>
      </c>
      <c r="B1231" s="1" t="s">
        <v>2464</v>
      </c>
      <c r="C1231">
        <v>101.32023599999999</v>
      </c>
      <c r="D1231">
        <v>92.968520999999996</v>
      </c>
      <c r="E1231">
        <v>101.11245700000001</v>
      </c>
      <c r="F1231">
        <v>101.11245700000001</v>
      </c>
      <c r="G1231">
        <v>2277514076</v>
      </c>
    </row>
    <row r="1232" spans="1:7" x14ac:dyDescent="0.25">
      <c r="A1232" s="2">
        <v>43453</v>
      </c>
      <c r="B1232" s="1" t="s">
        <v>2465</v>
      </c>
      <c r="C1232">
        <v>108.549057</v>
      </c>
      <c r="D1232">
        <v>100.69146000000001</v>
      </c>
      <c r="E1232">
        <v>101.26857800000001</v>
      </c>
      <c r="F1232">
        <v>101.26857800000001</v>
      </c>
      <c r="G1232">
        <v>2456482115</v>
      </c>
    </row>
    <row r="1233" spans="1:7" x14ac:dyDescent="0.25">
      <c r="A1233" s="2">
        <v>43454</v>
      </c>
      <c r="B1233" s="1" t="s">
        <v>2466</v>
      </c>
      <c r="C1233">
        <v>117.17012800000001</v>
      </c>
      <c r="D1233">
        <v>100.639961</v>
      </c>
      <c r="E1233">
        <v>116.21687300000001</v>
      </c>
      <c r="F1233">
        <v>116.21687300000001</v>
      </c>
      <c r="G1233">
        <v>3063842618</v>
      </c>
    </row>
    <row r="1234" spans="1:7" x14ac:dyDescent="0.25">
      <c r="A1234" s="2">
        <v>43455</v>
      </c>
      <c r="B1234" s="1" t="s">
        <v>2467</v>
      </c>
      <c r="C1234">
        <v>119.094162</v>
      </c>
      <c r="D1234">
        <v>107.584793</v>
      </c>
      <c r="E1234">
        <v>109.49623099999999</v>
      </c>
      <c r="F1234">
        <v>109.49623099999999</v>
      </c>
      <c r="G1234">
        <v>2632539990</v>
      </c>
    </row>
    <row r="1235" spans="1:7" x14ac:dyDescent="0.25">
      <c r="A1235" s="2">
        <v>43456</v>
      </c>
      <c r="B1235" s="1" t="s">
        <v>2468</v>
      </c>
      <c r="C1235">
        <v>116.75949900000001</v>
      </c>
      <c r="D1235">
        <v>107.50316599999999</v>
      </c>
      <c r="E1235">
        <v>116.75949900000001</v>
      </c>
      <c r="F1235">
        <v>116.75949900000001</v>
      </c>
      <c r="G1235">
        <v>2338772939</v>
      </c>
    </row>
    <row r="1236" spans="1:7" x14ac:dyDescent="0.25">
      <c r="A1236" s="2">
        <v>43457</v>
      </c>
      <c r="B1236" s="1" t="s">
        <v>2469</v>
      </c>
      <c r="C1236">
        <v>133.07530199999999</v>
      </c>
      <c r="D1236">
        <v>117.273895</v>
      </c>
      <c r="E1236">
        <v>130.76525899999999</v>
      </c>
      <c r="F1236">
        <v>130.76525899999999</v>
      </c>
      <c r="G1236">
        <v>3579715061</v>
      </c>
    </row>
    <row r="1237" spans="1:7" x14ac:dyDescent="0.25">
      <c r="A1237" s="2">
        <v>43458</v>
      </c>
      <c r="B1237" s="1" t="s">
        <v>2470</v>
      </c>
      <c r="C1237">
        <v>157.668701</v>
      </c>
      <c r="D1237">
        <v>130.64166299999999</v>
      </c>
      <c r="E1237">
        <v>140.23800700000001</v>
      </c>
      <c r="F1237">
        <v>140.23800700000001</v>
      </c>
      <c r="G1237">
        <v>4370343387</v>
      </c>
    </row>
    <row r="1238" spans="1:7" x14ac:dyDescent="0.25">
      <c r="A1238" s="2">
        <v>43459</v>
      </c>
      <c r="B1238" s="1" t="s">
        <v>2471</v>
      </c>
      <c r="C1238">
        <v>140.997589</v>
      </c>
      <c r="D1238">
        <v>125.11328899999999</v>
      </c>
      <c r="E1238">
        <v>129.844345</v>
      </c>
      <c r="F1238">
        <v>129.844345</v>
      </c>
      <c r="G1238">
        <v>3298280609</v>
      </c>
    </row>
    <row r="1239" spans="1:7" x14ac:dyDescent="0.25">
      <c r="A1239" s="2">
        <v>43460</v>
      </c>
      <c r="B1239" s="1" t="s">
        <v>2472</v>
      </c>
      <c r="C1239">
        <v>136.677246</v>
      </c>
      <c r="D1239">
        <v>126.292908</v>
      </c>
      <c r="E1239">
        <v>131.86563100000001</v>
      </c>
      <c r="F1239">
        <v>131.86563100000001</v>
      </c>
      <c r="G1239">
        <v>2720469126</v>
      </c>
    </row>
    <row r="1240" spans="1:7" x14ac:dyDescent="0.25">
      <c r="A1240" s="2">
        <v>43461</v>
      </c>
      <c r="B1240" s="1" t="s">
        <v>2473</v>
      </c>
      <c r="C1240">
        <v>132.677063</v>
      </c>
      <c r="D1240">
        <v>115.65010100000001</v>
      </c>
      <c r="E1240">
        <v>116.575912</v>
      </c>
      <c r="F1240">
        <v>116.575912</v>
      </c>
      <c r="G1240">
        <v>2612804378</v>
      </c>
    </row>
    <row r="1241" spans="1:7" x14ac:dyDescent="0.25">
      <c r="A1241" s="2">
        <v>43462</v>
      </c>
      <c r="B1241" s="1" t="s">
        <v>2474</v>
      </c>
      <c r="C1241">
        <v>137.647018</v>
      </c>
      <c r="D1241">
        <v>115.69313</v>
      </c>
      <c r="E1241">
        <v>137.647018</v>
      </c>
      <c r="F1241">
        <v>137.647018</v>
      </c>
      <c r="G1241">
        <v>3130201009</v>
      </c>
    </row>
    <row r="1242" spans="1:7" x14ac:dyDescent="0.25">
      <c r="A1242" s="2">
        <v>43463</v>
      </c>
      <c r="B1242" s="1" t="s">
        <v>2475</v>
      </c>
      <c r="C1242">
        <v>147.03433200000001</v>
      </c>
      <c r="D1242">
        <v>134.57017500000001</v>
      </c>
      <c r="E1242">
        <v>138.01834099999999</v>
      </c>
      <c r="F1242">
        <v>138.01834099999999</v>
      </c>
      <c r="G1242">
        <v>3169029972</v>
      </c>
    </row>
    <row r="1243" spans="1:7" x14ac:dyDescent="0.25">
      <c r="A1243" s="2">
        <v>43464</v>
      </c>
      <c r="B1243" s="1" t="s">
        <v>2476</v>
      </c>
      <c r="C1243">
        <v>140.689087</v>
      </c>
      <c r="D1243">
        <v>133.98232999999999</v>
      </c>
      <c r="E1243">
        <v>139.85945100000001</v>
      </c>
      <c r="F1243">
        <v>139.85945100000001</v>
      </c>
      <c r="G1243">
        <v>2660086834</v>
      </c>
    </row>
    <row r="1244" spans="1:7" x14ac:dyDescent="0.25">
      <c r="A1244" s="2">
        <v>43465</v>
      </c>
      <c r="B1244" s="1" t="s">
        <v>2477</v>
      </c>
      <c r="C1244">
        <v>140.181152</v>
      </c>
      <c r="D1244">
        <v>132.51939400000001</v>
      </c>
      <c r="E1244">
        <v>133.368256</v>
      </c>
      <c r="F1244">
        <v>133.368256</v>
      </c>
      <c r="G1244">
        <v>2358360234</v>
      </c>
    </row>
    <row r="1245" spans="1:7" x14ac:dyDescent="0.25">
      <c r="A1245" s="2">
        <v>43466</v>
      </c>
      <c r="B1245" s="1" t="s">
        <v>2478</v>
      </c>
      <c r="C1245">
        <v>141.39750699999999</v>
      </c>
      <c r="D1245">
        <v>132.650711</v>
      </c>
      <c r="E1245">
        <v>140.819412</v>
      </c>
      <c r="F1245">
        <v>140.819412</v>
      </c>
      <c r="G1245">
        <v>2258709868</v>
      </c>
    </row>
    <row r="1246" spans="1:7" x14ac:dyDescent="0.25">
      <c r="A1246" s="2">
        <v>43467</v>
      </c>
      <c r="B1246" s="1" t="s">
        <v>2479</v>
      </c>
      <c r="C1246">
        <v>156.92913799999999</v>
      </c>
      <c r="D1246">
        <v>140.65095500000001</v>
      </c>
      <c r="E1246">
        <v>155.047684</v>
      </c>
      <c r="F1246">
        <v>155.047684</v>
      </c>
      <c r="G1246">
        <v>3328240369</v>
      </c>
    </row>
    <row r="1247" spans="1:7" x14ac:dyDescent="0.25">
      <c r="A1247" s="2">
        <v>43468</v>
      </c>
      <c r="B1247" s="1" t="s">
        <v>2480</v>
      </c>
      <c r="C1247">
        <v>155.86305200000001</v>
      </c>
      <c r="D1247">
        <v>147.198364</v>
      </c>
      <c r="E1247">
        <v>149.13500999999999</v>
      </c>
      <c r="F1247">
        <v>149.13500999999999</v>
      </c>
      <c r="G1247">
        <v>2676164880</v>
      </c>
    </row>
    <row r="1248" spans="1:7" x14ac:dyDescent="0.25">
      <c r="A1248" s="2">
        <v>43469</v>
      </c>
      <c r="B1248" s="1" t="s">
        <v>2481</v>
      </c>
      <c r="C1248">
        <v>156.87898300000001</v>
      </c>
      <c r="D1248">
        <v>147.907104</v>
      </c>
      <c r="E1248">
        <v>154.58194</v>
      </c>
      <c r="F1248">
        <v>154.58194</v>
      </c>
      <c r="G1248">
        <v>3126192535</v>
      </c>
    </row>
    <row r="1249" spans="1:7" x14ac:dyDescent="0.25">
      <c r="A1249" s="2">
        <v>43470</v>
      </c>
      <c r="B1249" s="1" t="s">
        <v>2482</v>
      </c>
      <c r="C1249">
        <v>160.82489000000001</v>
      </c>
      <c r="D1249">
        <v>154.33741800000001</v>
      </c>
      <c r="E1249">
        <v>155.63859600000001</v>
      </c>
      <c r="F1249">
        <v>155.63859600000001</v>
      </c>
      <c r="G1249">
        <v>3338211928</v>
      </c>
    </row>
    <row r="1250" spans="1:7" x14ac:dyDescent="0.25">
      <c r="A1250" s="2">
        <v>43471</v>
      </c>
      <c r="B1250" s="1" t="s">
        <v>2483</v>
      </c>
      <c r="C1250">
        <v>159.37144499999999</v>
      </c>
      <c r="D1250">
        <v>152.08592200000001</v>
      </c>
      <c r="E1250">
        <v>157.74620100000001</v>
      </c>
      <c r="F1250">
        <v>157.74620100000001</v>
      </c>
      <c r="G1250">
        <v>3231294371</v>
      </c>
    </row>
    <row r="1251" spans="1:7" x14ac:dyDescent="0.25">
      <c r="A1251" s="2">
        <v>43472</v>
      </c>
      <c r="B1251" s="1" t="s">
        <v>2484</v>
      </c>
      <c r="C1251">
        <v>158.450424</v>
      </c>
      <c r="D1251">
        <v>151.15072599999999</v>
      </c>
      <c r="E1251">
        <v>151.699219</v>
      </c>
      <c r="F1251">
        <v>151.699219</v>
      </c>
      <c r="G1251">
        <v>2712108388</v>
      </c>
    </row>
    <row r="1252" spans="1:7" x14ac:dyDescent="0.25">
      <c r="A1252" s="2">
        <v>43473</v>
      </c>
      <c r="B1252" s="1" t="s">
        <v>2485</v>
      </c>
      <c r="C1252">
        <v>153.625778</v>
      </c>
      <c r="D1252">
        <v>148.66954000000001</v>
      </c>
      <c r="E1252">
        <v>150.359634</v>
      </c>
      <c r="F1252">
        <v>150.359634</v>
      </c>
      <c r="G1252">
        <v>2459808140</v>
      </c>
    </row>
    <row r="1253" spans="1:7" x14ac:dyDescent="0.25">
      <c r="A1253" s="2">
        <v>43474</v>
      </c>
      <c r="B1253" s="1" t="s">
        <v>2486</v>
      </c>
      <c r="C1253">
        <v>153.622253</v>
      </c>
      <c r="D1253">
        <v>150.288376</v>
      </c>
      <c r="E1253">
        <v>150.80311599999999</v>
      </c>
      <c r="F1253">
        <v>150.80311599999999</v>
      </c>
      <c r="G1253">
        <v>2369241197</v>
      </c>
    </row>
    <row r="1254" spans="1:7" x14ac:dyDescent="0.25">
      <c r="A1254" s="2">
        <v>43475</v>
      </c>
      <c r="B1254" s="1" t="s">
        <v>2487</v>
      </c>
      <c r="C1254">
        <v>152.14827</v>
      </c>
      <c r="D1254">
        <v>126.52937300000001</v>
      </c>
      <c r="E1254">
        <v>128.62518299999999</v>
      </c>
      <c r="F1254">
        <v>128.62518299999999</v>
      </c>
      <c r="G1254">
        <v>3397734456</v>
      </c>
    </row>
    <row r="1255" spans="1:7" x14ac:dyDescent="0.25">
      <c r="A1255" s="2">
        <v>43476</v>
      </c>
      <c r="B1255" s="1" t="s">
        <v>2488</v>
      </c>
      <c r="C1255">
        <v>130.16593900000001</v>
      </c>
      <c r="D1255">
        <v>125.24494199999999</v>
      </c>
      <c r="E1255">
        <v>127.54832500000001</v>
      </c>
      <c r="F1255">
        <v>127.54832500000001</v>
      </c>
      <c r="G1255">
        <v>2667585234</v>
      </c>
    </row>
    <row r="1256" spans="1:7" x14ac:dyDescent="0.25">
      <c r="A1256" s="2">
        <v>43477</v>
      </c>
      <c r="B1256" s="1" t="s">
        <v>2489</v>
      </c>
      <c r="C1256">
        <v>128.666122</v>
      </c>
      <c r="D1256">
        <v>125.446754</v>
      </c>
      <c r="E1256">
        <v>125.96653000000001</v>
      </c>
      <c r="F1256">
        <v>125.96653000000001</v>
      </c>
      <c r="G1256">
        <v>2212109224</v>
      </c>
    </row>
    <row r="1257" spans="1:7" x14ac:dyDescent="0.25">
      <c r="A1257" s="2">
        <v>43478</v>
      </c>
      <c r="B1257" s="1" t="s">
        <v>2490</v>
      </c>
      <c r="C1257">
        <v>126.267876</v>
      </c>
      <c r="D1257">
        <v>116.08596799999999</v>
      </c>
      <c r="E1257">
        <v>116.89780399999999</v>
      </c>
      <c r="F1257">
        <v>116.89780399999999</v>
      </c>
      <c r="G1257">
        <v>2268263944</v>
      </c>
    </row>
    <row r="1258" spans="1:7" x14ac:dyDescent="0.25">
      <c r="A1258" s="2">
        <v>43479</v>
      </c>
      <c r="B1258" s="1" t="s">
        <v>2491</v>
      </c>
      <c r="C1258">
        <v>130.85673499999999</v>
      </c>
      <c r="D1258">
        <v>116.96756000000001</v>
      </c>
      <c r="E1258">
        <v>129.068726</v>
      </c>
      <c r="F1258">
        <v>129.068726</v>
      </c>
      <c r="G1258">
        <v>2798085735</v>
      </c>
    </row>
    <row r="1259" spans="1:7" x14ac:dyDescent="0.25">
      <c r="A1259" s="2">
        <v>43480</v>
      </c>
      <c r="B1259" s="1" t="s">
        <v>2492</v>
      </c>
      <c r="C1259">
        <v>130.743561</v>
      </c>
      <c r="D1259">
        <v>120.31152299999999</v>
      </c>
      <c r="E1259">
        <v>122.032715</v>
      </c>
      <c r="F1259">
        <v>122.032715</v>
      </c>
      <c r="G1259">
        <v>2735449164</v>
      </c>
    </row>
    <row r="1260" spans="1:7" x14ac:dyDescent="0.25">
      <c r="A1260" s="2">
        <v>43481</v>
      </c>
      <c r="B1260" s="1" t="s">
        <v>2493</v>
      </c>
      <c r="C1260">
        <v>127.11824799999999</v>
      </c>
      <c r="D1260">
        <v>121.44141399999999</v>
      </c>
      <c r="E1260">
        <v>123.547066</v>
      </c>
      <c r="F1260">
        <v>123.547066</v>
      </c>
      <c r="G1260">
        <v>2746469340</v>
      </c>
    </row>
    <row r="1261" spans="1:7" x14ac:dyDescent="0.25">
      <c r="A1261" s="2">
        <v>43482</v>
      </c>
      <c r="B1261" s="1" t="s">
        <v>2494</v>
      </c>
      <c r="C1261">
        <v>124.27072099999999</v>
      </c>
      <c r="D1261">
        <v>120.817032</v>
      </c>
      <c r="E1261">
        <v>123.74191999999999</v>
      </c>
      <c r="F1261">
        <v>123.74191999999999</v>
      </c>
      <c r="G1261">
        <v>2594091285</v>
      </c>
    </row>
    <row r="1262" spans="1:7" x14ac:dyDescent="0.25">
      <c r="A1262" s="2">
        <v>43483</v>
      </c>
      <c r="B1262" s="1" t="s">
        <v>2495</v>
      </c>
      <c r="C1262">
        <v>123.84169</v>
      </c>
      <c r="D1262">
        <v>120.24189800000001</v>
      </c>
      <c r="E1262">
        <v>121.010262</v>
      </c>
      <c r="F1262">
        <v>121.010262</v>
      </c>
      <c r="G1262">
        <v>2305389800</v>
      </c>
    </row>
    <row r="1263" spans="1:7" x14ac:dyDescent="0.25">
      <c r="A1263" s="2">
        <v>43484</v>
      </c>
      <c r="B1263" s="1" t="s">
        <v>2496</v>
      </c>
      <c r="C1263">
        <v>125.904228</v>
      </c>
      <c r="D1263">
        <v>121.161034</v>
      </c>
      <c r="E1263">
        <v>124.51902</v>
      </c>
      <c r="F1263">
        <v>124.51902</v>
      </c>
      <c r="G1263">
        <v>3048261797</v>
      </c>
    </row>
    <row r="1264" spans="1:7" x14ac:dyDescent="0.25">
      <c r="A1264" s="2">
        <v>43485</v>
      </c>
      <c r="B1264" s="1" t="s">
        <v>2497</v>
      </c>
      <c r="C1264">
        <v>125.07038900000001</v>
      </c>
      <c r="D1264">
        <v>118.702324</v>
      </c>
      <c r="E1264">
        <v>119.47483099999999</v>
      </c>
      <c r="F1264">
        <v>119.47483099999999</v>
      </c>
      <c r="G1264">
        <v>2964108269</v>
      </c>
    </row>
    <row r="1265" spans="1:7" x14ac:dyDescent="0.25">
      <c r="A1265" s="2">
        <v>43486</v>
      </c>
      <c r="B1265" s="1" t="s">
        <v>2498</v>
      </c>
      <c r="C1265">
        <v>119.715439</v>
      </c>
      <c r="D1265">
        <v>116.15743999999999</v>
      </c>
      <c r="E1265">
        <v>117.15785200000001</v>
      </c>
      <c r="F1265">
        <v>117.15785200000001</v>
      </c>
      <c r="G1265">
        <v>2421720343</v>
      </c>
    </row>
    <row r="1266" spans="1:7" x14ac:dyDescent="0.25">
      <c r="A1266" s="2">
        <v>43487</v>
      </c>
      <c r="B1266" s="1" t="s">
        <v>2499</v>
      </c>
      <c r="C1266">
        <v>119.664345</v>
      </c>
      <c r="D1266">
        <v>114.676682</v>
      </c>
      <c r="E1266">
        <v>118.747551</v>
      </c>
      <c r="F1266">
        <v>118.747551</v>
      </c>
      <c r="G1266">
        <v>2552507405</v>
      </c>
    </row>
    <row r="1267" spans="1:7" x14ac:dyDescent="0.25">
      <c r="A1267" s="2">
        <v>43488</v>
      </c>
      <c r="B1267" s="1" t="s">
        <v>2500</v>
      </c>
      <c r="C1267">
        <v>119.422798</v>
      </c>
      <c r="D1267">
        <v>116.376648</v>
      </c>
      <c r="E1267">
        <v>117.452606</v>
      </c>
      <c r="F1267">
        <v>117.452606</v>
      </c>
      <c r="G1267">
        <v>2556952198</v>
      </c>
    </row>
    <row r="1268" spans="1:7" x14ac:dyDescent="0.25">
      <c r="A1268" s="2">
        <v>43489</v>
      </c>
      <c r="B1268" s="1" t="s">
        <v>2501</v>
      </c>
      <c r="C1268">
        <v>118.032104</v>
      </c>
      <c r="D1268">
        <v>116.006798</v>
      </c>
      <c r="E1268">
        <v>117.36288500000001</v>
      </c>
      <c r="F1268">
        <v>117.36288500000001</v>
      </c>
      <c r="G1268">
        <v>2520843420</v>
      </c>
    </row>
    <row r="1269" spans="1:7" x14ac:dyDescent="0.25">
      <c r="A1269" s="2">
        <v>43490</v>
      </c>
      <c r="B1269" s="1" t="s">
        <v>2502</v>
      </c>
      <c r="C1269">
        <v>117.802994</v>
      </c>
      <c r="D1269">
        <v>115.83015399999999</v>
      </c>
      <c r="E1269">
        <v>116.378342</v>
      </c>
      <c r="F1269">
        <v>116.378342</v>
      </c>
      <c r="G1269">
        <v>2606881898</v>
      </c>
    </row>
    <row r="1270" spans="1:7" x14ac:dyDescent="0.25">
      <c r="A1270" s="2">
        <v>43491</v>
      </c>
      <c r="B1270" s="1" t="s">
        <v>2503</v>
      </c>
      <c r="C1270">
        <v>118.084114</v>
      </c>
      <c r="D1270">
        <v>115.980576</v>
      </c>
      <c r="E1270">
        <v>116.488739</v>
      </c>
      <c r="F1270">
        <v>116.488739</v>
      </c>
      <c r="G1270">
        <v>2412181169</v>
      </c>
    </row>
    <row r="1271" spans="1:7" x14ac:dyDescent="0.25">
      <c r="A1271" s="2">
        <v>43492</v>
      </c>
      <c r="B1271" s="1" t="s">
        <v>2504</v>
      </c>
      <c r="C1271">
        <v>116.68541</v>
      </c>
      <c r="D1271">
        <v>113.405289</v>
      </c>
      <c r="E1271">
        <v>113.405289</v>
      </c>
      <c r="F1271">
        <v>113.405289</v>
      </c>
      <c r="G1271">
        <v>2775888287</v>
      </c>
    </row>
    <row r="1272" spans="1:7" x14ac:dyDescent="0.25">
      <c r="A1272" s="2">
        <v>43493</v>
      </c>
      <c r="B1272" s="1" t="s">
        <v>2505</v>
      </c>
      <c r="C1272">
        <v>113.688232</v>
      </c>
      <c r="D1272">
        <v>103.33646400000001</v>
      </c>
      <c r="E1272">
        <v>106.589973</v>
      </c>
      <c r="F1272">
        <v>106.589973</v>
      </c>
      <c r="G1272">
        <v>3366895505</v>
      </c>
    </row>
    <row r="1273" spans="1:7" x14ac:dyDescent="0.25">
      <c r="A1273" s="2">
        <v>43494</v>
      </c>
      <c r="B1273" s="1" t="s">
        <v>2506</v>
      </c>
      <c r="C1273">
        <v>107.16578699999999</v>
      </c>
      <c r="D1273">
        <v>103.999229</v>
      </c>
      <c r="E1273">
        <v>105.598213</v>
      </c>
      <c r="F1273">
        <v>105.598213</v>
      </c>
      <c r="G1273">
        <v>2900418606</v>
      </c>
    </row>
    <row r="1274" spans="1:7" x14ac:dyDescent="0.25">
      <c r="A1274" s="2">
        <v>43495</v>
      </c>
      <c r="B1274" s="1" t="s">
        <v>2507</v>
      </c>
      <c r="C1274">
        <v>109.45298</v>
      </c>
      <c r="D1274">
        <v>104.843796</v>
      </c>
      <c r="E1274">
        <v>108.907539</v>
      </c>
      <c r="F1274">
        <v>108.907539</v>
      </c>
      <c r="G1274">
        <v>2874370355</v>
      </c>
    </row>
    <row r="1275" spans="1:7" x14ac:dyDescent="0.25">
      <c r="A1275" s="2">
        <v>43496</v>
      </c>
      <c r="B1275" s="1" t="s">
        <v>2508</v>
      </c>
      <c r="C1275">
        <v>110.458359</v>
      </c>
      <c r="D1275">
        <v>106.525352</v>
      </c>
      <c r="E1275">
        <v>107.06101200000001</v>
      </c>
      <c r="F1275">
        <v>107.06101200000001</v>
      </c>
      <c r="G1275">
        <v>2828796031</v>
      </c>
    </row>
    <row r="1276" spans="1:7" x14ac:dyDescent="0.25">
      <c r="A1276" s="2">
        <v>43497</v>
      </c>
      <c r="B1276" s="1" t="s">
        <v>2509</v>
      </c>
      <c r="C1276">
        <v>108.63871</v>
      </c>
      <c r="D1276">
        <v>105.04650100000001</v>
      </c>
      <c r="E1276">
        <v>107.609787</v>
      </c>
      <c r="F1276">
        <v>107.609787</v>
      </c>
      <c r="G1276">
        <v>2541271519</v>
      </c>
    </row>
    <row r="1277" spans="1:7" x14ac:dyDescent="0.25">
      <c r="A1277" s="2">
        <v>43498</v>
      </c>
      <c r="B1277" s="1" t="s">
        <v>2510</v>
      </c>
      <c r="C1277">
        <v>110.65387699999999</v>
      </c>
      <c r="D1277">
        <v>106.764015</v>
      </c>
      <c r="E1277">
        <v>110.43026</v>
      </c>
      <c r="F1277">
        <v>110.43026</v>
      </c>
      <c r="G1277">
        <v>2385157838</v>
      </c>
    </row>
    <row r="1278" spans="1:7" x14ac:dyDescent="0.25">
      <c r="A1278" s="2">
        <v>43499</v>
      </c>
      <c r="B1278" s="1" t="s">
        <v>2511</v>
      </c>
      <c r="C1278">
        <v>110.827354</v>
      </c>
      <c r="D1278">
        <v>106.56398799999999</v>
      </c>
      <c r="E1278">
        <v>107.49266799999999</v>
      </c>
      <c r="F1278">
        <v>107.49266799999999</v>
      </c>
      <c r="G1278">
        <v>2519334757</v>
      </c>
    </row>
    <row r="1279" spans="1:7" x14ac:dyDescent="0.25">
      <c r="A1279" s="2">
        <v>43500</v>
      </c>
      <c r="B1279" s="1" t="s">
        <v>2512</v>
      </c>
      <c r="C1279">
        <v>108.701035</v>
      </c>
      <c r="D1279">
        <v>107.067421</v>
      </c>
      <c r="E1279">
        <v>107.821602</v>
      </c>
      <c r="F1279">
        <v>107.821602</v>
      </c>
      <c r="G1279">
        <v>2491888675</v>
      </c>
    </row>
    <row r="1280" spans="1:7" x14ac:dyDescent="0.25">
      <c r="A1280" s="2">
        <v>43501</v>
      </c>
      <c r="B1280" s="1" t="s">
        <v>2513</v>
      </c>
      <c r="C1280">
        <v>108.134789</v>
      </c>
      <c r="D1280">
        <v>106.909897</v>
      </c>
      <c r="E1280">
        <v>107.44352000000001</v>
      </c>
      <c r="F1280">
        <v>107.44352000000001</v>
      </c>
      <c r="G1280">
        <v>2515863999</v>
      </c>
    </row>
    <row r="1281" spans="1:7" x14ac:dyDescent="0.25">
      <c r="A1281" s="2">
        <v>43502</v>
      </c>
      <c r="B1281" s="1" t="s">
        <v>2514</v>
      </c>
      <c r="C1281">
        <v>107.569305</v>
      </c>
      <c r="D1281">
        <v>102.934563</v>
      </c>
      <c r="E1281">
        <v>104.91928900000001</v>
      </c>
      <c r="F1281">
        <v>104.91928900000001</v>
      </c>
      <c r="G1281">
        <v>2593048199</v>
      </c>
    </row>
    <row r="1282" spans="1:7" x14ac:dyDescent="0.25">
      <c r="A1282" s="2">
        <v>43503</v>
      </c>
      <c r="B1282" s="1" t="s">
        <v>2515</v>
      </c>
      <c r="C1282">
        <v>106.058876</v>
      </c>
      <c r="D1282">
        <v>104.40913399999999</v>
      </c>
      <c r="E1282">
        <v>104.535301</v>
      </c>
      <c r="F1282">
        <v>104.535301</v>
      </c>
      <c r="G1282">
        <v>2326764622</v>
      </c>
    </row>
    <row r="1283" spans="1:7" x14ac:dyDescent="0.25">
      <c r="A1283" s="2">
        <v>43504</v>
      </c>
      <c r="B1283" s="1" t="s">
        <v>2516</v>
      </c>
      <c r="C1283">
        <v>119.805817</v>
      </c>
      <c r="D1283">
        <v>104.194435</v>
      </c>
      <c r="E1283">
        <v>119.267746</v>
      </c>
      <c r="F1283">
        <v>119.267746</v>
      </c>
      <c r="G1283">
        <v>3656841347</v>
      </c>
    </row>
    <row r="1284" spans="1:7" x14ac:dyDescent="0.25">
      <c r="A1284" s="2">
        <v>43505</v>
      </c>
      <c r="B1284" s="1" t="s">
        <v>2517</v>
      </c>
      <c r="C1284">
        <v>120.689735</v>
      </c>
      <c r="D1284">
        <v>118.000404</v>
      </c>
      <c r="E1284">
        <v>119.430885</v>
      </c>
      <c r="F1284">
        <v>119.430885</v>
      </c>
      <c r="G1284">
        <v>2884650400</v>
      </c>
    </row>
    <row r="1285" spans="1:7" x14ac:dyDescent="0.25">
      <c r="A1285" s="2">
        <v>43506</v>
      </c>
      <c r="B1285" s="1" t="s">
        <v>2518</v>
      </c>
      <c r="C1285">
        <v>124.853622</v>
      </c>
      <c r="D1285">
        <v>117.105774</v>
      </c>
      <c r="E1285">
        <v>124.806488</v>
      </c>
      <c r="F1285">
        <v>124.806488</v>
      </c>
      <c r="G1285">
        <v>3148766590</v>
      </c>
    </row>
    <row r="1286" spans="1:7" x14ac:dyDescent="0.25">
      <c r="A1286" s="2">
        <v>43507</v>
      </c>
      <c r="B1286" s="1" t="s">
        <v>2519</v>
      </c>
      <c r="C1286">
        <v>124.87153600000001</v>
      </c>
      <c r="D1286">
        <v>120.311752</v>
      </c>
      <c r="E1286">
        <v>121.298393</v>
      </c>
      <c r="F1286">
        <v>121.298393</v>
      </c>
      <c r="G1286">
        <v>3222473887</v>
      </c>
    </row>
    <row r="1287" spans="1:7" x14ac:dyDescent="0.25">
      <c r="A1287" s="2">
        <v>43508</v>
      </c>
      <c r="B1287" s="1" t="s">
        <v>2520</v>
      </c>
      <c r="C1287">
        <v>123.4683</v>
      </c>
      <c r="D1287">
        <v>119.600021</v>
      </c>
      <c r="E1287">
        <v>122.572289</v>
      </c>
      <c r="F1287">
        <v>122.572289</v>
      </c>
      <c r="G1287">
        <v>3149576429</v>
      </c>
    </row>
    <row r="1288" spans="1:7" x14ac:dyDescent="0.25">
      <c r="A1288" s="2">
        <v>43509</v>
      </c>
      <c r="B1288" s="1" t="s">
        <v>2521</v>
      </c>
      <c r="C1288">
        <v>125.550697</v>
      </c>
      <c r="D1288">
        <v>121.612495</v>
      </c>
      <c r="E1288">
        <v>122.55360400000001</v>
      </c>
      <c r="F1288">
        <v>122.55360400000001</v>
      </c>
      <c r="G1288">
        <v>3386585799</v>
      </c>
    </row>
    <row r="1289" spans="1:7" x14ac:dyDescent="0.25">
      <c r="A1289" s="2">
        <v>43510</v>
      </c>
      <c r="B1289" s="1" t="s">
        <v>2522</v>
      </c>
      <c r="C1289">
        <v>124.451988</v>
      </c>
      <c r="D1289">
        <v>121.334892</v>
      </c>
      <c r="E1289">
        <v>121.39020499999999</v>
      </c>
      <c r="F1289">
        <v>121.39020499999999</v>
      </c>
      <c r="G1289">
        <v>3331701628</v>
      </c>
    </row>
    <row r="1290" spans="1:7" x14ac:dyDescent="0.25">
      <c r="A1290" s="2">
        <v>43511</v>
      </c>
      <c r="B1290" s="1" t="s">
        <v>2523</v>
      </c>
      <c r="C1290">
        <v>123.66012600000001</v>
      </c>
      <c r="D1290">
        <v>121.37191799999999</v>
      </c>
      <c r="E1290">
        <v>122.100388</v>
      </c>
      <c r="F1290">
        <v>122.100388</v>
      </c>
      <c r="G1290">
        <v>3021741615</v>
      </c>
    </row>
    <row r="1291" spans="1:7" x14ac:dyDescent="0.25">
      <c r="A1291" s="2">
        <v>43512</v>
      </c>
      <c r="B1291" s="1" t="s">
        <v>2524</v>
      </c>
      <c r="C1291">
        <v>124.134811</v>
      </c>
      <c r="D1291">
        <v>122.295303</v>
      </c>
      <c r="E1291">
        <v>123.260216</v>
      </c>
      <c r="F1291">
        <v>123.260216</v>
      </c>
      <c r="G1291">
        <v>2905833287</v>
      </c>
    </row>
    <row r="1292" spans="1:7" x14ac:dyDescent="0.25">
      <c r="A1292" s="2">
        <v>43513</v>
      </c>
      <c r="B1292" s="1" t="s">
        <v>2525</v>
      </c>
      <c r="C1292">
        <v>134.46009799999999</v>
      </c>
      <c r="D1292">
        <v>123.09161400000001</v>
      </c>
      <c r="E1292">
        <v>133.59887699999999</v>
      </c>
      <c r="F1292">
        <v>133.59887699999999</v>
      </c>
      <c r="G1292">
        <v>4236081130</v>
      </c>
    </row>
    <row r="1293" spans="1:7" x14ac:dyDescent="0.25">
      <c r="A1293" s="2">
        <v>43514</v>
      </c>
      <c r="B1293" s="1" t="s">
        <v>2526</v>
      </c>
      <c r="C1293">
        <v>147.68658400000001</v>
      </c>
      <c r="D1293">
        <v>133.001938</v>
      </c>
      <c r="E1293">
        <v>146.09837300000001</v>
      </c>
      <c r="F1293">
        <v>146.09837300000001</v>
      </c>
      <c r="G1293">
        <v>5387525773</v>
      </c>
    </row>
    <row r="1294" spans="1:7" x14ac:dyDescent="0.25">
      <c r="A1294" s="2">
        <v>43515</v>
      </c>
      <c r="B1294" s="1" t="s">
        <v>2527</v>
      </c>
      <c r="C1294">
        <v>149.92997700000001</v>
      </c>
      <c r="D1294">
        <v>145.12846400000001</v>
      </c>
      <c r="E1294">
        <v>145.346191</v>
      </c>
      <c r="F1294">
        <v>145.346191</v>
      </c>
      <c r="G1294">
        <v>5310842625</v>
      </c>
    </row>
    <row r="1295" spans="1:7" x14ac:dyDescent="0.25">
      <c r="A1295" s="2">
        <v>43516</v>
      </c>
      <c r="B1295" s="1" t="s">
        <v>2528</v>
      </c>
      <c r="C1295">
        <v>149.554337</v>
      </c>
      <c r="D1295">
        <v>142.50212099999999</v>
      </c>
      <c r="E1295">
        <v>149.554337</v>
      </c>
      <c r="F1295">
        <v>149.554337</v>
      </c>
      <c r="G1295">
        <v>4500094965</v>
      </c>
    </row>
    <row r="1296" spans="1:7" x14ac:dyDescent="0.25">
      <c r="A1296" s="2">
        <v>43517</v>
      </c>
      <c r="B1296" s="1" t="s">
        <v>2529</v>
      </c>
      <c r="C1296">
        <v>149.35232500000001</v>
      </c>
      <c r="D1296">
        <v>144.56381200000001</v>
      </c>
      <c r="E1296">
        <v>146.130844</v>
      </c>
      <c r="F1296">
        <v>146.130844</v>
      </c>
      <c r="G1296">
        <v>3995766856</v>
      </c>
    </row>
    <row r="1297" spans="1:7" x14ac:dyDescent="0.25">
      <c r="A1297" s="2">
        <v>43518</v>
      </c>
      <c r="B1297" s="1" t="s">
        <v>2530</v>
      </c>
      <c r="C1297">
        <v>149.26861600000001</v>
      </c>
      <c r="D1297">
        <v>145.20654300000001</v>
      </c>
      <c r="E1297">
        <v>149.09245300000001</v>
      </c>
      <c r="F1297">
        <v>149.09245300000001</v>
      </c>
      <c r="G1297">
        <v>3731099284</v>
      </c>
    </row>
    <row r="1298" spans="1:7" x14ac:dyDescent="0.25">
      <c r="A1298" s="2">
        <v>43519</v>
      </c>
      <c r="B1298" s="1" t="s">
        <v>2531</v>
      </c>
      <c r="C1298">
        <v>159.12586999999999</v>
      </c>
      <c r="D1298">
        <v>147.33105499999999</v>
      </c>
      <c r="E1298">
        <v>158.79542499999999</v>
      </c>
      <c r="F1298">
        <v>158.79542499999999</v>
      </c>
      <c r="G1298">
        <v>4519468458</v>
      </c>
    </row>
    <row r="1299" spans="1:7" x14ac:dyDescent="0.25">
      <c r="A1299" s="2">
        <v>43520</v>
      </c>
      <c r="B1299" s="1" t="s">
        <v>2532</v>
      </c>
      <c r="C1299">
        <v>165.549622</v>
      </c>
      <c r="D1299">
        <v>135.85266100000001</v>
      </c>
      <c r="E1299">
        <v>135.85266100000001</v>
      </c>
      <c r="F1299">
        <v>135.85266100000001</v>
      </c>
      <c r="G1299">
        <v>5957715043</v>
      </c>
    </row>
    <row r="1300" spans="1:7" x14ac:dyDescent="0.25">
      <c r="A1300" s="2">
        <v>43521</v>
      </c>
      <c r="B1300" s="1" t="s">
        <v>2533</v>
      </c>
      <c r="C1300">
        <v>142.52557400000001</v>
      </c>
      <c r="D1300">
        <v>135.48384100000001</v>
      </c>
      <c r="E1300">
        <v>139.82286099999999</v>
      </c>
      <c r="F1300">
        <v>139.82286099999999</v>
      </c>
      <c r="G1300">
        <v>4914392068</v>
      </c>
    </row>
    <row r="1301" spans="1:7" x14ac:dyDescent="0.25">
      <c r="A1301" s="2">
        <v>43522</v>
      </c>
      <c r="B1301" s="1" t="s">
        <v>2534</v>
      </c>
      <c r="C1301">
        <v>139.97644</v>
      </c>
      <c r="D1301">
        <v>136.57960499999999</v>
      </c>
      <c r="E1301">
        <v>138.089676</v>
      </c>
      <c r="F1301">
        <v>138.089676</v>
      </c>
      <c r="G1301">
        <v>3791292839</v>
      </c>
    </row>
    <row r="1302" spans="1:7" x14ac:dyDescent="0.25">
      <c r="A1302" s="2">
        <v>43523</v>
      </c>
      <c r="B1302" s="1" t="s">
        <v>2535</v>
      </c>
      <c r="C1302">
        <v>141.33622700000001</v>
      </c>
      <c r="D1302">
        <v>131.60292100000001</v>
      </c>
      <c r="E1302">
        <v>136.12596099999999</v>
      </c>
      <c r="F1302">
        <v>136.12596099999999</v>
      </c>
      <c r="G1302">
        <v>4469776860</v>
      </c>
    </row>
    <row r="1303" spans="1:7" x14ac:dyDescent="0.25">
      <c r="A1303" s="2">
        <v>43524</v>
      </c>
      <c r="B1303" s="1" t="s">
        <v>2536</v>
      </c>
      <c r="C1303">
        <v>138.847137</v>
      </c>
      <c r="D1303">
        <v>135.65759299999999</v>
      </c>
      <c r="E1303">
        <v>136.74624600000001</v>
      </c>
      <c r="F1303">
        <v>136.74624600000001</v>
      </c>
      <c r="G1303">
        <v>4535438953</v>
      </c>
    </row>
    <row r="1304" spans="1:7" x14ac:dyDescent="0.25">
      <c r="A1304" s="2">
        <v>43525</v>
      </c>
      <c r="B1304" s="1" t="s">
        <v>2537</v>
      </c>
      <c r="C1304">
        <v>138.99527</v>
      </c>
      <c r="D1304">
        <v>136.43478400000001</v>
      </c>
      <c r="E1304">
        <v>136.44361900000001</v>
      </c>
      <c r="F1304">
        <v>136.44361900000001</v>
      </c>
      <c r="G1304">
        <v>3756124824</v>
      </c>
    </row>
    <row r="1305" spans="1:7" x14ac:dyDescent="0.25">
      <c r="A1305" s="2">
        <v>43526</v>
      </c>
      <c r="B1305" s="1" t="s">
        <v>2538</v>
      </c>
      <c r="C1305">
        <v>137.184799</v>
      </c>
      <c r="D1305">
        <v>132.436386</v>
      </c>
      <c r="E1305">
        <v>134.20695499999999</v>
      </c>
      <c r="F1305">
        <v>134.20695499999999</v>
      </c>
      <c r="G1305">
        <v>3747176425</v>
      </c>
    </row>
    <row r="1306" spans="1:7" x14ac:dyDescent="0.25">
      <c r="A1306" s="2">
        <v>43527</v>
      </c>
      <c r="B1306" s="1" t="s">
        <v>2539</v>
      </c>
      <c r="C1306">
        <v>135.849289</v>
      </c>
      <c r="D1306">
        <v>131.328857</v>
      </c>
      <c r="E1306">
        <v>132.24941999999999</v>
      </c>
      <c r="F1306">
        <v>132.24941999999999</v>
      </c>
      <c r="G1306">
        <v>3454374053</v>
      </c>
    </row>
    <row r="1307" spans="1:7" x14ac:dyDescent="0.25">
      <c r="A1307" s="2">
        <v>43528</v>
      </c>
      <c r="B1307" s="1" t="s">
        <v>2540</v>
      </c>
      <c r="C1307">
        <v>132.729141</v>
      </c>
      <c r="D1307">
        <v>125.40270200000001</v>
      </c>
      <c r="E1307">
        <v>127.774124</v>
      </c>
      <c r="F1307">
        <v>127.774124</v>
      </c>
      <c r="G1307">
        <v>4008171341</v>
      </c>
    </row>
    <row r="1308" spans="1:7" x14ac:dyDescent="0.25">
      <c r="A1308" s="2">
        <v>43529</v>
      </c>
      <c r="B1308" s="1" t="s">
        <v>2541</v>
      </c>
      <c r="C1308">
        <v>138.22998000000001</v>
      </c>
      <c r="D1308">
        <v>126.735298</v>
      </c>
      <c r="E1308">
        <v>137.82238799999999</v>
      </c>
      <c r="F1308">
        <v>137.82238799999999</v>
      </c>
      <c r="G1308">
        <v>4764849990</v>
      </c>
    </row>
    <row r="1309" spans="1:7" x14ac:dyDescent="0.25">
      <c r="A1309" s="2">
        <v>43530</v>
      </c>
      <c r="B1309" s="1" t="s">
        <v>2542</v>
      </c>
      <c r="C1309">
        <v>139.96882600000001</v>
      </c>
      <c r="D1309">
        <v>136.14591999999999</v>
      </c>
      <c r="E1309">
        <v>138.78935200000001</v>
      </c>
      <c r="F1309">
        <v>138.78935200000001</v>
      </c>
      <c r="G1309">
        <v>4589054219</v>
      </c>
    </row>
    <row r="1310" spans="1:7" x14ac:dyDescent="0.25">
      <c r="A1310" s="2">
        <v>43531</v>
      </c>
      <c r="B1310" s="1" t="s">
        <v>2543</v>
      </c>
      <c r="C1310">
        <v>140.85787999999999</v>
      </c>
      <c r="D1310">
        <v>137.273132</v>
      </c>
      <c r="E1310">
        <v>138.03450000000001</v>
      </c>
      <c r="F1310">
        <v>138.03450000000001</v>
      </c>
      <c r="G1310">
        <v>4339206292</v>
      </c>
    </row>
    <row r="1311" spans="1:7" x14ac:dyDescent="0.25">
      <c r="A1311" s="2">
        <v>43532</v>
      </c>
      <c r="B1311" s="1" t="s">
        <v>2544</v>
      </c>
      <c r="C1311">
        <v>139.4991</v>
      </c>
      <c r="D1311">
        <v>133.557693</v>
      </c>
      <c r="E1311">
        <v>135.12707499999999</v>
      </c>
      <c r="F1311">
        <v>135.12707499999999</v>
      </c>
      <c r="G1311">
        <v>4678816794</v>
      </c>
    </row>
    <row r="1312" spans="1:7" x14ac:dyDescent="0.25">
      <c r="A1312" s="2">
        <v>43533</v>
      </c>
      <c r="B1312" s="1" t="s">
        <v>2545</v>
      </c>
      <c r="C1312">
        <v>139.119415</v>
      </c>
      <c r="D1312">
        <v>134.67712399999999</v>
      </c>
      <c r="E1312">
        <v>137.96533199999999</v>
      </c>
      <c r="F1312">
        <v>137.96533199999999</v>
      </c>
      <c r="G1312">
        <v>5011918715</v>
      </c>
    </row>
    <row r="1313" spans="1:7" x14ac:dyDescent="0.25">
      <c r="A1313" s="2">
        <v>43534</v>
      </c>
      <c r="B1313" s="1" t="s">
        <v>2546</v>
      </c>
      <c r="C1313">
        <v>138.270309</v>
      </c>
      <c r="D1313">
        <v>135.68568400000001</v>
      </c>
      <c r="E1313">
        <v>136.75868199999999</v>
      </c>
      <c r="F1313">
        <v>136.75868199999999</v>
      </c>
      <c r="G1313">
        <v>4578438499</v>
      </c>
    </row>
    <row r="1314" spans="1:7" x14ac:dyDescent="0.25">
      <c r="A1314" s="2">
        <v>43535</v>
      </c>
      <c r="B1314" s="1" t="s">
        <v>2547</v>
      </c>
      <c r="C1314">
        <v>137.353409</v>
      </c>
      <c r="D1314">
        <v>133.10279800000001</v>
      </c>
      <c r="E1314">
        <v>133.83403000000001</v>
      </c>
      <c r="F1314">
        <v>133.83403000000001</v>
      </c>
      <c r="G1314">
        <v>4689807419</v>
      </c>
    </row>
    <row r="1315" spans="1:7" x14ac:dyDescent="0.25">
      <c r="A1315" s="2">
        <v>43536</v>
      </c>
      <c r="B1315" s="1" t="s">
        <v>2548</v>
      </c>
      <c r="C1315">
        <v>135.27346800000001</v>
      </c>
      <c r="D1315">
        <v>130.944153</v>
      </c>
      <c r="E1315">
        <v>134.44288599999999</v>
      </c>
      <c r="F1315">
        <v>134.44288599999999</v>
      </c>
      <c r="G1315">
        <v>4709988000</v>
      </c>
    </row>
    <row r="1316" spans="1:7" x14ac:dyDescent="0.25">
      <c r="A1316" s="2">
        <v>43537</v>
      </c>
      <c r="B1316" s="1" t="s">
        <v>2549</v>
      </c>
      <c r="C1316">
        <v>134.611771</v>
      </c>
      <c r="D1316">
        <v>132.71972700000001</v>
      </c>
      <c r="E1316">
        <v>133.26307700000001</v>
      </c>
      <c r="F1316">
        <v>133.26307700000001</v>
      </c>
      <c r="G1316">
        <v>4265162099</v>
      </c>
    </row>
    <row r="1317" spans="1:7" x14ac:dyDescent="0.25">
      <c r="A1317" s="2">
        <v>43538</v>
      </c>
      <c r="B1317" s="1" t="s">
        <v>2550</v>
      </c>
      <c r="C1317">
        <v>135.180847</v>
      </c>
      <c r="D1317">
        <v>132.75007600000001</v>
      </c>
      <c r="E1317">
        <v>133.71159399999999</v>
      </c>
      <c r="F1317">
        <v>133.71159399999999</v>
      </c>
      <c r="G1317">
        <v>4476532147</v>
      </c>
    </row>
    <row r="1318" spans="1:7" x14ac:dyDescent="0.25">
      <c r="A1318" s="2">
        <v>43539</v>
      </c>
      <c r="B1318" s="1" t="s">
        <v>2551</v>
      </c>
      <c r="C1318">
        <v>138.39514199999999</v>
      </c>
      <c r="D1318">
        <v>133.56715399999999</v>
      </c>
      <c r="E1318">
        <v>137.691788</v>
      </c>
      <c r="F1318">
        <v>137.691788</v>
      </c>
      <c r="G1318">
        <v>4506861856</v>
      </c>
    </row>
    <row r="1319" spans="1:7" x14ac:dyDescent="0.25">
      <c r="A1319" s="2">
        <v>43540</v>
      </c>
      <c r="B1319" s="1" t="s">
        <v>2552</v>
      </c>
      <c r="C1319">
        <v>144.55844099999999</v>
      </c>
      <c r="D1319">
        <v>137.911957</v>
      </c>
      <c r="E1319">
        <v>142.398178</v>
      </c>
      <c r="F1319">
        <v>142.398178</v>
      </c>
      <c r="G1319">
        <v>4839003569</v>
      </c>
    </row>
    <row r="1320" spans="1:7" x14ac:dyDescent="0.25">
      <c r="A1320" s="2">
        <v>43541</v>
      </c>
      <c r="B1320" s="1" t="s">
        <v>2553</v>
      </c>
      <c r="C1320">
        <v>142.37191799999999</v>
      </c>
      <c r="D1320">
        <v>139.32351700000001</v>
      </c>
      <c r="E1320">
        <v>140.00054900000001</v>
      </c>
      <c r="F1320">
        <v>140.00054900000001</v>
      </c>
      <c r="G1320">
        <v>3827157729</v>
      </c>
    </row>
    <row r="1321" spans="1:7" x14ac:dyDescent="0.25">
      <c r="A1321" s="2">
        <v>43542</v>
      </c>
      <c r="B1321" s="1" t="s">
        <v>2554</v>
      </c>
      <c r="C1321">
        <v>142.267212</v>
      </c>
      <c r="D1321">
        <v>138.841553</v>
      </c>
      <c r="E1321">
        <v>139.37460300000001</v>
      </c>
      <c r="F1321">
        <v>139.37460300000001</v>
      </c>
      <c r="G1321">
        <v>4551739879</v>
      </c>
    </row>
    <row r="1322" spans="1:7" x14ac:dyDescent="0.25">
      <c r="A1322" s="2">
        <v>43543</v>
      </c>
      <c r="B1322" s="1" t="s">
        <v>2555</v>
      </c>
      <c r="C1322">
        <v>140.989059</v>
      </c>
      <c r="D1322">
        <v>139.143021</v>
      </c>
      <c r="E1322">
        <v>140.51919599999999</v>
      </c>
      <c r="F1322">
        <v>140.51919599999999</v>
      </c>
      <c r="G1322">
        <v>4251488129</v>
      </c>
    </row>
    <row r="1323" spans="1:7" x14ac:dyDescent="0.25">
      <c r="A1323" s="2">
        <v>43544</v>
      </c>
      <c r="B1323" s="1" t="s">
        <v>2556</v>
      </c>
      <c r="C1323">
        <v>140.945572</v>
      </c>
      <c r="D1323">
        <v>138.30703700000001</v>
      </c>
      <c r="E1323">
        <v>140.68635599999999</v>
      </c>
      <c r="F1323">
        <v>140.68635599999999</v>
      </c>
      <c r="G1323">
        <v>4664134462</v>
      </c>
    </row>
    <row r="1324" spans="1:7" x14ac:dyDescent="0.25">
      <c r="A1324" s="2">
        <v>43545</v>
      </c>
      <c r="B1324" s="1" t="s">
        <v>2557</v>
      </c>
      <c r="C1324">
        <v>141.00323499999999</v>
      </c>
      <c r="D1324">
        <v>135.855423</v>
      </c>
      <c r="E1324">
        <v>136.63606300000001</v>
      </c>
      <c r="F1324">
        <v>136.63606300000001</v>
      </c>
      <c r="G1324">
        <v>5087247796</v>
      </c>
    </row>
    <row r="1325" spans="1:7" x14ac:dyDescent="0.25">
      <c r="A1325" s="2">
        <v>43546</v>
      </c>
      <c r="B1325" s="1" t="s">
        <v>2558</v>
      </c>
      <c r="C1325">
        <v>138.794296</v>
      </c>
      <c r="D1325">
        <v>136.22860700000001</v>
      </c>
      <c r="E1325">
        <v>137.181442</v>
      </c>
      <c r="F1325">
        <v>137.181442</v>
      </c>
      <c r="G1325">
        <v>4490899266</v>
      </c>
    </row>
    <row r="1326" spans="1:7" x14ac:dyDescent="0.25">
      <c r="A1326" s="2">
        <v>43547</v>
      </c>
      <c r="B1326" s="1" t="s">
        <v>2559</v>
      </c>
      <c r="C1326">
        <v>139.385391</v>
      </c>
      <c r="D1326">
        <v>136.91201799999999</v>
      </c>
      <c r="E1326">
        <v>138.239868</v>
      </c>
      <c r="F1326">
        <v>138.239868</v>
      </c>
      <c r="G1326">
        <v>4436568613</v>
      </c>
    </row>
    <row r="1327" spans="1:7" x14ac:dyDescent="0.25">
      <c r="A1327" s="2">
        <v>43548</v>
      </c>
      <c r="B1327" s="1" t="s">
        <v>2560</v>
      </c>
      <c r="C1327">
        <v>138.37560999999999</v>
      </c>
      <c r="D1327">
        <v>136.313751</v>
      </c>
      <c r="E1327">
        <v>136.98692299999999</v>
      </c>
      <c r="F1327">
        <v>136.98692299999999</v>
      </c>
      <c r="G1327">
        <v>4266845458</v>
      </c>
    </row>
    <row r="1328" spans="1:7" x14ac:dyDescent="0.25">
      <c r="A1328" s="2">
        <v>43549</v>
      </c>
      <c r="B1328" s="1" t="s">
        <v>2561</v>
      </c>
      <c r="C1328">
        <v>137.69534300000001</v>
      </c>
      <c r="D1328">
        <v>133.49015800000001</v>
      </c>
      <c r="E1328">
        <v>135.03102100000001</v>
      </c>
      <c r="F1328">
        <v>135.03102100000001</v>
      </c>
      <c r="G1328">
        <v>4480516753</v>
      </c>
    </row>
    <row r="1329" spans="1:7" x14ac:dyDescent="0.25">
      <c r="A1329" s="2">
        <v>43550</v>
      </c>
      <c r="B1329" s="1" t="s">
        <v>2562</v>
      </c>
      <c r="C1329">
        <v>135.46035800000001</v>
      </c>
      <c r="D1329">
        <v>133.757339</v>
      </c>
      <c r="E1329">
        <v>135.46035800000001</v>
      </c>
      <c r="F1329">
        <v>135.46035800000001</v>
      </c>
      <c r="G1329">
        <v>4499271679</v>
      </c>
    </row>
    <row r="1330" spans="1:7" x14ac:dyDescent="0.25">
      <c r="A1330" s="2">
        <v>43551</v>
      </c>
      <c r="B1330" s="1" t="s">
        <v>2563</v>
      </c>
      <c r="C1330">
        <v>141.07547</v>
      </c>
      <c r="D1330">
        <v>135.34165999999999</v>
      </c>
      <c r="E1330">
        <v>140.988159</v>
      </c>
      <c r="F1330">
        <v>140.988159</v>
      </c>
      <c r="G1330">
        <v>5228240093</v>
      </c>
    </row>
    <row r="1331" spans="1:7" x14ac:dyDescent="0.25">
      <c r="A1331" s="2">
        <v>43552</v>
      </c>
      <c r="B1331" s="1" t="s">
        <v>2564</v>
      </c>
      <c r="C1331">
        <v>141.007935</v>
      </c>
      <c r="D1331">
        <v>138.42517100000001</v>
      </c>
      <c r="E1331">
        <v>139.416473</v>
      </c>
      <c r="F1331">
        <v>139.416473</v>
      </c>
      <c r="G1331">
        <v>4163212475</v>
      </c>
    </row>
    <row r="1332" spans="1:7" x14ac:dyDescent="0.25">
      <c r="A1332" s="2">
        <v>43553</v>
      </c>
      <c r="B1332" s="1" t="s">
        <v>2565</v>
      </c>
      <c r="C1332">
        <v>142.54924</v>
      </c>
      <c r="D1332">
        <v>138.04510500000001</v>
      </c>
      <c r="E1332">
        <v>142.497421</v>
      </c>
      <c r="F1332">
        <v>142.497421</v>
      </c>
      <c r="G1332">
        <v>5125602702</v>
      </c>
    </row>
    <row r="1333" spans="1:7" x14ac:dyDescent="0.25">
      <c r="A1333" s="2">
        <v>43554</v>
      </c>
      <c r="B1333" s="1" t="s">
        <v>2566</v>
      </c>
      <c r="C1333">
        <v>149.613235</v>
      </c>
      <c r="D1333">
        <v>141.03173799999999</v>
      </c>
      <c r="E1333">
        <v>142.092682</v>
      </c>
      <c r="F1333">
        <v>142.092682</v>
      </c>
      <c r="G1333">
        <v>5144662127</v>
      </c>
    </row>
    <row r="1334" spans="1:7" x14ac:dyDescent="0.25">
      <c r="A1334" s="2">
        <v>43555</v>
      </c>
      <c r="B1334" s="1" t="s">
        <v>2567</v>
      </c>
      <c r="C1334">
        <v>142.18920900000001</v>
      </c>
      <c r="D1334">
        <v>140.697372</v>
      </c>
      <c r="E1334">
        <v>141.51409899999999</v>
      </c>
      <c r="F1334">
        <v>141.51409899999999</v>
      </c>
      <c r="G1334">
        <v>4249050197</v>
      </c>
    </row>
    <row r="1335" spans="1:7" x14ac:dyDescent="0.25">
      <c r="A1335" s="2">
        <v>43556</v>
      </c>
      <c r="B1335" s="1" t="s">
        <v>2568</v>
      </c>
      <c r="C1335">
        <v>142.733994</v>
      </c>
      <c r="D1335">
        <v>140.73756399999999</v>
      </c>
      <c r="E1335">
        <v>141.830322</v>
      </c>
      <c r="F1335">
        <v>141.830322</v>
      </c>
      <c r="G1335">
        <v>4611999536</v>
      </c>
    </row>
    <row r="1336" spans="1:7" x14ac:dyDescent="0.25">
      <c r="A1336" s="2">
        <v>43557</v>
      </c>
      <c r="B1336" s="1" t="s">
        <v>2569</v>
      </c>
      <c r="C1336">
        <v>165.226822</v>
      </c>
      <c r="D1336">
        <v>141.636459</v>
      </c>
      <c r="E1336">
        <v>163.96174600000001</v>
      </c>
      <c r="F1336">
        <v>163.96174600000001</v>
      </c>
      <c r="G1336">
        <v>9826645698</v>
      </c>
    </row>
    <row r="1337" spans="1:7" x14ac:dyDescent="0.25">
      <c r="A1337" s="2">
        <v>43558</v>
      </c>
      <c r="B1337" s="1" t="s">
        <v>2570</v>
      </c>
      <c r="C1337">
        <v>178.32205200000001</v>
      </c>
      <c r="D1337">
        <v>157.32214400000001</v>
      </c>
      <c r="E1337">
        <v>161.45880099999999</v>
      </c>
      <c r="F1337">
        <v>161.45880099999999</v>
      </c>
      <c r="G1337">
        <v>10622456246</v>
      </c>
    </row>
    <row r="1338" spans="1:7" x14ac:dyDescent="0.25">
      <c r="A1338" s="2">
        <v>43559</v>
      </c>
      <c r="B1338" s="1" t="s">
        <v>2571</v>
      </c>
      <c r="C1338">
        <v>164.929214</v>
      </c>
      <c r="D1338">
        <v>155.24110400000001</v>
      </c>
      <c r="E1338">
        <v>158.052536</v>
      </c>
      <c r="F1338">
        <v>158.052536</v>
      </c>
      <c r="G1338">
        <v>7953123529</v>
      </c>
    </row>
    <row r="1339" spans="1:7" x14ac:dyDescent="0.25">
      <c r="A1339" s="2">
        <v>43560</v>
      </c>
      <c r="B1339" s="1" t="s">
        <v>2572</v>
      </c>
      <c r="C1339">
        <v>167.220383</v>
      </c>
      <c r="D1339">
        <v>157.44395399999999</v>
      </c>
      <c r="E1339">
        <v>165.514847</v>
      </c>
      <c r="F1339">
        <v>165.514847</v>
      </c>
      <c r="G1339">
        <v>7531316908</v>
      </c>
    </row>
    <row r="1340" spans="1:7" x14ac:dyDescent="0.25">
      <c r="A1340" s="2">
        <v>43561</v>
      </c>
      <c r="B1340" s="1" t="s">
        <v>2573</v>
      </c>
      <c r="C1340">
        <v>172.51577800000001</v>
      </c>
      <c r="D1340">
        <v>161.79946899999999</v>
      </c>
      <c r="E1340">
        <v>165.947205</v>
      </c>
      <c r="F1340">
        <v>165.947205</v>
      </c>
      <c r="G1340">
        <v>7167016221</v>
      </c>
    </row>
    <row r="1341" spans="1:7" x14ac:dyDescent="0.25">
      <c r="A1341" s="2">
        <v>43562</v>
      </c>
      <c r="B1341" s="1" t="s">
        <v>2574</v>
      </c>
      <c r="C1341">
        <v>175.213165</v>
      </c>
      <c r="D1341">
        <v>164.932098</v>
      </c>
      <c r="E1341">
        <v>174.53164699999999</v>
      </c>
      <c r="F1341">
        <v>174.53164699999999</v>
      </c>
      <c r="G1341">
        <v>7596176020</v>
      </c>
    </row>
    <row r="1342" spans="1:7" x14ac:dyDescent="0.25">
      <c r="A1342" s="2">
        <v>43563</v>
      </c>
      <c r="B1342" s="1" t="s">
        <v>2575</v>
      </c>
      <c r="C1342">
        <v>184.37785299999999</v>
      </c>
      <c r="D1342">
        <v>174.16099500000001</v>
      </c>
      <c r="E1342">
        <v>180.25881999999999</v>
      </c>
      <c r="F1342">
        <v>180.25881999999999</v>
      </c>
      <c r="G1342">
        <v>9304964610</v>
      </c>
    </row>
    <row r="1343" spans="1:7" x14ac:dyDescent="0.25">
      <c r="A1343" s="2">
        <v>43564</v>
      </c>
      <c r="B1343" s="1" t="s">
        <v>2576</v>
      </c>
      <c r="C1343">
        <v>180.25422699999999</v>
      </c>
      <c r="D1343">
        <v>175.09175099999999</v>
      </c>
      <c r="E1343">
        <v>176.11457799999999</v>
      </c>
      <c r="F1343">
        <v>176.11457799999999</v>
      </c>
      <c r="G1343">
        <v>7632529578</v>
      </c>
    </row>
    <row r="1344" spans="1:7" x14ac:dyDescent="0.25">
      <c r="A1344" s="2">
        <v>43565</v>
      </c>
      <c r="B1344" s="1" t="s">
        <v>2577</v>
      </c>
      <c r="C1344">
        <v>183.134277</v>
      </c>
      <c r="D1344">
        <v>175.230377</v>
      </c>
      <c r="E1344">
        <v>177.337479</v>
      </c>
      <c r="F1344">
        <v>177.337479</v>
      </c>
      <c r="G1344">
        <v>7856924879</v>
      </c>
    </row>
    <row r="1345" spans="1:7" x14ac:dyDescent="0.25">
      <c r="A1345" s="2">
        <v>43566</v>
      </c>
      <c r="B1345" s="1" t="s">
        <v>2578</v>
      </c>
      <c r="C1345">
        <v>177.48748800000001</v>
      </c>
      <c r="D1345">
        <v>162.320618</v>
      </c>
      <c r="E1345">
        <v>165.49702500000001</v>
      </c>
      <c r="F1345">
        <v>165.49702500000001</v>
      </c>
      <c r="G1345">
        <v>7859383417</v>
      </c>
    </row>
    <row r="1346" spans="1:7" x14ac:dyDescent="0.25">
      <c r="A1346" s="2">
        <v>43567</v>
      </c>
      <c r="B1346" s="1" t="s">
        <v>2579</v>
      </c>
      <c r="C1346">
        <v>166.12751800000001</v>
      </c>
      <c r="D1346">
        <v>161.02973900000001</v>
      </c>
      <c r="E1346">
        <v>164.73632799999999</v>
      </c>
      <c r="F1346">
        <v>164.73632799999999</v>
      </c>
      <c r="G1346">
        <v>6237185309</v>
      </c>
    </row>
    <row r="1347" spans="1:7" x14ac:dyDescent="0.25">
      <c r="A1347" s="2">
        <v>43568</v>
      </c>
      <c r="B1347" s="1" t="s">
        <v>2580</v>
      </c>
      <c r="C1347">
        <v>166.362427</v>
      </c>
      <c r="D1347">
        <v>163.01185599999999</v>
      </c>
      <c r="E1347">
        <v>164.513351</v>
      </c>
      <c r="F1347">
        <v>164.513351</v>
      </c>
      <c r="G1347">
        <v>4959301561</v>
      </c>
    </row>
    <row r="1348" spans="1:7" x14ac:dyDescent="0.25">
      <c r="A1348" s="2">
        <v>43569</v>
      </c>
      <c r="B1348" s="1" t="s">
        <v>2581</v>
      </c>
      <c r="C1348">
        <v>168.59103400000001</v>
      </c>
      <c r="D1348">
        <v>162.78147899999999</v>
      </c>
      <c r="E1348">
        <v>167.838516</v>
      </c>
      <c r="F1348">
        <v>167.838516</v>
      </c>
      <c r="G1348">
        <v>4846298303</v>
      </c>
    </row>
    <row r="1349" spans="1:7" x14ac:dyDescent="0.25">
      <c r="A1349" s="2">
        <v>43570</v>
      </c>
      <c r="B1349" s="1" t="s">
        <v>2582</v>
      </c>
      <c r="C1349">
        <v>168.81845100000001</v>
      </c>
      <c r="D1349">
        <v>159.55573999999999</v>
      </c>
      <c r="E1349">
        <v>161.574173</v>
      </c>
      <c r="F1349">
        <v>161.574173</v>
      </c>
      <c r="G1349">
        <v>5672311824</v>
      </c>
    </row>
    <row r="1350" spans="1:7" x14ac:dyDescent="0.25">
      <c r="A1350" s="2">
        <v>43571</v>
      </c>
      <c r="B1350" s="1" t="s">
        <v>2583</v>
      </c>
      <c r="C1350">
        <v>167.66632100000001</v>
      </c>
      <c r="D1350">
        <v>160.88874799999999</v>
      </c>
      <c r="E1350">
        <v>167.62344400000001</v>
      </c>
      <c r="F1350">
        <v>167.62344400000001</v>
      </c>
      <c r="G1350">
        <v>5180105341</v>
      </c>
    </row>
    <row r="1351" spans="1:7" x14ac:dyDescent="0.25">
      <c r="A1351" s="2">
        <v>43572</v>
      </c>
      <c r="B1351" s="1" t="s">
        <v>2584</v>
      </c>
      <c r="C1351">
        <v>168.93858299999999</v>
      </c>
      <c r="D1351">
        <v>165.501892</v>
      </c>
      <c r="E1351">
        <v>166.95076</v>
      </c>
      <c r="F1351">
        <v>166.95076</v>
      </c>
      <c r="G1351">
        <v>5596102715</v>
      </c>
    </row>
    <row r="1352" spans="1:7" x14ac:dyDescent="0.25">
      <c r="A1352" s="2">
        <v>43573</v>
      </c>
      <c r="B1352" s="1" t="s">
        <v>2585</v>
      </c>
      <c r="C1352">
        <v>175.36532600000001</v>
      </c>
      <c r="D1352">
        <v>166.67211900000001</v>
      </c>
      <c r="E1352">
        <v>173.81402600000001</v>
      </c>
      <c r="F1352">
        <v>173.81402600000001</v>
      </c>
      <c r="G1352">
        <v>6971581464</v>
      </c>
    </row>
    <row r="1353" spans="1:7" x14ac:dyDescent="0.25">
      <c r="A1353" s="2">
        <v>43574</v>
      </c>
      <c r="B1353" s="1" t="s">
        <v>2586</v>
      </c>
      <c r="C1353">
        <v>173.97889699999999</v>
      </c>
      <c r="D1353">
        <v>170.62020899999999</v>
      </c>
      <c r="E1353">
        <v>173.70843500000001</v>
      </c>
      <c r="F1353">
        <v>173.70843500000001</v>
      </c>
      <c r="G1353">
        <v>6541053061</v>
      </c>
    </row>
    <row r="1354" spans="1:7" x14ac:dyDescent="0.25">
      <c r="A1354" s="2">
        <v>43575</v>
      </c>
      <c r="B1354" s="1" t="s">
        <v>2587</v>
      </c>
      <c r="C1354">
        <v>176.70581100000001</v>
      </c>
      <c r="D1354">
        <v>171.78883400000001</v>
      </c>
      <c r="E1354">
        <v>173.75126599999999</v>
      </c>
      <c r="F1354">
        <v>173.75126599999999</v>
      </c>
      <c r="G1354">
        <v>6142567812</v>
      </c>
    </row>
    <row r="1355" spans="1:7" x14ac:dyDescent="0.25">
      <c r="A1355" s="2">
        <v>43576</v>
      </c>
      <c r="B1355" s="1" t="s">
        <v>2588</v>
      </c>
      <c r="C1355">
        <v>174.42077599999999</v>
      </c>
      <c r="D1355">
        <v>167.42858899999999</v>
      </c>
      <c r="E1355">
        <v>170.04652400000001</v>
      </c>
      <c r="F1355">
        <v>170.04652400000001</v>
      </c>
      <c r="G1355">
        <v>6005571688</v>
      </c>
    </row>
    <row r="1356" spans="1:7" x14ac:dyDescent="0.25">
      <c r="A1356" s="2">
        <v>43577</v>
      </c>
      <c r="B1356" s="1" t="s">
        <v>2589</v>
      </c>
      <c r="C1356">
        <v>173.06912199999999</v>
      </c>
      <c r="D1356">
        <v>168.72955300000001</v>
      </c>
      <c r="E1356">
        <v>171.874664</v>
      </c>
      <c r="F1356">
        <v>171.874664</v>
      </c>
      <c r="G1356">
        <v>6094878077</v>
      </c>
    </row>
    <row r="1357" spans="1:7" x14ac:dyDescent="0.25">
      <c r="A1357" s="2">
        <v>43578</v>
      </c>
      <c r="B1357" s="1" t="s">
        <v>2590</v>
      </c>
      <c r="C1357">
        <v>176.850784</v>
      </c>
      <c r="D1357">
        <v>170.896759</v>
      </c>
      <c r="E1357">
        <v>171.4478</v>
      </c>
      <c r="F1357">
        <v>171.4478</v>
      </c>
      <c r="G1357">
        <v>7097827092</v>
      </c>
    </row>
    <row r="1358" spans="1:7" x14ac:dyDescent="0.25">
      <c r="A1358" s="2">
        <v>43579</v>
      </c>
      <c r="B1358" s="1" t="s">
        <v>2591</v>
      </c>
      <c r="C1358">
        <v>171.57321200000001</v>
      </c>
      <c r="D1358">
        <v>161.976685</v>
      </c>
      <c r="E1358">
        <v>165.82609600000001</v>
      </c>
      <c r="F1358">
        <v>165.82609600000001</v>
      </c>
      <c r="G1358">
        <v>7351304156</v>
      </c>
    </row>
    <row r="1359" spans="1:7" x14ac:dyDescent="0.25">
      <c r="A1359" s="2">
        <v>43580</v>
      </c>
      <c r="B1359" s="1" t="s">
        <v>2592</v>
      </c>
      <c r="C1359">
        <v>166.51341199999999</v>
      </c>
      <c r="D1359">
        <v>153.84700000000001</v>
      </c>
      <c r="E1359">
        <v>154.459396</v>
      </c>
      <c r="F1359">
        <v>154.459396</v>
      </c>
      <c r="G1359">
        <v>6820332362</v>
      </c>
    </row>
    <row r="1360" spans="1:7" x14ac:dyDescent="0.25">
      <c r="A1360" s="2">
        <v>43581</v>
      </c>
      <c r="B1360" s="1" t="s">
        <v>2593</v>
      </c>
      <c r="C1360">
        <v>158.02900700000001</v>
      </c>
      <c r="D1360">
        <v>152.085678</v>
      </c>
      <c r="E1360">
        <v>156.347092</v>
      </c>
      <c r="F1360">
        <v>156.347092</v>
      </c>
      <c r="G1360">
        <v>7505283355</v>
      </c>
    </row>
    <row r="1361" spans="1:7" x14ac:dyDescent="0.25">
      <c r="A1361" s="2">
        <v>43582</v>
      </c>
      <c r="B1361" s="1" t="s">
        <v>2594</v>
      </c>
      <c r="C1361">
        <v>160.589417</v>
      </c>
      <c r="D1361">
        <v>155.62188699999999</v>
      </c>
      <c r="E1361">
        <v>158.43493699999999</v>
      </c>
      <c r="F1361">
        <v>158.43493699999999</v>
      </c>
      <c r="G1361">
        <v>5863109118</v>
      </c>
    </row>
    <row r="1362" spans="1:7" x14ac:dyDescent="0.25">
      <c r="A1362" s="2">
        <v>43583</v>
      </c>
      <c r="B1362" s="1" t="s">
        <v>2595</v>
      </c>
      <c r="C1362">
        <v>159.56538399999999</v>
      </c>
      <c r="D1362">
        <v>157.125519</v>
      </c>
      <c r="E1362">
        <v>157.295074</v>
      </c>
      <c r="F1362">
        <v>157.295074</v>
      </c>
      <c r="G1362">
        <v>5379894433</v>
      </c>
    </row>
    <row r="1363" spans="1:7" x14ac:dyDescent="0.25">
      <c r="A1363" s="2">
        <v>43584</v>
      </c>
      <c r="B1363" s="1" t="s">
        <v>2596</v>
      </c>
      <c r="C1363">
        <v>158.333923</v>
      </c>
      <c r="D1363">
        <v>153.18652299999999</v>
      </c>
      <c r="E1363">
        <v>155.20199600000001</v>
      </c>
      <c r="F1363">
        <v>155.20199600000001</v>
      </c>
      <c r="G1363">
        <v>6053776253</v>
      </c>
    </row>
    <row r="1364" spans="1:7" x14ac:dyDescent="0.25">
      <c r="A1364" s="2">
        <v>43585</v>
      </c>
      <c r="B1364" s="1" t="s">
        <v>2597</v>
      </c>
      <c r="C1364">
        <v>162.43225100000001</v>
      </c>
      <c r="D1364">
        <v>155.172775</v>
      </c>
      <c r="E1364">
        <v>162.166031</v>
      </c>
      <c r="F1364">
        <v>162.166031</v>
      </c>
      <c r="G1364">
        <v>6275803460</v>
      </c>
    </row>
    <row r="1365" spans="1:7" x14ac:dyDescent="0.25">
      <c r="A1365" s="2">
        <v>43586</v>
      </c>
      <c r="B1365" s="1" t="s">
        <v>2598</v>
      </c>
      <c r="C1365">
        <v>164.06068400000001</v>
      </c>
      <c r="D1365">
        <v>159.66021699999999</v>
      </c>
      <c r="E1365">
        <v>160.818344</v>
      </c>
      <c r="F1365">
        <v>160.818344</v>
      </c>
      <c r="G1365">
        <v>5789172433</v>
      </c>
    </row>
    <row r="1366" spans="1:7" x14ac:dyDescent="0.25">
      <c r="A1366" s="2">
        <v>43587</v>
      </c>
      <c r="B1366" s="1" t="s">
        <v>2599</v>
      </c>
      <c r="C1366">
        <v>162.93701200000001</v>
      </c>
      <c r="D1366">
        <v>160.060699</v>
      </c>
      <c r="E1366">
        <v>162.12278699999999</v>
      </c>
      <c r="F1366">
        <v>162.12278699999999</v>
      </c>
      <c r="G1366">
        <v>6044171062</v>
      </c>
    </row>
    <row r="1367" spans="1:7" x14ac:dyDescent="0.25">
      <c r="A1367" s="2">
        <v>43588</v>
      </c>
      <c r="B1367" s="1" t="s">
        <v>2600</v>
      </c>
      <c r="C1367">
        <v>170.06874099999999</v>
      </c>
      <c r="D1367">
        <v>161.08062699999999</v>
      </c>
      <c r="E1367">
        <v>167.95240799999999</v>
      </c>
      <c r="F1367">
        <v>167.95240799999999</v>
      </c>
      <c r="G1367">
        <v>7299410672</v>
      </c>
    </row>
    <row r="1368" spans="1:7" x14ac:dyDescent="0.25">
      <c r="A1368" s="2">
        <v>43589</v>
      </c>
      <c r="B1368" s="1" t="s">
        <v>2601</v>
      </c>
      <c r="C1368">
        <v>170.64593500000001</v>
      </c>
      <c r="D1368">
        <v>161.791428</v>
      </c>
      <c r="E1368">
        <v>164.02658099999999</v>
      </c>
      <c r="F1368">
        <v>164.02658099999999</v>
      </c>
      <c r="G1368">
        <v>6658100049</v>
      </c>
    </row>
    <row r="1369" spans="1:7" x14ac:dyDescent="0.25">
      <c r="A1369" s="2">
        <v>43590</v>
      </c>
      <c r="B1369" s="1" t="s">
        <v>2602</v>
      </c>
      <c r="C1369">
        <v>165.399979</v>
      </c>
      <c r="D1369">
        <v>159.70065299999999</v>
      </c>
      <c r="E1369">
        <v>163.45069899999999</v>
      </c>
      <c r="F1369">
        <v>163.45069899999999</v>
      </c>
      <c r="G1369">
        <v>5938415562</v>
      </c>
    </row>
    <row r="1370" spans="1:7" x14ac:dyDescent="0.25">
      <c r="A1370" s="2">
        <v>43591</v>
      </c>
      <c r="B1370" s="1" t="s">
        <v>2603</v>
      </c>
      <c r="C1370">
        <v>175.76010099999999</v>
      </c>
      <c r="D1370">
        <v>159.98819</v>
      </c>
      <c r="E1370">
        <v>172.65321399999999</v>
      </c>
      <c r="F1370">
        <v>172.65321399999999</v>
      </c>
      <c r="G1370">
        <v>7540096853</v>
      </c>
    </row>
    <row r="1371" spans="1:7" x14ac:dyDescent="0.25">
      <c r="A1371" s="2">
        <v>43592</v>
      </c>
      <c r="B1371" s="1" t="s">
        <v>2604</v>
      </c>
      <c r="C1371">
        <v>180.394409</v>
      </c>
      <c r="D1371">
        <v>169.694717</v>
      </c>
      <c r="E1371">
        <v>169.79866000000001</v>
      </c>
      <c r="F1371">
        <v>169.79866000000001</v>
      </c>
      <c r="G1371">
        <v>8411140170</v>
      </c>
    </row>
    <row r="1372" spans="1:7" x14ac:dyDescent="0.25">
      <c r="A1372" s="2">
        <v>43593</v>
      </c>
      <c r="B1372" s="1" t="s">
        <v>2605</v>
      </c>
      <c r="C1372">
        <v>172.183548</v>
      </c>
      <c r="D1372">
        <v>166.40924100000001</v>
      </c>
      <c r="E1372">
        <v>170.94816599999999</v>
      </c>
      <c r="F1372">
        <v>170.94816599999999</v>
      </c>
      <c r="G1372">
        <v>6416569598</v>
      </c>
    </row>
    <row r="1373" spans="1:7" x14ac:dyDescent="0.25">
      <c r="A1373" s="2">
        <v>43594</v>
      </c>
      <c r="B1373" s="1" t="s">
        <v>2606</v>
      </c>
      <c r="C1373">
        <v>172.880402</v>
      </c>
      <c r="D1373">
        <v>167.24787900000001</v>
      </c>
      <c r="E1373">
        <v>170.28930700000001</v>
      </c>
      <c r="F1373">
        <v>170.28930700000001</v>
      </c>
      <c r="G1373">
        <v>6546914198</v>
      </c>
    </row>
    <row r="1374" spans="1:7" x14ac:dyDescent="0.25">
      <c r="A1374" s="2">
        <v>43595</v>
      </c>
      <c r="B1374" s="1" t="s">
        <v>2607</v>
      </c>
      <c r="C1374">
        <v>175.88526899999999</v>
      </c>
      <c r="D1374">
        <v>168.99142499999999</v>
      </c>
      <c r="E1374">
        <v>173.14274599999999</v>
      </c>
      <c r="F1374">
        <v>173.14274599999999</v>
      </c>
      <c r="G1374">
        <v>8036919053</v>
      </c>
    </row>
    <row r="1375" spans="1:7" x14ac:dyDescent="0.25">
      <c r="A1375" s="2">
        <v>43596</v>
      </c>
      <c r="B1375" s="1" t="s">
        <v>2608</v>
      </c>
      <c r="C1375">
        <v>203.466644</v>
      </c>
      <c r="D1375">
        <v>173.13931299999999</v>
      </c>
      <c r="E1375">
        <v>194.304337</v>
      </c>
      <c r="F1375">
        <v>194.304337</v>
      </c>
      <c r="G1375">
        <v>12578331654</v>
      </c>
    </row>
    <row r="1376" spans="1:7" x14ac:dyDescent="0.25">
      <c r="A1376" s="2">
        <v>43597</v>
      </c>
      <c r="B1376" s="1" t="s">
        <v>2609</v>
      </c>
      <c r="C1376">
        <v>201.881485</v>
      </c>
      <c r="D1376">
        <v>183.653931</v>
      </c>
      <c r="E1376">
        <v>187.32531700000001</v>
      </c>
      <c r="F1376">
        <v>187.32531700000001</v>
      </c>
      <c r="G1376">
        <v>10326050090</v>
      </c>
    </row>
    <row r="1377" spans="1:7" x14ac:dyDescent="0.25">
      <c r="A1377" s="2">
        <v>43598</v>
      </c>
      <c r="B1377" s="1" t="s">
        <v>2610</v>
      </c>
      <c r="C1377">
        <v>205.09826699999999</v>
      </c>
      <c r="D1377">
        <v>185.30590799999999</v>
      </c>
      <c r="E1377">
        <v>196.846283</v>
      </c>
      <c r="F1377">
        <v>196.846283</v>
      </c>
      <c r="G1377">
        <v>10367149039</v>
      </c>
    </row>
    <row r="1378" spans="1:7" x14ac:dyDescent="0.25">
      <c r="A1378" s="2">
        <v>43599</v>
      </c>
      <c r="B1378" s="1" t="s">
        <v>2611</v>
      </c>
      <c r="C1378">
        <v>217.87464900000001</v>
      </c>
      <c r="D1378">
        <v>196.05481</v>
      </c>
      <c r="E1378">
        <v>217.14857499999999</v>
      </c>
      <c r="F1378">
        <v>217.14857499999999</v>
      </c>
      <c r="G1378">
        <v>12751049755</v>
      </c>
    </row>
    <row r="1379" spans="1:7" x14ac:dyDescent="0.25">
      <c r="A1379" s="2">
        <v>43600</v>
      </c>
      <c r="B1379" s="1" t="s">
        <v>2612</v>
      </c>
      <c r="C1379">
        <v>247.446594</v>
      </c>
      <c r="D1379">
        <v>216.822113</v>
      </c>
      <c r="E1379">
        <v>247.15306100000001</v>
      </c>
      <c r="F1379">
        <v>247.15306100000001</v>
      </c>
      <c r="G1379">
        <v>13460006534</v>
      </c>
    </row>
    <row r="1380" spans="1:7" x14ac:dyDescent="0.25">
      <c r="A1380" s="2">
        <v>43601</v>
      </c>
      <c r="B1380" s="1" t="s">
        <v>2613</v>
      </c>
      <c r="C1380">
        <v>275.39443999999997</v>
      </c>
      <c r="D1380">
        <v>245.795288</v>
      </c>
      <c r="E1380">
        <v>264.01001000000002</v>
      </c>
      <c r="F1380">
        <v>264.01001000000002</v>
      </c>
      <c r="G1380">
        <v>18661465873</v>
      </c>
    </row>
    <row r="1381" spans="1:7" x14ac:dyDescent="0.25">
      <c r="A1381" s="2">
        <v>43602</v>
      </c>
      <c r="B1381" s="1" t="s">
        <v>2614</v>
      </c>
      <c r="C1381">
        <v>266.97961400000003</v>
      </c>
      <c r="D1381">
        <v>227.767426</v>
      </c>
      <c r="E1381">
        <v>243.76458700000001</v>
      </c>
      <c r="F1381">
        <v>243.76458700000001</v>
      </c>
      <c r="G1381">
        <v>16037551694</v>
      </c>
    </row>
    <row r="1382" spans="1:7" x14ac:dyDescent="0.25">
      <c r="A1382" s="2">
        <v>43603</v>
      </c>
      <c r="B1382" s="1" t="s">
        <v>2615</v>
      </c>
      <c r="C1382">
        <v>246.362762</v>
      </c>
      <c r="D1382">
        <v>233.09985399999999</v>
      </c>
      <c r="E1382">
        <v>234.59522999999999</v>
      </c>
      <c r="F1382">
        <v>234.59522999999999</v>
      </c>
      <c r="G1382">
        <v>10933142646</v>
      </c>
    </row>
    <row r="1383" spans="1:7" x14ac:dyDescent="0.25">
      <c r="A1383" s="2">
        <v>43604</v>
      </c>
      <c r="B1383" s="1" t="s">
        <v>2616</v>
      </c>
      <c r="C1383">
        <v>263.74099699999999</v>
      </c>
      <c r="D1383">
        <v>233.758667</v>
      </c>
      <c r="E1383">
        <v>261.29220600000002</v>
      </c>
      <c r="F1383">
        <v>261.29220600000002</v>
      </c>
      <c r="G1383">
        <v>12049250894</v>
      </c>
    </row>
    <row r="1384" spans="1:7" x14ac:dyDescent="0.25">
      <c r="A1384" s="2">
        <v>43605</v>
      </c>
      <c r="B1384" s="1" t="s">
        <v>2617</v>
      </c>
      <c r="C1384">
        <v>261.55126999999999</v>
      </c>
      <c r="D1384">
        <v>241.80365</v>
      </c>
      <c r="E1384">
        <v>251.86440999999999</v>
      </c>
      <c r="F1384">
        <v>251.86440999999999</v>
      </c>
      <c r="G1384">
        <v>10834541285</v>
      </c>
    </row>
    <row r="1385" spans="1:7" x14ac:dyDescent="0.25">
      <c r="A1385" s="2">
        <v>43606</v>
      </c>
      <c r="B1385" s="1" t="s">
        <v>2618</v>
      </c>
      <c r="C1385">
        <v>262.10754400000002</v>
      </c>
      <c r="D1385">
        <v>248.196304</v>
      </c>
      <c r="E1385">
        <v>255.215881</v>
      </c>
      <c r="F1385">
        <v>255.215881</v>
      </c>
      <c r="G1385">
        <v>11545049593</v>
      </c>
    </row>
    <row r="1386" spans="1:7" x14ac:dyDescent="0.25">
      <c r="A1386" s="2">
        <v>43607</v>
      </c>
      <c r="B1386" s="1" t="s">
        <v>2619</v>
      </c>
      <c r="C1386">
        <v>258.801849</v>
      </c>
      <c r="D1386">
        <v>242.73048399999999</v>
      </c>
      <c r="E1386">
        <v>244.698914</v>
      </c>
      <c r="F1386">
        <v>244.698914</v>
      </c>
      <c r="G1386">
        <v>9818257463</v>
      </c>
    </row>
    <row r="1387" spans="1:7" x14ac:dyDescent="0.25">
      <c r="A1387" s="2">
        <v>43608</v>
      </c>
      <c r="B1387" s="1" t="s">
        <v>2620</v>
      </c>
      <c r="C1387">
        <v>247.61663799999999</v>
      </c>
      <c r="D1387">
        <v>233.793091</v>
      </c>
      <c r="E1387">
        <v>245.96566799999999</v>
      </c>
      <c r="F1387">
        <v>245.96566799999999</v>
      </c>
      <c r="G1387">
        <v>10671663487</v>
      </c>
    </row>
    <row r="1388" spans="1:7" x14ac:dyDescent="0.25">
      <c r="A1388" s="2">
        <v>43609</v>
      </c>
      <c r="B1388" s="1" t="s">
        <v>2621</v>
      </c>
      <c r="C1388">
        <v>255.25933800000001</v>
      </c>
      <c r="D1388">
        <v>243.24009699999999</v>
      </c>
      <c r="E1388">
        <v>249.48498499999999</v>
      </c>
      <c r="F1388">
        <v>249.48498499999999</v>
      </c>
      <c r="G1388">
        <v>9929433206</v>
      </c>
    </row>
    <row r="1389" spans="1:7" x14ac:dyDescent="0.25">
      <c r="A1389" s="2">
        <v>43610</v>
      </c>
      <c r="B1389" s="1" t="s">
        <v>2622</v>
      </c>
      <c r="C1389">
        <v>257.35684199999997</v>
      </c>
      <c r="D1389">
        <v>249.08879099999999</v>
      </c>
      <c r="E1389">
        <v>251.759872</v>
      </c>
      <c r="F1389">
        <v>251.759872</v>
      </c>
      <c r="G1389">
        <v>8924985385</v>
      </c>
    </row>
    <row r="1390" spans="1:7" x14ac:dyDescent="0.25">
      <c r="A1390" s="2">
        <v>43611</v>
      </c>
      <c r="B1390" s="1" t="s">
        <v>2623</v>
      </c>
      <c r="C1390">
        <v>269.16653400000001</v>
      </c>
      <c r="D1390">
        <v>247.24539200000001</v>
      </c>
      <c r="E1390">
        <v>267.06964099999999</v>
      </c>
      <c r="F1390">
        <v>267.06964099999999</v>
      </c>
      <c r="G1390">
        <v>9664267731</v>
      </c>
    </row>
    <row r="1391" spans="1:7" x14ac:dyDescent="0.25">
      <c r="A1391" s="2">
        <v>43612</v>
      </c>
      <c r="B1391" s="1" t="s">
        <v>2624</v>
      </c>
      <c r="C1391">
        <v>278.50726300000002</v>
      </c>
      <c r="D1391">
        <v>265.44470200000001</v>
      </c>
      <c r="E1391">
        <v>272.86264</v>
      </c>
      <c r="F1391">
        <v>272.86264</v>
      </c>
      <c r="G1391">
        <v>12074664736</v>
      </c>
    </row>
    <row r="1392" spans="1:7" x14ac:dyDescent="0.25">
      <c r="A1392" s="2">
        <v>43613</v>
      </c>
      <c r="B1392" s="1" t="s">
        <v>2625</v>
      </c>
      <c r="C1392">
        <v>274.320831</v>
      </c>
      <c r="D1392">
        <v>267.51437399999998</v>
      </c>
      <c r="E1392">
        <v>271.76870700000001</v>
      </c>
      <c r="F1392">
        <v>271.76870700000001</v>
      </c>
      <c r="G1392">
        <v>10362846898</v>
      </c>
    </row>
    <row r="1393" spans="1:7" x14ac:dyDescent="0.25">
      <c r="A1393" s="2">
        <v>43614</v>
      </c>
      <c r="B1393" s="1" t="s">
        <v>2626</v>
      </c>
      <c r="C1393">
        <v>273.75628699999999</v>
      </c>
      <c r="D1393">
        <v>263.09140000000002</v>
      </c>
      <c r="E1393">
        <v>269.45568800000001</v>
      </c>
      <c r="F1393">
        <v>269.45568800000001</v>
      </c>
      <c r="G1393">
        <v>9819132174</v>
      </c>
    </row>
    <row r="1394" spans="1:7" x14ac:dyDescent="0.25">
      <c r="A1394" s="2">
        <v>43615</v>
      </c>
      <c r="B1394" s="1" t="s">
        <v>2627</v>
      </c>
      <c r="C1394">
        <v>287.20163000000002</v>
      </c>
      <c r="D1394">
        <v>247.348602</v>
      </c>
      <c r="E1394">
        <v>255.858948</v>
      </c>
      <c r="F1394">
        <v>255.858948</v>
      </c>
      <c r="G1394">
        <v>13604268584</v>
      </c>
    </row>
    <row r="1395" spans="1:7" x14ac:dyDescent="0.25">
      <c r="A1395" s="2">
        <v>43616</v>
      </c>
      <c r="B1395" s="1" t="s">
        <v>2628</v>
      </c>
      <c r="C1395">
        <v>268.659943</v>
      </c>
      <c r="D1395">
        <v>249.11184700000001</v>
      </c>
      <c r="E1395">
        <v>268.11355600000002</v>
      </c>
      <c r="F1395">
        <v>268.11355600000002</v>
      </c>
      <c r="G1395">
        <v>11255023515</v>
      </c>
    </row>
    <row r="1396" spans="1:7" x14ac:dyDescent="0.25">
      <c r="A1396" s="2">
        <v>43617</v>
      </c>
      <c r="B1396" s="1" t="s">
        <v>2629</v>
      </c>
      <c r="C1396">
        <v>273.55798299999998</v>
      </c>
      <c r="D1396">
        <v>263.52459700000003</v>
      </c>
      <c r="E1396">
        <v>265.39126599999997</v>
      </c>
      <c r="F1396">
        <v>265.39126599999997</v>
      </c>
      <c r="G1396">
        <v>9942869852</v>
      </c>
    </row>
    <row r="1397" spans="1:7" x14ac:dyDescent="0.25">
      <c r="A1397" s="2">
        <v>43618</v>
      </c>
      <c r="B1397" s="1" t="s">
        <v>2630</v>
      </c>
      <c r="C1397">
        <v>272.80721999999997</v>
      </c>
      <c r="D1397">
        <v>265.04187000000002</v>
      </c>
      <c r="E1397">
        <v>270.225525</v>
      </c>
      <c r="F1397">
        <v>270.225525</v>
      </c>
      <c r="G1397">
        <v>8744111713</v>
      </c>
    </row>
    <row r="1398" spans="1:7" x14ac:dyDescent="0.25">
      <c r="A1398" s="2">
        <v>43619</v>
      </c>
      <c r="B1398" s="1" t="s">
        <v>2631</v>
      </c>
      <c r="C1398">
        <v>270.33410600000002</v>
      </c>
      <c r="D1398">
        <v>251.262192</v>
      </c>
      <c r="E1398">
        <v>252.60792499999999</v>
      </c>
      <c r="F1398">
        <v>252.60792499999999</v>
      </c>
      <c r="G1398">
        <v>9375712917</v>
      </c>
    </row>
    <row r="1399" spans="1:7" x14ac:dyDescent="0.25">
      <c r="A1399" s="2">
        <v>43620</v>
      </c>
      <c r="B1399" s="1" t="s">
        <v>2632</v>
      </c>
      <c r="C1399">
        <v>252.51164199999999</v>
      </c>
      <c r="D1399">
        <v>236.12721300000001</v>
      </c>
      <c r="E1399">
        <v>241.33879099999999</v>
      </c>
      <c r="F1399">
        <v>241.33879099999999</v>
      </c>
      <c r="G1399">
        <v>10132549747</v>
      </c>
    </row>
    <row r="1400" spans="1:7" x14ac:dyDescent="0.25">
      <c r="A1400" s="2">
        <v>43621</v>
      </c>
      <c r="B1400" s="1" t="s">
        <v>2633</v>
      </c>
      <c r="C1400">
        <v>248.138138</v>
      </c>
      <c r="D1400">
        <v>239.98345900000001</v>
      </c>
      <c r="E1400">
        <v>247.05100999999999</v>
      </c>
      <c r="F1400">
        <v>247.05100999999999</v>
      </c>
      <c r="G1400">
        <v>8548917062</v>
      </c>
    </row>
    <row r="1401" spans="1:7" x14ac:dyDescent="0.25">
      <c r="A1401" s="2">
        <v>43622</v>
      </c>
      <c r="B1401" s="1" t="s">
        <v>2634</v>
      </c>
      <c r="C1401">
        <v>249.94450399999999</v>
      </c>
      <c r="D1401">
        <v>238.501114</v>
      </c>
      <c r="E1401">
        <v>249.474335</v>
      </c>
      <c r="F1401">
        <v>249.474335</v>
      </c>
      <c r="G1401">
        <v>8265146806</v>
      </c>
    </row>
    <row r="1402" spans="1:7" x14ac:dyDescent="0.25">
      <c r="A1402" s="2">
        <v>43623</v>
      </c>
      <c r="B1402" s="1" t="s">
        <v>2635</v>
      </c>
      <c r="C1402">
        <v>254.352295</v>
      </c>
      <c r="D1402">
        <v>246.59790000000001</v>
      </c>
      <c r="E1402">
        <v>250.93035900000001</v>
      </c>
      <c r="F1402">
        <v>250.93035900000001</v>
      </c>
      <c r="G1402">
        <v>8379534528</v>
      </c>
    </row>
    <row r="1403" spans="1:7" x14ac:dyDescent="0.25">
      <c r="A1403" s="2">
        <v>43624</v>
      </c>
      <c r="B1403" s="1" t="s">
        <v>2636</v>
      </c>
      <c r="C1403">
        <v>252.377396</v>
      </c>
      <c r="D1403">
        <v>243.22911099999999</v>
      </c>
      <c r="E1403">
        <v>245.73809800000001</v>
      </c>
      <c r="F1403">
        <v>245.73809800000001</v>
      </c>
      <c r="G1403">
        <v>7225996863</v>
      </c>
    </row>
    <row r="1404" spans="1:7" x14ac:dyDescent="0.25">
      <c r="A1404" s="2">
        <v>43625</v>
      </c>
      <c r="B1404" s="1" t="s">
        <v>2637</v>
      </c>
      <c r="C1404">
        <v>245.972824</v>
      </c>
      <c r="D1404">
        <v>229.257431</v>
      </c>
      <c r="E1404">
        <v>233.08670000000001</v>
      </c>
      <c r="F1404">
        <v>233.08670000000001</v>
      </c>
      <c r="G1404">
        <v>7566421456</v>
      </c>
    </row>
    <row r="1405" spans="1:7" x14ac:dyDescent="0.25">
      <c r="A1405" s="2">
        <v>43626</v>
      </c>
      <c r="B1405" s="1" t="s">
        <v>2638</v>
      </c>
      <c r="C1405">
        <v>247.66217</v>
      </c>
      <c r="D1405">
        <v>229.34176600000001</v>
      </c>
      <c r="E1405">
        <v>247.520126</v>
      </c>
      <c r="F1405">
        <v>247.520126</v>
      </c>
      <c r="G1405">
        <v>8141159848</v>
      </c>
    </row>
    <row r="1406" spans="1:7" x14ac:dyDescent="0.25">
      <c r="A1406" s="2">
        <v>43627</v>
      </c>
      <c r="B1406" s="1" t="s">
        <v>2639</v>
      </c>
      <c r="C1406">
        <v>248.66258199999999</v>
      </c>
      <c r="D1406">
        <v>239.82534799999999</v>
      </c>
      <c r="E1406">
        <v>245.78183000000001</v>
      </c>
      <c r="F1406">
        <v>245.78183000000001</v>
      </c>
      <c r="G1406">
        <v>7382269700</v>
      </c>
    </row>
    <row r="1407" spans="1:7" x14ac:dyDescent="0.25">
      <c r="A1407" s="2">
        <v>43628</v>
      </c>
      <c r="B1407" s="1" t="s">
        <v>2640</v>
      </c>
      <c r="C1407">
        <v>261.01757800000001</v>
      </c>
      <c r="D1407">
        <v>244.49131800000001</v>
      </c>
      <c r="E1407">
        <v>260.90329000000003</v>
      </c>
      <c r="F1407">
        <v>260.90329000000003</v>
      </c>
      <c r="G1407">
        <v>8645598618</v>
      </c>
    </row>
    <row r="1408" spans="1:7" x14ac:dyDescent="0.25">
      <c r="A1408" s="2">
        <v>43629</v>
      </c>
      <c r="B1408" s="1" t="s">
        <v>2641</v>
      </c>
      <c r="C1408">
        <v>262.163116</v>
      </c>
      <c r="D1408">
        <v>255.596283</v>
      </c>
      <c r="E1408">
        <v>256.16879299999999</v>
      </c>
      <c r="F1408">
        <v>256.16879299999999</v>
      </c>
      <c r="G1408">
        <v>8442077836</v>
      </c>
    </row>
    <row r="1409" spans="1:7" x14ac:dyDescent="0.25">
      <c r="A1409" s="2">
        <v>43630</v>
      </c>
      <c r="B1409" s="1" t="s">
        <v>2642</v>
      </c>
      <c r="C1409">
        <v>265.371399</v>
      </c>
      <c r="D1409">
        <v>254.14743000000001</v>
      </c>
      <c r="E1409">
        <v>264.08746300000001</v>
      </c>
      <c r="F1409">
        <v>264.08746300000001</v>
      </c>
      <c r="G1409">
        <v>8676891267</v>
      </c>
    </row>
    <row r="1410" spans="1:7" x14ac:dyDescent="0.25">
      <c r="A1410" s="2">
        <v>43631</v>
      </c>
      <c r="B1410" s="1" t="s">
        <v>2643</v>
      </c>
      <c r="C1410">
        <v>271.505585</v>
      </c>
      <c r="D1410">
        <v>262.121216</v>
      </c>
      <c r="E1410">
        <v>269.019318</v>
      </c>
      <c r="F1410">
        <v>269.019318</v>
      </c>
      <c r="G1410">
        <v>8126853944</v>
      </c>
    </row>
    <row r="1411" spans="1:7" x14ac:dyDescent="0.25">
      <c r="A1411" s="2">
        <v>43632</v>
      </c>
      <c r="B1411" s="1" t="s">
        <v>2644</v>
      </c>
      <c r="C1411">
        <v>278.14318800000001</v>
      </c>
      <c r="D1411">
        <v>265.53533900000002</v>
      </c>
      <c r="E1411">
        <v>269.223206</v>
      </c>
      <c r="F1411">
        <v>269.223206</v>
      </c>
      <c r="G1411">
        <v>9676746453</v>
      </c>
    </row>
    <row r="1412" spans="1:7" x14ac:dyDescent="0.25">
      <c r="A1412" s="2">
        <v>43633</v>
      </c>
      <c r="B1412" s="1" t="s">
        <v>2645</v>
      </c>
      <c r="C1412">
        <v>275.442566</v>
      </c>
      <c r="D1412">
        <v>268.35379</v>
      </c>
      <c r="E1412">
        <v>274.35110500000002</v>
      </c>
      <c r="F1412">
        <v>274.35110500000002</v>
      </c>
      <c r="G1412">
        <v>6009795781</v>
      </c>
    </row>
    <row r="1413" spans="1:7" x14ac:dyDescent="0.25">
      <c r="A1413" s="2">
        <v>43634</v>
      </c>
      <c r="B1413" s="1" t="s">
        <v>2646</v>
      </c>
      <c r="C1413">
        <v>274.32025099999998</v>
      </c>
      <c r="D1413">
        <v>263.14443999999997</v>
      </c>
      <c r="E1413">
        <v>265.051849</v>
      </c>
      <c r="F1413">
        <v>265.051849</v>
      </c>
      <c r="G1413">
        <v>6205242504</v>
      </c>
    </row>
    <row r="1414" spans="1:7" x14ac:dyDescent="0.25">
      <c r="A1414" s="2">
        <v>43635</v>
      </c>
      <c r="B1414" s="1" t="s">
        <v>2647</v>
      </c>
      <c r="C1414">
        <v>270.33337399999999</v>
      </c>
      <c r="D1414">
        <v>264.75479100000001</v>
      </c>
      <c r="E1414">
        <v>269.43179300000003</v>
      </c>
      <c r="F1414">
        <v>269.43179300000003</v>
      </c>
      <c r="G1414">
        <v>5516510947</v>
      </c>
    </row>
    <row r="1415" spans="1:7" x14ac:dyDescent="0.25">
      <c r="A1415" s="2">
        <v>43636</v>
      </c>
      <c r="B1415" s="1" t="s">
        <v>2648</v>
      </c>
      <c r="C1415">
        <v>274.07351699999998</v>
      </c>
      <c r="D1415">
        <v>265.50045799999998</v>
      </c>
      <c r="E1415">
        <v>271.69500699999998</v>
      </c>
      <c r="F1415">
        <v>271.69500699999998</v>
      </c>
      <c r="G1415">
        <v>6408981097</v>
      </c>
    </row>
    <row r="1416" spans="1:7" x14ac:dyDescent="0.25">
      <c r="A1416" s="2">
        <v>43637</v>
      </c>
      <c r="B1416" s="1" t="s">
        <v>2649</v>
      </c>
      <c r="C1416">
        <v>295.303314</v>
      </c>
      <c r="D1416">
        <v>271.74310300000002</v>
      </c>
      <c r="E1416">
        <v>294.91027800000001</v>
      </c>
      <c r="F1416">
        <v>294.91027800000001</v>
      </c>
      <c r="G1416">
        <v>9331694140</v>
      </c>
    </row>
    <row r="1417" spans="1:7" x14ac:dyDescent="0.25">
      <c r="A1417" s="2">
        <v>43638</v>
      </c>
      <c r="B1417" s="1" t="s">
        <v>2650</v>
      </c>
      <c r="C1417">
        <v>315.189728</v>
      </c>
      <c r="D1417">
        <v>294.72824100000003</v>
      </c>
      <c r="E1417">
        <v>309.38031000000001</v>
      </c>
      <c r="F1417">
        <v>309.38031000000001</v>
      </c>
      <c r="G1417">
        <v>10613731255</v>
      </c>
    </row>
    <row r="1418" spans="1:7" x14ac:dyDescent="0.25">
      <c r="A1418" s="2">
        <v>43639</v>
      </c>
      <c r="B1418" s="1" t="s">
        <v>2651</v>
      </c>
      <c r="C1418">
        <v>318.565674</v>
      </c>
      <c r="D1418">
        <v>305.76458700000001</v>
      </c>
      <c r="E1418">
        <v>307.827789</v>
      </c>
      <c r="F1418">
        <v>307.827789</v>
      </c>
      <c r="G1418">
        <v>8161062380</v>
      </c>
    </row>
    <row r="1419" spans="1:7" x14ac:dyDescent="0.25">
      <c r="A1419" s="2">
        <v>43640</v>
      </c>
      <c r="B1419" s="1" t="s">
        <v>2652</v>
      </c>
      <c r="C1419">
        <v>312.32934599999999</v>
      </c>
      <c r="D1419">
        <v>299.55954000000003</v>
      </c>
      <c r="E1419">
        <v>310.42468300000002</v>
      </c>
      <c r="F1419">
        <v>310.42468300000002</v>
      </c>
      <c r="G1419">
        <v>8205712062</v>
      </c>
    </row>
    <row r="1420" spans="1:7" x14ac:dyDescent="0.25">
      <c r="A1420" s="2">
        <v>43641</v>
      </c>
      <c r="B1420" s="1" t="s">
        <v>2653</v>
      </c>
      <c r="C1420">
        <v>318.12631199999998</v>
      </c>
      <c r="D1420">
        <v>307.64315800000003</v>
      </c>
      <c r="E1420">
        <v>318.12631199999998</v>
      </c>
      <c r="F1420">
        <v>318.12631199999998</v>
      </c>
      <c r="G1420">
        <v>9641764965</v>
      </c>
    </row>
    <row r="1421" spans="1:7" x14ac:dyDescent="0.25">
      <c r="A1421" s="2">
        <v>43642</v>
      </c>
      <c r="B1421" s="1" t="s">
        <v>2654</v>
      </c>
      <c r="C1421">
        <v>361.39868200000001</v>
      </c>
      <c r="D1421">
        <v>315.95486499999998</v>
      </c>
      <c r="E1421">
        <v>336.753174</v>
      </c>
      <c r="F1421">
        <v>336.753174</v>
      </c>
      <c r="G1421">
        <v>16437084081</v>
      </c>
    </row>
    <row r="1422" spans="1:7" x14ac:dyDescent="0.25">
      <c r="A1422" s="2">
        <v>43643</v>
      </c>
      <c r="B1422" s="1" t="s">
        <v>2655</v>
      </c>
      <c r="C1422">
        <v>343.43344100000002</v>
      </c>
      <c r="D1422">
        <v>278.57324199999999</v>
      </c>
      <c r="E1422">
        <v>294.26763899999997</v>
      </c>
      <c r="F1422">
        <v>294.26763899999997</v>
      </c>
      <c r="G1422">
        <v>14038092503</v>
      </c>
    </row>
    <row r="1423" spans="1:7" x14ac:dyDescent="0.25">
      <c r="A1423" s="2">
        <v>43644</v>
      </c>
      <c r="B1423" s="1" t="s">
        <v>2656</v>
      </c>
      <c r="C1423">
        <v>313.03155500000003</v>
      </c>
      <c r="D1423">
        <v>292.939819</v>
      </c>
      <c r="E1423">
        <v>311.22610500000002</v>
      </c>
      <c r="F1423">
        <v>311.22610500000002</v>
      </c>
      <c r="G1423">
        <v>11514656820</v>
      </c>
    </row>
    <row r="1424" spans="1:7" x14ac:dyDescent="0.25">
      <c r="A1424" s="2">
        <v>43645</v>
      </c>
      <c r="B1424" s="1" t="s">
        <v>2657</v>
      </c>
      <c r="C1424">
        <v>322.04354899999998</v>
      </c>
      <c r="D1424">
        <v>294.75384500000001</v>
      </c>
      <c r="E1424">
        <v>320.058899</v>
      </c>
      <c r="F1424">
        <v>320.058899</v>
      </c>
      <c r="G1424">
        <v>10929374565</v>
      </c>
    </row>
    <row r="1425" spans="1:7" x14ac:dyDescent="0.25">
      <c r="A1425" s="2">
        <v>43646</v>
      </c>
      <c r="B1425" s="1" t="s">
        <v>2658</v>
      </c>
      <c r="C1425">
        <v>322.789581</v>
      </c>
      <c r="D1425">
        <v>290.69598400000001</v>
      </c>
      <c r="E1425">
        <v>290.69598400000001</v>
      </c>
      <c r="F1425">
        <v>290.69598400000001</v>
      </c>
      <c r="G1425">
        <v>10303111000</v>
      </c>
    </row>
    <row r="1426" spans="1:7" x14ac:dyDescent="0.25">
      <c r="A1426" s="2">
        <v>43647</v>
      </c>
      <c r="B1426" s="1" t="s">
        <v>2659</v>
      </c>
      <c r="C1426">
        <v>301.02615400000002</v>
      </c>
      <c r="D1426">
        <v>280.02282700000001</v>
      </c>
      <c r="E1426">
        <v>293.64111300000002</v>
      </c>
      <c r="F1426">
        <v>293.64111300000002</v>
      </c>
      <c r="G1426">
        <v>10292223948</v>
      </c>
    </row>
    <row r="1427" spans="1:7" x14ac:dyDescent="0.25">
      <c r="A1427" s="2">
        <v>43648</v>
      </c>
      <c r="B1427" s="1" t="s">
        <v>2660</v>
      </c>
      <c r="C1427">
        <v>295.65585299999998</v>
      </c>
      <c r="D1427">
        <v>272.60257000000001</v>
      </c>
      <c r="E1427">
        <v>291.59643599999998</v>
      </c>
      <c r="F1427">
        <v>291.59643599999998</v>
      </c>
      <c r="G1427">
        <v>10618413952</v>
      </c>
    </row>
    <row r="1428" spans="1:7" x14ac:dyDescent="0.25">
      <c r="A1428" s="2">
        <v>43649</v>
      </c>
      <c r="B1428" s="1" t="s">
        <v>2661</v>
      </c>
      <c r="C1428">
        <v>303.34204099999999</v>
      </c>
      <c r="D1428">
        <v>291.40164199999998</v>
      </c>
      <c r="E1428">
        <v>303.09997600000003</v>
      </c>
      <c r="F1428">
        <v>303.09997600000003</v>
      </c>
      <c r="G1428">
        <v>9926711979</v>
      </c>
    </row>
    <row r="1429" spans="1:7" x14ac:dyDescent="0.25">
      <c r="A1429" s="2">
        <v>43650</v>
      </c>
      <c r="B1429" s="1" t="s">
        <v>2662</v>
      </c>
      <c r="C1429">
        <v>303.96115099999997</v>
      </c>
      <c r="D1429">
        <v>282.76574699999998</v>
      </c>
      <c r="E1429">
        <v>284.52322400000003</v>
      </c>
      <c r="F1429">
        <v>284.52322400000003</v>
      </c>
      <c r="G1429">
        <v>8403513106</v>
      </c>
    </row>
    <row r="1430" spans="1:7" x14ac:dyDescent="0.25">
      <c r="A1430" s="2">
        <v>43651</v>
      </c>
      <c r="B1430" s="1" t="s">
        <v>2663</v>
      </c>
      <c r="C1430">
        <v>293.92114299999997</v>
      </c>
      <c r="D1430">
        <v>282.69470200000001</v>
      </c>
      <c r="E1430">
        <v>287.99752799999999</v>
      </c>
      <c r="F1430">
        <v>287.99752799999999</v>
      </c>
      <c r="G1430">
        <v>8723493015</v>
      </c>
    </row>
    <row r="1431" spans="1:7" x14ac:dyDescent="0.25">
      <c r="A1431" s="2">
        <v>43652</v>
      </c>
      <c r="B1431" s="1" t="s">
        <v>2664</v>
      </c>
      <c r="C1431">
        <v>295.99142499999999</v>
      </c>
      <c r="D1431">
        <v>286.665863</v>
      </c>
      <c r="E1431">
        <v>287.54711900000001</v>
      </c>
      <c r="F1431">
        <v>287.54711900000001</v>
      </c>
      <c r="G1431">
        <v>7674615025</v>
      </c>
    </row>
    <row r="1432" spans="1:7" x14ac:dyDescent="0.25">
      <c r="A1432" s="2">
        <v>43653</v>
      </c>
      <c r="B1432" s="1" t="s">
        <v>2665</v>
      </c>
      <c r="C1432">
        <v>310.13931300000002</v>
      </c>
      <c r="D1432">
        <v>286.10919200000001</v>
      </c>
      <c r="E1432">
        <v>305.70056199999999</v>
      </c>
      <c r="F1432">
        <v>305.70056199999999</v>
      </c>
      <c r="G1432">
        <v>8119724981</v>
      </c>
    </row>
    <row r="1433" spans="1:7" x14ac:dyDescent="0.25">
      <c r="A1433" s="2">
        <v>43654</v>
      </c>
      <c r="B1433" s="1" t="s">
        <v>2666</v>
      </c>
      <c r="C1433">
        <v>314.26788299999998</v>
      </c>
      <c r="D1433">
        <v>303.50045799999998</v>
      </c>
      <c r="E1433">
        <v>313.25140399999998</v>
      </c>
      <c r="F1433">
        <v>313.25140399999998</v>
      </c>
      <c r="G1433">
        <v>9078905628</v>
      </c>
    </row>
    <row r="1434" spans="1:7" x14ac:dyDescent="0.25">
      <c r="A1434" s="2">
        <v>43655</v>
      </c>
      <c r="B1434" s="1" t="s">
        <v>2667</v>
      </c>
      <c r="C1434">
        <v>318.22311400000001</v>
      </c>
      <c r="D1434">
        <v>305.28582799999998</v>
      </c>
      <c r="E1434">
        <v>308.881012</v>
      </c>
      <c r="F1434">
        <v>308.881012</v>
      </c>
      <c r="G1434">
        <v>10055159803</v>
      </c>
    </row>
    <row r="1435" spans="1:7" x14ac:dyDescent="0.25">
      <c r="A1435" s="2">
        <v>43656</v>
      </c>
      <c r="B1435" s="1" t="s">
        <v>2668</v>
      </c>
      <c r="C1435">
        <v>313.069458</v>
      </c>
      <c r="D1435">
        <v>285.56579599999998</v>
      </c>
      <c r="E1435">
        <v>290.002319</v>
      </c>
      <c r="F1435">
        <v>290.002319</v>
      </c>
      <c r="G1435">
        <v>11679985167</v>
      </c>
    </row>
    <row r="1436" spans="1:7" x14ac:dyDescent="0.25">
      <c r="A1436" s="2">
        <v>43657</v>
      </c>
      <c r="B1436" s="1" t="s">
        <v>2669</v>
      </c>
      <c r="C1436">
        <v>290.02105699999998</v>
      </c>
      <c r="D1436">
        <v>266.09466600000002</v>
      </c>
      <c r="E1436">
        <v>268.70404100000002</v>
      </c>
      <c r="F1436">
        <v>268.70404100000002</v>
      </c>
      <c r="G1436">
        <v>10216287022</v>
      </c>
    </row>
    <row r="1437" spans="1:7" x14ac:dyDescent="0.25">
      <c r="A1437" s="2">
        <v>43658</v>
      </c>
      <c r="B1437" s="1" t="s">
        <v>2670</v>
      </c>
      <c r="C1437">
        <v>278.855591</v>
      </c>
      <c r="D1437">
        <v>268.00003099999998</v>
      </c>
      <c r="E1437">
        <v>276.276703</v>
      </c>
      <c r="F1437">
        <v>276.276703</v>
      </c>
      <c r="G1437">
        <v>8148936015</v>
      </c>
    </row>
    <row r="1438" spans="1:7" x14ac:dyDescent="0.25">
      <c r="A1438" s="2">
        <v>43659</v>
      </c>
      <c r="B1438" s="1" t="s">
        <v>2671</v>
      </c>
      <c r="C1438">
        <v>276.68524200000002</v>
      </c>
      <c r="D1438">
        <v>263.06826799999999</v>
      </c>
      <c r="E1438">
        <v>269.45880099999999</v>
      </c>
      <c r="F1438">
        <v>269.45880099999999</v>
      </c>
      <c r="G1438">
        <v>6716829429</v>
      </c>
    </row>
    <row r="1439" spans="1:7" x14ac:dyDescent="0.25">
      <c r="A1439" s="2">
        <v>43660</v>
      </c>
      <c r="B1439" s="1" t="s">
        <v>2672</v>
      </c>
      <c r="C1439">
        <v>269.64123499999999</v>
      </c>
      <c r="D1439">
        <v>227.26921100000001</v>
      </c>
      <c r="E1439">
        <v>227.57806400000001</v>
      </c>
      <c r="F1439">
        <v>227.57806400000001</v>
      </c>
      <c r="G1439">
        <v>8578339386</v>
      </c>
    </row>
    <row r="1440" spans="1:7" x14ac:dyDescent="0.25">
      <c r="A1440" s="2">
        <v>43661</v>
      </c>
      <c r="B1440" s="1" t="s">
        <v>2673</v>
      </c>
      <c r="C1440">
        <v>235.02565000000001</v>
      </c>
      <c r="D1440">
        <v>210.391266</v>
      </c>
      <c r="E1440">
        <v>229.77600100000001</v>
      </c>
      <c r="F1440">
        <v>229.77600100000001</v>
      </c>
      <c r="G1440">
        <v>9723674244</v>
      </c>
    </row>
    <row r="1441" spans="1:7" x14ac:dyDescent="0.25">
      <c r="A1441" s="2">
        <v>43662</v>
      </c>
      <c r="B1441" s="1" t="s">
        <v>2674</v>
      </c>
      <c r="C1441">
        <v>234.51383999999999</v>
      </c>
      <c r="D1441">
        <v>197.37789900000001</v>
      </c>
      <c r="E1441">
        <v>199.18867499999999</v>
      </c>
      <c r="F1441">
        <v>199.18867499999999</v>
      </c>
      <c r="G1441">
        <v>9036620494</v>
      </c>
    </row>
    <row r="1442" spans="1:7" x14ac:dyDescent="0.25">
      <c r="A1442" s="2">
        <v>43663</v>
      </c>
      <c r="B1442" s="1" t="s">
        <v>2675</v>
      </c>
      <c r="C1442">
        <v>217.97563199999999</v>
      </c>
      <c r="D1442">
        <v>193.99041700000001</v>
      </c>
      <c r="E1442">
        <v>211.48497</v>
      </c>
      <c r="F1442">
        <v>211.48497</v>
      </c>
      <c r="G1442">
        <v>9387747640</v>
      </c>
    </row>
    <row r="1443" spans="1:7" x14ac:dyDescent="0.25">
      <c r="A1443" s="2">
        <v>43664</v>
      </c>
      <c r="B1443" s="1" t="s">
        <v>2676</v>
      </c>
      <c r="C1443">
        <v>229.239395</v>
      </c>
      <c r="D1443">
        <v>208.037735</v>
      </c>
      <c r="E1443">
        <v>226.56616199999999</v>
      </c>
      <c r="F1443">
        <v>226.56616199999999</v>
      </c>
      <c r="G1443">
        <v>9327816059</v>
      </c>
    </row>
    <row r="1444" spans="1:7" x14ac:dyDescent="0.25">
      <c r="A1444" s="2">
        <v>43665</v>
      </c>
      <c r="B1444" s="1" t="s">
        <v>2677</v>
      </c>
      <c r="C1444">
        <v>226.94047499999999</v>
      </c>
      <c r="D1444">
        <v>215.83824200000001</v>
      </c>
      <c r="E1444">
        <v>221.33341999999999</v>
      </c>
      <c r="F1444">
        <v>221.33341999999999</v>
      </c>
      <c r="G1444">
        <v>7606433131</v>
      </c>
    </row>
    <row r="1445" spans="1:7" x14ac:dyDescent="0.25">
      <c r="A1445" s="2">
        <v>43666</v>
      </c>
      <c r="B1445" s="1" t="s">
        <v>2678</v>
      </c>
      <c r="C1445">
        <v>234.19845599999999</v>
      </c>
      <c r="D1445">
        <v>221.18948399999999</v>
      </c>
      <c r="E1445">
        <v>229.11921699999999</v>
      </c>
      <c r="F1445">
        <v>229.11921699999999</v>
      </c>
      <c r="G1445">
        <v>7976245988</v>
      </c>
    </row>
    <row r="1446" spans="1:7" x14ac:dyDescent="0.25">
      <c r="A1446" s="2">
        <v>43667</v>
      </c>
      <c r="B1446" s="1" t="s">
        <v>2679</v>
      </c>
      <c r="C1446">
        <v>229.86166399999999</v>
      </c>
      <c r="D1446">
        <v>219.02775600000001</v>
      </c>
      <c r="E1446">
        <v>225.63076799999999</v>
      </c>
      <c r="F1446">
        <v>225.63076799999999</v>
      </c>
      <c r="G1446">
        <v>6685082868</v>
      </c>
    </row>
    <row r="1447" spans="1:7" x14ac:dyDescent="0.25">
      <c r="A1447" s="2">
        <v>43668</v>
      </c>
      <c r="B1447" s="1" t="s">
        <v>2680</v>
      </c>
      <c r="C1447">
        <v>226.86257900000001</v>
      </c>
      <c r="D1447">
        <v>213.44837999999999</v>
      </c>
      <c r="E1447">
        <v>217.560013</v>
      </c>
      <c r="F1447">
        <v>217.560013</v>
      </c>
      <c r="G1447">
        <v>6338843919</v>
      </c>
    </row>
    <row r="1448" spans="1:7" x14ac:dyDescent="0.25">
      <c r="A1448" s="2">
        <v>43669</v>
      </c>
      <c r="B1448" s="1" t="s">
        <v>2681</v>
      </c>
      <c r="C1448">
        <v>218.51805100000001</v>
      </c>
      <c r="D1448">
        <v>209.63812300000001</v>
      </c>
      <c r="E1448">
        <v>212.72851600000001</v>
      </c>
      <c r="F1448">
        <v>212.72851600000001</v>
      </c>
      <c r="G1448">
        <v>6976091534</v>
      </c>
    </row>
    <row r="1449" spans="1:7" x14ac:dyDescent="0.25">
      <c r="A1449" s="2">
        <v>43670</v>
      </c>
      <c r="B1449" s="1" t="s">
        <v>2682</v>
      </c>
      <c r="C1449">
        <v>217.53543099999999</v>
      </c>
      <c r="D1449">
        <v>203.89340200000001</v>
      </c>
      <c r="E1449">
        <v>217.04637099999999</v>
      </c>
      <c r="F1449">
        <v>217.04637099999999</v>
      </c>
      <c r="G1449">
        <v>7168982843</v>
      </c>
    </row>
    <row r="1450" spans="1:7" x14ac:dyDescent="0.25">
      <c r="A1450" s="2">
        <v>43671</v>
      </c>
      <c r="B1450" s="1" t="s">
        <v>2683</v>
      </c>
      <c r="C1450">
        <v>224.25419600000001</v>
      </c>
      <c r="D1450">
        <v>216.13514699999999</v>
      </c>
      <c r="E1450">
        <v>219.61799600000001</v>
      </c>
      <c r="F1450">
        <v>219.61799600000001</v>
      </c>
      <c r="G1450">
        <v>6731281160</v>
      </c>
    </row>
    <row r="1451" spans="1:7" x14ac:dyDescent="0.25">
      <c r="A1451" s="2">
        <v>43672</v>
      </c>
      <c r="B1451" s="1" t="s">
        <v>2684</v>
      </c>
      <c r="C1451">
        <v>220.236389</v>
      </c>
      <c r="D1451">
        <v>214.125687</v>
      </c>
      <c r="E1451">
        <v>219.62960799999999</v>
      </c>
      <c r="F1451">
        <v>219.62960799999999</v>
      </c>
      <c r="G1451">
        <v>5729852178</v>
      </c>
    </row>
    <row r="1452" spans="1:7" x14ac:dyDescent="0.25">
      <c r="A1452" s="2">
        <v>43673</v>
      </c>
      <c r="B1452" s="1" t="s">
        <v>2685</v>
      </c>
      <c r="C1452">
        <v>223.517258</v>
      </c>
      <c r="D1452">
        <v>204.903931</v>
      </c>
      <c r="E1452">
        <v>207.40831</v>
      </c>
      <c r="F1452">
        <v>207.40831</v>
      </c>
      <c r="G1452">
        <v>6257703908</v>
      </c>
    </row>
    <row r="1453" spans="1:7" x14ac:dyDescent="0.25">
      <c r="A1453" s="2">
        <v>43674</v>
      </c>
      <c r="B1453" s="1" t="s">
        <v>2686</v>
      </c>
      <c r="C1453">
        <v>212.04184000000001</v>
      </c>
      <c r="D1453">
        <v>202.25289900000001</v>
      </c>
      <c r="E1453">
        <v>211.186554</v>
      </c>
      <c r="F1453">
        <v>211.186554</v>
      </c>
      <c r="G1453">
        <v>5504887934</v>
      </c>
    </row>
    <row r="1454" spans="1:7" x14ac:dyDescent="0.25">
      <c r="A1454" s="2">
        <v>43675</v>
      </c>
      <c r="B1454" s="1" t="s">
        <v>2687</v>
      </c>
      <c r="C1454">
        <v>213.932053</v>
      </c>
      <c r="D1454">
        <v>208.76431299999999</v>
      </c>
      <c r="E1454">
        <v>211.26805100000001</v>
      </c>
      <c r="F1454">
        <v>211.26805100000001</v>
      </c>
      <c r="G1454">
        <v>5485190664</v>
      </c>
    </row>
    <row r="1455" spans="1:7" x14ac:dyDescent="0.25">
      <c r="A1455" s="2">
        <v>43676</v>
      </c>
      <c r="B1455" s="1" t="s">
        <v>2688</v>
      </c>
      <c r="C1455">
        <v>213.61407500000001</v>
      </c>
      <c r="D1455">
        <v>206.867615</v>
      </c>
      <c r="E1455">
        <v>210.52259799999999</v>
      </c>
      <c r="F1455">
        <v>210.52259799999999</v>
      </c>
      <c r="G1455">
        <v>5489918859</v>
      </c>
    </row>
    <row r="1456" spans="1:7" x14ac:dyDescent="0.25">
      <c r="A1456" s="2">
        <v>43677</v>
      </c>
      <c r="B1456" s="1" t="s">
        <v>2689</v>
      </c>
      <c r="C1456">
        <v>218.654144</v>
      </c>
      <c r="D1456">
        <v>210.43791200000001</v>
      </c>
      <c r="E1456">
        <v>218.654144</v>
      </c>
      <c r="F1456">
        <v>218.654144</v>
      </c>
      <c r="G1456">
        <v>6003828340</v>
      </c>
    </row>
    <row r="1457" spans="1:7" x14ac:dyDescent="0.25">
      <c r="A1457" s="2">
        <v>43678</v>
      </c>
      <c r="B1457" s="1" t="s">
        <v>2690</v>
      </c>
      <c r="C1457">
        <v>218.81265300000001</v>
      </c>
      <c r="D1457">
        <v>212.91450499999999</v>
      </c>
      <c r="E1457">
        <v>217.80844099999999</v>
      </c>
      <c r="F1457">
        <v>217.80844099999999</v>
      </c>
      <c r="G1457">
        <v>5965442642</v>
      </c>
    </row>
    <row r="1458" spans="1:7" x14ac:dyDescent="0.25">
      <c r="A1458" s="2">
        <v>43679</v>
      </c>
      <c r="B1458" s="1" t="s">
        <v>2691</v>
      </c>
      <c r="C1458">
        <v>222.182571</v>
      </c>
      <c r="D1458">
        <v>215.97583</v>
      </c>
      <c r="E1458">
        <v>217.871567</v>
      </c>
      <c r="F1458">
        <v>217.871567</v>
      </c>
      <c r="G1458">
        <v>6159440229</v>
      </c>
    </row>
    <row r="1459" spans="1:7" x14ac:dyDescent="0.25">
      <c r="A1459" s="2">
        <v>43680</v>
      </c>
      <c r="B1459" s="1" t="s">
        <v>2692</v>
      </c>
      <c r="C1459">
        <v>224.62323000000001</v>
      </c>
      <c r="D1459">
        <v>217.33174099999999</v>
      </c>
      <c r="E1459">
        <v>222.490341</v>
      </c>
      <c r="F1459">
        <v>222.490341</v>
      </c>
      <c r="G1459">
        <v>5697798687</v>
      </c>
    </row>
    <row r="1460" spans="1:7" x14ac:dyDescent="0.25">
      <c r="A1460" s="2">
        <v>43681</v>
      </c>
      <c r="B1460" s="1" t="s">
        <v>2693</v>
      </c>
      <c r="C1460">
        <v>224.227295</v>
      </c>
      <c r="D1460">
        <v>218.49217200000001</v>
      </c>
      <c r="E1460">
        <v>222.669724</v>
      </c>
      <c r="F1460">
        <v>222.669724</v>
      </c>
      <c r="G1460">
        <v>5238542572</v>
      </c>
    </row>
    <row r="1461" spans="1:7" x14ac:dyDescent="0.25">
      <c r="A1461" s="2">
        <v>43682</v>
      </c>
      <c r="B1461" s="1" t="s">
        <v>2694</v>
      </c>
      <c r="C1461">
        <v>235.63528400000001</v>
      </c>
      <c r="D1461">
        <v>222.603882</v>
      </c>
      <c r="E1461">
        <v>234.21502699999999</v>
      </c>
      <c r="F1461">
        <v>234.21502699999999</v>
      </c>
      <c r="G1461">
        <v>7765060287</v>
      </c>
    </row>
    <row r="1462" spans="1:7" x14ac:dyDescent="0.25">
      <c r="A1462" s="2">
        <v>43683</v>
      </c>
      <c r="B1462" s="1" t="s">
        <v>2695</v>
      </c>
      <c r="C1462">
        <v>239.115906</v>
      </c>
      <c r="D1462">
        <v>223.55117799999999</v>
      </c>
      <c r="E1462">
        <v>226.020645</v>
      </c>
      <c r="F1462">
        <v>226.020645</v>
      </c>
      <c r="G1462">
        <v>7647742672</v>
      </c>
    </row>
    <row r="1463" spans="1:7" x14ac:dyDescent="0.25">
      <c r="A1463" s="2">
        <v>43684</v>
      </c>
      <c r="B1463" s="1" t="s">
        <v>2696</v>
      </c>
      <c r="C1463">
        <v>229.65656999999999</v>
      </c>
      <c r="D1463">
        <v>222.775452</v>
      </c>
      <c r="E1463">
        <v>226.391006</v>
      </c>
      <c r="F1463">
        <v>226.391006</v>
      </c>
      <c r="G1463">
        <v>7020342210</v>
      </c>
    </row>
    <row r="1464" spans="1:7" x14ac:dyDescent="0.25">
      <c r="A1464" s="2">
        <v>43685</v>
      </c>
      <c r="B1464" s="1" t="s">
        <v>2697</v>
      </c>
      <c r="C1464">
        <v>226.774719</v>
      </c>
      <c r="D1464">
        <v>216.51625100000001</v>
      </c>
      <c r="E1464">
        <v>220.94186400000001</v>
      </c>
      <c r="F1464">
        <v>220.94186400000001</v>
      </c>
      <c r="G1464">
        <v>6713525644</v>
      </c>
    </row>
    <row r="1465" spans="1:7" x14ac:dyDescent="0.25">
      <c r="A1465" s="2">
        <v>43686</v>
      </c>
      <c r="B1465" s="1" t="s">
        <v>2698</v>
      </c>
      <c r="C1465">
        <v>221.36433400000001</v>
      </c>
      <c r="D1465">
        <v>208.24597199999999</v>
      </c>
      <c r="E1465">
        <v>210.48890700000001</v>
      </c>
      <c r="F1465">
        <v>210.48890700000001</v>
      </c>
      <c r="G1465">
        <v>6964818795</v>
      </c>
    </row>
    <row r="1466" spans="1:7" x14ac:dyDescent="0.25">
      <c r="A1466" s="2">
        <v>43687</v>
      </c>
      <c r="B1466" s="1" t="s">
        <v>2699</v>
      </c>
      <c r="C1466">
        <v>213.73483300000001</v>
      </c>
      <c r="D1466">
        <v>203.79310599999999</v>
      </c>
      <c r="E1466">
        <v>206.73353599999999</v>
      </c>
      <c r="F1466">
        <v>206.73353599999999</v>
      </c>
      <c r="G1466">
        <v>6584748527</v>
      </c>
    </row>
    <row r="1467" spans="1:7" x14ac:dyDescent="0.25">
      <c r="A1467" s="2">
        <v>43688</v>
      </c>
      <c r="B1467" s="1" t="s">
        <v>2700</v>
      </c>
      <c r="C1467">
        <v>216.598648</v>
      </c>
      <c r="D1467">
        <v>206.51080300000001</v>
      </c>
      <c r="E1467">
        <v>216.09286499999999</v>
      </c>
      <c r="F1467">
        <v>216.09286499999999</v>
      </c>
      <c r="G1467">
        <v>6440605605</v>
      </c>
    </row>
    <row r="1468" spans="1:7" x14ac:dyDescent="0.25">
      <c r="A1468" s="2">
        <v>43689</v>
      </c>
      <c r="B1468" s="1" t="s">
        <v>2701</v>
      </c>
      <c r="C1468">
        <v>216.142563</v>
      </c>
      <c r="D1468">
        <v>210.94648699999999</v>
      </c>
      <c r="E1468">
        <v>211.288071</v>
      </c>
      <c r="F1468">
        <v>211.288071</v>
      </c>
      <c r="G1468">
        <v>5674315559</v>
      </c>
    </row>
    <row r="1469" spans="1:7" x14ac:dyDescent="0.25">
      <c r="A1469" s="2">
        <v>43690</v>
      </c>
      <c r="B1469" s="1" t="s">
        <v>2702</v>
      </c>
      <c r="C1469">
        <v>211.38441499999999</v>
      </c>
      <c r="D1469">
        <v>205.42250100000001</v>
      </c>
      <c r="E1469">
        <v>208.709045</v>
      </c>
      <c r="F1469">
        <v>208.709045</v>
      </c>
      <c r="G1469">
        <v>5946313205</v>
      </c>
    </row>
    <row r="1470" spans="1:7" x14ac:dyDescent="0.25">
      <c r="A1470" s="2">
        <v>43691</v>
      </c>
      <c r="B1470" s="1" t="s">
        <v>2703</v>
      </c>
      <c r="C1470">
        <v>209.06643700000001</v>
      </c>
      <c r="D1470">
        <v>186.33192399999999</v>
      </c>
      <c r="E1470">
        <v>186.607742</v>
      </c>
      <c r="F1470">
        <v>186.607742</v>
      </c>
      <c r="G1470">
        <v>7444456154</v>
      </c>
    </row>
    <row r="1471" spans="1:7" x14ac:dyDescent="0.25">
      <c r="A1471" s="2">
        <v>43692</v>
      </c>
      <c r="B1471" s="1" t="s">
        <v>2704</v>
      </c>
      <c r="C1471">
        <v>189.46215799999999</v>
      </c>
      <c r="D1471">
        <v>178.142563</v>
      </c>
      <c r="E1471">
        <v>188.50206</v>
      </c>
      <c r="F1471">
        <v>188.50206</v>
      </c>
      <c r="G1471">
        <v>8197244441</v>
      </c>
    </row>
    <row r="1472" spans="1:7" x14ac:dyDescent="0.25">
      <c r="A1472" s="2">
        <v>43693</v>
      </c>
      <c r="B1472" s="1" t="s">
        <v>2705</v>
      </c>
      <c r="C1472">
        <v>188.90559400000001</v>
      </c>
      <c r="D1472">
        <v>180.38484199999999</v>
      </c>
      <c r="E1472">
        <v>185.440079</v>
      </c>
      <c r="F1472">
        <v>185.440079</v>
      </c>
      <c r="G1472">
        <v>7133915837</v>
      </c>
    </row>
    <row r="1473" spans="1:7" x14ac:dyDescent="0.25">
      <c r="A1473" s="2">
        <v>43694</v>
      </c>
      <c r="B1473" s="1" t="s">
        <v>2706</v>
      </c>
      <c r="C1473">
        <v>186.70313999999999</v>
      </c>
      <c r="D1473">
        <v>182.593887</v>
      </c>
      <c r="E1473">
        <v>185.68768299999999</v>
      </c>
      <c r="F1473">
        <v>185.68768299999999</v>
      </c>
      <c r="G1473">
        <v>5512696513</v>
      </c>
    </row>
    <row r="1474" spans="1:7" x14ac:dyDescent="0.25">
      <c r="A1474" s="2">
        <v>43695</v>
      </c>
      <c r="B1474" s="1" t="s">
        <v>2707</v>
      </c>
      <c r="C1474">
        <v>197.522491</v>
      </c>
      <c r="D1474">
        <v>183.69224500000001</v>
      </c>
      <c r="E1474">
        <v>194.49352999999999</v>
      </c>
      <c r="F1474">
        <v>194.49352999999999</v>
      </c>
      <c r="G1474">
        <v>5969012024</v>
      </c>
    </row>
    <row r="1475" spans="1:7" x14ac:dyDescent="0.25">
      <c r="A1475" s="2">
        <v>43696</v>
      </c>
      <c r="B1475" s="1" t="s">
        <v>2708</v>
      </c>
      <c r="C1475">
        <v>203.56014999999999</v>
      </c>
      <c r="D1475">
        <v>193.10824600000001</v>
      </c>
      <c r="E1475">
        <v>203.09193400000001</v>
      </c>
      <c r="F1475">
        <v>203.09193400000001</v>
      </c>
      <c r="G1475">
        <v>6145148692</v>
      </c>
    </row>
    <row r="1476" spans="1:7" x14ac:dyDescent="0.25">
      <c r="A1476" s="2">
        <v>43697</v>
      </c>
      <c r="B1476" s="1" t="s">
        <v>2709</v>
      </c>
      <c r="C1476">
        <v>203.01599100000001</v>
      </c>
      <c r="D1476">
        <v>195.61953700000001</v>
      </c>
      <c r="E1476">
        <v>196.565414</v>
      </c>
      <c r="F1476">
        <v>196.565414</v>
      </c>
      <c r="G1476">
        <v>6408417610</v>
      </c>
    </row>
    <row r="1477" spans="1:7" x14ac:dyDescent="0.25">
      <c r="A1477" s="2">
        <v>43698</v>
      </c>
      <c r="B1477" s="1" t="s">
        <v>2710</v>
      </c>
      <c r="C1477">
        <v>197.027435</v>
      </c>
      <c r="D1477">
        <v>182.689178</v>
      </c>
      <c r="E1477">
        <v>186.89163199999999</v>
      </c>
      <c r="F1477">
        <v>186.89163199999999</v>
      </c>
      <c r="G1477">
        <v>7775772700</v>
      </c>
    </row>
    <row r="1478" spans="1:7" x14ac:dyDescent="0.25">
      <c r="A1478" s="2">
        <v>43699</v>
      </c>
      <c r="B1478" s="1" t="s">
        <v>2711</v>
      </c>
      <c r="C1478">
        <v>194.41551200000001</v>
      </c>
      <c r="D1478">
        <v>183.38452100000001</v>
      </c>
      <c r="E1478">
        <v>191.33291600000001</v>
      </c>
      <c r="F1478">
        <v>191.33291600000001</v>
      </c>
      <c r="G1478">
        <v>7569043874</v>
      </c>
    </row>
    <row r="1479" spans="1:7" x14ac:dyDescent="0.25">
      <c r="A1479" s="2">
        <v>43700</v>
      </c>
      <c r="B1479" s="1" t="s">
        <v>2712</v>
      </c>
      <c r="C1479">
        <v>195.90649400000001</v>
      </c>
      <c r="D1479">
        <v>189.56231700000001</v>
      </c>
      <c r="E1479">
        <v>194.70620700000001</v>
      </c>
      <c r="F1479">
        <v>194.70620700000001</v>
      </c>
      <c r="G1479">
        <v>6658162377</v>
      </c>
    </row>
    <row r="1480" spans="1:7" x14ac:dyDescent="0.25">
      <c r="A1480" s="2">
        <v>43701</v>
      </c>
      <c r="B1480" s="1" t="s">
        <v>2713</v>
      </c>
      <c r="C1480">
        <v>194.784988</v>
      </c>
      <c r="D1480">
        <v>187.62725800000001</v>
      </c>
      <c r="E1480">
        <v>191.28956600000001</v>
      </c>
      <c r="F1480">
        <v>191.28956600000001</v>
      </c>
      <c r="G1480">
        <v>6249737982</v>
      </c>
    </row>
    <row r="1481" spans="1:7" x14ac:dyDescent="0.25">
      <c r="A1481" s="2">
        <v>43702</v>
      </c>
      <c r="B1481" s="1" t="s">
        <v>2714</v>
      </c>
      <c r="C1481">
        <v>192.16333</v>
      </c>
      <c r="D1481">
        <v>184.964752</v>
      </c>
      <c r="E1481">
        <v>186.84239199999999</v>
      </c>
      <c r="F1481">
        <v>186.84239199999999</v>
      </c>
      <c r="G1481">
        <v>5826017143</v>
      </c>
    </row>
    <row r="1482" spans="1:7" x14ac:dyDescent="0.25">
      <c r="A1482" s="2">
        <v>43703</v>
      </c>
      <c r="B1482" s="1" t="s">
        <v>2715</v>
      </c>
      <c r="C1482">
        <v>193.442184</v>
      </c>
      <c r="D1482">
        <v>186.73554999999999</v>
      </c>
      <c r="E1482">
        <v>188.929382</v>
      </c>
      <c r="F1482">
        <v>188.929382</v>
      </c>
      <c r="G1482">
        <v>7207986636</v>
      </c>
    </row>
    <row r="1483" spans="1:7" x14ac:dyDescent="0.25">
      <c r="A1483" s="2">
        <v>43704</v>
      </c>
      <c r="B1483" s="1" t="s">
        <v>2716</v>
      </c>
      <c r="C1483">
        <v>188.96318099999999</v>
      </c>
      <c r="D1483">
        <v>185.47293099999999</v>
      </c>
      <c r="E1483">
        <v>187.51666299999999</v>
      </c>
      <c r="F1483">
        <v>187.51666299999999</v>
      </c>
      <c r="G1483">
        <v>6042327402</v>
      </c>
    </row>
    <row r="1484" spans="1:7" x14ac:dyDescent="0.25">
      <c r="A1484" s="2">
        <v>43705</v>
      </c>
      <c r="B1484" s="1" t="s">
        <v>2717</v>
      </c>
      <c r="C1484">
        <v>187.93087800000001</v>
      </c>
      <c r="D1484">
        <v>172.185608</v>
      </c>
      <c r="E1484">
        <v>173.88996900000001</v>
      </c>
      <c r="F1484">
        <v>173.88996900000001</v>
      </c>
      <c r="G1484">
        <v>6696604087</v>
      </c>
    </row>
    <row r="1485" spans="1:7" x14ac:dyDescent="0.25">
      <c r="A1485" s="2">
        <v>43706</v>
      </c>
      <c r="B1485" s="1" t="s">
        <v>2718</v>
      </c>
      <c r="C1485">
        <v>173.996399</v>
      </c>
      <c r="D1485">
        <v>167.17089799999999</v>
      </c>
      <c r="E1485">
        <v>169.516739</v>
      </c>
      <c r="F1485">
        <v>169.516739</v>
      </c>
      <c r="G1485">
        <v>7129569083</v>
      </c>
    </row>
    <row r="1486" spans="1:7" x14ac:dyDescent="0.25">
      <c r="A1486" s="2">
        <v>43707</v>
      </c>
      <c r="B1486" s="1" t="s">
        <v>2719</v>
      </c>
      <c r="C1486">
        <v>170.77351400000001</v>
      </c>
      <c r="D1486">
        <v>167.07141100000001</v>
      </c>
      <c r="E1486">
        <v>168.834869</v>
      </c>
      <c r="F1486">
        <v>168.834869</v>
      </c>
      <c r="G1486">
        <v>5776520220</v>
      </c>
    </row>
    <row r="1487" spans="1:7" x14ac:dyDescent="0.25">
      <c r="A1487" s="2">
        <v>43708</v>
      </c>
      <c r="B1487" s="1" t="s">
        <v>2720</v>
      </c>
      <c r="C1487">
        <v>174.32397499999999</v>
      </c>
      <c r="D1487">
        <v>167.802582</v>
      </c>
      <c r="E1487">
        <v>172.46978799999999</v>
      </c>
      <c r="F1487">
        <v>172.46978799999999</v>
      </c>
      <c r="G1487">
        <v>5830212249</v>
      </c>
    </row>
    <row r="1488" spans="1:7" x14ac:dyDescent="0.25">
      <c r="A1488" s="2">
        <v>43709</v>
      </c>
      <c r="B1488" s="1" t="s">
        <v>2721</v>
      </c>
      <c r="C1488">
        <v>173.696854</v>
      </c>
      <c r="D1488">
        <v>169.53128100000001</v>
      </c>
      <c r="E1488">
        <v>171.629425</v>
      </c>
      <c r="F1488">
        <v>171.629425</v>
      </c>
      <c r="G1488">
        <v>5554799576</v>
      </c>
    </row>
    <row r="1489" spans="1:7" x14ac:dyDescent="0.25">
      <c r="A1489" s="2">
        <v>43710</v>
      </c>
      <c r="B1489" s="1" t="s">
        <v>2722</v>
      </c>
      <c r="C1489">
        <v>180.145218</v>
      </c>
      <c r="D1489">
        <v>170.45169100000001</v>
      </c>
      <c r="E1489">
        <v>178.347351</v>
      </c>
      <c r="F1489">
        <v>178.347351</v>
      </c>
      <c r="G1489">
        <v>6503447137</v>
      </c>
    </row>
    <row r="1490" spans="1:7" x14ac:dyDescent="0.25">
      <c r="A1490" s="2">
        <v>43711</v>
      </c>
      <c r="B1490" s="1" t="s">
        <v>2723</v>
      </c>
      <c r="C1490">
        <v>182.347992</v>
      </c>
      <c r="D1490">
        <v>175.970169</v>
      </c>
      <c r="E1490">
        <v>179.49932899999999</v>
      </c>
      <c r="F1490">
        <v>179.49932899999999</v>
      </c>
      <c r="G1490">
        <v>6962728938</v>
      </c>
    </row>
    <row r="1491" spans="1:7" x14ac:dyDescent="0.25">
      <c r="A1491" s="2">
        <v>43712</v>
      </c>
      <c r="B1491" s="1" t="s">
        <v>2724</v>
      </c>
      <c r="C1491">
        <v>180.13659699999999</v>
      </c>
      <c r="D1491">
        <v>175.32536300000001</v>
      </c>
      <c r="E1491">
        <v>175.99288899999999</v>
      </c>
      <c r="F1491">
        <v>175.99288899999999</v>
      </c>
      <c r="G1491">
        <v>5938120494</v>
      </c>
    </row>
    <row r="1492" spans="1:7" x14ac:dyDescent="0.25">
      <c r="A1492" s="2">
        <v>43713</v>
      </c>
      <c r="B1492" s="1" t="s">
        <v>2725</v>
      </c>
      <c r="C1492">
        <v>176.16390999999999</v>
      </c>
      <c r="D1492">
        <v>171.746826</v>
      </c>
      <c r="E1492">
        <v>174.21713299999999</v>
      </c>
      <c r="F1492">
        <v>174.21713299999999</v>
      </c>
      <c r="G1492">
        <v>5589476516</v>
      </c>
    </row>
    <row r="1493" spans="1:7" x14ac:dyDescent="0.25">
      <c r="A1493" s="2">
        <v>43714</v>
      </c>
      <c r="B1493" s="1" t="s">
        <v>2726</v>
      </c>
      <c r="C1493">
        <v>177.718704</v>
      </c>
      <c r="D1493">
        <v>168.341339</v>
      </c>
      <c r="E1493">
        <v>169.956177</v>
      </c>
      <c r="F1493">
        <v>169.956177</v>
      </c>
      <c r="G1493">
        <v>6797611878</v>
      </c>
    </row>
    <row r="1494" spans="1:7" x14ac:dyDescent="0.25">
      <c r="A1494" s="2">
        <v>43715</v>
      </c>
      <c r="B1494" s="1" t="s">
        <v>2727</v>
      </c>
      <c r="C1494">
        <v>180.851608</v>
      </c>
      <c r="D1494">
        <v>169.44412199999999</v>
      </c>
      <c r="E1494">
        <v>178.262619</v>
      </c>
      <c r="F1494">
        <v>178.262619</v>
      </c>
      <c r="G1494">
        <v>6791531342</v>
      </c>
    </row>
    <row r="1495" spans="1:7" x14ac:dyDescent="0.25">
      <c r="A1495" s="2">
        <v>43716</v>
      </c>
      <c r="B1495" s="1" t="s">
        <v>2728</v>
      </c>
      <c r="C1495">
        <v>182.977081</v>
      </c>
      <c r="D1495">
        <v>178.14250200000001</v>
      </c>
      <c r="E1495">
        <v>181.35552999999999</v>
      </c>
      <c r="F1495">
        <v>181.35552999999999</v>
      </c>
      <c r="G1495">
        <v>6472677266</v>
      </c>
    </row>
    <row r="1496" spans="1:7" x14ac:dyDescent="0.25">
      <c r="A1496" s="2">
        <v>43717</v>
      </c>
      <c r="B1496" s="1" t="s">
        <v>2729</v>
      </c>
      <c r="C1496">
        <v>184.14946</v>
      </c>
      <c r="D1496">
        <v>177.41935699999999</v>
      </c>
      <c r="E1496">
        <v>181.14946</v>
      </c>
      <c r="F1496">
        <v>181.14946</v>
      </c>
      <c r="G1496">
        <v>7232938985</v>
      </c>
    </row>
    <row r="1497" spans="1:7" x14ac:dyDescent="0.25">
      <c r="A1497" s="2">
        <v>43718</v>
      </c>
      <c r="B1497" s="1" t="s">
        <v>2730</v>
      </c>
      <c r="C1497">
        <v>184.06343100000001</v>
      </c>
      <c r="D1497">
        <v>178.122421</v>
      </c>
      <c r="E1497">
        <v>179.78717</v>
      </c>
      <c r="F1497">
        <v>179.78717</v>
      </c>
      <c r="G1497">
        <v>6291476772</v>
      </c>
    </row>
    <row r="1498" spans="1:7" x14ac:dyDescent="0.25">
      <c r="A1498" s="2">
        <v>43719</v>
      </c>
      <c r="B1498" s="1" t="s">
        <v>2731</v>
      </c>
      <c r="C1498">
        <v>181.757462</v>
      </c>
      <c r="D1498">
        <v>176.50091599999999</v>
      </c>
      <c r="E1498">
        <v>178.725494</v>
      </c>
      <c r="F1498">
        <v>178.725494</v>
      </c>
      <c r="G1498">
        <v>7157139035</v>
      </c>
    </row>
    <row r="1499" spans="1:7" x14ac:dyDescent="0.25">
      <c r="A1499" s="2">
        <v>43720</v>
      </c>
      <c r="B1499" s="1" t="s">
        <v>2732</v>
      </c>
      <c r="C1499">
        <v>181.99856600000001</v>
      </c>
      <c r="D1499">
        <v>177.84732099999999</v>
      </c>
      <c r="E1499">
        <v>181.016098</v>
      </c>
      <c r="F1499">
        <v>181.016098</v>
      </c>
      <c r="G1499">
        <v>5838605477</v>
      </c>
    </row>
    <row r="1500" spans="1:7" x14ac:dyDescent="0.25">
      <c r="A1500" s="2">
        <v>43721</v>
      </c>
      <c r="B1500" s="1" t="s">
        <v>2733</v>
      </c>
      <c r="C1500">
        <v>181.49829099999999</v>
      </c>
      <c r="D1500">
        <v>178.58204699999999</v>
      </c>
      <c r="E1500">
        <v>181.10972599999999</v>
      </c>
      <c r="F1500">
        <v>181.10972599999999</v>
      </c>
      <c r="G1500">
        <v>5955041237</v>
      </c>
    </row>
    <row r="1501" spans="1:7" x14ac:dyDescent="0.25">
      <c r="A1501" s="2">
        <v>43722</v>
      </c>
      <c r="B1501" s="1" t="s">
        <v>2734</v>
      </c>
      <c r="C1501">
        <v>188.44693000000001</v>
      </c>
      <c r="D1501">
        <v>180.372208</v>
      </c>
      <c r="E1501">
        <v>188.105515</v>
      </c>
      <c r="F1501">
        <v>188.105515</v>
      </c>
      <c r="G1501">
        <v>6500686511</v>
      </c>
    </row>
    <row r="1502" spans="1:7" x14ac:dyDescent="0.25">
      <c r="A1502" s="2">
        <v>43723</v>
      </c>
      <c r="B1502" s="1" t="s">
        <v>2735</v>
      </c>
      <c r="C1502">
        <v>190.399338</v>
      </c>
      <c r="D1502">
        <v>186.447327</v>
      </c>
      <c r="E1502">
        <v>189.78912399999999</v>
      </c>
      <c r="F1502">
        <v>189.78912399999999</v>
      </c>
      <c r="G1502">
        <v>6222874780</v>
      </c>
    </row>
    <row r="1503" spans="1:7" x14ac:dyDescent="0.25">
      <c r="A1503" s="2">
        <v>43724</v>
      </c>
      <c r="B1503" s="1" t="s">
        <v>2736</v>
      </c>
      <c r="C1503">
        <v>198.204971</v>
      </c>
      <c r="D1503">
        <v>189.68933100000001</v>
      </c>
      <c r="E1503">
        <v>197.11317399999999</v>
      </c>
      <c r="F1503">
        <v>197.11317399999999</v>
      </c>
      <c r="G1503">
        <v>8242029488</v>
      </c>
    </row>
    <row r="1504" spans="1:7" x14ac:dyDescent="0.25">
      <c r="A1504" s="2">
        <v>43725</v>
      </c>
      <c r="B1504" s="1" t="s">
        <v>2737</v>
      </c>
      <c r="C1504">
        <v>213.73194899999999</v>
      </c>
      <c r="D1504">
        <v>196.715485</v>
      </c>
      <c r="E1504">
        <v>208.60874899999999</v>
      </c>
      <c r="F1504">
        <v>208.60874899999999</v>
      </c>
      <c r="G1504">
        <v>10232590812</v>
      </c>
    </row>
    <row r="1505" spans="1:7" x14ac:dyDescent="0.25">
      <c r="A1505" s="2">
        <v>43726</v>
      </c>
      <c r="B1505" s="1" t="s">
        <v>2738</v>
      </c>
      <c r="C1505">
        <v>216.711502</v>
      </c>
      <c r="D1505">
        <v>208.05059800000001</v>
      </c>
      <c r="E1505">
        <v>211.393036</v>
      </c>
      <c r="F1505">
        <v>211.393036</v>
      </c>
      <c r="G1505">
        <v>9194634557</v>
      </c>
    </row>
    <row r="1506" spans="1:7" x14ac:dyDescent="0.25">
      <c r="A1506" s="2">
        <v>43727</v>
      </c>
      <c r="B1506" s="1" t="s">
        <v>2739</v>
      </c>
      <c r="C1506">
        <v>222.871689</v>
      </c>
      <c r="D1506">
        <v>204.685776</v>
      </c>
      <c r="E1506">
        <v>221.28085300000001</v>
      </c>
      <c r="F1506">
        <v>221.28085300000001</v>
      </c>
      <c r="G1506">
        <v>10620070913</v>
      </c>
    </row>
    <row r="1507" spans="1:7" x14ac:dyDescent="0.25">
      <c r="A1507" s="2">
        <v>43728</v>
      </c>
      <c r="B1507" s="1" t="s">
        <v>2740</v>
      </c>
      <c r="C1507">
        <v>221.598557</v>
      </c>
      <c r="D1507">
        <v>215.159637</v>
      </c>
      <c r="E1507">
        <v>218.050049</v>
      </c>
      <c r="F1507">
        <v>218.050049</v>
      </c>
      <c r="G1507">
        <v>8027974273</v>
      </c>
    </row>
    <row r="1508" spans="1:7" x14ac:dyDescent="0.25">
      <c r="A1508" s="2">
        <v>43729</v>
      </c>
      <c r="B1508" s="1" t="s">
        <v>2741</v>
      </c>
      <c r="C1508">
        <v>220.95829800000001</v>
      </c>
      <c r="D1508">
        <v>215.000168</v>
      </c>
      <c r="E1508">
        <v>215.51620500000001</v>
      </c>
      <c r="F1508">
        <v>215.51620500000001</v>
      </c>
      <c r="G1508">
        <v>7743309778</v>
      </c>
    </row>
    <row r="1509" spans="1:7" x14ac:dyDescent="0.25">
      <c r="A1509" s="2">
        <v>43730</v>
      </c>
      <c r="B1509" s="1" t="s">
        <v>2742</v>
      </c>
      <c r="C1509">
        <v>216.086243</v>
      </c>
      <c r="D1509">
        <v>207.64492799999999</v>
      </c>
      <c r="E1509">
        <v>211.54537999999999</v>
      </c>
      <c r="F1509">
        <v>211.54537999999999</v>
      </c>
      <c r="G1509">
        <v>7812854576</v>
      </c>
    </row>
    <row r="1510" spans="1:7" x14ac:dyDescent="0.25">
      <c r="A1510" s="2">
        <v>43731</v>
      </c>
      <c r="B1510" s="1" t="s">
        <v>2743</v>
      </c>
      <c r="C1510">
        <v>211.84051500000001</v>
      </c>
      <c r="D1510">
        <v>201.887238</v>
      </c>
      <c r="E1510">
        <v>201.92131000000001</v>
      </c>
      <c r="F1510">
        <v>201.92131000000001</v>
      </c>
      <c r="G1510">
        <v>7494673136</v>
      </c>
    </row>
    <row r="1511" spans="1:7" x14ac:dyDescent="0.25">
      <c r="A1511" s="2">
        <v>43732</v>
      </c>
      <c r="B1511" s="1" t="s">
        <v>2744</v>
      </c>
      <c r="C1511">
        <v>203.50054900000001</v>
      </c>
      <c r="D1511">
        <v>162.72778299999999</v>
      </c>
      <c r="E1511">
        <v>168.11073300000001</v>
      </c>
      <c r="F1511">
        <v>168.11073300000001</v>
      </c>
      <c r="G1511">
        <v>11757739233</v>
      </c>
    </row>
    <row r="1512" spans="1:7" x14ac:dyDescent="0.25">
      <c r="A1512" s="2">
        <v>43733</v>
      </c>
      <c r="B1512" s="1" t="s">
        <v>2745</v>
      </c>
      <c r="C1512">
        <v>174.71977200000001</v>
      </c>
      <c r="D1512">
        <v>164.91348300000001</v>
      </c>
      <c r="E1512">
        <v>170.89269999999999</v>
      </c>
      <c r="F1512">
        <v>170.89269999999999</v>
      </c>
      <c r="G1512">
        <v>9766632018</v>
      </c>
    </row>
    <row r="1513" spans="1:7" x14ac:dyDescent="0.25">
      <c r="A1513" s="2">
        <v>43734</v>
      </c>
      <c r="B1513" s="1" t="s">
        <v>2746</v>
      </c>
      <c r="C1513">
        <v>171.69264200000001</v>
      </c>
      <c r="D1513">
        <v>157.130325</v>
      </c>
      <c r="E1513">
        <v>166.727127</v>
      </c>
      <c r="F1513">
        <v>166.727127</v>
      </c>
      <c r="G1513">
        <v>7848286154</v>
      </c>
    </row>
    <row r="1514" spans="1:7" x14ac:dyDescent="0.25">
      <c r="A1514" s="2">
        <v>43735</v>
      </c>
      <c r="B1514" s="1" t="s">
        <v>2747</v>
      </c>
      <c r="C1514">
        <v>175.61077900000001</v>
      </c>
      <c r="D1514">
        <v>163.20950300000001</v>
      </c>
      <c r="E1514">
        <v>174.71099899999999</v>
      </c>
      <c r="F1514">
        <v>174.71099899999999</v>
      </c>
      <c r="G1514">
        <v>7909313625</v>
      </c>
    </row>
    <row r="1515" spans="1:7" x14ac:dyDescent="0.25">
      <c r="A1515" s="2">
        <v>43736</v>
      </c>
      <c r="B1515" s="1" t="s">
        <v>2748</v>
      </c>
      <c r="C1515">
        <v>175.77873199999999</v>
      </c>
      <c r="D1515">
        <v>170.773956</v>
      </c>
      <c r="E1515">
        <v>174.572891</v>
      </c>
      <c r="F1515">
        <v>174.572891</v>
      </c>
      <c r="G1515">
        <v>6895423445</v>
      </c>
    </row>
    <row r="1516" spans="1:7" x14ac:dyDescent="0.25">
      <c r="A1516" s="2">
        <v>43737</v>
      </c>
      <c r="B1516" s="1" t="s">
        <v>2749</v>
      </c>
      <c r="C1516">
        <v>175.21021999999999</v>
      </c>
      <c r="D1516">
        <v>166.99769599999999</v>
      </c>
      <c r="E1516">
        <v>170.503479</v>
      </c>
      <c r="F1516">
        <v>170.503479</v>
      </c>
      <c r="G1516">
        <v>6497088199</v>
      </c>
    </row>
    <row r="1517" spans="1:7" x14ac:dyDescent="0.25">
      <c r="A1517" s="2">
        <v>43738</v>
      </c>
      <c r="B1517" s="1" t="s">
        <v>2750</v>
      </c>
      <c r="C1517">
        <v>179.872208</v>
      </c>
      <c r="D1517">
        <v>167.03660600000001</v>
      </c>
      <c r="E1517">
        <v>179.872208</v>
      </c>
      <c r="F1517">
        <v>179.872208</v>
      </c>
      <c r="G1517">
        <v>7552915148</v>
      </c>
    </row>
    <row r="1518" spans="1:7" x14ac:dyDescent="0.25">
      <c r="A1518" s="2">
        <v>43739</v>
      </c>
      <c r="B1518" s="1" t="s">
        <v>2751</v>
      </c>
      <c r="C1518">
        <v>185.04553200000001</v>
      </c>
      <c r="D1518">
        <v>175.81265300000001</v>
      </c>
      <c r="E1518">
        <v>177.34042400000001</v>
      </c>
      <c r="F1518">
        <v>177.34042400000001</v>
      </c>
      <c r="G1518">
        <v>7676276225</v>
      </c>
    </row>
    <row r="1519" spans="1:7" x14ac:dyDescent="0.25">
      <c r="A1519" s="2">
        <v>43740</v>
      </c>
      <c r="B1519" s="1" t="s">
        <v>2752</v>
      </c>
      <c r="C1519">
        <v>180.82612599999999</v>
      </c>
      <c r="D1519">
        <v>175.33427399999999</v>
      </c>
      <c r="E1519">
        <v>180.71051</v>
      </c>
      <c r="F1519">
        <v>180.71051</v>
      </c>
      <c r="G1519">
        <v>6335595250</v>
      </c>
    </row>
    <row r="1520" spans="1:7" x14ac:dyDescent="0.25">
      <c r="A1520" s="2">
        <v>43741</v>
      </c>
      <c r="B1520" s="1" t="s">
        <v>2753</v>
      </c>
      <c r="C1520">
        <v>180.79920999999999</v>
      </c>
      <c r="D1520">
        <v>172.59986900000001</v>
      </c>
      <c r="E1520">
        <v>175.199341</v>
      </c>
      <c r="F1520">
        <v>175.199341</v>
      </c>
      <c r="G1520">
        <v>6381403725</v>
      </c>
    </row>
    <row r="1521" spans="1:7" x14ac:dyDescent="0.25">
      <c r="A1521" s="2">
        <v>43742</v>
      </c>
      <c r="B1521" s="1" t="s">
        <v>2754</v>
      </c>
      <c r="C1521">
        <v>178.55207799999999</v>
      </c>
      <c r="D1521">
        <v>173.564087</v>
      </c>
      <c r="E1521">
        <v>176.98500100000001</v>
      </c>
      <c r="F1521">
        <v>176.98500100000001</v>
      </c>
      <c r="G1521">
        <v>6248928449</v>
      </c>
    </row>
    <row r="1522" spans="1:7" x14ac:dyDescent="0.25">
      <c r="A1522" s="2">
        <v>43743</v>
      </c>
      <c r="B1522" s="1" t="s">
        <v>2755</v>
      </c>
      <c r="C1522">
        <v>177.71324200000001</v>
      </c>
      <c r="D1522">
        <v>173.06956500000001</v>
      </c>
      <c r="E1522">
        <v>176.351517</v>
      </c>
      <c r="F1522">
        <v>176.351517</v>
      </c>
      <c r="G1522">
        <v>5837211771</v>
      </c>
    </row>
    <row r="1523" spans="1:7" x14ac:dyDescent="0.25">
      <c r="A1523" s="2">
        <v>43744</v>
      </c>
      <c r="B1523" s="1" t="s">
        <v>2756</v>
      </c>
      <c r="C1523">
        <v>177.36454800000001</v>
      </c>
      <c r="D1523">
        <v>171.29977400000001</v>
      </c>
      <c r="E1523">
        <v>173.05914300000001</v>
      </c>
      <c r="F1523">
        <v>173.05914300000001</v>
      </c>
      <c r="G1523">
        <v>5852890674</v>
      </c>
    </row>
    <row r="1524" spans="1:7" x14ac:dyDescent="0.25">
      <c r="A1524" s="2">
        <v>43745</v>
      </c>
      <c r="B1524" s="1" t="s">
        <v>2757</v>
      </c>
      <c r="C1524">
        <v>182.35635400000001</v>
      </c>
      <c r="D1524">
        <v>171.527817</v>
      </c>
      <c r="E1524">
        <v>181.18634</v>
      </c>
      <c r="F1524">
        <v>181.18634</v>
      </c>
      <c r="G1524">
        <v>7844316834</v>
      </c>
    </row>
    <row r="1525" spans="1:7" x14ac:dyDescent="0.25">
      <c r="A1525" s="2">
        <v>43746</v>
      </c>
      <c r="B1525" s="1" t="s">
        <v>2758</v>
      </c>
      <c r="C1525">
        <v>184.35997</v>
      </c>
      <c r="D1525">
        <v>179.13339199999999</v>
      </c>
      <c r="E1525">
        <v>182.02156099999999</v>
      </c>
      <c r="F1525">
        <v>182.02156099999999</v>
      </c>
      <c r="G1525">
        <v>7466282780</v>
      </c>
    </row>
    <row r="1526" spans="1:7" x14ac:dyDescent="0.25">
      <c r="A1526" s="2">
        <v>43747</v>
      </c>
      <c r="B1526" s="1" t="s">
        <v>2759</v>
      </c>
      <c r="C1526">
        <v>194.30049099999999</v>
      </c>
      <c r="D1526">
        <v>180.668442</v>
      </c>
      <c r="E1526">
        <v>193.29325900000001</v>
      </c>
      <c r="F1526">
        <v>193.29325900000001</v>
      </c>
      <c r="G1526">
        <v>9088122101</v>
      </c>
    </row>
    <row r="1527" spans="1:7" x14ac:dyDescent="0.25">
      <c r="A1527" s="2">
        <v>43748</v>
      </c>
      <c r="B1527" s="1" t="s">
        <v>2760</v>
      </c>
      <c r="C1527">
        <v>193.89692700000001</v>
      </c>
      <c r="D1527">
        <v>188.30647300000001</v>
      </c>
      <c r="E1527">
        <v>191.65966800000001</v>
      </c>
      <c r="F1527">
        <v>191.65966800000001</v>
      </c>
      <c r="G1527">
        <v>8375913276</v>
      </c>
    </row>
    <row r="1528" spans="1:7" x14ac:dyDescent="0.25">
      <c r="A1528" s="2">
        <v>43749</v>
      </c>
      <c r="B1528" s="1" t="s">
        <v>2761</v>
      </c>
      <c r="C1528">
        <v>195.31880200000001</v>
      </c>
      <c r="D1528">
        <v>181.661835</v>
      </c>
      <c r="E1528">
        <v>182.56968699999999</v>
      </c>
      <c r="F1528">
        <v>182.56968699999999</v>
      </c>
      <c r="G1528">
        <v>9128522970</v>
      </c>
    </row>
    <row r="1529" spans="1:7" x14ac:dyDescent="0.25">
      <c r="A1529" s="2">
        <v>43750</v>
      </c>
      <c r="B1529" s="1" t="s">
        <v>2762</v>
      </c>
      <c r="C1529">
        <v>186.30488600000001</v>
      </c>
      <c r="D1529">
        <v>179.98483300000001</v>
      </c>
      <c r="E1529">
        <v>180.82664500000001</v>
      </c>
      <c r="F1529">
        <v>180.82664500000001</v>
      </c>
      <c r="G1529">
        <v>7494328840</v>
      </c>
    </row>
    <row r="1530" spans="1:7" x14ac:dyDescent="0.25">
      <c r="A1530" s="2">
        <v>43751</v>
      </c>
      <c r="B1530" s="1" t="s">
        <v>2763</v>
      </c>
      <c r="C1530">
        <v>185.07591199999999</v>
      </c>
      <c r="D1530">
        <v>180.31715399999999</v>
      </c>
      <c r="E1530">
        <v>182.07515000000001</v>
      </c>
      <c r="F1530">
        <v>182.07515000000001</v>
      </c>
      <c r="G1530">
        <v>6733182273</v>
      </c>
    </row>
    <row r="1531" spans="1:7" x14ac:dyDescent="0.25">
      <c r="A1531" s="2">
        <v>43752</v>
      </c>
      <c r="B1531" s="1" t="s">
        <v>2764</v>
      </c>
      <c r="C1531">
        <v>187.303619</v>
      </c>
      <c r="D1531">
        <v>181.66227699999999</v>
      </c>
      <c r="E1531">
        <v>186.96090699999999</v>
      </c>
      <c r="F1531">
        <v>186.96090699999999</v>
      </c>
      <c r="G1531">
        <v>7276520699</v>
      </c>
    </row>
    <row r="1532" spans="1:7" x14ac:dyDescent="0.25">
      <c r="A1532" s="2">
        <v>43753</v>
      </c>
      <c r="B1532" s="1" t="s">
        <v>2765</v>
      </c>
      <c r="C1532">
        <v>187.759872</v>
      </c>
      <c r="D1532">
        <v>179.462784</v>
      </c>
      <c r="E1532">
        <v>181.40606700000001</v>
      </c>
      <c r="F1532">
        <v>181.40606700000001</v>
      </c>
      <c r="G1532">
        <v>7731456579</v>
      </c>
    </row>
    <row r="1533" spans="1:7" x14ac:dyDescent="0.25">
      <c r="A1533" s="2">
        <v>43754</v>
      </c>
      <c r="B1533" s="1" t="s">
        <v>2766</v>
      </c>
      <c r="C1533">
        <v>181.66861</v>
      </c>
      <c r="D1533">
        <v>174.06416300000001</v>
      </c>
      <c r="E1533">
        <v>176.01350400000001</v>
      </c>
      <c r="F1533">
        <v>176.01350400000001</v>
      </c>
      <c r="G1533">
        <v>7691244590</v>
      </c>
    </row>
    <row r="1534" spans="1:7" x14ac:dyDescent="0.25">
      <c r="A1534" s="2">
        <v>43755</v>
      </c>
      <c r="B1534" s="1" t="s">
        <v>2767</v>
      </c>
      <c r="C1534">
        <v>178.899551</v>
      </c>
      <c r="D1534">
        <v>174.56582599999999</v>
      </c>
      <c r="E1534">
        <v>178.02835099999999</v>
      </c>
      <c r="F1534">
        <v>178.02835099999999</v>
      </c>
      <c r="G1534">
        <v>6737237423</v>
      </c>
    </row>
    <row r="1535" spans="1:7" x14ac:dyDescent="0.25">
      <c r="A1535" s="2">
        <v>43756</v>
      </c>
      <c r="B1535" s="1" t="s">
        <v>2768</v>
      </c>
      <c r="C1535">
        <v>178.17979399999999</v>
      </c>
      <c r="D1535">
        <v>171.00505100000001</v>
      </c>
      <c r="E1535">
        <v>173.62133800000001</v>
      </c>
      <c r="F1535">
        <v>173.62133800000001</v>
      </c>
      <c r="G1535">
        <v>7566257807</v>
      </c>
    </row>
    <row r="1536" spans="1:7" x14ac:dyDescent="0.25">
      <c r="A1536" s="2">
        <v>43757</v>
      </c>
      <c r="B1536" s="1" t="s">
        <v>2769</v>
      </c>
      <c r="C1536">
        <v>175.60823099999999</v>
      </c>
      <c r="D1536">
        <v>172.21545399999999</v>
      </c>
      <c r="E1536">
        <v>172.913025</v>
      </c>
      <c r="F1536">
        <v>172.913025</v>
      </c>
      <c r="G1536">
        <v>6551453871</v>
      </c>
    </row>
    <row r="1537" spans="1:7" x14ac:dyDescent="0.25">
      <c r="A1537" s="2">
        <v>43758</v>
      </c>
      <c r="B1537" s="1" t="s">
        <v>2770</v>
      </c>
      <c r="C1537">
        <v>176.71868900000001</v>
      </c>
      <c r="D1537">
        <v>171.210724</v>
      </c>
      <c r="E1537">
        <v>175.534378</v>
      </c>
      <c r="F1537">
        <v>175.534378</v>
      </c>
      <c r="G1537">
        <v>6801091120</v>
      </c>
    </row>
    <row r="1538" spans="1:7" x14ac:dyDescent="0.25">
      <c r="A1538" s="2">
        <v>43759</v>
      </c>
      <c r="B1538" s="1" t="s">
        <v>2771</v>
      </c>
      <c r="C1538">
        <v>177.74172999999999</v>
      </c>
      <c r="D1538">
        <v>173.28774999999999</v>
      </c>
      <c r="E1538">
        <v>174.92098999999999</v>
      </c>
      <c r="F1538">
        <v>174.92098999999999</v>
      </c>
      <c r="G1538">
        <v>6815820627</v>
      </c>
    </row>
    <row r="1539" spans="1:7" x14ac:dyDescent="0.25">
      <c r="A1539" s="2">
        <v>43760</v>
      </c>
      <c r="B1539" s="1" t="s">
        <v>2772</v>
      </c>
      <c r="C1539">
        <v>175.650024</v>
      </c>
      <c r="D1539">
        <v>172.26623499999999</v>
      </c>
      <c r="E1539">
        <v>172.30085800000001</v>
      </c>
      <c r="F1539">
        <v>172.30085800000001</v>
      </c>
      <c r="G1539">
        <v>6990951966</v>
      </c>
    </row>
    <row r="1540" spans="1:7" x14ac:dyDescent="0.25">
      <c r="A1540" s="2">
        <v>43761</v>
      </c>
      <c r="B1540" s="1" t="s">
        <v>2773</v>
      </c>
      <c r="C1540">
        <v>172.42057800000001</v>
      </c>
      <c r="D1540">
        <v>157.463425</v>
      </c>
      <c r="E1540">
        <v>162.40278599999999</v>
      </c>
      <c r="F1540">
        <v>162.40278599999999</v>
      </c>
      <c r="G1540">
        <v>9624925919</v>
      </c>
    </row>
    <row r="1541" spans="1:7" x14ac:dyDescent="0.25">
      <c r="A1541" s="2">
        <v>43762</v>
      </c>
      <c r="B1541" s="1" t="s">
        <v>2774</v>
      </c>
      <c r="C1541">
        <v>164.14756800000001</v>
      </c>
      <c r="D1541">
        <v>160.88795500000001</v>
      </c>
      <c r="E1541">
        <v>162.16854900000001</v>
      </c>
      <c r="F1541">
        <v>162.16854900000001</v>
      </c>
      <c r="G1541">
        <v>7300917537</v>
      </c>
    </row>
    <row r="1542" spans="1:7" x14ac:dyDescent="0.25">
      <c r="A1542" s="2">
        <v>43763</v>
      </c>
      <c r="B1542" s="1" t="s">
        <v>2775</v>
      </c>
      <c r="C1542">
        <v>183.000122</v>
      </c>
      <c r="D1542">
        <v>161.96601899999999</v>
      </c>
      <c r="E1542">
        <v>181.52320900000001</v>
      </c>
      <c r="F1542">
        <v>181.52320900000001</v>
      </c>
      <c r="G1542">
        <v>10358594018</v>
      </c>
    </row>
    <row r="1543" spans="1:7" x14ac:dyDescent="0.25">
      <c r="A1543" s="2">
        <v>43764</v>
      </c>
      <c r="B1543" s="1" t="s">
        <v>2776</v>
      </c>
      <c r="C1543">
        <v>195.94250500000001</v>
      </c>
      <c r="D1543">
        <v>176.133804</v>
      </c>
      <c r="E1543">
        <v>179.83547999999999</v>
      </c>
      <c r="F1543">
        <v>179.83547999999999</v>
      </c>
      <c r="G1543">
        <v>13831784986</v>
      </c>
    </row>
    <row r="1544" spans="1:7" x14ac:dyDescent="0.25">
      <c r="A1544" s="2">
        <v>43765</v>
      </c>
      <c r="B1544" s="1" t="s">
        <v>2777</v>
      </c>
      <c r="C1544">
        <v>188.15533400000001</v>
      </c>
      <c r="D1544">
        <v>177.68235799999999</v>
      </c>
      <c r="E1544">
        <v>184.24221800000001</v>
      </c>
      <c r="F1544">
        <v>184.24221800000001</v>
      </c>
      <c r="G1544">
        <v>10815941952</v>
      </c>
    </row>
    <row r="1545" spans="1:7" x14ac:dyDescent="0.25">
      <c r="A1545" s="2">
        <v>43766</v>
      </c>
      <c r="B1545" s="1" t="s">
        <v>2778</v>
      </c>
      <c r="C1545">
        <v>187.883163</v>
      </c>
      <c r="D1545">
        <v>180.24955700000001</v>
      </c>
      <c r="E1545">
        <v>182.662811</v>
      </c>
      <c r="F1545">
        <v>182.662811</v>
      </c>
      <c r="G1545">
        <v>10406734124</v>
      </c>
    </row>
    <row r="1546" spans="1:7" x14ac:dyDescent="0.25">
      <c r="A1546" s="2">
        <v>43767</v>
      </c>
      <c r="B1546" s="1" t="s">
        <v>2779</v>
      </c>
      <c r="C1546">
        <v>191.846756</v>
      </c>
      <c r="D1546">
        <v>182.36436499999999</v>
      </c>
      <c r="E1546">
        <v>190.34257500000001</v>
      </c>
      <c r="F1546">
        <v>190.34257500000001</v>
      </c>
      <c r="G1546">
        <v>10622761958</v>
      </c>
    </row>
    <row r="1547" spans="1:7" x14ac:dyDescent="0.25">
      <c r="A1547" s="2">
        <v>43768</v>
      </c>
      <c r="B1547" s="1" t="s">
        <v>2780</v>
      </c>
      <c r="C1547">
        <v>191.11193800000001</v>
      </c>
      <c r="D1547">
        <v>181.54637099999999</v>
      </c>
      <c r="E1547">
        <v>184.69216900000001</v>
      </c>
      <c r="F1547">
        <v>184.69216900000001</v>
      </c>
      <c r="G1547">
        <v>10484902804</v>
      </c>
    </row>
    <row r="1548" spans="1:7" x14ac:dyDescent="0.25">
      <c r="A1548" s="2">
        <v>43769</v>
      </c>
      <c r="B1548" s="1" t="s">
        <v>2781</v>
      </c>
      <c r="C1548">
        <v>188.75126599999999</v>
      </c>
      <c r="D1548">
        <v>180.06835899999999</v>
      </c>
      <c r="E1548">
        <v>183.96691899999999</v>
      </c>
      <c r="F1548">
        <v>183.96691899999999</v>
      </c>
      <c r="G1548">
        <v>9607939606</v>
      </c>
    </row>
    <row r="1549" spans="1:7" x14ac:dyDescent="0.25">
      <c r="A1549" s="2">
        <v>43770</v>
      </c>
      <c r="B1549" s="1" t="s">
        <v>2782</v>
      </c>
      <c r="C1549">
        <v>185.059708</v>
      </c>
      <c r="D1549">
        <v>181.09449799999999</v>
      </c>
      <c r="E1549">
        <v>183.96989400000001</v>
      </c>
      <c r="F1549">
        <v>183.96989400000001</v>
      </c>
      <c r="G1549">
        <v>9145611130</v>
      </c>
    </row>
    <row r="1550" spans="1:7" x14ac:dyDescent="0.25">
      <c r="A1550" s="2">
        <v>43771</v>
      </c>
      <c r="B1550" s="1" t="s">
        <v>2783</v>
      </c>
      <c r="C1550">
        <v>185.70895400000001</v>
      </c>
      <c r="D1550">
        <v>182.79766799999999</v>
      </c>
      <c r="E1550">
        <v>183.92572000000001</v>
      </c>
      <c r="F1550">
        <v>183.92572000000001</v>
      </c>
      <c r="G1550">
        <v>8087991830</v>
      </c>
    </row>
    <row r="1551" spans="1:7" x14ac:dyDescent="0.25">
      <c r="A1551" s="2">
        <v>43772</v>
      </c>
      <c r="B1551" s="1" t="s">
        <v>2784</v>
      </c>
      <c r="C1551">
        <v>185.024216</v>
      </c>
      <c r="D1551">
        <v>179.81814600000001</v>
      </c>
      <c r="E1551">
        <v>182.42501799999999</v>
      </c>
      <c r="F1551">
        <v>182.42501799999999</v>
      </c>
      <c r="G1551">
        <v>8760247744</v>
      </c>
    </row>
    <row r="1552" spans="1:7" x14ac:dyDescent="0.25">
      <c r="A1552" s="2">
        <v>43773</v>
      </c>
      <c r="B1552" s="1" t="s">
        <v>2785</v>
      </c>
      <c r="C1552">
        <v>188.02293399999999</v>
      </c>
      <c r="D1552">
        <v>181.821609</v>
      </c>
      <c r="E1552">
        <v>186.35519400000001</v>
      </c>
      <c r="F1552">
        <v>186.35519400000001</v>
      </c>
      <c r="G1552">
        <v>10551917945</v>
      </c>
    </row>
    <row r="1553" spans="1:7" x14ac:dyDescent="0.25">
      <c r="A1553" s="2">
        <v>43774</v>
      </c>
      <c r="B1553" s="1" t="s">
        <v>2786</v>
      </c>
      <c r="C1553">
        <v>191.25782799999999</v>
      </c>
      <c r="D1553">
        <v>184.331985</v>
      </c>
      <c r="E1553">
        <v>189.304169</v>
      </c>
      <c r="F1553">
        <v>189.304169</v>
      </c>
      <c r="G1553">
        <v>10024177342</v>
      </c>
    </row>
    <row r="1554" spans="1:7" x14ac:dyDescent="0.25">
      <c r="A1554" s="2">
        <v>43775</v>
      </c>
      <c r="B1554" s="1" t="s">
        <v>2787</v>
      </c>
      <c r="C1554">
        <v>193.547256</v>
      </c>
      <c r="D1554">
        <v>188.66767899999999</v>
      </c>
      <c r="E1554">
        <v>191.593842</v>
      </c>
      <c r="F1554">
        <v>191.593842</v>
      </c>
      <c r="G1554">
        <v>10156458684</v>
      </c>
    </row>
    <row r="1555" spans="1:7" x14ac:dyDescent="0.25">
      <c r="A1555" s="2">
        <v>43776</v>
      </c>
      <c r="B1555" s="1" t="s">
        <v>2788</v>
      </c>
      <c r="C1555">
        <v>191.861099</v>
      </c>
      <c r="D1555">
        <v>186.567001</v>
      </c>
      <c r="E1555">
        <v>187.97654700000001</v>
      </c>
      <c r="F1555">
        <v>187.97654700000001</v>
      </c>
      <c r="G1555">
        <v>9081247799</v>
      </c>
    </row>
    <row r="1556" spans="1:7" x14ac:dyDescent="0.25">
      <c r="A1556" s="2">
        <v>43777</v>
      </c>
      <c r="B1556" s="1" t="s">
        <v>2789</v>
      </c>
      <c r="C1556">
        <v>188.815979</v>
      </c>
      <c r="D1556">
        <v>182.54136700000001</v>
      </c>
      <c r="E1556">
        <v>184.21147199999999</v>
      </c>
      <c r="F1556">
        <v>184.21147199999999</v>
      </c>
      <c r="G1556">
        <v>9176780911</v>
      </c>
    </row>
    <row r="1557" spans="1:7" x14ac:dyDescent="0.25">
      <c r="A1557" s="2">
        <v>43778</v>
      </c>
      <c r="B1557" s="1" t="s">
        <v>2790</v>
      </c>
      <c r="C1557">
        <v>185.83853099999999</v>
      </c>
      <c r="D1557">
        <v>183.90223700000001</v>
      </c>
      <c r="E1557">
        <v>185.028717</v>
      </c>
      <c r="F1557">
        <v>185.028717</v>
      </c>
      <c r="G1557">
        <v>7277418704</v>
      </c>
    </row>
    <row r="1558" spans="1:7" x14ac:dyDescent="0.25">
      <c r="A1558" s="2">
        <v>43779</v>
      </c>
      <c r="B1558" s="1" t="s">
        <v>2791</v>
      </c>
      <c r="C1558">
        <v>190.92060900000001</v>
      </c>
      <c r="D1558">
        <v>184.68678299999999</v>
      </c>
      <c r="E1558">
        <v>189.47728000000001</v>
      </c>
      <c r="F1558">
        <v>189.47728000000001</v>
      </c>
      <c r="G1558">
        <v>8752784211</v>
      </c>
    </row>
    <row r="1559" spans="1:7" x14ac:dyDescent="0.25">
      <c r="A1559" s="2">
        <v>43780</v>
      </c>
      <c r="B1559" s="1" t="s">
        <v>2792</v>
      </c>
      <c r="C1559">
        <v>190.338425</v>
      </c>
      <c r="D1559">
        <v>185.086319</v>
      </c>
      <c r="E1559">
        <v>185.48963900000001</v>
      </c>
      <c r="F1559">
        <v>185.48963900000001</v>
      </c>
      <c r="G1559">
        <v>7877424106</v>
      </c>
    </row>
    <row r="1560" spans="1:7" x14ac:dyDescent="0.25">
      <c r="A1560" s="2">
        <v>43781</v>
      </c>
      <c r="B1560" s="1" t="s">
        <v>2793</v>
      </c>
      <c r="C1560">
        <v>187.94802899999999</v>
      </c>
      <c r="D1560">
        <v>184.19105500000001</v>
      </c>
      <c r="E1560">
        <v>186.843414</v>
      </c>
      <c r="F1560">
        <v>186.843414</v>
      </c>
      <c r="G1560">
        <v>7792186666</v>
      </c>
    </row>
    <row r="1561" spans="1:7" x14ac:dyDescent="0.25">
      <c r="A1561" s="2">
        <v>43782</v>
      </c>
      <c r="B1561" s="1" t="s">
        <v>2794</v>
      </c>
      <c r="C1561">
        <v>189.33187899999999</v>
      </c>
      <c r="D1561">
        <v>185.93794299999999</v>
      </c>
      <c r="E1561">
        <v>188.25874300000001</v>
      </c>
      <c r="F1561">
        <v>188.25874300000001</v>
      </c>
      <c r="G1561">
        <v>7343173596</v>
      </c>
    </row>
    <row r="1562" spans="1:7" x14ac:dyDescent="0.25">
      <c r="A1562" s="2">
        <v>43783</v>
      </c>
      <c r="B1562" s="1" t="s">
        <v>2795</v>
      </c>
      <c r="C1562">
        <v>188.63459800000001</v>
      </c>
      <c r="D1562">
        <v>184.99229399999999</v>
      </c>
      <c r="E1562">
        <v>185.99963399999999</v>
      </c>
      <c r="F1562">
        <v>185.99963399999999</v>
      </c>
      <c r="G1562">
        <v>7872664470</v>
      </c>
    </row>
    <row r="1563" spans="1:7" x14ac:dyDescent="0.25">
      <c r="A1563" s="2">
        <v>43784</v>
      </c>
      <c r="B1563" s="1" t="s">
        <v>2796</v>
      </c>
      <c r="C1563">
        <v>186.25183100000001</v>
      </c>
      <c r="D1563">
        <v>179.37956199999999</v>
      </c>
      <c r="E1563">
        <v>180.52117899999999</v>
      </c>
      <c r="F1563">
        <v>180.52117899999999</v>
      </c>
      <c r="G1563">
        <v>8815678477</v>
      </c>
    </row>
    <row r="1564" spans="1:7" x14ac:dyDescent="0.25">
      <c r="A1564" s="2">
        <v>43785</v>
      </c>
      <c r="B1564" s="1" t="s">
        <v>2797</v>
      </c>
      <c r="C1564">
        <v>184.15527299999999</v>
      </c>
      <c r="D1564">
        <v>179.98567199999999</v>
      </c>
      <c r="E1564">
        <v>183.34835799999999</v>
      </c>
      <c r="F1564">
        <v>183.34835799999999</v>
      </c>
      <c r="G1564">
        <v>6789888120</v>
      </c>
    </row>
    <row r="1565" spans="1:7" x14ac:dyDescent="0.25">
      <c r="A1565" s="2">
        <v>43786</v>
      </c>
      <c r="B1565" s="1" t="s">
        <v>2798</v>
      </c>
      <c r="C1565">
        <v>188.19134500000001</v>
      </c>
      <c r="D1565">
        <v>182.33680699999999</v>
      </c>
      <c r="E1565">
        <v>185.11923200000001</v>
      </c>
      <c r="F1565">
        <v>185.11923200000001</v>
      </c>
      <c r="G1565">
        <v>7364325471</v>
      </c>
    </row>
    <row r="1566" spans="1:7" x14ac:dyDescent="0.25">
      <c r="A1566" s="2">
        <v>43787</v>
      </c>
      <c r="B1566" s="1" t="s">
        <v>2799</v>
      </c>
      <c r="C1566">
        <v>186.927155</v>
      </c>
      <c r="D1566">
        <v>179.17550700000001</v>
      </c>
      <c r="E1566">
        <v>180.55960099999999</v>
      </c>
      <c r="F1566">
        <v>180.55960099999999</v>
      </c>
      <c r="G1566">
        <v>7787662111</v>
      </c>
    </row>
    <row r="1567" spans="1:7" x14ac:dyDescent="0.25">
      <c r="A1567" s="2">
        <v>43788</v>
      </c>
      <c r="B1567" s="1" t="s">
        <v>2800</v>
      </c>
      <c r="C1567">
        <v>182.52799999999999</v>
      </c>
      <c r="D1567">
        <v>175.197113</v>
      </c>
      <c r="E1567">
        <v>177.45555100000001</v>
      </c>
      <c r="F1567">
        <v>177.45555100000001</v>
      </c>
      <c r="G1567">
        <v>7536699743</v>
      </c>
    </row>
    <row r="1568" spans="1:7" x14ac:dyDescent="0.25">
      <c r="A1568" s="2">
        <v>43789</v>
      </c>
      <c r="B1568" s="1" t="s">
        <v>2801</v>
      </c>
      <c r="C1568">
        <v>178.99314899999999</v>
      </c>
      <c r="D1568">
        <v>175.290436</v>
      </c>
      <c r="E1568">
        <v>175.69834900000001</v>
      </c>
      <c r="F1568">
        <v>175.69834900000001</v>
      </c>
      <c r="G1568">
        <v>7205785149</v>
      </c>
    </row>
    <row r="1569" spans="1:7" x14ac:dyDescent="0.25">
      <c r="A1569" s="2">
        <v>43790</v>
      </c>
      <c r="B1569" s="1" t="s">
        <v>2802</v>
      </c>
      <c r="C1569">
        <v>176.20921300000001</v>
      </c>
      <c r="D1569">
        <v>159.365128</v>
      </c>
      <c r="E1569">
        <v>161.46272300000001</v>
      </c>
      <c r="F1569">
        <v>161.46272300000001</v>
      </c>
      <c r="G1569">
        <v>8546371325</v>
      </c>
    </row>
    <row r="1570" spans="1:7" x14ac:dyDescent="0.25">
      <c r="A1570" s="2">
        <v>43791</v>
      </c>
      <c r="B1570" s="1" t="s">
        <v>2803</v>
      </c>
      <c r="C1570">
        <v>163.02809099999999</v>
      </c>
      <c r="D1570">
        <v>142.34410099999999</v>
      </c>
      <c r="E1570">
        <v>150.26817299999999</v>
      </c>
      <c r="F1570">
        <v>150.26817299999999</v>
      </c>
      <c r="G1570">
        <v>12020749863</v>
      </c>
    </row>
    <row r="1571" spans="1:7" x14ac:dyDescent="0.25">
      <c r="A1571" s="2">
        <v>43792</v>
      </c>
      <c r="B1571" s="1" t="s">
        <v>2804</v>
      </c>
      <c r="C1571">
        <v>154.101563</v>
      </c>
      <c r="D1571">
        <v>147.60124200000001</v>
      </c>
      <c r="E1571">
        <v>153.41778600000001</v>
      </c>
      <c r="F1571">
        <v>153.41778600000001</v>
      </c>
      <c r="G1571">
        <v>8289198330</v>
      </c>
    </row>
    <row r="1572" spans="1:7" x14ac:dyDescent="0.25">
      <c r="A1572" s="2">
        <v>43793</v>
      </c>
      <c r="B1572" s="1" t="s">
        <v>2805</v>
      </c>
      <c r="C1572">
        <v>153.965912</v>
      </c>
      <c r="D1572">
        <v>142.83470199999999</v>
      </c>
      <c r="E1572">
        <v>142.83470199999999</v>
      </c>
      <c r="F1572">
        <v>142.83470199999999</v>
      </c>
      <c r="G1572">
        <v>7782769098</v>
      </c>
    </row>
    <row r="1573" spans="1:7" x14ac:dyDescent="0.25">
      <c r="A1573" s="2">
        <v>43794</v>
      </c>
      <c r="B1573" s="1" t="s">
        <v>2806</v>
      </c>
      <c r="C1573">
        <v>150.20796200000001</v>
      </c>
      <c r="D1573">
        <v>133.80233799999999</v>
      </c>
      <c r="E1573">
        <v>146.47653199999999</v>
      </c>
      <c r="F1573">
        <v>146.47653199999999</v>
      </c>
      <c r="G1573">
        <v>10962753356</v>
      </c>
    </row>
    <row r="1574" spans="1:7" x14ac:dyDescent="0.25">
      <c r="A1574" s="2">
        <v>43795</v>
      </c>
      <c r="B1574" s="1" t="s">
        <v>2807</v>
      </c>
      <c r="C1574">
        <v>150.004761</v>
      </c>
      <c r="D1574">
        <v>145.21687299999999</v>
      </c>
      <c r="E1574">
        <v>148.96507299999999</v>
      </c>
      <c r="F1574">
        <v>148.96507299999999</v>
      </c>
      <c r="G1574">
        <v>7648516297</v>
      </c>
    </row>
    <row r="1575" spans="1:7" x14ac:dyDescent="0.25">
      <c r="A1575" s="2">
        <v>43796</v>
      </c>
      <c r="B1575" s="1" t="s">
        <v>2808</v>
      </c>
      <c r="C1575">
        <v>154.88720699999999</v>
      </c>
      <c r="D1575">
        <v>143.52560399999999</v>
      </c>
      <c r="E1575">
        <v>153.010559</v>
      </c>
      <c r="F1575">
        <v>153.010559</v>
      </c>
      <c r="G1575">
        <v>8778095308</v>
      </c>
    </row>
    <row r="1576" spans="1:7" x14ac:dyDescent="0.25">
      <c r="A1576" s="2">
        <v>43797</v>
      </c>
      <c r="B1576" s="1" t="s">
        <v>2809</v>
      </c>
      <c r="C1576">
        <v>156.613586</v>
      </c>
      <c r="D1576">
        <v>151.09112500000001</v>
      </c>
      <c r="E1576">
        <v>151.71757500000001</v>
      </c>
      <c r="F1576">
        <v>151.71757500000001</v>
      </c>
      <c r="G1576">
        <v>7346531960</v>
      </c>
    </row>
    <row r="1577" spans="1:7" x14ac:dyDescent="0.25">
      <c r="A1577" s="2">
        <v>43798</v>
      </c>
      <c r="B1577" s="1" t="s">
        <v>2810</v>
      </c>
      <c r="C1577">
        <v>156.84840399999999</v>
      </c>
      <c r="D1577">
        <v>151.46043399999999</v>
      </c>
      <c r="E1577">
        <v>155.30415300000001</v>
      </c>
      <c r="F1577">
        <v>155.30415300000001</v>
      </c>
      <c r="G1577">
        <v>7503898278</v>
      </c>
    </row>
    <row r="1578" spans="1:7" x14ac:dyDescent="0.25">
      <c r="A1578" s="2">
        <v>43799</v>
      </c>
      <c r="B1578" s="1" t="s">
        <v>2811</v>
      </c>
      <c r="C1578">
        <v>156.69129899999999</v>
      </c>
      <c r="D1578">
        <v>151.22534200000001</v>
      </c>
      <c r="E1578">
        <v>152.53968800000001</v>
      </c>
      <c r="F1578">
        <v>152.53968800000001</v>
      </c>
      <c r="G1578">
        <v>6565950868</v>
      </c>
    </row>
    <row r="1579" spans="1:7" x14ac:dyDescent="0.25">
      <c r="A1579" s="2">
        <v>43800</v>
      </c>
      <c r="B1579" s="1" t="s">
        <v>2812</v>
      </c>
      <c r="C1579">
        <v>152.491928</v>
      </c>
      <c r="D1579">
        <v>147.06793200000001</v>
      </c>
      <c r="E1579">
        <v>151.18573000000001</v>
      </c>
      <c r="F1579">
        <v>151.18573000000001</v>
      </c>
      <c r="G1579">
        <v>7102780298</v>
      </c>
    </row>
    <row r="1580" spans="1:7" x14ac:dyDescent="0.25">
      <c r="A1580" s="2">
        <v>43801</v>
      </c>
      <c r="B1580" s="1" t="s">
        <v>2813</v>
      </c>
      <c r="C1580">
        <v>152.11695900000001</v>
      </c>
      <c r="D1580">
        <v>147.606796</v>
      </c>
      <c r="E1580">
        <v>149.059158</v>
      </c>
      <c r="F1580">
        <v>149.059158</v>
      </c>
      <c r="G1580">
        <v>6670561362</v>
      </c>
    </row>
    <row r="1581" spans="1:7" x14ac:dyDescent="0.25">
      <c r="A1581" s="2">
        <v>43802</v>
      </c>
      <c r="B1581" s="1" t="s">
        <v>2814</v>
      </c>
      <c r="C1581">
        <v>150.31042500000001</v>
      </c>
      <c r="D1581">
        <v>146.001678</v>
      </c>
      <c r="E1581">
        <v>147.95642100000001</v>
      </c>
      <c r="F1581">
        <v>147.95642100000001</v>
      </c>
      <c r="G1581">
        <v>6204379850</v>
      </c>
    </row>
    <row r="1582" spans="1:7" x14ac:dyDescent="0.25">
      <c r="A1582" s="2">
        <v>43803</v>
      </c>
      <c r="B1582" s="1" t="s">
        <v>2815</v>
      </c>
      <c r="C1582">
        <v>150.68081699999999</v>
      </c>
      <c r="D1582">
        <v>145.00088500000001</v>
      </c>
      <c r="E1582">
        <v>146.74774199999999</v>
      </c>
      <c r="F1582">
        <v>146.74774199999999</v>
      </c>
      <c r="G1582">
        <v>7865937094</v>
      </c>
    </row>
    <row r="1583" spans="1:7" x14ac:dyDescent="0.25">
      <c r="A1583" s="2">
        <v>43804</v>
      </c>
      <c r="B1583" s="1" t="s">
        <v>2816</v>
      </c>
      <c r="C1583">
        <v>153.155396</v>
      </c>
      <c r="D1583">
        <v>145.45907600000001</v>
      </c>
      <c r="E1583">
        <v>149.24899300000001</v>
      </c>
      <c r="F1583">
        <v>149.24899300000001</v>
      </c>
      <c r="G1583">
        <v>6745910228</v>
      </c>
    </row>
    <row r="1584" spans="1:7" x14ac:dyDescent="0.25">
      <c r="A1584" s="2">
        <v>43805</v>
      </c>
      <c r="B1584" s="1" t="s">
        <v>2817</v>
      </c>
      <c r="C1584">
        <v>149.67051699999999</v>
      </c>
      <c r="D1584">
        <v>147.60652200000001</v>
      </c>
      <c r="E1584">
        <v>149.19444300000001</v>
      </c>
      <c r="F1584">
        <v>149.19444300000001</v>
      </c>
      <c r="G1584">
        <v>6458766441</v>
      </c>
    </row>
    <row r="1585" spans="1:7" x14ac:dyDescent="0.25">
      <c r="A1585" s="2">
        <v>43806</v>
      </c>
      <c r="B1585" s="1" t="s">
        <v>2818</v>
      </c>
      <c r="C1585">
        <v>149.799713</v>
      </c>
      <c r="D1585">
        <v>148.37477100000001</v>
      </c>
      <c r="E1585">
        <v>148.768158</v>
      </c>
      <c r="F1585">
        <v>148.768158</v>
      </c>
      <c r="G1585">
        <v>5911233284</v>
      </c>
    </row>
    <row r="1586" spans="1:7" x14ac:dyDescent="0.25">
      <c r="A1586" s="2">
        <v>43807</v>
      </c>
      <c r="B1586" s="1" t="s">
        <v>2819</v>
      </c>
      <c r="C1586">
        <v>152.39292900000001</v>
      </c>
      <c r="D1586">
        <v>148.31333900000001</v>
      </c>
      <c r="E1586">
        <v>151.264725</v>
      </c>
      <c r="F1586">
        <v>151.264725</v>
      </c>
      <c r="G1586">
        <v>6441727252</v>
      </c>
    </row>
    <row r="1587" spans="1:7" x14ac:dyDescent="0.25">
      <c r="A1587" s="2">
        <v>43808</v>
      </c>
      <c r="B1587" s="1" t="s">
        <v>2820</v>
      </c>
      <c r="C1587">
        <v>151.91394</v>
      </c>
      <c r="D1587">
        <v>147.62136799999999</v>
      </c>
      <c r="E1587">
        <v>148.22517400000001</v>
      </c>
      <c r="F1587">
        <v>148.22517400000001</v>
      </c>
      <c r="G1587">
        <v>6744206747</v>
      </c>
    </row>
    <row r="1588" spans="1:7" x14ac:dyDescent="0.25">
      <c r="A1588" s="2">
        <v>43809</v>
      </c>
      <c r="B1588" s="1" t="s">
        <v>2821</v>
      </c>
      <c r="C1588">
        <v>148.56446800000001</v>
      </c>
      <c r="D1588">
        <v>144.90795900000001</v>
      </c>
      <c r="E1588">
        <v>146.267044</v>
      </c>
      <c r="F1588">
        <v>146.267044</v>
      </c>
      <c r="G1588">
        <v>6859512025</v>
      </c>
    </row>
    <row r="1589" spans="1:7" x14ac:dyDescent="0.25">
      <c r="A1589" s="2">
        <v>43810</v>
      </c>
      <c r="B1589" s="1" t="s">
        <v>2822</v>
      </c>
      <c r="C1589">
        <v>147.139206</v>
      </c>
      <c r="D1589">
        <v>143.04536400000001</v>
      </c>
      <c r="E1589">
        <v>143.608002</v>
      </c>
      <c r="F1589">
        <v>143.608002</v>
      </c>
      <c r="G1589">
        <v>7037180049</v>
      </c>
    </row>
    <row r="1590" spans="1:7" x14ac:dyDescent="0.25">
      <c r="A1590" s="2">
        <v>43811</v>
      </c>
      <c r="B1590" s="1" t="s">
        <v>2823</v>
      </c>
      <c r="C1590">
        <v>145.75164799999999</v>
      </c>
      <c r="D1590">
        <v>141.436981</v>
      </c>
      <c r="E1590">
        <v>145.604004</v>
      </c>
      <c r="F1590">
        <v>145.604004</v>
      </c>
      <c r="G1590">
        <v>7890383413</v>
      </c>
    </row>
    <row r="1591" spans="1:7" x14ac:dyDescent="0.25">
      <c r="A1591" s="2">
        <v>43812</v>
      </c>
      <c r="B1591" s="1" t="s">
        <v>2824</v>
      </c>
      <c r="C1591">
        <v>145.857101</v>
      </c>
      <c r="D1591">
        <v>143.746521</v>
      </c>
      <c r="E1591">
        <v>144.944748</v>
      </c>
      <c r="F1591">
        <v>144.944748</v>
      </c>
      <c r="G1591">
        <v>7264810247</v>
      </c>
    </row>
    <row r="1592" spans="1:7" x14ac:dyDescent="0.25">
      <c r="A1592" s="2">
        <v>43813</v>
      </c>
      <c r="B1592" s="1" t="s">
        <v>2825</v>
      </c>
      <c r="C1592">
        <v>145.52908300000001</v>
      </c>
      <c r="D1592">
        <v>142.43455499999999</v>
      </c>
      <c r="E1592">
        <v>142.86923200000001</v>
      </c>
      <c r="F1592">
        <v>142.86923200000001</v>
      </c>
      <c r="G1592">
        <v>7048066973</v>
      </c>
    </row>
    <row r="1593" spans="1:7" x14ac:dyDescent="0.25">
      <c r="A1593" s="2">
        <v>43814</v>
      </c>
      <c r="B1593" s="1" t="s">
        <v>2826</v>
      </c>
      <c r="C1593">
        <v>143.925354</v>
      </c>
      <c r="D1593">
        <v>139.42695599999999</v>
      </c>
      <c r="E1593">
        <v>143.11499000000001</v>
      </c>
      <c r="F1593">
        <v>143.11499000000001</v>
      </c>
      <c r="G1593">
        <v>7235153411</v>
      </c>
    </row>
    <row r="1594" spans="1:7" x14ac:dyDescent="0.25">
      <c r="A1594" s="2">
        <v>43815</v>
      </c>
      <c r="B1594" s="1" t="s">
        <v>2827</v>
      </c>
      <c r="C1594">
        <v>143.22485399999999</v>
      </c>
      <c r="D1594">
        <v>132.45666499999999</v>
      </c>
      <c r="E1594">
        <v>133.61402899999999</v>
      </c>
      <c r="F1594">
        <v>133.61402899999999</v>
      </c>
      <c r="G1594">
        <v>8992282119</v>
      </c>
    </row>
    <row r="1595" spans="1:7" x14ac:dyDescent="0.25">
      <c r="A1595" s="2">
        <v>43816</v>
      </c>
      <c r="B1595" s="1" t="s">
        <v>2828</v>
      </c>
      <c r="C1595">
        <v>134.01153600000001</v>
      </c>
      <c r="D1595">
        <v>121.395081</v>
      </c>
      <c r="E1595">
        <v>122.603889</v>
      </c>
      <c r="F1595">
        <v>122.603889</v>
      </c>
      <c r="G1595">
        <v>9057166141</v>
      </c>
    </row>
    <row r="1596" spans="1:7" x14ac:dyDescent="0.25">
      <c r="A1596" s="2">
        <v>43817</v>
      </c>
      <c r="B1596" s="1" t="s">
        <v>2829</v>
      </c>
      <c r="C1596">
        <v>133.39416499999999</v>
      </c>
      <c r="D1596">
        <v>119.78006000000001</v>
      </c>
      <c r="E1596">
        <v>133.09219400000001</v>
      </c>
      <c r="F1596">
        <v>133.09219400000001</v>
      </c>
      <c r="G1596">
        <v>11864518321</v>
      </c>
    </row>
    <row r="1597" spans="1:7" x14ac:dyDescent="0.25">
      <c r="A1597" s="2">
        <v>43818</v>
      </c>
      <c r="B1597" s="1" t="s">
        <v>2830</v>
      </c>
      <c r="C1597">
        <v>134.19064299999999</v>
      </c>
      <c r="D1597">
        <v>125.971664</v>
      </c>
      <c r="E1597">
        <v>129.321136</v>
      </c>
      <c r="F1597">
        <v>129.321136</v>
      </c>
      <c r="G1597">
        <v>9564699140</v>
      </c>
    </row>
    <row r="1598" spans="1:7" x14ac:dyDescent="0.25">
      <c r="A1598" s="2">
        <v>43819</v>
      </c>
      <c r="B1598" s="1" t="s">
        <v>2831</v>
      </c>
      <c r="C1598">
        <v>129.75630200000001</v>
      </c>
      <c r="D1598">
        <v>126.98535200000001</v>
      </c>
      <c r="E1598">
        <v>129.06605500000001</v>
      </c>
      <c r="F1598">
        <v>129.06605500000001</v>
      </c>
      <c r="G1598">
        <v>8173594150</v>
      </c>
    </row>
    <row r="1599" spans="1:7" x14ac:dyDescent="0.25">
      <c r="A1599" s="2">
        <v>43820</v>
      </c>
      <c r="B1599" s="1" t="s">
        <v>2832</v>
      </c>
      <c r="C1599">
        <v>129.147659</v>
      </c>
      <c r="D1599">
        <v>127.61209100000001</v>
      </c>
      <c r="E1599">
        <v>128.13095100000001</v>
      </c>
      <c r="F1599">
        <v>128.13095100000001</v>
      </c>
      <c r="G1599">
        <v>7449064703</v>
      </c>
    </row>
    <row r="1600" spans="1:7" x14ac:dyDescent="0.25">
      <c r="A1600" s="2">
        <v>43821</v>
      </c>
      <c r="B1600" s="1" t="s">
        <v>2833</v>
      </c>
      <c r="C1600">
        <v>133.160034</v>
      </c>
      <c r="D1600">
        <v>127.92849</v>
      </c>
      <c r="E1600">
        <v>132.372513</v>
      </c>
      <c r="F1600">
        <v>132.372513</v>
      </c>
      <c r="G1600">
        <v>9121058481</v>
      </c>
    </row>
    <row r="1601" spans="1:7" x14ac:dyDescent="0.25">
      <c r="A1601" s="2">
        <v>43822</v>
      </c>
      <c r="B1601" s="1" t="s">
        <v>2834</v>
      </c>
      <c r="C1601">
        <v>134.73175000000001</v>
      </c>
      <c r="D1601">
        <v>127.416718</v>
      </c>
      <c r="E1601">
        <v>128.61409</v>
      </c>
      <c r="F1601">
        <v>128.61409</v>
      </c>
      <c r="G1601">
        <v>9622497693</v>
      </c>
    </row>
    <row r="1602" spans="1:7" x14ac:dyDescent="0.25">
      <c r="A1602" s="2">
        <v>43823</v>
      </c>
      <c r="B1602" s="1" t="s">
        <v>2835</v>
      </c>
      <c r="C1602">
        <v>131.67228700000001</v>
      </c>
      <c r="D1602">
        <v>127.308769</v>
      </c>
      <c r="E1602">
        <v>129.06388899999999</v>
      </c>
      <c r="F1602">
        <v>129.06388899999999</v>
      </c>
      <c r="G1602">
        <v>7961819689</v>
      </c>
    </row>
    <row r="1603" spans="1:7" x14ac:dyDescent="0.25">
      <c r="A1603" s="2">
        <v>43824</v>
      </c>
      <c r="B1603" s="1" t="s">
        <v>2836</v>
      </c>
      <c r="C1603">
        <v>129.06849700000001</v>
      </c>
      <c r="D1603">
        <v>124.88549</v>
      </c>
      <c r="E1603">
        <v>126.45463599999999</v>
      </c>
      <c r="F1603">
        <v>126.45463599999999</v>
      </c>
      <c r="G1603">
        <v>8418019054</v>
      </c>
    </row>
    <row r="1604" spans="1:7" x14ac:dyDescent="0.25">
      <c r="A1604" s="2">
        <v>43825</v>
      </c>
      <c r="B1604" s="1" t="s">
        <v>2837</v>
      </c>
      <c r="C1604">
        <v>130.898346</v>
      </c>
      <c r="D1604">
        <v>125.406441</v>
      </c>
      <c r="E1604">
        <v>126.361221</v>
      </c>
      <c r="F1604">
        <v>126.361221</v>
      </c>
      <c r="G1604">
        <v>8600871980</v>
      </c>
    </row>
    <row r="1605" spans="1:7" x14ac:dyDescent="0.25">
      <c r="A1605" s="2">
        <v>43826</v>
      </c>
      <c r="B1605" s="1" t="s">
        <v>2838</v>
      </c>
      <c r="C1605">
        <v>128.097565</v>
      </c>
      <c r="D1605">
        <v>124.820808</v>
      </c>
      <c r="E1605">
        <v>127.214607</v>
      </c>
      <c r="F1605">
        <v>127.214607</v>
      </c>
      <c r="G1605">
        <v>8299390176</v>
      </c>
    </row>
    <row r="1606" spans="1:7" x14ac:dyDescent="0.25">
      <c r="A1606" s="2">
        <v>43827</v>
      </c>
      <c r="B1606" s="1" t="s">
        <v>2839</v>
      </c>
      <c r="C1606">
        <v>130.258163</v>
      </c>
      <c r="D1606">
        <v>126.89969600000001</v>
      </c>
      <c r="E1606">
        <v>128.32270800000001</v>
      </c>
      <c r="F1606">
        <v>128.32270800000001</v>
      </c>
      <c r="G1606">
        <v>8069298610</v>
      </c>
    </row>
    <row r="1607" spans="1:7" x14ac:dyDescent="0.25">
      <c r="A1607" s="2">
        <v>43828</v>
      </c>
      <c r="B1607" s="1" t="s">
        <v>2840</v>
      </c>
      <c r="C1607">
        <v>136.81120300000001</v>
      </c>
      <c r="D1607">
        <v>127.997658</v>
      </c>
      <c r="E1607">
        <v>134.75798</v>
      </c>
      <c r="F1607">
        <v>134.75798</v>
      </c>
      <c r="G1607">
        <v>9708776786</v>
      </c>
    </row>
    <row r="1608" spans="1:7" x14ac:dyDescent="0.25">
      <c r="A1608" s="2">
        <v>43829</v>
      </c>
      <c r="B1608" s="1" t="s">
        <v>2841</v>
      </c>
      <c r="C1608">
        <v>136.75735499999999</v>
      </c>
      <c r="D1608">
        <v>131.54556299999999</v>
      </c>
      <c r="E1608">
        <v>132.63348400000001</v>
      </c>
      <c r="F1608">
        <v>132.63348400000001</v>
      </c>
      <c r="G1608">
        <v>9796951716</v>
      </c>
    </row>
    <row r="1609" spans="1:7" x14ac:dyDescent="0.25">
      <c r="A1609" s="2">
        <v>43830</v>
      </c>
      <c r="B1609" s="1" t="s">
        <v>2842</v>
      </c>
      <c r="C1609">
        <v>133.73268100000001</v>
      </c>
      <c r="D1609">
        <v>128.798157</v>
      </c>
      <c r="E1609">
        <v>129.61085499999999</v>
      </c>
      <c r="F1609">
        <v>129.61085499999999</v>
      </c>
      <c r="G1609">
        <v>8936866397</v>
      </c>
    </row>
    <row r="1610" spans="1:7" x14ac:dyDescent="0.25">
      <c r="A1610" s="2">
        <v>43831</v>
      </c>
      <c r="B1610" s="1" t="s">
        <v>2843</v>
      </c>
      <c r="C1610">
        <v>132.83535800000001</v>
      </c>
      <c r="D1610">
        <v>129.19828799999999</v>
      </c>
      <c r="E1610">
        <v>130.80200199999999</v>
      </c>
      <c r="F1610">
        <v>130.80200199999999</v>
      </c>
      <c r="G1610">
        <v>7935230330</v>
      </c>
    </row>
    <row r="1611" spans="1:7" x14ac:dyDescent="0.25">
      <c r="A1611" s="2">
        <v>43832</v>
      </c>
      <c r="B1611" s="1" t="s">
        <v>2844</v>
      </c>
      <c r="C1611">
        <v>130.82003800000001</v>
      </c>
      <c r="D1611">
        <v>126.95491</v>
      </c>
      <c r="E1611">
        <v>127.410179</v>
      </c>
      <c r="F1611">
        <v>127.410179</v>
      </c>
      <c r="G1611">
        <v>8032709256</v>
      </c>
    </row>
    <row r="1612" spans="1:7" x14ac:dyDescent="0.25">
      <c r="A1612" s="2">
        <v>43833</v>
      </c>
      <c r="B1612" s="1" t="s">
        <v>2845</v>
      </c>
      <c r="C1612">
        <v>134.55401599999999</v>
      </c>
      <c r="D1612">
        <v>126.490021</v>
      </c>
      <c r="E1612">
        <v>134.171707</v>
      </c>
      <c r="F1612">
        <v>134.171707</v>
      </c>
      <c r="G1612">
        <v>10476845358</v>
      </c>
    </row>
    <row r="1613" spans="1:7" x14ac:dyDescent="0.25">
      <c r="A1613" s="2">
        <v>43834</v>
      </c>
      <c r="B1613" s="1" t="s">
        <v>2846</v>
      </c>
      <c r="C1613">
        <v>136.052719</v>
      </c>
      <c r="D1613">
        <v>133.040558</v>
      </c>
      <c r="E1613">
        <v>135.069366</v>
      </c>
      <c r="F1613">
        <v>135.069366</v>
      </c>
      <c r="G1613">
        <v>7430904515</v>
      </c>
    </row>
    <row r="1614" spans="1:7" x14ac:dyDescent="0.25">
      <c r="A1614" s="2">
        <v>43835</v>
      </c>
      <c r="B1614" s="1" t="s">
        <v>2847</v>
      </c>
      <c r="C1614">
        <v>139.410202</v>
      </c>
      <c r="D1614">
        <v>135.045624</v>
      </c>
      <c r="E1614">
        <v>136.276779</v>
      </c>
      <c r="F1614">
        <v>136.276779</v>
      </c>
      <c r="G1614">
        <v>7526675353</v>
      </c>
    </row>
    <row r="1615" spans="1:7" x14ac:dyDescent="0.25">
      <c r="A1615" s="2">
        <v>43836</v>
      </c>
      <c r="B1615" s="1" t="s">
        <v>2848</v>
      </c>
      <c r="C1615">
        <v>144.32818599999999</v>
      </c>
      <c r="D1615">
        <v>136.07963599999999</v>
      </c>
      <c r="E1615">
        <v>144.30415300000001</v>
      </c>
      <c r="F1615">
        <v>144.30415300000001</v>
      </c>
      <c r="G1615">
        <v>9093747121</v>
      </c>
    </row>
    <row r="1616" spans="1:7" x14ac:dyDescent="0.25">
      <c r="A1616" s="2">
        <v>43837</v>
      </c>
      <c r="B1616" s="1" t="s">
        <v>2849</v>
      </c>
      <c r="C1616">
        <v>145.00176999999999</v>
      </c>
      <c r="D1616">
        <v>140.488876</v>
      </c>
      <c r="E1616">
        <v>143.54399100000001</v>
      </c>
      <c r="F1616">
        <v>143.54399100000001</v>
      </c>
      <c r="G1616">
        <v>9257954672</v>
      </c>
    </row>
    <row r="1617" spans="1:7" x14ac:dyDescent="0.25">
      <c r="A1617" s="2">
        <v>43838</v>
      </c>
      <c r="B1617" s="1" t="s">
        <v>2850</v>
      </c>
      <c r="C1617">
        <v>146.828003</v>
      </c>
      <c r="D1617">
        <v>138.268204</v>
      </c>
      <c r="E1617">
        <v>141.25813299999999</v>
      </c>
      <c r="F1617">
        <v>141.25813299999999</v>
      </c>
      <c r="G1617">
        <v>9387194957</v>
      </c>
    </row>
    <row r="1618" spans="1:7" x14ac:dyDescent="0.25">
      <c r="A1618" s="2">
        <v>43839</v>
      </c>
      <c r="B1618" s="1" t="s">
        <v>2851</v>
      </c>
      <c r="C1618">
        <v>141.39398199999999</v>
      </c>
      <c r="D1618">
        <v>136.23640399999999</v>
      </c>
      <c r="E1618">
        <v>138.97920199999999</v>
      </c>
      <c r="F1618">
        <v>138.97920199999999</v>
      </c>
      <c r="G1618">
        <v>7697325348</v>
      </c>
    </row>
    <row r="1619" spans="1:7" x14ac:dyDescent="0.25">
      <c r="A1619" s="2">
        <v>43840</v>
      </c>
      <c r="B1619" s="1" t="s">
        <v>2852</v>
      </c>
      <c r="C1619">
        <v>144.167328</v>
      </c>
      <c r="D1619">
        <v>135.52040099999999</v>
      </c>
      <c r="E1619">
        <v>143.963776</v>
      </c>
      <c r="F1619">
        <v>143.963776</v>
      </c>
      <c r="G1619">
        <v>9084816203</v>
      </c>
    </row>
    <row r="1620" spans="1:7" x14ac:dyDescent="0.25">
      <c r="A1620" s="2">
        <v>43841</v>
      </c>
      <c r="B1620" s="1" t="s">
        <v>2853</v>
      </c>
      <c r="C1620">
        <v>146.48091099999999</v>
      </c>
      <c r="D1620">
        <v>142.20796200000001</v>
      </c>
      <c r="E1620">
        <v>142.927109</v>
      </c>
      <c r="F1620">
        <v>142.927109</v>
      </c>
      <c r="G1620">
        <v>9332208590</v>
      </c>
    </row>
    <row r="1621" spans="1:7" x14ac:dyDescent="0.25">
      <c r="A1621" s="2">
        <v>43842</v>
      </c>
      <c r="B1621" s="1" t="s">
        <v>2854</v>
      </c>
      <c r="C1621">
        <v>146.145859</v>
      </c>
      <c r="D1621">
        <v>142.70764199999999</v>
      </c>
      <c r="E1621">
        <v>145.873932</v>
      </c>
      <c r="F1621">
        <v>145.873932</v>
      </c>
      <c r="G1621">
        <v>8528167453</v>
      </c>
    </row>
    <row r="1622" spans="1:7" x14ac:dyDescent="0.25">
      <c r="A1622" s="2">
        <v>43843</v>
      </c>
      <c r="B1622" s="1" t="s">
        <v>2855</v>
      </c>
      <c r="C1622">
        <v>146.79122899999999</v>
      </c>
      <c r="D1622">
        <v>142.90713500000001</v>
      </c>
      <c r="E1622">
        <v>144.22659300000001</v>
      </c>
      <c r="F1622">
        <v>144.22659300000001</v>
      </c>
      <c r="G1622">
        <v>8378529470</v>
      </c>
    </row>
    <row r="1623" spans="1:7" x14ac:dyDescent="0.25">
      <c r="A1623" s="2">
        <v>43844</v>
      </c>
      <c r="B1623" s="1" t="s">
        <v>2856</v>
      </c>
      <c r="C1623">
        <v>167.68154899999999</v>
      </c>
      <c r="D1623">
        <v>144.06492600000001</v>
      </c>
      <c r="E1623">
        <v>165.955353</v>
      </c>
      <c r="F1623">
        <v>165.955353</v>
      </c>
      <c r="G1623">
        <v>16712318373</v>
      </c>
    </row>
    <row r="1624" spans="1:7" x14ac:dyDescent="0.25">
      <c r="A1624" s="2">
        <v>43845</v>
      </c>
      <c r="B1624" s="1" t="s">
        <v>2857</v>
      </c>
      <c r="C1624">
        <v>170.42567399999999</v>
      </c>
      <c r="D1624">
        <v>161.10961900000001</v>
      </c>
      <c r="E1624">
        <v>166.230682</v>
      </c>
      <c r="F1624">
        <v>166.230682</v>
      </c>
      <c r="G1624">
        <v>15173694057</v>
      </c>
    </row>
    <row r="1625" spans="1:7" x14ac:dyDescent="0.25">
      <c r="A1625" s="2">
        <v>43846</v>
      </c>
      <c r="B1625" s="1" t="s">
        <v>2858</v>
      </c>
      <c r="C1625">
        <v>167.05815100000001</v>
      </c>
      <c r="D1625">
        <v>159.709641</v>
      </c>
      <c r="E1625">
        <v>164.391006</v>
      </c>
      <c r="F1625">
        <v>164.391006</v>
      </c>
      <c r="G1625">
        <v>13735193018</v>
      </c>
    </row>
    <row r="1626" spans="1:7" x14ac:dyDescent="0.25">
      <c r="A1626" s="2">
        <v>43847</v>
      </c>
      <c r="B1626" s="1" t="s">
        <v>2859</v>
      </c>
      <c r="C1626">
        <v>173.06921399999999</v>
      </c>
      <c r="D1626">
        <v>162.77560399999999</v>
      </c>
      <c r="E1626">
        <v>170.77995300000001</v>
      </c>
      <c r="F1626">
        <v>170.77995300000001</v>
      </c>
      <c r="G1626">
        <v>14997091826</v>
      </c>
    </row>
    <row r="1627" spans="1:7" x14ac:dyDescent="0.25">
      <c r="A1627" s="2">
        <v>43848</v>
      </c>
      <c r="B1627" s="1" t="s">
        <v>2860</v>
      </c>
      <c r="C1627">
        <v>178.52877799999999</v>
      </c>
      <c r="D1627">
        <v>166.789017</v>
      </c>
      <c r="E1627">
        <v>175.36567700000001</v>
      </c>
      <c r="F1627">
        <v>175.36567700000001</v>
      </c>
      <c r="G1627">
        <v>14929342256</v>
      </c>
    </row>
    <row r="1628" spans="1:7" x14ac:dyDescent="0.25">
      <c r="A1628" s="2">
        <v>43849</v>
      </c>
      <c r="B1628" s="1" t="s">
        <v>2861</v>
      </c>
      <c r="C1628">
        <v>177.247635</v>
      </c>
      <c r="D1628">
        <v>163.67686499999999</v>
      </c>
      <c r="E1628">
        <v>166.96984900000001</v>
      </c>
      <c r="F1628">
        <v>166.96984900000001</v>
      </c>
      <c r="G1628">
        <v>13713374132</v>
      </c>
    </row>
    <row r="1629" spans="1:7" x14ac:dyDescent="0.25">
      <c r="A1629" s="2">
        <v>43850</v>
      </c>
      <c r="B1629" s="1" t="s">
        <v>2862</v>
      </c>
      <c r="C1629">
        <v>169.11488299999999</v>
      </c>
      <c r="D1629">
        <v>162.331604</v>
      </c>
      <c r="E1629">
        <v>167.12051399999999</v>
      </c>
      <c r="F1629">
        <v>167.12051399999999</v>
      </c>
      <c r="G1629">
        <v>11144529787</v>
      </c>
    </row>
    <row r="1630" spans="1:7" x14ac:dyDescent="0.25">
      <c r="A1630" s="2">
        <v>43851</v>
      </c>
      <c r="B1630" s="1" t="s">
        <v>2863</v>
      </c>
      <c r="C1630">
        <v>169.91011</v>
      </c>
      <c r="D1630">
        <v>165.819717</v>
      </c>
      <c r="E1630">
        <v>169.697159</v>
      </c>
      <c r="F1630">
        <v>169.697159</v>
      </c>
      <c r="G1630">
        <v>9789369362</v>
      </c>
    </row>
    <row r="1631" spans="1:7" x14ac:dyDescent="0.25">
      <c r="A1631" s="2">
        <v>43852</v>
      </c>
      <c r="B1631" s="1" t="s">
        <v>2864</v>
      </c>
      <c r="C1631">
        <v>171.00869800000001</v>
      </c>
      <c r="D1631">
        <v>166.77423099999999</v>
      </c>
      <c r="E1631">
        <v>168.29415900000001</v>
      </c>
      <c r="F1631">
        <v>168.29415900000001</v>
      </c>
      <c r="G1631">
        <v>9209827928</v>
      </c>
    </row>
    <row r="1632" spans="1:7" x14ac:dyDescent="0.25">
      <c r="A1632" s="2">
        <v>43853</v>
      </c>
      <c r="B1632" s="1" t="s">
        <v>2865</v>
      </c>
      <c r="C1632">
        <v>168.312241</v>
      </c>
      <c r="D1632">
        <v>160.29531900000001</v>
      </c>
      <c r="E1632">
        <v>162.92855800000001</v>
      </c>
      <c r="F1632">
        <v>162.92855800000001</v>
      </c>
      <c r="G1632">
        <v>10396868698</v>
      </c>
    </row>
    <row r="1633" spans="1:7" x14ac:dyDescent="0.25">
      <c r="A1633" s="2">
        <v>43854</v>
      </c>
      <c r="B1633" s="1" t="s">
        <v>2866</v>
      </c>
      <c r="C1633">
        <v>164.309448</v>
      </c>
      <c r="D1633">
        <v>156.749741</v>
      </c>
      <c r="E1633">
        <v>163.05117799999999</v>
      </c>
      <c r="F1633">
        <v>163.05117799999999</v>
      </c>
      <c r="G1633">
        <v>10657671162</v>
      </c>
    </row>
    <row r="1634" spans="1:7" x14ac:dyDescent="0.25">
      <c r="A1634" s="2">
        <v>43855</v>
      </c>
      <c r="B1634" s="1" t="s">
        <v>2867</v>
      </c>
      <c r="C1634">
        <v>163.22723400000001</v>
      </c>
      <c r="D1634">
        <v>158.63247699999999</v>
      </c>
      <c r="E1634">
        <v>161.28393600000001</v>
      </c>
      <c r="F1634">
        <v>161.28393600000001</v>
      </c>
      <c r="G1634">
        <v>8256956802</v>
      </c>
    </row>
    <row r="1635" spans="1:7" x14ac:dyDescent="0.25">
      <c r="A1635" s="2">
        <v>43856</v>
      </c>
      <c r="B1635" s="1" t="s">
        <v>2868</v>
      </c>
      <c r="C1635">
        <v>168.22032200000001</v>
      </c>
      <c r="D1635">
        <v>160.281128</v>
      </c>
      <c r="E1635">
        <v>168.07710299999999</v>
      </c>
      <c r="F1635">
        <v>168.07710299999999</v>
      </c>
      <c r="G1635">
        <v>9261861590</v>
      </c>
    </row>
    <row r="1636" spans="1:7" x14ac:dyDescent="0.25">
      <c r="A1636" s="2">
        <v>43857</v>
      </c>
      <c r="B1636" s="1" t="s">
        <v>2869</v>
      </c>
      <c r="C1636">
        <v>172.92291299999999</v>
      </c>
      <c r="D1636">
        <v>166.901093</v>
      </c>
      <c r="E1636">
        <v>170.930893</v>
      </c>
      <c r="F1636">
        <v>170.930893</v>
      </c>
      <c r="G1636">
        <v>11004476145</v>
      </c>
    </row>
    <row r="1637" spans="1:7" x14ac:dyDescent="0.25">
      <c r="A1637" s="2">
        <v>43858</v>
      </c>
      <c r="B1637" s="1" t="s">
        <v>2870</v>
      </c>
      <c r="C1637">
        <v>176.370316</v>
      </c>
      <c r="D1637">
        <v>170.738068</v>
      </c>
      <c r="E1637">
        <v>176.370316</v>
      </c>
      <c r="F1637">
        <v>176.370316</v>
      </c>
      <c r="G1637">
        <v>11772875064</v>
      </c>
    </row>
    <row r="1638" spans="1:7" x14ac:dyDescent="0.25">
      <c r="A1638" s="2">
        <v>43859</v>
      </c>
      <c r="B1638" s="1" t="s">
        <v>2871</v>
      </c>
      <c r="C1638">
        <v>178.842972</v>
      </c>
      <c r="D1638">
        <v>175.05033900000001</v>
      </c>
      <c r="E1638">
        <v>175.05033900000001</v>
      </c>
      <c r="F1638">
        <v>175.05033900000001</v>
      </c>
      <c r="G1638">
        <v>10725267311</v>
      </c>
    </row>
    <row r="1639" spans="1:7" x14ac:dyDescent="0.25">
      <c r="A1639" s="2">
        <v>43860</v>
      </c>
      <c r="B1639" s="1" t="s">
        <v>2872</v>
      </c>
      <c r="C1639">
        <v>186.26048299999999</v>
      </c>
      <c r="D1639">
        <v>172.37463399999999</v>
      </c>
      <c r="E1639">
        <v>184.69047499999999</v>
      </c>
      <c r="F1639">
        <v>184.69047499999999</v>
      </c>
      <c r="G1639">
        <v>12604789338</v>
      </c>
    </row>
    <row r="1640" spans="1:7" x14ac:dyDescent="0.25">
      <c r="A1640" s="2">
        <v>43861</v>
      </c>
      <c r="B1640" s="1" t="s">
        <v>2873</v>
      </c>
      <c r="C1640">
        <v>185.40583799999999</v>
      </c>
      <c r="D1640">
        <v>176.29681400000001</v>
      </c>
      <c r="E1640">
        <v>180.16017199999999</v>
      </c>
      <c r="F1640">
        <v>180.16017199999999</v>
      </c>
      <c r="G1640">
        <v>11728616394</v>
      </c>
    </row>
    <row r="1641" spans="1:7" x14ac:dyDescent="0.25">
      <c r="A1641" s="2">
        <v>43862</v>
      </c>
      <c r="B1641" s="1" t="s">
        <v>2874</v>
      </c>
      <c r="C1641">
        <v>183.845551</v>
      </c>
      <c r="D1641">
        <v>179.74517800000001</v>
      </c>
      <c r="E1641">
        <v>183.67394999999999</v>
      </c>
      <c r="F1641">
        <v>183.67394999999999</v>
      </c>
      <c r="G1641">
        <v>11569697182</v>
      </c>
    </row>
    <row r="1642" spans="1:7" x14ac:dyDescent="0.25">
      <c r="A1642" s="2">
        <v>43863</v>
      </c>
      <c r="B1642" s="1" t="s">
        <v>2875</v>
      </c>
      <c r="C1642">
        <v>193.080399</v>
      </c>
      <c r="D1642">
        <v>180.17394999999999</v>
      </c>
      <c r="E1642">
        <v>188.617538</v>
      </c>
      <c r="F1642">
        <v>188.617538</v>
      </c>
      <c r="G1642">
        <v>14054425389</v>
      </c>
    </row>
    <row r="1643" spans="1:7" x14ac:dyDescent="0.25">
      <c r="A1643" s="2">
        <v>43864</v>
      </c>
      <c r="B1643" s="1" t="s">
        <v>2876</v>
      </c>
      <c r="C1643">
        <v>193.43689000000001</v>
      </c>
      <c r="D1643">
        <v>188.01269500000001</v>
      </c>
      <c r="E1643">
        <v>189.86506700000001</v>
      </c>
      <c r="F1643">
        <v>189.86506700000001</v>
      </c>
      <c r="G1643">
        <v>12392875241</v>
      </c>
    </row>
    <row r="1644" spans="1:7" x14ac:dyDescent="0.25">
      <c r="A1644" s="2">
        <v>43865</v>
      </c>
      <c r="B1644" s="1" t="s">
        <v>2877</v>
      </c>
      <c r="C1644">
        <v>191.11149599999999</v>
      </c>
      <c r="D1644">
        <v>185.40362500000001</v>
      </c>
      <c r="E1644">
        <v>189.250595</v>
      </c>
      <c r="F1644">
        <v>189.250595</v>
      </c>
      <c r="G1644">
        <v>11714191695</v>
      </c>
    </row>
    <row r="1645" spans="1:7" x14ac:dyDescent="0.25">
      <c r="A1645" s="2">
        <v>43866</v>
      </c>
      <c r="B1645" s="1" t="s">
        <v>2878</v>
      </c>
      <c r="C1645">
        <v>206.804001</v>
      </c>
      <c r="D1645">
        <v>188.75268600000001</v>
      </c>
      <c r="E1645">
        <v>204.23024000000001</v>
      </c>
      <c r="F1645">
        <v>204.23024000000001</v>
      </c>
      <c r="G1645">
        <v>14865434435</v>
      </c>
    </row>
    <row r="1646" spans="1:7" x14ac:dyDescent="0.25">
      <c r="A1646" s="2">
        <v>43867</v>
      </c>
      <c r="B1646" s="1" t="s">
        <v>2879</v>
      </c>
      <c r="C1646">
        <v>214.59771699999999</v>
      </c>
      <c r="D1646">
        <v>201.904068</v>
      </c>
      <c r="E1646">
        <v>212.33908099999999</v>
      </c>
      <c r="F1646">
        <v>212.33908099999999</v>
      </c>
      <c r="G1646">
        <v>16425589683</v>
      </c>
    </row>
    <row r="1647" spans="1:7" x14ac:dyDescent="0.25">
      <c r="A1647" s="2">
        <v>43868</v>
      </c>
      <c r="B1647" s="1" t="s">
        <v>2880</v>
      </c>
      <c r="C1647">
        <v>223.14093</v>
      </c>
      <c r="D1647">
        <v>212.30419900000001</v>
      </c>
      <c r="E1647">
        <v>222.72605899999999</v>
      </c>
      <c r="F1647">
        <v>222.72605899999999</v>
      </c>
      <c r="G1647">
        <v>16673443564</v>
      </c>
    </row>
    <row r="1648" spans="1:7" x14ac:dyDescent="0.25">
      <c r="A1648" s="2">
        <v>43869</v>
      </c>
      <c r="B1648" s="1" t="s">
        <v>2881</v>
      </c>
      <c r="C1648">
        <v>226.588089</v>
      </c>
      <c r="D1648">
        <v>215.386292</v>
      </c>
      <c r="E1648">
        <v>223.14651499999999</v>
      </c>
      <c r="F1648">
        <v>223.14651499999999</v>
      </c>
      <c r="G1648">
        <v>16741203125</v>
      </c>
    </row>
    <row r="1649" spans="1:7" x14ac:dyDescent="0.25">
      <c r="A1649" s="2">
        <v>43870</v>
      </c>
      <c r="B1649" s="1" t="s">
        <v>2882</v>
      </c>
      <c r="C1649">
        <v>229.86424299999999</v>
      </c>
      <c r="D1649">
        <v>222.98223899999999</v>
      </c>
      <c r="E1649">
        <v>228.57856799999999</v>
      </c>
      <c r="F1649">
        <v>228.57856799999999</v>
      </c>
      <c r="G1649">
        <v>15031356241</v>
      </c>
    </row>
    <row r="1650" spans="1:7" x14ac:dyDescent="0.25">
      <c r="A1650" s="2">
        <v>43871</v>
      </c>
      <c r="B1650" s="1" t="s">
        <v>2883</v>
      </c>
      <c r="C1650">
        <v>229.18461600000001</v>
      </c>
      <c r="D1650">
        <v>218.08004800000001</v>
      </c>
      <c r="E1650">
        <v>223.522705</v>
      </c>
      <c r="F1650">
        <v>223.522705</v>
      </c>
      <c r="G1650">
        <v>16210008511</v>
      </c>
    </row>
    <row r="1651" spans="1:7" x14ac:dyDescent="0.25">
      <c r="A1651" s="2">
        <v>43872</v>
      </c>
      <c r="B1651" s="1" t="s">
        <v>2884</v>
      </c>
      <c r="C1651">
        <v>236.547134</v>
      </c>
      <c r="D1651">
        <v>218.617615</v>
      </c>
      <c r="E1651">
        <v>235.85119599999999</v>
      </c>
      <c r="F1651">
        <v>235.85119599999999</v>
      </c>
      <c r="G1651">
        <v>16964695963</v>
      </c>
    </row>
    <row r="1652" spans="1:7" x14ac:dyDescent="0.25">
      <c r="A1652" s="2">
        <v>43873</v>
      </c>
      <c r="B1652" s="1" t="s">
        <v>2885</v>
      </c>
      <c r="C1652">
        <v>272.39883400000002</v>
      </c>
      <c r="D1652">
        <v>235.89627100000001</v>
      </c>
      <c r="E1652">
        <v>265.40612800000002</v>
      </c>
      <c r="F1652">
        <v>265.40612800000002</v>
      </c>
      <c r="G1652">
        <v>24545049386</v>
      </c>
    </row>
    <row r="1653" spans="1:7" x14ac:dyDescent="0.25">
      <c r="A1653" s="2">
        <v>43874</v>
      </c>
      <c r="B1653" s="1" t="s">
        <v>2886</v>
      </c>
      <c r="C1653">
        <v>273.74105800000001</v>
      </c>
      <c r="D1653">
        <v>258.92251599999997</v>
      </c>
      <c r="E1653">
        <v>268.099243</v>
      </c>
      <c r="F1653">
        <v>268.099243</v>
      </c>
      <c r="G1653">
        <v>25801317504</v>
      </c>
    </row>
    <row r="1654" spans="1:7" x14ac:dyDescent="0.25">
      <c r="A1654" s="2">
        <v>43875</v>
      </c>
      <c r="B1654" s="1" t="s">
        <v>2887</v>
      </c>
      <c r="C1654">
        <v>285.05642699999999</v>
      </c>
      <c r="D1654">
        <v>262.76251200000002</v>
      </c>
      <c r="E1654">
        <v>284.21749899999998</v>
      </c>
      <c r="F1654">
        <v>284.21749899999998</v>
      </c>
      <c r="G1654">
        <v>23558253463</v>
      </c>
    </row>
    <row r="1655" spans="1:7" x14ac:dyDescent="0.25">
      <c r="A1655" s="2">
        <v>43876</v>
      </c>
      <c r="B1655" s="1" t="s">
        <v>2888</v>
      </c>
      <c r="C1655">
        <v>287.12368800000002</v>
      </c>
      <c r="D1655">
        <v>264.27966300000003</v>
      </c>
      <c r="E1655">
        <v>264.72857699999997</v>
      </c>
      <c r="F1655">
        <v>264.72857699999997</v>
      </c>
      <c r="G1655">
        <v>23682452994</v>
      </c>
    </row>
    <row r="1656" spans="1:7" x14ac:dyDescent="0.25">
      <c r="A1656" s="2">
        <v>43877</v>
      </c>
      <c r="B1656" s="1" t="s">
        <v>2889</v>
      </c>
      <c r="C1656">
        <v>272.88244600000002</v>
      </c>
      <c r="D1656">
        <v>242.48440600000001</v>
      </c>
      <c r="E1656">
        <v>259.89471400000002</v>
      </c>
      <c r="F1656">
        <v>259.89471400000002</v>
      </c>
      <c r="G1656">
        <v>25152366643</v>
      </c>
    </row>
    <row r="1657" spans="1:7" x14ac:dyDescent="0.25">
      <c r="A1657" s="2">
        <v>43878</v>
      </c>
      <c r="B1657" s="1" t="s">
        <v>2890</v>
      </c>
      <c r="C1657">
        <v>266.87124599999999</v>
      </c>
      <c r="D1657">
        <v>244.33532700000001</v>
      </c>
      <c r="E1657">
        <v>266.36343399999998</v>
      </c>
      <c r="F1657">
        <v>266.36343399999998</v>
      </c>
      <c r="G1657">
        <v>26024080089</v>
      </c>
    </row>
    <row r="1658" spans="1:7" x14ac:dyDescent="0.25">
      <c r="A1658" s="2">
        <v>43879</v>
      </c>
      <c r="B1658" s="1" t="s">
        <v>2891</v>
      </c>
      <c r="C1658">
        <v>283.19613600000002</v>
      </c>
      <c r="D1658">
        <v>261.46389799999997</v>
      </c>
      <c r="E1658">
        <v>281.94457999999997</v>
      </c>
      <c r="F1658">
        <v>281.94457999999997</v>
      </c>
      <c r="G1658">
        <v>26511477187</v>
      </c>
    </row>
    <row r="1659" spans="1:7" x14ac:dyDescent="0.25">
      <c r="A1659" s="2">
        <v>43880</v>
      </c>
      <c r="B1659" s="1" t="s">
        <v>2892</v>
      </c>
      <c r="C1659">
        <v>283.53793300000001</v>
      </c>
      <c r="D1659">
        <v>259.76397700000001</v>
      </c>
      <c r="E1659">
        <v>259.76397700000001</v>
      </c>
      <c r="F1659">
        <v>259.76397700000001</v>
      </c>
      <c r="G1659">
        <v>22679414413</v>
      </c>
    </row>
    <row r="1660" spans="1:7" x14ac:dyDescent="0.25">
      <c r="A1660" s="2">
        <v>43881</v>
      </c>
      <c r="B1660" s="1" t="s">
        <v>2893</v>
      </c>
      <c r="C1660">
        <v>263.695404</v>
      </c>
      <c r="D1660">
        <v>250.95126300000001</v>
      </c>
      <c r="E1660">
        <v>257.94946299999998</v>
      </c>
      <c r="F1660">
        <v>257.94946299999998</v>
      </c>
      <c r="G1660">
        <v>23229828870</v>
      </c>
    </row>
    <row r="1661" spans="1:7" x14ac:dyDescent="0.25">
      <c r="A1661" s="2">
        <v>43882</v>
      </c>
      <c r="B1661" s="1" t="s">
        <v>2894</v>
      </c>
      <c r="C1661">
        <v>267.00485200000003</v>
      </c>
      <c r="D1661">
        <v>255.689087</v>
      </c>
      <c r="E1661">
        <v>265.600616</v>
      </c>
      <c r="F1661">
        <v>265.600616</v>
      </c>
      <c r="G1661">
        <v>20867593292</v>
      </c>
    </row>
    <row r="1662" spans="1:7" x14ac:dyDescent="0.25">
      <c r="A1662" s="2">
        <v>43883</v>
      </c>
      <c r="B1662" s="1" t="s">
        <v>2895</v>
      </c>
      <c r="C1662">
        <v>266.38720699999999</v>
      </c>
      <c r="D1662">
        <v>258.91314699999998</v>
      </c>
      <c r="E1662">
        <v>262.331726</v>
      </c>
      <c r="F1662">
        <v>262.331726</v>
      </c>
      <c r="G1662">
        <v>16906032862</v>
      </c>
    </row>
    <row r="1663" spans="1:7" x14ac:dyDescent="0.25">
      <c r="A1663" s="2">
        <v>43884</v>
      </c>
      <c r="B1663" s="1" t="s">
        <v>2896</v>
      </c>
      <c r="C1663">
        <v>273.75414999999998</v>
      </c>
      <c r="D1663">
        <v>261.96051</v>
      </c>
      <c r="E1663">
        <v>273.75414999999998</v>
      </c>
      <c r="F1663">
        <v>273.75414999999998</v>
      </c>
      <c r="G1663">
        <v>19585998814</v>
      </c>
    </row>
    <row r="1664" spans="1:7" x14ac:dyDescent="0.25">
      <c r="A1664" s="2">
        <v>43885</v>
      </c>
      <c r="B1664" s="1" t="s">
        <v>2897</v>
      </c>
      <c r="C1664">
        <v>275.53951999999998</v>
      </c>
      <c r="D1664">
        <v>259.62515300000001</v>
      </c>
      <c r="E1664">
        <v>265.216431</v>
      </c>
      <c r="F1664">
        <v>265.216431</v>
      </c>
      <c r="G1664">
        <v>22400845640</v>
      </c>
    </row>
    <row r="1665" spans="1:7" x14ac:dyDescent="0.25">
      <c r="A1665" s="2">
        <v>43886</v>
      </c>
      <c r="B1665" s="1" t="s">
        <v>2898</v>
      </c>
      <c r="C1665">
        <v>265.431488</v>
      </c>
      <c r="D1665">
        <v>246.858994</v>
      </c>
      <c r="E1665">
        <v>247.81759600000001</v>
      </c>
      <c r="F1665">
        <v>247.81759600000001</v>
      </c>
      <c r="G1665">
        <v>21878882134</v>
      </c>
    </row>
    <row r="1666" spans="1:7" x14ac:dyDescent="0.25">
      <c r="A1666" s="2">
        <v>43887</v>
      </c>
      <c r="B1666" s="1" t="s">
        <v>2899</v>
      </c>
      <c r="C1666">
        <v>249.64970400000001</v>
      </c>
      <c r="D1666">
        <v>221.26655600000001</v>
      </c>
      <c r="E1666">
        <v>225.68026699999999</v>
      </c>
      <c r="F1666">
        <v>225.68026699999999</v>
      </c>
      <c r="G1666">
        <v>26235617201</v>
      </c>
    </row>
    <row r="1667" spans="1:7" x14ac:dyDescent="0.25">
      <c r="A1667" s="2">
        <v>43888</v>
      </c>
      <c r="B1667" s="1" t="s">
        <v>2900</v>
      </c>
      <c r="C1667">
        <v>237.228928</v>
      </c>
      <c r="D1667">
        <v>212.66452000000001</v>
      </c>
      <c r="E1667">
        <v>226.753387</v>
      </c>
      <c r="F1667">
        <v>226.753387</v>
      </c>
      <c r="G1667">
        <v>25645522790</v>
      </c>
    </row>
    <row r="1668" spans="1:7" x14ac:dyDescent="0.25">
      <c r="A1668" s="2">
        <v>43889</v>
      </c>
      <c r="B1668" s="1" t="s">
        <v>2901</v>
      </c>
      <c r="C1668">
        <v>234.20893899999999</v>
      </c>
      <c r="D1668">
        <v>216.34620699999999</v>
      </c>
      <c r="E1668">
        <v>226.76049800000001</v>
      </c>
      <c r="F1668">
        <v>226.76049800000001</v>
      </c>
      <c r="G1668">
        <v>22563530559</v>
      </c>
    </row>
    <row r="1669" spans="1:7" x14ac:dyDescent="0.25">
      <c r="A1669" s="2">
        <v>43890</v>
      </c>
      <c r="B1669" s="1" t="s">
        <v>2902</v>
      </c>
      <c r="C1669">
        <v>232.25662199999999</v>
      </c>
      <c r="D1669">
        <v>219.848511</v>
      </c>
      <c r="E1669">
        <v>219.848511</v>
      </c>
      <c r="F1669">
        <v>219.848511</v>
      </c>
      <c r="G1669">
        <v>18181296376</v>
      </c>
    </row>
    <row r="1670" spans="1:7" x14ac:dyDescent="0.25">
      <c r="A1670" s="2">
        <v>43891</v>
      </c>
      <c r="B1670" s="1" t="s">
        <v>2903</v>
      </c>
      <c r="C1670">
        <v>226.677887</v>
      </c>
      <c r="D1670">
        <v>214.13043200000001</v>
      </c>
      <c r="E1670">
        <v>218.970596</v>
      </c>
      <c r="F1670">
        <v>218.970596</v>
      </c>
      <c r="G1670">
        <v>18179807469</v>
      </c>
    </row>
    <row r="1671" spans="1:7" x14ac:dyDescent="0.25">
      <c r="A1671" s="2">
        <v>43892</v>
      </c>
      <c r="B1671" s="1" t="s">
        <v>2904</v>
      </c>
      <c r="C1671">
        <v>232.81158400000001</v>
      </c>
      <c r="D1671">
        <v>217.28428600000001</v>
      </c>
      <c r="E1671">
        <v>230.56977800000001</v>
      </c>
      <c r="F1671">
        <v>230.56977800000001</v>
      </c>
      <c r="G1671">
        <v>20305587789</v>
      </c>
    </row>
    <row r="1672" spans="1:7" x14ac:dyDescent="0.25">
      <c r="A1672" s="2">
        <v>43893</v>
      </c>
      <c r="B1672" s="1" t="s">
        <v>2905</v>
      </c>
      <c r="C1672">
        <v>232.325806</v>
      </c>
      <c r="D1672">
        <v>221.73266599999999</v>
      </c>
      <c r="E1672">
        <v>224.47962999999999</v>
      </c>
      <c r="F1672">
        <v>224.47962999999999</v>
      </c>
      <c r="G1672">
        <v>19853178572</v>
      </c>
    </row>
    <row r="1673" spans="1:7" x14ac:dyDescent="0.25">
      <c r="A1673" s="2">
        <v>43894</v>
      </c>
      <c r="B1673" s="1" t="s">
        <v>2906</v>
      </c>
      <c r="C1673">
        <v>228.04042100000001</v>
      </c>
      <c r="D1673">
        <v>222.08888200000001</v>
      </c>
      <c r="E1673">
        <v>224.51797500000001</v>
      </c>
      <c r="F1673">
        <v>224.51797500000001</v>
      </c>
      <c r="G1673">
        <v>16567075208</v>
      </c>
    </row>
    <row r="1674" spans="1:7" x14ac:dyDescent="0.25">
      <c r="A1674" s="2">
        <v>43895</v>
      </c>
      <c r="B1674" s="1" t="s">
        <v>2907</v>
      </c>
      <c r="C1674">
        <v>234.36445599999999</v>
      </c>
      <c r="D1674">
        <v>224.64189099999999</v>
      </c>
      <c r="E1674">
        <v>229.26818800000001</v>
      </c>
      <c r="F1674">
        <v>229.26818800000001</v>
      </c>
      <c r="G1674">
        <v>18201291785</v>
      </c>
    </row>
    <row r="1675" spans="1:7" x14ac:dyDescent="0.25">
      <c r="A1675" s="2">
        <v>43896</v>
      </c>
      <c r="B1675" s="1" t="s">
        <v>2908</v>
      </c>
      <c r="C1675">
        <v>243.55497700000001</v>
      </c>
      <c r="D1675">
        <v>228.74357599999999</v>
      </c>
      <c r="E1675">
        <v>243.52529899999999</v>
      </c>
      <c r="F1675">
        <v>243.52529899999999</v>
      </c>
      <c r="G1675">
        <v>19374772256</v>
      </c>
    </row>
    <row r="1676" spans="1:7" x14ac:dyDescent="0.25">
      <c r="A1676" s="2">
        <v>43897</v>
      </c>
      <c r="B1676" s="1" t="s">
        <v>2909</v>
      </c>
      <c r="C1676">
        <v>249.97848500000001</v>
      </c>
      <c r="D1676">
        <v>237.55128500000001</v>
      </c>
      <c r="E1676">
        <v>237.85308800000001</v>
      </c>
      <c r="F1676">
        <v>237.85308800000001</v>
      </c>
      <c r="G1676">
        <v>19431652027</v>
      </c>
    </row>
    <row r="1677" spans="1:7" x14ac:dyDescent="0.25">
      <c r="A1677" s="2">
        <v>43898</v>
      </c>
      <c r="B1677" s="1" t="s">
        <v>2910</v>
      </c>
      <c r="C1677">
        <v>237.78068500000001</v>
      </c>
      <c r="D1677">
        <v>200.602982</v>
      </c>
      <c r="E1677">
        <v>200.68905599999999</v>
      </c>
      <c r="F1677">
        <v>200.68905599999999</v>
      </c>
      <c r="G1677">
        <v>21381823651</v>
      </c>
    </row>
    <row r="1678" spans="1:7" x14ac:dyDescent="0.25">
      <c r="A1678" s="2">
        <v>43899</v>
      </c>
      <c r="B1678" s="1" t="s">
        <v>2911</v>
      </c>
      <c r="C1678">
        <v>207.451401</v>
      </c>
      <c r="D1678">
        <v>192.26989699999999</v>
      </c>
      <c r="E1678">
        <v>201.98632799999999</v>
      </c>
      <c r="F1678">
        <v>201.98632799999999</v>
      </c>
      <c r="G1678">
        <v>23645428606</v>
      </c>
    </row>
    <row r="1679" spans="1:7" x14ac:dyDescent="0.25">
      <c r="A1679" s="2">
        <v>43900</v>
      </c>
      <c r="B1679" s="1" t="s">
        <v>2912</v>
      </c>
      <c r="C1679">
        <v>205.714249</v>
      </c>
      <c r="D1679">
        <v>198.06449900000001</v>
      </c>
      <c r="E1679">
        <v>200.76724200000001</v>
      </c>
      <c r="F1679">
        <v>200.76724200000001</v>
      </c>
      <c r="G1679">
        <v>18344930072</v>
      </c>
    </row>
    <row r="1680" spans="1:7" x14ac:dyDescent="0.25">
      <c r="A1680" s="2">
        <v>43901</v>
      </c>
      <c r="B1680" s="1" t="s">
        <v>2913</v>
      </c>
      <c r="C1680">
        <v>202.95429999999999</v>
      </c>
      <c r="D1680">
        <v>184.36215200000001</v>
      </c>
      <c r="E1680">
        <v>194.86852999999999</v>
      </c>
      <c r="F1680">
        <v>194.86852999999999</v>
      </c>
      <c r="G1680">
        <v>16984790291</v>
      </c>
    </row>
    <row r="1681" spans="1:7" x14ac:dyDescent="0.25">
      <c r="A1681" s="2">
        <v>43902</v>
      </c>
      <c r="B1681" s="1" t="s">
        <v>2914</v>
      </c>
      <c r="C1681">
        <v>195.14793399999999</v>
      </c>
      <c r="D1681">
        <v>111.21070899999999</v>
      </c>
      <c r="E1681">
        <v>112.347122</v>
      </c>
      <c r="F1681">
        <v>112.347122</v>
      </c>
      <c r="G1681">
        <v>22134741655</v>
      </c>
    </row>
    <row r="1682" spans="1:7" x14ac:dyDescent="0.25">
      <c r="A1682" s="2">
        <v>43903</v>
      </c>
      <c r="B1682" s="1" t="s">
        <v>2915</v>
      </c>
      <c r="C1682">
        <v>137.42953499999999</v>
      </c>
      <c r="D1682">
        <v>95.184303</v>
      </c>
      <c r="E1682">
        <v>133.20181299999999</v>
      </c>
      <c r="F1682">
        <v>133.20181299999999</v>
      </c>
      <c r="G1682">
        <v>27864623061</v>
      </c>
    </row>
    <row r="1683" spans="1:7" x14ac:dyDescent="0.25">
      <c r="A1683" s="2">
        <v>43904</v>
      </c>
      <c r="B1683" s="1" t="s">
        <v>2916</v>
      </c>
      <c r="C1683">
        <v>134.484375</v>
      </c>
      <c r="D1683">
        <v>122.414474</v>
      </c>
      <c r="E1683">
        <v>123.306023</v>
      </c>
      <c r="F1683">
        <v>123.306023</v>
      </c>
      <c r="G1683">
        <v>12740784545</v>
      </c>
    </row>
    <row r="1684" spans="1:7" x14ac:dyDescent="0.25">
      <c r="A1684" s="2">
        <v>43905</v>
      </c>
      <c r="B1684" s="1" t="s">
        <v>2917</v>
      </c>
      <c r="C1684">
        <v>132.242142</v>
      </c>
      <c r="D1684">
        <v>121.85365299999999</v>
      </c>
      <c r="E1684">
        <v>125.214302</v>
      </c>
      <c r="F1684">
        <v>125.214302</v>
      </c>
      <c r="G1684">
        <v>12719251813</v>
      </c>
    </row>
    <row r="1685" spans="1:7" x14ac:dyDescent="0.25">
      <c r="A1685" s="2">
        <v>43906</v>
      </c>
      <c r="B1685" s="1" t="s">
        <v>2918</v>
      </c>
      <c r="C1685">
        <v>124.996117</v>
      </c>
      <c r="D1685">
        <v>105.17144</v>
      </c>
      <c r="E1685">
        <v>110.605873</v>
      </c>
      <c r="F1685">
        <v>110.605873</v>
      </c>
      <c r="G1685">
        <v>15984904590</v>
      </c>
    </row>
    <row r="1686" spans="1:7" x14ac:dyDescent="0.25">
      <c r="A1686" s="2">
        <v>43907</v>
      </c>
      <c r="B1686" s="1" t="s">
        <v>2919</v>
      </c>
      <c r="C1686">
        <v>118.988281</v>
      </c>
      <c r="D1686">
        <v>110.406784</v>
      </c>
      <c r="E1686">
        <v>113.94274900000001</v>
      </c>
      <c r="F1686">
        <v>113.94274900000001</v>
      </c>
      <c r="G1686">
        <v>12087490572</v>
      </c>
    </row>
    <row r="1687" spans="1:7" x14ac:dyDescent="0.25">
      <c r="A1687" s="2">
        <v>43908</v>
      </c>
      <c r="B1687" s="1" t="s">
        <v>2920</v>
      </c>
      <c r="C1687">
        <v>116.02162199999999</v>
      </c>
      <c r="D1687">
        <v>111.743111</v>
      </c>
      <c r="E1687">
        <v>114.84227</v>
      </c>
      <c r="F1687">
        <v>114.84227</v>
      </c>
      <c r="G1687">
        <v>11617854009</v>
      </c>
    </row>
    <row r="1688" spans="1:7" x14ac:dyDescent="0.25">
      <c r="A1688" s="2">
        <v>43909</v>
      </c>
      <c r="B1688" s="1" t="s">
        <v>2921</v>
      </c>
      <c r="C1688">
        <v>140.527725</v>
      </c>
      <c r="D1688">
        <v>114.73286400000001</v>
      </c>
      <c r="E1688">
        <v>136.59385700000001</v>
      </c>
      <c r="F1688">
        <v>136.59385700000001</v>
      </c>
      <c r="G1688">
        <v>16396753275</v>
      </c>
    </row>
    <row r="1689" spans="1:7" x14ac:dyDescent="0.25">
      <c r="A1689" s="2">
        <v>43910</v>
      </c>
      <c r="B1689" s="1" t="s">
        <v>2922</v>
      </c>
      <c r="C1689">
        <v>150.85380599999999</v>
      </c>
      <c r="D1689">
        <v>122.605659</v>
      </c>
      <c r="E1689">
        <v>132.737167</v>
      </c>
      <c r="F1689">
        <v>132.737167</v>
      </c>
      <c r="G1689">
        <v>18960388062</v>
      </c>
    </row>
    <row r="1690" spans="1:7" x14ac:dyDescent="0.25">
      <c r="A1690" s="2">
        <v>43911</v>
      </c>
      <c r="B1690" s="1" t="s">
        <v>2923</v>
      </c>
      <c r="C1690">
        <v>135.97241199999999</v>
      </c>
      <c r="D1690">
        <v>127.163757</v>
      </c>
      <c r="E1690">
        <v>132.81871000000001</v>
      </c>
      <c r="F1690">
        <v>132.81871000000001</v>
      </c>
      <c r="G1690">
        <v>13684083308</v>
      </c>
    </row>
    <row r="1691" spans="1:7" x14ac:dyDescent="0.25">
      <c r="A1691" s="2">
        <v>43912</v>
      </c>
      <c r="B1691" s="1" t="s">
        <v>2924</v>
      </c>
      <c r="C1691">
        <v>136.15164200000001</v>
      </c>
      <c r="D1691">
        <v>122.90933200000001</v>
      </c>
      <c r="E1691">
        <v>123.321152</v>
      </c>
      <c r="F1691">
        <v>123.321152</v>
      </c>
      <c r="G1691">
        <v>12497707224</v>
      </c>
    </row>
    <row r="1692" spans="1:7" x14ac:dyDescent="0.25">
      <c r="A1692" s="2">
        <v>43913</v>
      </c>
      <c r="B1692" s="1" t="s">
        <v>2925</v>
      </c>
      <c r="C1692">
        <v>134.91160600000001</v>
      </c>
      <c r="D1692">
        <v>121.86788199999999</v>
      </c>
      <c r="E1692">
        <v>134.91160600000001</v>
      </c>
      <c r="F1692">
        <v>134.91160600000001</v>
      </c>
      <c r="G1692">
        <v>14149877968</v>
      </c>
    </row>
    <row r="1693" spans="1:7" x14ac:dyDescent="0.25">
      <c r="A1693" s="2">
        <v>43914</v>
      </c>
      <c r="B1693" s="1" t="s">
        <v>2926</v>
      </c>
      <c r="C1693">
        <v>141.948532</v>
      </c>
      <c r="D1693">
        <v>133.16877700000001</v>
      </c>
      <c r="E1693">
        <v>138.76144400000001</v>
      </c>
      <c r="F1693">
        <v>138.76144400000001</v>
      </c>
      <c r="G1693">
        <v>14609068673</v>
      </c>
    </row>
    <row r="1694" spans="1:7" x14ac:dyDescent="0.25">
      <c r="A1694" s="2">
        <v>43915</v>
      </c>
      <c r="B1694" s="1" t="s">
        <v>2927</v>
      </c>
      <c r="C1694">
        <v>141.40379300000001</v>
      </c>
      <c r="D1694">
        <v>134.30422999999999</v>
      </c>
      <c r="E1694">
        <v>136.19589199999999</v>
      </c>
      <c r="F1694">
        <v>136.19589199999999</v>
      </c>
      <c r="G1694">
        <v>13433092920</v>
      </c>
    </row>
    <row r="1695" spans="1:7" x14ac:dyDescent="0.25">
      <c r="A1695" s="2">
        <v>43916</v>
      </c>
      <c r="B1695" s="1" t="s">
        <v>2928</v>
      </c>
      <c r="C1695">
        <v>138.830566</v>
      </c>
      <c r="D1695">
        <v>134.886032</v>
      </c>
      <c r="E1695">
        <v>138.361557</v>
      </c>
      <c r="F1695">
        <v>138.361557</v>
      </c>
      <c r="G1695">
        <v>11367261176</v>
      </c>
    </row>
    <row r="1696" spans="1:7" x14ac:dyDescent="0.25">
      <c r="A1696" s="2">
        <v>43917</v>
      </c>
      <c r="B1696" s="1" t="s">
        <v>2929</v>
      </c>
      <c r="C1696">
        <v>139.90269499999999</v>
      </c>
      <c r="D1696">
        <v>133.93794299999999</v>
      </c>
      <c r="E1696">
        <v>133.93794299999999</v>
      </c>
      <c r="F1696">
        <v>133.93794299999999</v>
      </c>
      <c r="G1696">
        <v>11396286629</v>
      </c>
    </row>
    <row r="1697" spans="1:7" x14ac:dyDescent="0.25">
      <c r="A1697" s="2">
        <v>43918</v>
      </c>
      <c r="B1697" s="1" t="s">
        <v>2930</v>
      </c>
      <c r="C1697">
        <v>134.03274500000001</v>
      </c>
      <c r="D1697">
        <v>126.962189</v>
      </c>
      <c r="E1697">
        <v>130.98649599999999</v>
      </c>
      <c r="F1697">
        <v>130.98649599999999</v>
      </c>
      <c r="G1697">
        <v>12162403960</v>
      </c>
    </row>
    <row r="1698" spans="1:7" x14ac:dyDescent="0.25">
      <c r="A1698" s="2">
        <v>43919</v>
      </c>
      <c r="B1698" s="1" t="s">
        <v>2931</v>
      </c>
      <c r="C1698">
        <v>131.17408800000001</v>
      </c>
      <c r="D1698">
        <v>125.45005</v>
      </c>
      <c r="E1698">
        <v>125.583733</v>
      </c>
      <c r="F1698">
        <v>125.583733</v>
      </c>
      <c r="G1698">
        <v>9938133669</v>
      </c>
    </row>
    <row r="1699" spans="1:7" x14ac:dyDescent="0.25">
      <c r="A1699" s="2">
        <v>43920</v>
      </c>
      <c r="B1699" s="1" t="s">
        <v>2932</v>
      </c>
      <c r="C1699">
        <v>133.91146900000001</v>
      </c>
      <c r="D1699">
        <v>125.28968</v>
      </c>
      <c r="E1699">
        <v>132.90454099999999</v>
      </c>
      <c r="F1699">
        <v>132.90454099999999</v>
      </c>
      <c r="G1699">
        <v>11841123306</v>
      </c>
    </row>
    <row r="1700" spans="1:7" x14ac:dyDescent="0.25">
      <c r="A1700" s="2">
        <v>43921</v>
      </c>
      <c r="B1700" s="1" t="s">
        <v>2933</v>
      </c>
      <c r="C1700">
        <v>134.27413899999999</v>
      </c>
      <c r="D1700">
        <v>131.65289300000001</v>
      </c>
      <c r="E1700">
        <v>133.59356700000001</v>
      </c>
      <c r="F1700">
        <v>133.59356700000001</v>
      </c>
      <c r="G1700">
        <v>11065246317</v>
      </c>
    </row>
    <row r="1701" spans="1:7" x14ac:dyDescent="0.25">
      <c r="A1701" s="2">
        <v>43922</v>
      </c>
      <c r="B1701" s="1" t="s">
        <v>2934</v>
      </c>
      <c r="C1701">
        <v>135.63455200000001</v>
      </c>
      <c r="D1701">
        <v>129.730942</v>
      </c>
      <c r="E1701">
        <v>135.63455200000001</v>
      </c>
      <c r="F1701">
        <v>135.63455200000001</v>
      </c>
      <c r="G1701">
        <v>12456564435</v>
      </c>
    </row>
    <row r="1702" spans="1:7" x14ac:dyDescent="0.25">
      <c r="A1702" s="2">
        <v>43923</v>
      </c>
      <c r="B1702" s="1" t="s">
        <v>2935</v>
      </c>
      <c r="C1702">
        <v>146.787094</v>
      </c>
      <c r="D1702">
        <v>135.732178</v>
      </c>
      <c r="E1702">
        <v>142.029144</v>
      </c>
      <c r="F1702">
        <v>142.029144</v>
      </c>
      <c r="G1702">
        <v>15322861686</v>
      </c>
    </row>
    <row r="1703" spans="1:7" x14ac:dyDescent="0.25">
      <c r="A1703" s="2">
        <v>43924</v>
      </c>
      <c r="B1703" s="1" t="s">
        <v>2936</v>
      </c>
      <c r="C1703">
        <v>146.89987199999999</v>
      </c>
      <c r="D1703">
        <v>139.61938499999999</v>
      </c>
      <c r="E1703">
        <v>142.091309</v>
      </c>
      <c r="F1703">
        <v>142.091309</v>
      </c>
      <c r="G1703">
        <v>13184603402</v>
      </c>
    </row>
    <row r="1704" spans="1:7" x14ac:dyDescent="0.25">
      <c r="A1704" s="2">
        <v>43925</v>
      </c>
      <c r="B1704" s="1" t="s">
        <v>2937</v>
      </c>
      <c r="C1704">
        <v>145.37730400000001</v>
      </c>
      <c r="D1704">
        <v>140.121826</v>
      </c>
      <c r="E1704">
        <v>145.219391</v>
      </c>
      <c r="F1704">
        <v>145.219391</v>
      </c>
      <c r="G1704">
        <v>11946658257</v>
      </c>
    </row>
    <row r="1705" spans="1:7" x14ac:dyDescent="0.25">
      <c r="A1705" s="2">
        <v>43926</v>
      </c>
      <c r="B1705" s="1" t="s">
        <v>2938</v>
      </c>
      <c r="C1705">
        <v>146.128525</v>
      </c>
      <c r="D1705">
        <v>142.102081</v>
      </c>
      <c r="E1705">
        <v>143.54664600000001</v>
      </c>
      <c r="F1705">
        <v>143.54664600000001</v>
      </c>
      <c r="G1705">
        <v>11280993591</v>
      </c>
    </row>
    <row r="1706" spans="1:7" x14ac:dyDescent="0.25">
      <c r="A1706" s="2">
        <v>43927</v>
      </c>
      <c r="B1706" s="1" t="s">
        <v>2939</v>
      </c>
      <c r="C1706">
        <v>169.27264400000001</v>
      </c>
      <c r="D1706">
        <v>143.544601</v>
      </c>
      <c r="E1706">
        <v>169.13587999999999</v>
      </c>
      <c r="F1706">
        <v>169.13587999999999</v>
      </c>
      <c r="G1706">
        <v>21636382525</v>
      </c>
    </row>
    <row r="1707" spans="1:7" x14ac:dyDescent="0.25">
      <c r="A1707" s="2">
        <v>43928</v>
      </c>
      <c r="B1707" s="1" t="s">
        <v>2940</v>
      </c>
      <c r="C1707">
        <v>175.20413199999999</v>
      </c>
      <c r="D1707">
        <v>164.20332300000001</v>
      </c>
      <c r="E1707">
        <v>165.101944</v>
      </c>
      <c r="F1707">
        <v>165.101944</v>
      </c>
      <c r="G1707">
        <v>21659346091</v>
      </c>
    </row>
    <row r="1708" spans="1:7" x14ac:dyDescent="0.25">
      <c r="A1708" s="2">
        <v>43929</v>
      </c>
      <c r="B1708" s="1" t="s">
        <v>2941</v>
      </c>
      <c r="C1708">
        <v>173.21026599999999</v>
      </c>
      <c r="D1708">
        <v>164.49319499999999</v>
      </c>
      <c r="E1708">
        <v>172.641739</v>
      </c>
      <c r="F1708">
        <v>172.641739</v>
      </c>
      <c r="G1708">
        <v>17063110836</v>
      </c>
    </row>
    <row r="1709" spans="1:7" x14ac:dyDescent="0.25">
      <c r="A1709" s="2">
        <v>43930</v>
      </c>
      <c r="B1709" s="1" t="s">
        <v>2942</v>
      </c>
      <c r="C1709">
        <v>172.89778100000001</v>
      </c>
      <c r="D1709">
        <v>167.987122</v>
      </c>
      <c r="E1709">
        <v>170.80714399999999</v>
      </c>
      <c r="F1709">
        <v>170.80714399999999</v>
      </c>
      <c r="G1709">
        <v>14901696210</v>
      </c>
    </row>
    <row r="1710" spans="1:7" x14ac:dyDescent="0.25">
      <c r="A1710" s="2">
        <v>43931</v>
      </c>
      <c r="B1710" s="1" t="s">
        <v>2943</v>
      </c>
      <c r="C1710">
        <v>170.94976800000001</v>
      </c>
      <c r="D1710">
        <v>154.91447400000001</v>
      </c>
      <c r="E1710">
        <v>158.41244499999999</v>
      </c>
      <c r="F1710">
        <v>158.41244499999999</v>
      </c>
      <c r="G1710">
        <v>17980944616</v>
      </c>
    </row>
    <row r="1711" spans="1:7" x14ac:dyDescent="0.25">
      <c r="A1711" s="2">
        <v>43932</v>
      </c>
      <c r="B1711" s="1" t="s">
        <v>2944</v>
      </c>
      <c r="C1711">
        <v>161.16757200000001</v>
      </c>
      <c r="D1711">
        <v>155.29834</v>
      </c>
      <c r="E1711">
        <v>158.21601899999999</v>
      </c>
      <c r="F1711">
        <v>158.21601899999999</v>
      </c>
      <c r="G1711">
        <v>13555089447</v>
      </c>
    </row>
    <row r="1712" spans="1:7" x14ac:dyDescent="0.25">
      <c r="A1712" s="2">
        <v>43933</v>
      </c>
      <c r="B1712" s="1" t="s">
        <v>2945</v>
      </c>
      <c r="C1712">
        <v>164.516953</v>
      </c>
      <c r="D1712">
        <v>156.32051100000001</v>
      </c>
      <c r="E1712">
        <v>161.142426</v>
      </c>
      <c r="F1712">
        <v>161.142426</v>
      </c>
      <c r="G1712">
        <v>15123721386</v>
      </c>
    </row>
    <row r="1713" spans="1:7" x14ac:dyDescent="0.25">
      <c r="A1713" s="2">
        <v>43934</v>
      </c>
      <c r="B1713" s="1" t="s">
        <v>2946</v>
      </c>
      <c r="C1713">
        <v>160.749695</v>
      </c>
      <c r="D1713">
        <v>151.614487</v>
      </c>
      <c r="E1713">
        <v>156.27955600000001</v>
      </c>
      <c r="F1713">
        <v>156.27955600000001</v>
      </c>
      <c r="G1713">
        <v>16465282133</v>
      </c>
    </row>
    <row r="1714" spans="1:7" x14ac:dyDescent="0.25">
      <c r="A1714" s="2">
        <v>43935</v>
      </c>
      <c r="B1714" s="1" t="s">
        <v>2947</v>
      </c>
      <c r="C1714">
        <v>160.944275</v>
      </c>
      <c r="D1714">
        <v>155.865936</v>
      </c>
      <c r="E1714">
        <v>157.59639000000001</v>
      </c>
      <c r="F1714">
        <v>157.59639000000001</v>
      </c>
      <c r="G1714">
        <v>14723156630</v>
      </c>
    </row>
    <row r="1715" spans="1:7" x14ac:dyDescent="0.25">
      <c r="A1715" s="2">
        <v>43936</v>
      </c>
      <c r="B1715" s="1" t="s">
        <v>2948</v>
      </c>
      <c r="C1715">
        <v>160.71112099999999</v>
      </c>
      <c r="D1715">
        <v>152.802841</v>
      </c>
      <c r="E1715">
        <v>153.28689600000001</v>
      </c>
      <c r="F1715">
        <v>153.28689600000001</v>
      </c>
      <c r="G1715">
        <v>14171753737</v>
      </c>
    </row>
    <row r="1716" spans="1:7" x14ac:dyDescent="0.25">
      <c r="A1716" s="2">
        <v>43937</v>
      </c>
      <c r="B1716" s="1" t="s">
        <v>2949</v>
      </c>
      <c r="C1716">
        <v>173.15727200000001</v>
      </c>
      <c r="D1716">
        <v>150.359421</v>
      </c>
      <c r="E1716">
        <v>172.15737899999999</v>
      </c>
      <c r="F1716">
        <v>172.15737899999999</v>
      </c>
      <c r="G1716">
        <v>22910469236</v>
      </c>
    </row>
    <row r="1717" spans="1:7" x14ac:dyDescent="0.25">
      <c r="A1717" s="2">
        <v>43938</v>
      </c>
      <c r="B1717" s="1" t="s">
        <v>2950</v>
      </c>
    </row>
    <row r="1718" spans="1:7" x14ac:dyDescent="0.25">
      <c r="A1718" s="2">
        <v>43939</v>
      </c>
      <c r="B1718" s="1" t="s">
        <v>2951</v>
      </c>
      <c r="C1718">
        <v>187.94047499999999</v>
      </c>
      <c r="D1718">
        <v>171.61807300000001</v>
      </c>
      <c r="E1718">
        <v>186.91400100000001</v>
      </c>
      <c r="F1718">
        <v>186.91400100000001</v>
      </c>
      <c r="G1718">
        <v>20160323443</v>
      </c>
    </row>
    <row r="1719" spans="1:7" x14ac:dyDescent="0.25">
      <c r="A1719" s="2">
        <v>43940</v>
      </c>
      <c r="B1719" s="1" t="s">
        <v>2952</v>
      </c>
      <c r="C1719">
        <v>188.09892300000001</v>
      </c>
      <c r="D1719">
        <v>180.12081900000001</v>
      </c>
      <c r="E1719">
        <v>181.61496</v>
      </c>
      <c r="F1719">
        <v>181.61496</v>
      </c>
      <c r="G1719">
        <v>19146038381</v>
      </c>
    </row>
    <row r="1720" spans="1:7" x14ac:dyDescent="0.25">
      <c r="A1720" s="2">
        <v>43941</v>
      </c>
      <c r="B1720" s="1" t="s">
        <v>2953</v>
      </c>
      <c r="C1720">
        <v>186.08354199999999</v>
      </c>
      <c r="D1720">
        <v>170.32127399999999</v>
      </c>
      <c r="E1720">
        <v>172.29716500000001</v>
      </c>
      <c r="F1720">
        <v>172.29716500000001</v>
      </c>
      <c r="G1720">
        <v>21266681335</v>
      </c>
    </row>
    <row r="1721" spans="1:7" x14ac:dyDescent="0.25">
      <c r="A1721" s="2">
        <v>43942</v>
      </c>
      <c r="B1721" s="1" t="s">
        <v>2954</v>
      </c>
      <c r="C1721">
        <v>175.17846700000001</v>
      </c>
      <c r="D1721">
        <v>170.552841</v>
      </c>
      <c r="E1721">
        <v>172.73770099999999</v>
      </c>
      <c r="F1721">
        <v>172.73770099999999</v>
      </c>
      <c r="G1721">
        <v>16458767984</v>
      </c>
    </row>
    <row r="1722" spans="1:7" x14ac:dyDescent="0.25">
      <c r="A1722" s="2">
        <v>43943</v>
      </c>
      <c r="B1722" s="1" t="s">
        <v>2955</v>
      </c>
      <c r="C1722">
        <v>183.75100699999999</v>
      </c>
      <c r="D1722">
        <v>171.82659899999999</v>
      </c>
      <c r="E1722">
        <v>182.59957900000001</v>
      </c>
      <c r="F1722">
        <v>182.59957900000001</v>
      </c>
      <c r="G1722">
        <v>17994666395</v>
      </c>
    </row>
    <row r="1723" spans="1:7" x14ac:dyDescent="0.25">
      <c r="A1723" s="2">
        <v>43944</v>
      </c>
      <c r="B1723" s="1" t="s">
        <v>2956</v>
      </c>
      <c r="C1723">
        <v>189.08886699999999</v>
      </c>
      <c r="D1723">
        <v>180.34065200000001</v>
      </c>
      <c r="E1723">
        <v>185.028671</v>
      </c>
      <c r="F1723">
        <v>185.028671</v>
      </c>
      <c r="G1723">
        <v>21275740032</v>
      </c>
    </row>
    <row r="1724" spans="1:7" x14ac:dyDescent="0.25">
      <c r="A1724" s="2">
        <v>43945</v>
      </c>
      <c r="B1724" s="1" t="s">
        <v>2957</v>
      </c>
      <c r="C1724">
        <v>190.21038799999999</v>
      </c>
      <c r="D1724">
        <v>185.22210699999999</v>
      </c>
      <c r="E1724">
        <v>189.23693800000001</v>
      </c>
      <c r="F1724">
        <v>189.23693800000001</v>
      </c>
      <c r="G1724">
        <v>16788555028</v>
      </c>
    </row>
    <row r="1725" spans="1:7" x14ac:dyDescent="0.25">
      <c r="A1725" s="2">
        <v>43946</v>
      </c>
      <c r="B1725" s="1" t="s">
        <v>2958</v>
      </c>
      <c r="C1725">
        <v>196.792374</v>
      </c>
      <c r="D1725">
        <v>188.45953399999999</v>
      </c>
      <c r="E1725">
        <v>195.51530500000001</v>
      </c>
      <c r="F1725">
        <v>195.51530500000001</v>
      </c>
      <c r="G1725">
        <v>18260969748</v>
      </c>
    </row>
    <row r="1726" spans="1:7" x14ac:dyDescent="0.25">
      <c r="A1726" s="2">
        <v>43947</v>
      </c>
      <c r="B1726" s="1" t="s">
        <v>2959</v>
      </c>
      <c r="C1726">
        <v>199.34497099999999</v>
      </c>
      <c r="D1726">
        <v>194.768066</v>
      </c>
      <c r="E1726">
        <v>197.31753499999999</v>
      </c>
      <c r="F1726">
        <v>197.31753499999999</v>
      </c>
      <c r="G1726">
        <v>18335367012</v>
      </c>
    </row>
    <row r="1727" spans="1:7" x14ac:dyDescent="0.25">
      <c r="A1727" s="2">
        <v>43948</v>
      </c>
      <c r="B1727" s="1" t="s">
        <v>2960</v>
      </c>
      <c r="C1727">
        <v>199.552795</v>
      </c>
      <c r="D1727">
        <v>193.45416299999999</v>
      </c>
      <c r="E1727">
        <v>197.224716</v>
      </c>
      <c r="F1727">
        <v>197.224716</v>
      </c>
      <c r="G1727">
        <v>18670194595</v>
      </c>
    </row>
    <row r="1728" spans="1:7" x14ac:dyDescent="0.25">
      <c r="A1728" s="2">
        <v>43949</v>
      </c>
      <c r="B1728" s="1" t="s">
        <v>2961</v>
      </c>
      <c r="C1728">
        <v>198.78654499999999</v>
      </c>
      <c r="D1728">
        <v>194.84942599999999</v>
      </c>
      <c r="E1728">
        <v>198.41539</v>
      </c>
      <c r="F1728">
        <v>198.41539</v>
      </c>
      <c r="G1728">
        <v>18217507467</v>
      </c>
    </row>
    <row r="1729" spans="1:7" x14ac:dyDescent="0.25">
      <c r="A1729" s="2">
        <v>43950</v>
      </c>
      <c r="B1729" s="1" t="s">
        <v>2962</v>
      </c>
      <c r="C1729">
        <v>218.45463599999999</v>
      </c>
      <c r="D1729">
        <v>198.12451200000001</v>
      </c>
      <c r="E1729">
        <v>216.968231</v>
      </c>
      <c r="F1729">
        <v>216.968231</v>
      </c>
      <c r="G1729">
        <v>26397548759</v>
      </c>
    </row>
    <row r="1730" spans="1:7" x14ac:dyDescent="0.25">
      <c r="A1730" s="2">
        <v>43951</v>
      </c>
      <c r="B1730" s="1" t="s">
        <v>2963</v>
      </c>
      <c r="C1730">
        <v>227.52969400000001</v>
      </c>
      <c r="D1730">
        <v>206.43691999999999</v>
      </c>
      <c r="E1730">
        <v>207.60205099999999</v>
      </c>
      <c r="F1730">
        <v>207.60205099999999</v>
      </c>
      <c r="G1730">
        <v>28089191904</v>
      </c>
    </row>
    <row r="1731" spans="1:7" x14ac:dyDescent="0.25">
      <c r="A1731" s="2">
        <v>43952</v>
      </c>
      <c r="B1731" s="1" t="s">
        <v>2964</v>
      </c>
      <c r="C1731">
        <v>217.62802099999999</v>
      </c>
      <c r="D1731">
        <v>207.78088399999999</v>
      </c>
      <c r="E1731">
        <v>214.21910099999999</v>
      </c>
      <c r="F1731">
        <v>214.21910099999999</v>
      </c>
      <c r="G1731">
        <v>20816320834</v>
      </c>
    </row>
    <row r="1732" spans="1:7" x14ac:dyDescent="0.25">
      <c r="A1732" s="2">
        <v>43953</v>
      </c>
      <c r="B1732" s="1" t="s">
        <v>2965</v>
      </c>
      <c r="C1732">
        <v>215.847534</v>
      </c>
      <c r="D1732">
        <v>212.87867700000001</v>
      </c>
      <c r="E1732">
        <v>215.325378</v>
      </c>
      <c r="F1732">
        <v>215.325378</v>
      </c>
      <c r="G1732">
        <v>18260876092</v>
      </c>
    </row>
    <row r="1733" spans="1:7" x14ac:dyDescent="0.25">
      <c r="A1733" s="2">
        <v>43954</v>
      </c>
      <c r="B1733" s="1" t="s">
        <v>2966</v>
      </c>
      <c r="C1733">
        <v>219.27087399999999</v>
      </c>
      <c r="D1733">
        <v>208.69236799999999</v>
      </c>
      <c r="E1733">
        <v>210.93315100000001</v>
      </c>
      <c r="F1733">
        <v>210.93315100000001</v>
      </c>
      <c r="G1733">
        <v>20469034664</v>
      </c>
    </row>
    <row r="1734" spans="1:7" x14ac:dyDescent="0.25">
      <c r="A1734" s="2">
        <v>43955</v>
      </c>
      <c r="B1734" s="1" t="s">
        <v>2967</v>
      </c>
      <c r="C1734">
        <v>211.828384</v>
      </c>
      <c r="D1734">
        <v>199.047729</v>
      </c>
      <c r="E1734">
        <v>208.17401100000001</v>
      </c>
      <c r="F1734">
        <v>208.17401100000001</v>
      </c>
      <c r="G1734">
        <v>22602446422</v>
      </c>
    </row>
    <row r="1735" spans="1:7" x14ac:dyDescent="0.25">
      <c r="A1735" s="2">
        <v>43956</v>
      </c>
      <c r="B1735" s="1" t="s">
        <v>2968</v>
      </c>
      <c r="C1735">
        <v>211.77862500000001</v>
      </c>
      <c r="D1735">
        <v>204.031128</v>
      </c>
      <c r="E1735">
        <v>206.77439899999999</v>
      </c>
      <c r="F1735">
        <v>206.77439899999999</v>
      </c>
      <c r="G1735">
        <v>19004689099</v>
      </c>
    </row>
    <row r="1736" spans="1:7" x14ac:dyDescent="0.25">
      <c r="A1736" s="2">
        <v>43957</v>
      </c>
      <c r="B1736" s="1" t="s">
        <v>2969</v>
      </c>
      <c r="C1736">
        <v>211.53462200000001</v>
      </c>
      <c r="D1736">
        <v>204.04087799999999</v>
      </c>
      <c r="E1736">
        <v>204.05578600000001</v>
      </c>
      <c r="F1736">
        <v>204.05578600000001</v>
      </c>
      <c r="G1736">
        <v>20343543799</v>
      </c>
    </row>
    <row r="1737" spans="1:7" x14ac:dyDescent="0.25">
      <c r="A1737" s="2">
        <v>43958</v>
      </c>
      <c r="B1737" s="1" t="s">
        <v>2970</v>
      </c>
      <c r="C1737">
        <v>214.392471</v>
      </c>
      <c r="D1737">
        <v>202.07484400000001</v>
      </c>
      <c r="E1737">
        <v>212.289413</v>
      </c>
      <c r="F1737">
        <v>212.289413</v>
      </c>
      <c r="G1737">
        <v>23594744655</v>
      </c>
    </row>
    <row r="1738" spans="1:7" x14ac:dyDescent="0.25">
      <c r="A1738" s="2">
        <v>43959</v>
      </c>
      <c r="B1738" s="1" t="s">
        <v>2971</v>
      </c>
      <c r="C1738">
        <v>216.32768200000001</v>
      </c>
      <c r="D1738">
        <v>208.83073400000001</v>
      </c>
      <c r="E1738">
        <v>212.99157700000001</v>
      </c>
      <c r="F1738">
        <v>212.99157700000001</v>
      </c>
      <c r="G1738">
        <v>20445139356</v>
      </c>
    </row>
    <row r="1739" spans="1:7" x14ac:dyDescent="0.25">
      <c r="A1739" s="2">
        <v>43960</v>
      </c>
      <c r="B1739" s="1" t="s">
        <v>2972</v>
      </c>
      <c r="C1739">
        <v>214.73912000000001</v>
      </c>
      <c r="D1739">
        <v>209.071518</v>
      </c>
      <c r="E1739">
        <v>211.60012800000001</v>
      </c>
      <c r="F1739">
        <v>211.60012800000001</v>
      </c>
      <c r="G1739">
        <v>18950547549</v>
      </c>
    </row>
    <row r="1740" spans="1:7" x14ac:dyDescent="0.25">
      <c r="A1740" s="2">
        <v>43961</v>
      </c>
      <c r="B1740" s="1" t="s">
        <v>2973</v>
      </c>
      <c r="C1740">
        <v>211.5522</v>
      </c>
      <c r="D1740">
        <v>182.71116599999999</v>
      </c>
      <c r="E1740">
        <v>188.59956399999999</v>
      </c>
      <c r="F1740">
        <v>188.59956399999999</v>
      </c>
      <c r="G1740">
        <v>25211575193</v>
      </c>
    </row>
    <row r="1741" spans="1:7" x14ac:dyDescent="0.25">
      <c r="A1741" s="2">
        <v>43962</v>
      </c>
      <c r="B1741" s="1" t="s">
        <v>2974</v>
      </c>
      <c r="C1741">
        <v>191.362335</v>
      </c>
      <c r="D1741">
        <v>180.71833799999999</v>
      </c>
      <c r="E1741">
        <v>185.91284200000001</v>
      </c>
      <c r="F1741">
        <v>185.91284200000001</v>
      </c>
      <c r="G1741">
        <v>20054601647</v>
      </c>
    </row>
    <row r="1742" spans="1:7" x14ac:dyDescent="0.25">
      <c r="A1742" s="2">
        <v>43963</v>
      </c>
      <c r="B1742" s="1" t="s">
        <v>2975</v>
      </c>
      <c r="C1742">
        <v>191.601349</v>
      </c>
      <c r="D1742">
        <v>185.701797</v>
      </c>
      <c r="E1742">
        <v>189.3125</v>
      </c>
      <c r="F1742">
        <v>189.3125</v>
      </c>
      <c r="G1742">
        <v>15899726284</v>
      </c>
    </row>
    <row r="1743" spans="1:7" x14ac:dyDescent="0.25">
      <c r="A1743" s="2">
        <v>43964</v>
      </c>
      <c r="B1743" s="1" t="s">
        <v>2976</v>
      </c>
      <c r="C1743">
        <v>200.197327</v>
      </c>
      <c r="D1743">
        <v>189.127701</v>
      </c>
      <c r="E1743">
        <v>199.19328300000001</v>
      </c>
      <c r="F1743">
        <v>199.19328300000001</v>
      </c>
      <c r="G1743">
        <v>17054662289</v>
      </c>
    </row>
    <row r="1744" spans="1:7" x14ac:dyDescent="0.25">
      <c r="A1744" s="2">
        <v>43965</v>
      </c>
      <c r="B1744" s="1" t="s">
        <v>2977</v>
      </c>
      <c r="C1744">
        <v>204.11759900000001</v>
      </c>
      <c r="D1744">
        <v>196.86882</v>
      </c>
      <c r="E1744">
        <v>202.94909699999999</v>
      </c>
      <c r="F1744">
        <v>202.94909699999999</v>
      </c>
      <c r="G1744">
        <v>20150524861</v>
      </c>
    </row>
    <row r="1745" spans="1:7" x14ac:dyDescent="0.25">
      <c r="A1745" s="2">
        <v>43966</v>
      </c>
      <c r="B1745" s="1" t="s">
        <v>2978</v>
      </c>
      <c r="C1745">
        <v>203.56639100000001</v>
      </c>
      <c r="D1745">
        <v>193.75567599999999</v>
      </c>
      <c r="E1745">
        <v>195.62266500000001</v>
      </c>
      <c r="F1745">
        <v>195.62266500000001</v>
      </c>
      <c r="G1745">
        <v>16602342092</v>
      </c>
    </row>
    <row r="1746" spans="1:7" x14ac:dyDescent="0.25">
      <c r="A1746" s="2">
        <v>43967</v>
      </c>
      <c r="B1746" s="1" t="s">
        <v>2979</v>
      </c>
      <c r="C1746">
        <v>202.77119400000001</v>
      </c>
      <c r="D1746">
        <v>194.501587</v>
      </c>
      <c r="E1746">
        <v>200.67712399999999</v>
      </c>
      <c r="F1746">
        <v>200.67712399999999</v>
      </c>
      <c r="G1746">
        <v>15379081645</v>
      </c>
    </row>
    <row r="1747" spans="1:7" x14ac:dyDescent="0.25">
      <c r="A1747" s="2">
        <v>43968</v>
      </c>
      <c r="B1747" s="1" t="s">
        <v>2980</v>
      </c>
      <c r="C1747">
        <v>209.160934</v>
      </c>
      <c r="D1747">
        <v>200.10279800000001</v>
      </c>
      <c r="E1747">
        <v>207.158691</v>
      </c>
      <c r="F1747">
        <v>207.158691</v>
      </c>
      <c r="G1747">
        <v>15470397303</v>
      </c>
    </row>
    <row r="1748" spans="1:7" x14ac:dyDescent="0.25">
      <c r="A1748" s="2">
        <v>43969</v>
      </c>
      <c r="B1748" s="1" t="s">
        <v>2981</v>
      </c>
      <c r="C1748">
        <v>215.90846300000001</v>
      </c>
      <c r="D1748">
        <v>207.10907</v>
      </c>
      <c r="E1748">
        <v>214.52505500000001</v>
      </c>
      <c r="F1748">
        <v>214.52505500000001</v>
      </c>
      <c r="G1748">
        <v>17411566928</v>
      </c>
    </row>
    <row r="1749" spans="1:7" x14ac:dyDescent="0.25">
      <c r="A1749" s="2">
        <v>43970</v>
      </c>
      <c r="B1749" s="1" t="s">
        <v>2982</v>
      </c>
      <c r="C1749">
        <v>214.60493500000001</v>
      </c>
      <c r="D1749">
        <v>210.14305100000001</v>
      </c>
      <c r="E1749">
        <v>213.451111</v>
      </c>
      <c r="F1749">
        <v>213.451111</v>
      </c>
      <c r="G1749">
        <v>14346192779</v>
      </c>
    </row>
    <row r="1750" spans="1:7" x14ac:dyDescent="0.25">
      <c r="A1750" s="2">
        <v>43971</v>
      </c>
      <c r="B1750" s="1" t="s">
        <v>2983</v>
      </c>
      <c r="C1750">
        <v>214.71682699999999</v>
      </c>
      <c r="D1750">
        <v>207.97581500000001</v>
      </c>
      <c r="E1750">
        <v>210.09674100000001</v>
      </c>
      <c r="F1750">
        <v>210.09674100000001</v>
      </c>
      <c r="G1750">
        <v>12730175511</v>
      </c>
    </row>
    <row r="1751" spans="1:7" x14ac:dyDescent="0.25">
      <c r="A1751" s="2">
        <v>43972</v>
      </c>
      <c r="B1751" s="1" t="s">
        <v>2984</v>
      </c>
      <c r="C1751">
        <v>211.62518299999999</v>
      </c>
      <c r="D1751">
        <v>193.34643600000001</v>
      </c>
      <c r="E1751">
        <v>199.88360599999999</v>
      </c>
      <c r="F1751">
        <v>199.88360599999999</v>
      </c>
      <c r="G1751">
        <v>13308321229</v>
      </c>
    </row>
    <row r="1752" spans="1:7" x14ac:dyDescent="0.25">
      <c r="A1752" s="2">
        <v>43973</v>
      </c>
      <c r="B1752" s="1" t="s">
        <v>2985</v>
      </c>
      <c r="C1752">
        <v>208.59153699999999</v>
      </c>
      <c r="D1752">
        <v>198.040863</v>
      </c>
      <c r="E1752">
        <v>207.16918899999999</v>
      </c>
      <c r="F1752">
        <v>207.16918899999999</v>
      </c>
      <c r="G1752">
        <v>12041592114</v>
      </c>
    </row>
    <row r="1753" spans="1:7" x14ac:dyDescent="0.25">
      <c r="A1753" s="2">
        <v>43974</v>
      </c>
      <c r="B1753" s="1" t="s">
        <v>2986</v>
      </c>
      <c r="C1753">
        <v>210.386459</v>
      </c>
      <c r="D1753">
        <v>205.29422</v>
      </c>
      <c r="E1753">
        <v>208.69439700000001</v>
      </c>
      <c r="F1753">
        <v>208.69439700000001</v>
      </c>
      <c r="G1753">
        <v>10665476768</v>
      </c>
    </row>
    <row r="1754" spans="1:7" x14ac:dyDescent="0.25">
      <c r="A1754" s="2">
        <v>43975</v>
      </c>
      <c r="B1754" s="1" t="s">
        <v>2987</v>
      </c>
      <c r="C1754">
        <v>210.595078</v>
      </c>
      <c r="D1754">
        <v>202.37034600000001</v>
      </c>
      <c r="E1754">
        <v>202.37034600000001</v>
      </c>
      <c r="F1754">
        <v>202.37034600000001</v>
      </c>
      <c r="G1754">
        <v>11833299572</v>
      </c>
    </row>
    <row r="1755" spans="1:7" x14ac:dyDescent="0.25">
      <c r="A1755" s="2">
        <v>43976</v>
      </c>
      <c r="B1755" s="1" t="s">
        <v>2988</v>
      </c>
      <c r="C1755">
        <v>206.36144999999999</v>
      </c>
      <c r="D1755">
        <v>200.66755699999999</v>
      </c>
      <c r="E1755">
        <v>205.319748</v>
      </c>
      <c r="F1755">
        <v>205.319748</v>
      </c>
      <c r="G1755">
        <v>10415044124</v>
      </c>
    </row>
    <row r="1756" spans="1:7" x14ac:dyDescent="0.25">
      <c r="A1756" s="2">
        <v>43977</v>
      </c>
      <c r="B1756" s="1" t="s">
        <v>2989</v>
      </c>
      <c r="C1756">
        <v>205.75254799999999</v>
      </c>
      <c r="D1756">
        <v>200.26428200000001</v>
      </c>
      <c r="E1756">
        <v>201.90231299999999</v>
      </c>
      <c r="F1756">
        <v>201.90231299999999</v>
      </c>
      <c r="G1756">
        <v>10159741290</v>
      </c>
    </row>
    <row r="1757" spans="1:7" x14ac:dyDescent="0.25">
      <c r="A1757" s="2">
        <v>43978</v>
      </c>
      <c r="B1757" s="1" t="s">
        <v>2990</v>
      </c>
      <c r="C1757">
        <v>208.86343400000001</v>
      </c>
      <c r="D1757">
        <v>201.785065</v>
      </c>
      <c r="E1757">
        <v>208.86343400000001</v>
      </c>
      <c r="F1757">
        <v>208.86343400000001</v>
      </c>
      <c r="G1757">
        <v>10631034756</v>
      </c>
    </row>
    <row r="1758" spans="1:7" x14ac:dyDescent="0.25">
      <c r="A1758" s="2">
        <v>43979</v>
      </c>
      <c r="B1758" s="1" t="s">
        <v>2991</v>
      </c>
      <c r="C1758">
        <v>220.27650499999999</v>
      </c>
      <c r="D1758">
        <v>206.242661</v>
      </c>
      <c r="E1758">
        <v>219.84042400000001</v>
      </c>
      <c r="F1758">
        <v>219.84042400000001</v>
      </c>
      <c r="G1758">
        <v>12212469604</v>
      </c>
    </row>
    <row r="1759" spans="1:7" x14ac:dyDescent="0.25">
      <c r="A1759" s="2">
        <v>43980</v>
      </c>
      <c r="B1759" s="1" t="s">
        <v>2992</v>
      </c>
      <c r="C1759">
        <v>224.21687299999999</v>
      </c>
      <c r="D1759">
        <v>218.23805200000001</v>
      </c>
      <c r="E1759">
        <v>220.67512500000001</v>
      </c>
      <c r="F1759">
        <v>220.67512500000001</v>
      </c>
      <c r="G1759">
        <v>12265816557</v>
      </c>
    </row>
    <row r="1760" spans="1:7" x14ac:dyDescent="0.25">
      <c r="A1760" s="2">
        <v>43981</v>
      </c>
      <c r="B1760" s="1" t="s">
        <v>2993</v>
      </c>
      <c r="C1760">
        <v>243.94314600000001</v>
      </c>
      <c r="D1760">
        <v>218.744461</v>
      </c>
      <c r="E1760">
        <v>242.345596</v>
      </c>
      <c r="F1760">
        <v>242.345596</v>
      </c>
      <c r="G1760">
        <v>15027397867</v>
      </c>
    </row>
    <row r="1761" spans="1:7" x14ac:dyDescent="0.25">
      <c r="A1761" s="2">
        <v>43982</v>
      </c>
      <c r="B1761" s="1" t="s">
        <v>2994</v>
      </c>
      <c r="C1761">
        <v>244.04525799999999</v>
      </c>
      <c r="D1761">
        <v>230.05282600000001</v>
      </c>
      <c r="E1761">
        <v>230.975708</v>
      </c>
      <c r="F1761">
        <v>230.975708</v>
      </c>
      <c r="G1761">
        <v>12234904813</v>
      </c>
    </row>
    <row r="1762" spans="1:7" x14ac:dyDescent="0.25">
      <c r="A1762" s="2">
        <v>43983</v>
      </c>
      <c r="B1762" s="1" t="s">
        <v>2995</v>
      </c>
      <c r="C1762">
        <v>248.23628199999999</v>
      </c>
      <c r="D1762">
        <v>230.48805200000001</v>
      </c>
      <c r="E1762">
        <v>246.99176</v>
      </c>
      <c r="F1762">
        <v>246.99176</v>
      </c>
      <c r="G1762">
        <v>13951727936</v>
      </c>
    </row>
    <row r="1763" spans="1:7" x14ac:dyDescent="0.25">
      <c r="A1763" s="2">
        <v>43984</v>
      </c>
      <c r="B1763" s="1" t="s">
        <v>2996</v>
      </c>
      <c r="C1763">
        <v>252.22200000000001</v>
      </c>
      <c r="D1763">
        <v>233.22529599999999</v>
      </c>
      <c r="E1763">
        <v>237.219055</v>
      </c>
      <c r="F1763">
        <v>237.219055</v>
      </c>
      <c r="G1763">
        <v>13782107567</v>
      </c>
    </row>
    <row r="1764" spans="1:7" x14ac:dyDescent="0.25">
      <c r="A1764" s="2">
        <v>43985</v>
      </c>
      <c r="B1764" s="1" t="s">
        <v>2997</v>
      </c>
      <c r="C1764">
        <v>244.17932099999999</v>
      </c>
      <c r="D1764">
        <v>235.46444700000001</v>
      </c>
      <c r="E1764">
        <v>244.17932099999999</v>
      </c>
      <c r="F1764">
        <v>244.17932099999999</v>
      </c>
      <c r="G1764">
        <v>9861760817</v>
      </c>
    </row>
    <row r="1765" spans="1:7" x14ac:dyDescent="0.25">
      <c r="A1765" s="2">
        <v>43986</v>
      </c>
      <c r="B1765" s="1" t="s">
        <v>2998</v>
      </c>
      <c r="C1765">
        <v>245.92896999999999</v>
      </c>
      <c r="D1765">
        <v>236.76530500000001</v>
      </c>
      <c r="E1765">
        <v>244.42639199999999</v>
      </c>
      <c r="F1765">
        <v>244.42639199999999</v>
      </c>
      <c r="G1765">
        <v>10170414304</v>
      </c>
    </row>
    <row r="1766" spans="1:7" x14ac:dyDescent="0.25">
      <c r="A1766" s="2">
        <v>43987</v>
      </c>
      <c r="B1766" s="1" t="s">
        <v>2999</v>
      </c>
      <c r="C1766">
        <v>247.329498</v>
      </c>
      <c r="D1766">
        <v>240.682053</v>
      </c>
      <c r="E1766">
        <v>241.22198499999999</v>
      </c>
      <c r="F1766">
        <v>241.22198499999999</v>
      </c>
      <c r="G1766">
        <v>9293963914</v>
      </c>
    </row>
    <row r="1767" spans="1:7" x14ac:dyDescent="0.25">
      <c r="A1767" s="2">
        <v>43988</v>
      </c>
      <c r="B1767" s="1" t="s">
        <v>3000</v>
      </c>
      <c r="C1767">
        <v>245.98104900000001</v>
      </c>
      <c r="D1767">
        <v>239.72453300000001</v>
      </c>
      <c r="E1767">
        <v>241.93132</v>
      </c>
      <c r="F1767">
        <v>241.93132</v>
      </c>
      <c r="G1767">
        <v>8114873845</v>
      </c>
    </row>
    <row r="1768" spans="1:7" x14ac:dyDescent="0.25">
      <c r="A1768" s="2">
        <v>43989</v>
      </c>
      <c r="B1768" s="1" t="s">
        <v>3001</v>
      </c>
      <c r="C1768">
        <v>245.43525700000001</v>
      </c>
      <c r="D1768">
        <v>236.325256</v>
      </c>
      <c r="E1768">
        <v>245.16725199999999</v>
      </c>
      <c r="F1768">
        <v>245.16725199999999</v>
      </c>
      <c r="G1768">
        <v>9544883157</v>
      </c>
    </row>
    <row r="1769" spans="1:7" x14ac:dyDescent="0.25">
      <c r="A1769" s="2">
        <v>43990</v>
      </c>
      <c r="B1769" s="1" t="s">
        <v>3002</v>
      </c>
      <c r="C1769">
        <v>246.64419599999999</v>
      </c>
      <c r="D1769">
        <v>241.542191</v>
      </c>
      <c r="E1769">
        <v>246.30990600000001</v>
      </c>
      <c r="F1769">
        <v>246.30990600000001</v>
      </c>
      <c r="G1769">
        <v>8076783299</v>
      </c>
    </row>
    <row r="1770" spans="1:7" x14ac:dyDescent="0.25">
      <c r="A1770" s="2">
        <v>43991</v>
      </c>
      <c r="B1770" s="1" t="s">
        <v>3003</v>
      </c>
      <c r="C1770">
        <v>248.34243799999999</v>
      </c>
      <c r="D1770">
        <v>242.33854700000001</v>
      </c>
      <c r="E1770">
        <v>244.91145299999999</v>
      </c>
      <c r="F1770">
        <v>244.91145299999999</v>
      </c>
      <c r="G1770">
        <v>8446545788</v>
      </c>
    </row>
    <row r="1771" spans="1:7" x14ac:dyDescent="0.25">
      <c r="A1771" s="2">
        <v>43992</v>
      </c>
      <c r="B1771" s="1" t="s">
        <v>3004</v>
      </c>
      <c r="C1771">
        <v>248.65115399999999</v>
      </c>
      <c r="D1771">
        <v>242.819748</v>
      </c>
      <c r="E1771">
        <v>247.44494599999999</v>
      </c>
      <c r="F1771">
        <v>247.44494599999999</v>
      </c>
      <c r="G1771">
        <v>8792990206</v>
      </c>
    </row>
    <row r="1772" spans="1:7" x14ac:dyDescent="0.25">
      <c r="A1772" s="2">
        <v>43993</v>
      </c>
      <c r="B1772" s="1" t="s">
        <v>3005</v>
      </c>
      <c r="C1772">
        <v>249.888306</v>
      </c>
      <c r="D1772">
        <v>229.94297800000001</v>
      </c>
      <c r="E1772">
        <v>231.70266699999999</v>
      </c>
      <c r="F1772">
        <v>231.70266699999999</v>
      </c>
      <c r="G1772">
        <v>12356528860</v>
      </c>
    </row>
    <row r="1773" spans="1:7" x14ac:dyDescent="0.25">
      <c r="A1773" s="2">
        <v>43994</v>
      </c>
      <c r="B1773" s="1" t="s">
        <v>3006</v>
      </c>
      <c r="C1773">
        <v>239.354691</v>
      </c>
      <c r="D1773">
        <v>229.64506499999999</v>
      </c>
      <c r="E1773">
        <v>237.49321</v>
      </c>
      <c r="F1773">
        <v>237.49321</v>
      </c>
      <c r="G1773">
        <v>8868955009</v>
      </c>
    </row>
    <row r="1774" spans="1:7" x14ac:dyDescent="0.25">
      <c r="A1774" s="2">
        <v>43995</v>
      </c>
      <c r="B1774" s="1" t="s">
        <v>3007</v>
      </c>
      <c r="C1774">
        <v>239.19309999999999</v>
      </c>
      <c r="D1774">
        <v>235.889679</v>
      </c>
      <c r="E1774">
        <v>238.90884399999999</v>
      </c>
      <c r="F1774">
        <v>238.90884399999999</v>
      </c>
      <c r="G1774">
        <v>7141624980</v>
      </c>
    </row>
    <row r="1775" spans="1:7" x14ac:dyDescent="0.25">
      <c r="A1775" s="2">
        <v>43996</v>
      </c>
      <c r="B1775" s="1" t="s">
        <v>3008</v>
      </c>
      <c r="C1775">
        <v>239.10145600000001</v>
      </c>
      <c r="D1775">
        <v>232.958191</v>
      </c>
      <c r="E1775">
        <v>234.1147</v>
      </c>
      <c r="F1775">
        <v>234.1147</v>
      </c>
      <c r="G1775">
        <v>7439385176</v>
      </c>
    </row>
    <row r="1776" spans="1:7" x14ac:dyDescent="0.25">
      <c r="A1776" s="2">
        <v>43997</v>
      </c>
      <c r="B1776" s="1" t="s">
        <v>3009</v>
      </c>
      <c r="C1776">
        <v>234.23783900000001</v>
      </c>
      <c r="D1776">
        <v>221.24176</v>
      </c>
      <c r="E1776">
        <v>229.928909</v>
      </c>
      <c r="F1776">
        <v>229.928909</v>
      </c>
      <c r="G1776">
        <v>10536099884</v>
      </c>
    </row>
    <row r="1777" spans="1:7" x14ac:dyDescent="0.25">
      <c r="A1777" s="2">
        <v>43998</v>
      </c>
      <c r="B1777" s="1" t="s">
        <v>3010</v>
      </c>
      <c r="C1777">
        <v>236.39430200000001</v>
      </c>
      <c r="D1777">
        <v>228.42614699999999</v>
      </c>
      <c r="E1777">
        <v>234.416168</v>
      </c>
      <c r="F1777">
        <v>234.416168</v>
      </c>
      <c r="G1777">
        <v>7965648016</v>
      </c>
    </row>
    <row r="1778" spans="1:7" x14ac:dyDescent="0.25">
      <c r="A1778" s="2">
        <v>43999</v>
      </c>
      <c r="B1778" s="1" t="s">
        <v>3011</v>
      </c>
      <c r="C1778">
        <v>235.95405600000001</v>
      </c>
      <c r="D1778">
        <v>229.341644</v>
      </c>
      <c r="E1778">
        <v>233.02827500000001</v>
      </c>
      <c r="F1778">
        <v>233.02827500000001</v>
      </c>
      <c r="G1778">
        <v>7701391592</v>
      </c>
    </row>
    <row r="1779" spans="1:7" x14ac:dyDescent="0.25">
      <c r="A1779" s="2">
        <v>44000</v>
      </c>
      <c r="B1779" s="1" t="s">
        <v>3012</v>
      </c>
      <c r="C1779">
        <v>234.57064800000001</v>
      </c>
      <c r="D1779">
        <v>228.95143100000001</v>
      </c>
      <c r="E1779">
        <v>232.10116600000001</v>
      </c>
      <c r="F1779">
        <v>232.10116600000001</v>
      </c>
      <c r="G1779">
        <v>6713800872</v>
      </c>
    </row>
    <row r="1780" spans="1:7" x14ac:dyDescent="0.25">
      <c r="A1780" s="2">
        <v>44001</v>
      </c>
      <c r="B1780" s="1" t="s">
        <v>3013</v>
      </c>
      <c r="C1780">
        <v>232.15411399999999</v>
      </c>
      <c r="D1780">
        <v>226.79518100000001</v>
      </c>
      <c r="E1780">
        <v>227.13829000000001</v>
      </c>
      <c r="F1780">
        <v>227.13829000000001</v>
      </c>
      <c r="G1780">
        <v>6946372590</v>
      </c>
    </row>
    <row r="1781" spans="1:7" x14ac:dyDescent="0.25">
      <c r="A1781" s="2">
        <v>44002</v>
      </c>
      <c r="B1781" s="1" t="s">
        <v>3014</v>
      </c>
      <c r="C1781">
        <v>231.44901999999999</v>
      </c>
      <c r="D1781">
        <v>226.640625</v>
      </c>
      <c r="E1781">
        <v>229.274261</v>
      </c>
      <c r="F1781">
        <v>229.274261</v>
      </c>
      <c r="G1781">
        <v>6252830566</v>
      </c>
    </row>
    <row r="1782" spans="1:7" x14ac:dyDescent="0.25">
      <c r="A1782" s="2">
        <v>44003</v>
      </c>
      <c r="B1782" s="1" t="s">
        <v>3015</v>
      </c>
      <c r="C1782">
        <v>232.358948</v>
      </c>
      <c r="D1782">
        <v>228.49299600000001</v>
      </c>
      <c r="E1782">
        <v>228.989822</v>
      </c>
      <c r="F1782">
        <v>228.989822</v>
      </c>
      <c r="G1782">
        <v>5600408178</v>
      </c>
    </row>
    <row r="1783" spans="1:7" x14ac:dyDescent="0.25">
      <c r="A1783" s="2">
        <v>44004</v>
      </c>
      <c r="B1783" s="1" t="s">
        <v>3016</v>
      </c>
      <c r="C1783">
        <v>243.776016</v>
      </c>
      <c r="D1783">
        <v>228.93473800000001</v>
      </c>
      <c r="E1783">
        <v>242.533188</v>
      </c>
      <c r="F1783">
        <v>242.533188</v>
      </c>
      <c r="G1783">
        <v>9079586552</v>
      </c>
    </row>
    <row r="1784" spans="1:7" x14ac:dyDescent="0.25">
      <c r="A1784" s="2">
        <v>44005</v>
      </c>
      <c r="B1784" s="1" t="s">
        <v>3017</v>
      </c>
      <c r="C1784">
        <v>244.86440999999999</v>
      </c>
      <c r="D1784">
        <v>239.75973500000001</v>
      </c>
      <c r="E1784">
        <v>244.14215100000001</v>
      </c>
      <c r="F1784">
        <v>244.14215100000001</v>
      </c>
      <c r="G1784">
        <v>6624530348</v>
      </c>
    </row>
    <row r="1785" spans="1:7" x14ac:dyDescent="0.25">
      <c r="A1785" s="2">
        <v>44006</v>
      </c>
      <c r="B1785" s="1" t="s">
        <v>3018</v>
      </c>
      <c r="C1785">
        <v>248.508026</v>
      </c>
      <c r="D1785">
        <v>232.807739</v>
      </c>
      <c r="E1785">
        <v>235.77246099999999</v>
      </c>
      <c r="F1785">
        <v>235.77246099999999</v>
      </c>
      <c r="G1785">
        <v>8815030025</v>
      </c>
    </row>
    <row r="1786" spans="1:7" x14ac:dyDescent="0.25">
      <c r="A1786" s="2">
        <v>44007</v>
      </c>
      <c r="B1786" s="1" t="s">
        <v>3019</v>
      </c>
      <c r="C1786">
        <v>236.053406</v>
      </c>
      <c r="D1786">
        <v>230.29660000000001</v>
      </c>
      <c r="E1786">
        <v>232.944489</v>
      </c>
      <c r="F1786">
        <v>232.944489</v>
      </c>
      <c r="G1786">
        <v>7010426122</v>
      </c>
    </row>
    <row r="1787" spans="1:7" x14ac:dyDescent="0.25">
      <c r="A1787" s="2">
        <v>44008</v>
      </c>
      <c r="B1787" s="1" t="s">
        <v>3020</v>
      </c>
      <c r="C1787">
        <v>233.90193199999999</v>
      </c>
      <c r="D1787">
        <v>229.25945999999999</v>
      </c>
      <c r="E1787">
        <v>229.66804500000001</v>
      </c>
      <c r="F1787">
        <v>229.66804500000001</v>
      </c>
      <c r="G1787">
        <v>7187490226</v>
      </c>
    </row>
    <row r="1788" spans="1:7" x14ac:dyDescent="0.25">
      <c r="A1788" s="2">
        <v>44009</v>
      </c>
      <c r="B1788" s="1" t="s">
        <v>3021</v>
      </c>
      <c r="C1788">
        <v>232.49342300000001</v>
      </c>
      <c r="D1788">
        <v>220.56457499999999</v>
      </c>
      <c r="E1788">
        <v>222.95979299999999</v>
      </c>
      <c r="F1788">
        <v>222.95979299999999</v>
      </c>
      <c r="G1788">
        <v>6918380955</v>
      </c>
    </row>
    <row r="1789" spans="1:7" x14ac:dyDescent="0.25">
      <c r="A1789" s="2">
        <v>44010</v>
      </c>
      <c r="B1789" s="1" t="s">
        <v>3022</v>
      </c>
      <c r="C1789">
        <v>228.59828200000001</v>
      </c>
      <c r="D1789">
        <v>219.47267199999999</v>
      </c>
      <c r="E1789">
        <v>225.34716800000001</v>
      </c>
      <c r="F1789">
        <v>225.34716800000001</v>
      </c>
      <c r="G1789">
        <v>6205925718</v>
      </c>
    </row>
    <row r="1790" spans="1:7" x14ac:dyDescent="0.25">
      <c r="A1790" s="2">
        <v>44011</v>
      </c>
      <c r="B1790" s="1" t="s">
        <v>3023</v>
      </c>
      <c r="C1790">
        <v>229.90321399999999</v>
      </c>
      <c r="D1790">
        <v>222.25498999999999</v>
      </c>
      <c r="E1790">
        <v>228.19487000000001</v>
      </c>
      <c r="F1790">
        <v>228.19487000000001</v>
      </c>
      <c r="G1790">
        <v>6726164653</v>
      </c>
    </row>
    <row r="1791" spans="1:7" x14ac:dyDescent="0.25">
      <c r="A1791" s="2">
        <v>44012</v>
      </c>
      <c r="B1791" s="1" t="s">
        <v>3024</v>
      </c>
      <c r="C1791">
        <v>229.47680700000001</v>
      </c>
      <c r="D1791">
        <v>224.81518600000001</v>
      </c>
      <c r="E1791">
        <v>226.31500199999999</v>
      </c>
      <c r="F1791">
        <v>226.31500199999999</v>
      </c>
      <c r="G1791">
        <v>6094093001</v>
      </c>
    </row>
    <row r="1792" spans="1:7" x14ac:dyDescent="0.25">
      <c r="A1792" s="2">
        <v>44013</v>
      </c>
      <c r="B1792" s="1" t="s">
        <v>3025</v>
      </c>
      <c r="C1792">
        <v>232.75611900000001</v>
      </c>
      <c r="D1792">
        <v>224.83573899999999</v>
      </c>
      <c r="E1792">
        <v>231.11341899999999</v>
      </c>
      <c r="F1792">
        <v>231.11341899999999</v>
      </c>
      <c r="G1792">
        <v>6463737443</v>
      </c>
    </row>
    <row r="1793" spans="1:7" x14ac:dyDescent="0.25">
      <c r="A1793" s="2">
        <v>44014</v>
      </c>
      <c r="B1793" s="1" t="s">
        <v>3026</v>
      </c>
      <c r="C1793">
        <v>232.39688100000001</v>
      </c>
      <c r="D1793">
        <v>225.46196</v>
      </c>
      <c r="E1793">
        <v>229.39219700000001</v>
      </c>
      <c r="F1793">
        <v>229.39219700000001</v>
      </c>
      <c r="G1793">
        <v>6212210566</v>
      </c>
    </row>
    <row r="1794" spans="1:7" x14ac:dyDescent="0.25">
      <c r="A1794" s="2">
        <v>44015</v>
      </c>
      <c r="B1794" s="1" t="s">
        <v>3027</v>
      </c>
      <c r="C1794">
        <v>229.62931800000001</v>
      </c>
      <c r="D1794">
        <v>224.913971</v>
      </c>
      <c r="E1794">
        <v>225.38706999999999</v>
      </c>
      <c r="F1794">
        <v>225.38706999999999</v>
      </c>
      <c r="G1794">
        <v>5109032700</v>
      </c>
    </row>
    <row r="1795" spans="1:7" x14ac:dyDescent="0.25">
      <c r="A1795" s="2">
        <v>44016</v>
      </c>
      <c r="B1795" s="1" t="s">
        <v>3028</v>
      </c>
      <c r="C1795">
        <v>230.05413799999999</v>
      </c>
      <c r="D1795">
        <v>225.13331600000001</v>
      </c>
      <c r="E1795">
        <v>229.07411200000001</v>
      </c>
      <c r="F1795">
        <v>229.07411200000001</v>
      </c>
      <c r="G1795">
        <v>5228310135</v>
      </c>
    </row>
    <row r="1796" spans="1:7" x14ac:dyDescent="0.25">
      <c r="A1796" s="2">
        <v>44017</v>
      </c>
      <c r="B1796" s="1" t="s">
        <v>3029</v>
      </c>
      <c r="C1796">
        <v>229.85672</v>
      </c>
      <c r="D1796">
        <v>224.54449500000001</v>
      </c>
      <c r="E1796">
        <v>227.66459699999999</v>
      </c>
      <c r="F1796">
        <v>227.66459699999999</v>
      </c>
      <c r="G1796">
        <v>5292172429</v>
      </c>
    </row>
    <row r="1797" spans="1:7" x14ac:dyDescent="0.25">
      <c r="A1797" s="2">
        <v>44018</v>
      </c>
      <c r="B1797" s="1" t="s">
        <v>3030</v>
      </c>
      <c r="C1797">
        <v>242.13270600000001</v>
      </c>
      <c r="D1797">
        <v>227.029526</v>
      </c>
      <c r="E1797">
        <v>241.510223</v>
      </c>
      <c r="F1797">
        <v>241.510223</v>
      </c>
      <c r="G1797">
        <v>8782917553</v>
      </c>
    </row>
    <row r="1798" spans="1:7" x14ac:dyDescent="0.25">
      <c r="A1798" s="2">
        <v>44019</v>
      </c>
      <c r="B1798" s="1" t="s">
        <v>3031</v>
      </c>
      <c r="C1798">
        <v>242.68185399999999</v>
      </c>
      <c r="D1798">
        <v>234.218658</v>
      </c>
      <c r="E1798">
        <v>239.07553100000001</v>
      </c>
      <c r="F1798">
        <v>239.07553100000001</v>
      </c>
      <c r="G1798">
        <v>6441497597</v>
      </c>
    </row>
    <row r="1799" spans="1:7" x14ac:dyDescent="0.25">
      <c r="A1799" s="2">
        <v>44020</v>
      </c>
      <c r="B1799" s="1" t="s">
        <v>3032</v>
      </c>
      <c r="C1799">
        <v>248.30886799999999</v>
      </c>
      <c r="D1799">
        <v>238.39837600000001</v>
      </c>
      <c r="E1799">
        <v>246.67001300000001</v>
      </c>
      <c r="F1799">
        <v>246.67001300000001</v>
      </c>
      <c r="G1799">
        <v>9892586411</v>
      </c>
    </row>
    <row r="1800" spans="1:7" x14ac:dyDescent="0.25">
      <c r="A1800" s="2">
        <v>44021</v>
      </c>
      <c r="B1800" s="1" t="s">
        <v>3033</v>
      </c>
      <c r="C1800">
        <v>247.29167200000001</v>
      </c>
      <c r="D1800">
        <v>239.898651</v>
      </c>
      <c r="E1800">
        <v>243.015961</v>
      </c>
      <c r="F1800">
        <v>243.015961</v>
      </c>
      <c r="G1800">
        <v>8429099199</v>
      </c>
    </row>
    <row r="1801" spans="1:7" x14ac:dyDescent="0.25">
      <c r="A1801" s="2">
        <v>44022</v>
      </c>
      <c r="B1801" s="1" t="s">
        <v>3034</v>
      </c>
      <c r="C1801">
        <v>242.88378900000001</v>
      </c>
      <c r="D1801">
        <v>236.73052999999999</v>
      </c>
      <c r="E1801">
        <v>240.98498499999999</v>
      </c>
      <c r="F1801">
        <v>240.98498499999999</v>
      </c>
      <c r="G1801">
        <v>7281370522</v>
      </c>
    </row>
    <row r="1802" spans="1:7" x14ac:dyDescent="0.25">
      <c r="A1802" s="2">
        <v>44023</v>
      </c>
      <c r="B1802" s="1" t="s">
        <v>3035</v>
      </c>
      <c r="C1802">
        <v>241.52748099999999</v>
      </c>
      <c r="D1802">
        <v>238.33123800000001</v>
      </c>
      <c r="E1802">
        <v>239.45817600000001</v>
      </c>
      <c r="F1802">
        <v>239.45817600000001</v>
      </c>
      <c r="G1802">
        <v>5643067316</v>
      </c>
    </row>
    <row r="1803" spans="1:7" x14ac:dyDescent="0.25">
      <c r="A1803" s="2">
        <v>44024</v>
      </c>
      <c r="B1803" s="1" t="s">
        <v>3036</v>
      </c>
      <c r="C1803">
        <v>243.31114199999999</v>
      </c>
      <c r="D1803">
        <v>237.770218</v>
      </c>
      <c r="E1803">
        <v>242.131699</v>
      </c>
      <c r="F1803">
        <v>242.131699</v>
      </c>
      <c r="G1803">
        <v>6596394718</v>
      </c>
    </row>
    <row r="1804" spans="1:7" x14ac:dyDescent="0.25">
      <c r="A1804" s="2">
        <v>44025</v>
      </c>
      <c r="B1804" s="1" t="s">
        <v>3037</v>
      </c>
      <c r="C1804">
        <v>244.31051600000001</v>
      </c>
      <c r="D1804">
        <v>238.23237599999999</v>
      </c>
      <c r="E1804">
        <v>239.60458399999999</v>
      </c>
      <c r="F1804">
        <v>239.60458399999999</v>
      </c>
      <c r="G1804">
        <v>7787751468</v>
      </c>
    </row>
    <row r="1805" spans="1:7" x14ac:dyDescent="0.25">
      <c r="A1805" s="2">
        <v>44026</v>
      </c>
      <c r="B1805" s="1" t="s">
        <v>3038</v>
      </c>
      <c r="C1805">
        <v>242.003784</v>
      </c>
      <c r="D1805">
        <v>237.796188</v>
      </c>
      <c r="E1805">
        <v>240.21148700000001</v>
      </c>
      <c r="F1805">
        <v>240.21148700000001</v>
      </c>
      <c r="G1805">
        <v>7357458555</v>
      </c>
    </row>
    <row r="1806" spans="1:7" x14ac:dyDescent="0.25">
      <c r="A1806" s="2">
        <v>44027</v>
      </c>
      <c r="B1806" s="1" t="s">
        <v>3039</v>
      </c>
      <c r="C1806">
        <v>241.40269499999999</v>
      </c>
      <c r="D1806">
        <v>237.09617600000001</v>
      </c>
      <c r="E1806">
        <v>238.42352299999999</v>
      </c>
      <c r="F1806">
        <v>238.42352299999999</v>
      </c>
      <c r="G1806">
        <v>6189328448</v>
      </c>
    </row>
    <row r="1807" spans="1:7" x14ac:dyDescent="0.25">
      <c r="A1807" s="2">
        <v>44028</v>
      </c>
      <c r="B1807" s="1" t="s">
        <v>3040</v>
      </c>
      <c r="C1807">
        <v>239.00625600000001</v>
      </c>
      <c r="D1807">
        <v>231.62117000000001</v>
      </c>
      <c r="E1807">
        <v>233.640884</v>
      </c>
      <c r="F1807">
        <v>233.640884</v>
      </c>
      <c r="G1807">
        <v>5832057567</v>
      </c>
    </row>
    <row r="1808" spans="1:7" x14ac:dyDescent="0.25">
      <c r="A1808" s="2">
        <v>44029</v>
      </c>
      <c r="B1808" s="1" t="s">
        <v>3041</v>
      </c>
      <c r="C1808">
        <v>234.41506999999999</v>
      </c>
      <c r="D1808">
        <v>232.10997</v>
      </c>
      <c r="E1808">
        <v>232.773087</v>
      </c>
      <c r="F1808">
        <v>232.773087</v>
      </c>
      <c r="G1808">
        <v>5859850529</v>
      </c>
    </row>
    <row r="1809" spans="1:7" x14ac:dyDescent="0.25">
      <c r="A1809" s="2">
        <v>44030</v>
      </c>
      <c r="B1809" s="1" t="s">
        <v>3042</v>
      </c>
      <c r="C1809">
        <v>236.54397599999999</v>
      </c>
      <c r="D1809">
        <v>232.32489000000001</v>
      </c>
      <c r="E1809">
        <v>235.48381000000001</v>
      </c>
      <c r="F1809">
        <v>235.48381000000001</v>
      </c>
      <c r="G1809">
        <v>5397402117</v>
      </c>
    </row>
    <row r="1810" spans="1:7" x14ac:dyDescent="0.25">
      <c r="A1810" s="2">
        <v>44031</v>
      </c>
      <c r="B1810" s="1" t="s">
        <v>3043</v>
      </c>
      <c r="C1810">
        <v>239.16068999999999</v>
      </c>
      <c r="D1810">
        <v>233.27973900000001</v>
      </c>
      <c r="E1810">
        <v>238.48751799999999</v>
      </c>
      <c r="F1810">
        <v>238.48751799999999</v>
      </c>
      <c r="G1810">
        <v>6251377305</v>
      </c>
    </row>
    <row r="1811" spans="1:7" x14ac:dyDescent="0.25">
      <c r="A1811" s="2">
        <v>44032</v>
      </c>
      <c r="B1811" s="1" t="s">
        <v>3044</v>
      </c>
      <c r="C1811">
        <v>239.57624799999999</v>
      </c>
      <c r="D1811">
        <v>234.85264599999999</v>
      </c>
      <c r="E1811">
        <v>236.15316799999999</v>
      </c>
      <c r="F1811">
        <v>236.15316799999999</v>
      </c>
      <c r="G1811">
        <v>5600686192</v>
      </c>
    </row>
    <row r="1812" spans="1:7" x14ac:dyDescent="0.25">
      <c r="A1812" s="2">
        <v>44033</v>
      </c>
      <c r="B1812" s="1" t="s">
        <v>3045</v>
      </c>
      <c r="C1812">
        <v>246.18626399999999</v>
      </c>
      <c r="D1812">
        <v>235.680969</v>
      </c>
      <c r="E1812">
        <v>245.01672400000001</v>
      </c>
      <c r="F1812">
        <v>245.01672400000001</v>
      </c>
      <c r="G1812">
        <v>6806696015</v>
      </c>
    </row>
    <row r="1813" spans="1:7" x14ac:dyDescent="0.25">
      <c r="A1813" s="2">
        <v>44034</v>
      </c>
      <c r="B1813" s="1" t="s">
        <v>3046</v>
      </c>
      <c r="C1813">
        <v>262.98504600000001</v>
      </c>
      <c r="D1813">
        <v>242.48434399999999</v>
      </c>
      <c r="E1813">
        <v>262.19064300000002</v>
      </c>
      <c r="F1813">
        <v>262.19064300000002</v>
      </c>
      <c r="G1813">
        <v>7702077383</v>
      </c>
    </row>
    <row r="1814" spans="1:7" x14ac:dyDescent="0.25">
      <c r="A1814" s="2">
        <v>44035</v>
      </c>
      <c r="B1814" s="1" t="s">
        <v>3047</v>
      </c>
      <c r="C1814">
        <v>277.58346599999999</v>
      </c>
      <c r="D1814">
        <v>261.04708900000003</v>
      </c>
      <c r="E1814">
        <v>274.68905599999999</v>
      </c>
      <c r="F1814">
        <v>274.68905599999999</v>
      </c>
      <c r="G1814">
        <v>10281309262</v>
      </c>
    </row>
    <row r="1815" spans="1:7" x14ac:dyDescent="0.25">
      <c r="A1815" s="2">
        <v>44036</v>
      </c>
      <c r="B1815" s="1" t="s">
        <v>3048</v>
      </c>
      <c r="C1815">
        <v>286.19284099999999</v>
      </c>
      <c r="D1815">
        <v>269.239777</v>
      </c>
      <c r="E1815">
        <v>279.21542399999998</v>
      </c>
      <c r="F1815">
        <v>279.21542399999998</v>
      </c>
      <c r="G1815">
        <v>9466060358</v>
      </c>
    </row>
    <row r="1816" spans="1:7" x14ac:dyDescent="0.25">
      <c r="A1816" s="2">
        <v>44037</v>
      </c>
      <c r="B1816" s="1" t="s">
        <v>3049</v>
      </c>
      <c r="C1816">
        <v>306.74099699999999</v>
      </c>
      <c r="D1816">
        <v>279.02636699999999</v>
      </c>
      <c r="E1816">
        <v>304.05676299999999</v>
      </c>
      <c r="F1816">
        <v>304.05676299999999</v>
      </c>
      <c r="G1816">
        <v>10785021813</v>
      </c>
    </row>
    <row r="1817" spans="1:7" x14ac:dyDescent="0.25">
      <c r="A1817" s="2">
        <v>44038</v>
      </c>
      <c r="B1817" s="1" t="s">
        <v>3050</v>
      </c>
      <c r="C1817">
        <v>316.38632200000001</v>
      </c>
      <c r="D1817">
        <v>300.26782200000002</v>
      </c>
      <c r="E1817">
        <v>309.64361600000001</v>
      </c>
      <c r="F1817">
        <v>309.64361600000001</v>
      </c>
      <c r="G1817">
        <v>12003973026</v>
      </c>
    </row>
    <row r="1818" spans="1:7" x14ac:dyDescent="0.25">
      <c r="A1818" s="2">
        <v>44039</v>
      </c>
      <c r="B1818" s="1" t="s">
        <v>3051</v>
      </c>
      <c r="C1818">
        <v>330.70120200000002</v>
      </c>
      <c r="D1818">
        <v>309.65792800000003</v>
      </c>
      <c r="E1818">
        <v>321.51409899999999</v>
      </c>
      <c r="F1818">
        <v>321.51409899999999</v>
      </c>
      <c r="G1818">
        <v>15644257058</v>
      </c>
    </row>
    <row r="1819" spans="1:7" x14ac:dyDescent="0.25">
      <c r="A1819" s="2">
        <v>44040</v>
      </c>
      <c r="B1819" s="1" t="s">
        <v>3052</v>
      </c>
      <c r="C1819">
        <v>325.90597500000001</v>
      </c>
      <c r="D1819">
        <v>307.72134399999999</v>
      </c>
      <c r="E1819">
        <v>316.65725700000002</v>
      </c>
      <c r="F1819">
        <v>316.65725700000002</v>
      </c>
      <c r="G1819">
        <v>12357108065</v>
      </c>
    </row>
    <row r="1820" spans="1:7" x14ac:dyDescent="0.25">
      <c r="A1820" s="2">
        <v>44041</v>
      </c>
      <c r="B1820" s="1" t="s">
        <v>3053</v>
      </c>
      <c r="C1820">
        <v>324.38079800000003</v>
      </c>
      <c r="D1820">
        <v>313.10958900000003</v>
      </c>
      <c r="E1820">
        <v>318.19088699999998</v>
      </c>
      <c r="F1820">
        <v>318.19088699999998</v>
      </c>
      <c r="G1820">
        <v>10878845706</v>
      </c>
    </row>
    <row r="1821" spans="1:7" x14ac:dyDescent="0.25">
      <c r="A1821" s="2">
        <v>44042</v>
      </c>
      <c r="B1821" s="1" t="s">
        <v>3054</v>
      </c>
      <c r="C1821">
        <v>338.63119499999999</v>
      </c>
      <c r="D1821">
        <v>315.75109900000001</v>
      </c>
      <c r="E1821">
        <v>334.58663899999999</v>
      </c>
      <c r="F1821">
        <v>334.58663899999999</v>
      </c>
      <c r="G1821">
        <v>11827689045</v>
      </c>
    </row>
    <row r="1822" spans="1:7" x14ac:dyDescent="0.25">
      <c r="A1822" s="2">
        <v>44043</v>
      </c>
      <c r="B1822" s="1" t="s">
        <v>3055</v>
      </c>
      <c r="C1822">
        <v>348.61135899999999</v>
      </c>
      <c r="D1822">
        <v>329.34094199999998</v>
      </c>
      <c r="E1822">
        <v>345.55465700000002</v>
      </c>
      <c r="F1822">
        <v>345.55465700000002</v>
      </c>
      <c r="G1822">
        <v>12030600492</v>
      </c>
    </row>
    <row r="1823" spans="1:7" x14ac:dyDescent="0.25">
      <c r="A1823" s="2">
        <v>44044</v>
      </c>
      <c r="B1823" s="1" t="s">
        <v>3056</v>
      </c>
      <c r="C1823">
        <v>388.847961</v>
      </c>
      <c r="D1823">
        <v>343.58743299999998</v>
      </c>
      <c r="E1823">
        <v>385.19970699999999</v>
      </c>
      <c r="F1823">
        <v>385.19970699999999</v>
      </c>
      <c r="G1823">
        <v>14045259477</v>
      </c>
    </row>
    <row r="1824" spans="1:7" x14ac:dyDescent="0.25">
      <c r="A1824" s="2">
        <v>44045</v>
      </c>
      <c r="B1824" s="1" t="s">
        <v>3057</v>
      </c>
      <c r="C1824">
        <v>411.22830199999999</v>
      </c>
      <c r="D1824">
        <v>357.14364599999999</v>
      </c>
      <c r="E1824">
        <v>370.67172199999999</v>
      </c>
      <c r="F1824">
        <v>370.67172199999999</v>
      </c>
      <c r="G1824">
        <v>18909744275</v>
      </c>
    </row>
    <row r="1825" spans="1:7" x14ac:dyDescent="0.25">
      <c r="A1825" s="2">
        <v>44046</v>
      </c>
      <c r="B1825" s="1" t="s">
        <v>3058</v>
      </c>
      <c r="C1825">
        <v>396.50698899999998</v>
      </c>
      <c r="D1825">
        <v>369.33633400000002</v>
      </c>
      <c r="E1825">
        <v>386.29516599999999</v>
      </c>
      <c r="F1825">
        <v>386.29516599999999</v>
      </c>
      <c r="G1825">
        <v>12834648062</v>
      </c>
    </row>
    <row r="1826" spans="1:7" x14ac:dyDescent="0.25">
      <c r="A1826" s="2">
        <v>44047</v>
      </c>
      <c r="B1826" s="1" t="s">
        <v>3059</v>
      </c>
      <c r="C1826">
        <v>400.70062300000001</v>
      </c>
      <c r="D1826">
        <v>382.98510700000003</v>
      </c>
      <c r="E1826">
        <v>389.87548800000002</v>
      </c>
      <c r="F1826">
        <v>389.87548800000002</v>
      </c>
      <c r="G1826">
        <v>14086704221</v>
      </c>
    </row>
    <row r="1827" spans="1:7" x14ac:dyDescent="0.25">
      <c r="A1827" s="2">
        <v>44048</v>
      </c>
      <c r="B1827" s="1" t="s">
        <v>3060</v>
      </c>
      <c r="C1827">
        <v>406.30395499999997</v>
      </c>
      <c r="D1827">
        <v>386.21847500000001</v>
      </c>
      <c r="E1827">
        <v>401.590576</v>
      </c>
      <c r="F1827">
        <v>401.590576</v>
      </c>
      <c r="G1827">
        <v>12875466638</v>
      </c>
    </row>
    <row r="1828" spans="1:7" x14ac:dyDescent="0.25">
      <c r="A1828" s="2">
        <v>44049</v>
      </c>
      <c r="B1828" s="1" t="s">
        <v>3061</v>
      </c>
      <c r="C1828">
        <v>403.48867799999999</v>
      </c>
      <c r="D1828">
        <v>392.600189</v>
      </c>
      <c r="E1828">
        <v>394.96194500000001</v>
      </c>
      <c r="F1828">
        <v>394.96194500000001</v>
      </c>
      <c r="G1828">
        <v>11304626458</v>
      </c>
    </row>
    <row r="1829" spans="1:7" x14ac:dyDescent="0.25">
      <c r="A1829" s="2">
        <v>44050</v>
      </c>
      <c r="B1829" s="1" t="s">
        <v>3062</v>
      </c>
      <c r="C1829">
        <v>398.24902300000002</v>
      </c>
      <c r="D1829">
        <v>367.93551600000001</v>
      </c>
      <c r="E1829">
        <v>379.51284800000002</v>
      </c>
      <c r="F1829">
        <v>379.51284800000002</v>
      </c>
      <c r="G1829">
        <v>12751687084</v>
      </c>
    </row>
    <row r="1830" spans="1:7" x14ac:dyDescent="0.25">
      <c r="A1830" s="2">
        <v>44051</v>
      </c>
      <c r="B1830" s="1" t="s">
        <v>3063</v>
      </c>
      <c r="C1830">
        <v>393.98736600000001</v>
      </c>
      <c r="D1830">
        <v>377.34973100000002</v>
      </c>
      <c r="E1830">
        <v>393.98736600000001</v>
      </c>
      <c r="F1830">
        <v>393.98736600000001</v>
      </c>
      <c r="G1830">
        <v>9342060531</v>
      </c>
    </row>
    <row r="1831" spans="1:7" x14ac:dyDescent="0.25">
      <c r="A1831" s="2">
        <v>44052</v>
      </c>
      <c r="B1831" s="1" t="s">
        <v>3064</v>
      </c>
      <c r="C1831">
        <v>399.73709100000002</v>
      </c>
      <c r="D1831">
        <v>385.83071899999999</v>
      </c>
      <c r="E1831">
        <v>391.120453</v>
      </c>
      <c r="F1831">
        <v>391.120453</v>
      </c>
      <c r="G1831">
        <v>9451065592</v>
      </c>
    </row>
    <row r="1832" spans="1:7" x14ac:dyDescent="0.25">
      <c r="A1832" s="2">
        <v>44053</v>
      </c>
      <c r="B1832" s="1" t="s">
        <v>3065</v>
      </c>
      <c r="C1832">
        <v>399.375946</v>
      </c>
      <c r="D1832">
        <v>391.04150399999997</v>
      </c>
      <c r="E1832">
        <v>395.88757299999997</v>
      </c>
      <c r="F1832">
        <v>395.88757299999997</v>
      </c>
      <c r="G1832">
        <v>11685827893</v>
      </c>
    </row>
    <row r="1833" spans="1:7" x14ac:dyDescent="0.25">
      <c r="A1833" s="2">
        <v>44054</v>
      </c>
      <c r="B1833" s="1" t="s">
        <v>3066</v>
      </c>
      <c r="C1833">
        <v>398.47891199999998</v>
      </c>
      <c r="D1833">
        <v>370.86062600000002</v>
      </c>
      <c r="E1833">
        <v>380.38406400000002</v>
      </c>
      <c r="F1833">
        <v>380.38406400000002</v>
      </c>
      <c r="G1833">
        <v>12792218737</v>
      </c>
    </row>
    <row r="1834" spans="1:7" x14ac:dyDescent="0.25">
      <c r="A1834" s="2">
        <v>44055</v>
      </c>
      <c r="B1834" s="1" t="s">
        <v>3067</v>
      </c>
      <c r="C1834">
        <v>391.31231700000001</v>
      </c>
      <c r="D1834">
        <v>367.92361499999998</v>
      </c>
      <c r="E1834">
        <v>391.02417000000003</v>
      </c>
      <c r="F1834">
        <v>391.02417000000003</v>
      </c>
      <c r="G1834">
        <v>12408772745</v>
      </c>
    </row>
    <row r="1835" spans="1:7" x14ac:dyDescent="0.25">
      <c r="A1835" s="2">
        <v>44056</v>
      </c>
      <c r="B1835" s="1" t="s">
        <v>3068</v>
      </c>
      <c r="C1835">
        <v>432.90460200000001</v>
      </c>
      <c r="D1835">
        <v>379.71087599999998</v>
      </c>
      <c r="E1835">
        <v>428.74179099999998</v>
      </c>
      <c r="F1835">
        <v>428.74179099999998</v>
      </c>
      <c r="G1835">
        <v>18480303526</v>
      </c>
    </row>
    <row r="1836" spans="1:7" x14ac:dyDescent="0.25">
      <c r="A1836" s="2">
        <v>44057</v>
      </c>
      <c r="B1836" s="1" t="s">
        <v>3069</v>
      </c>
      <c r="C1836">
        <v>444.57775900000001</v>
      </c>
      <c r="D1836">
        <v>423.34585600000003</v>
      </c>
      <c r="E1836">
        <v>437.39782700000001</v>
      </c>
      <c r="F1836">
        <v>437.39782700000001</v>
      </c>
      <c r="G1836">
        <v>15064589987</v>
      </c>
    </row>
    <row r="1837" spans="1:7" x14ac:dyDescent="0.25">
      <c r="A1837" s="2">
        <v>44058</v>
      </c>
      <c r="B1837" s="1" t="s">
        <v>3070</v>
      </c>
      <c r="C1837">
        <v>441.75460800000002</v>
      </c>
      <c r="D1837">
        <v>429.87460299999998</v>
      </c>
      <c r="E1837">
        <v>433.354919</v>
      </c>
      <c r="F1837">
        <v>433.354919</v>
      </c>
      <c r="G1837">
        <v>12416067894</v>
      </c>
    </row>
    <row r="1838" spans="1:7" x14ac:dyDescent="0.25">
      <c r="A1838" s="2">
        <v>44059</v>
      </c>
      <c r="B1838" s="1" t="s">
        <v>3071</v>
      </c>
      <c r="C1838">
        <v>436.26583900000003</v>
      </c>
      <c r="D1838">
        <v>415.08624300000002</v>
      </c>
      <c r="E1838">
        <v>433.78662100000003</v>
      </c>
      <c r="F1838">
        <v>433.78662100000003</v>
      </c>
      <c r="G1838">
        <v>12168816874</v>
      </c>
    </row>
    <row r="1839" spans="1:7" x14ac:dyDescent="0.25">
      <c r="A1839" s="2">
        <v>44060</v>
      </c>
      <c r="B1839" s="1" t="s">
        <v>3072</v>
      </c>
      <c r="C1839">
        <v>442.73498499999999</v>
      </c>
      <c r="D1839">
        <v>422.64727799999997</v>
      </c>
      <c r="E1839">
        <v>429.53125</v>
      </c>
      <c r="F1839">
        <v>429.53125</v>
      </c>
      <c r="G1839">
        <v>13227089410</v>
      </c>
    </row>
    <row r="1840" spans="1:7" x14ac:dyDescent="0.25">
      <c r="A1840" s="2">
        <v>44061</v>
      </c>
      <c r="B1840" s="1" t="s">
        <v>3073</v>
      </c>
      <c r="C1840">
        <v>432.58029199999999</v>
      </c>
      <c r="D1840">
        <v>419.674103</v>
      </c>
      <c r="E1840">
        <v>423.66931199999999</v>
      </c>
      <c r="F1840">
        <v>423.66931199999999</v>
      </c>
      <c r="G1840">
        <v>11978984079</v>
      </c>
    </row>
    <row r="1841" spans="1:7" x14ac:dyDescent="0.25">
      <c r="A1841" s="2">
        <v>44062</v>
      </c>
      <c r="B1841" s="1" t="s">
        <v>3074</v>
      </c>
      <c r="C1841">
        <v>427.02465799999999</v>
      </c>
      <c r="D1841">
        <v>396.67834499999998</v>
      </c>
      <c r="E1841">
        <v>406.463776</v>
      </c>
      <c r="F1841">
        <v>406.463776</v>
      </c>
      <c r="G1841">
        <v>13137391167</v>
      </c>
    </row>
    <row r="1842" spans="1:7" x14ac:dyDescent="0.25">
      <c r="A1842" s="2">
        <v>44063</v>
      </c>
      <c r="B1842" s="1" t="s">
        <v>3075</v>
      </c>
      <c r="C1842">
        <v>418.73443600000002</v>
      </c>
      <c r="D1842">
        <v>404.026093</v>
      </c>
      <c r="E1842">
        <v>416.43978900000002</v>
      </c>
      <c r="F1842">
        <v>416.43978900000002</v>
      </c>
      <c r="G1842">
        <v>10043032427</v>
      </c>
    </row>
    <row r="1843" spans="1:7" x14ac:dyDescent="0.25">
      <c r="A1843" s="2">
        <v>44064</v>
      </c>
      <c r="B1843" s="1" t="s">
        <v>3076</v>
      </c>
      <c r="C1843">
        <v>418.63797</v>
      </c>
      <c r="D1843">
        <v>387.44113199999998</v>
      </c>
      <c r="E1843">
        <v>389.12634300000002</v>
      </c>
      <c r="F1843">
        <v>389.12634300000002</v>
      </c>
      <c r="G1843">
        <v>11781796374</v>
      </c>
    </row>
    <row r="1844" spans="1:7" x14ac:dyDescent="0.25">
      <c r="A1844" s="2">
        <v>44065</v>
      </c>
      <c r="B1844" s="1" t="s">
        <v>3077</v>
      </c>
      <c r="C1844">
        <v>396.46658300000001</v>
      </c>
      <c r="D1844">
        <v>382.81463600000001</v>
      </c>
      <c r="E1844">
        <v>395.83514400000001</v>
      </c>
      <c r="F1844">
        <v>395.83514400000001</v>
      </c>
      <c r="G1844">
        <v>10131847985</v>
      </c>
    </row>
    <row r="1845" spans="1:7" x14ac:dyDescent="0.25">
      <c r="A1845" s="2">
        <v>44066</v>
      </c>
      <c r="B1845" s="1" t="s">
        <v>3078</v>
      </c>
      <c r="C1845">
        <v>396.49041699999998</v>
      </c>
      <c r="D1845">
        <v>385.03979500000003</v>
      </c>
      <c r="E1845">
        <v>391.38449100000003</v>
      </c>
      <c r="F1845">
        <v>391.38449100000003</v>
      </c>
      <c r="G1845">
        <v>8137303970</v>
      </c>
    </row>
    <row r="1846" spans="1:7" x14ac:dyDescent="0.25">
      <c r="A1846" s="2">
        <v>44067</v>
      </c>
      <c r="B1846" s="1" t="s">
        <v>3079</v>
      </c>
      <c r="C1846">
        <v>409.38857999999999</v>
      </c>
      <c r="D1846">
        <v>389.31460600000003</v>
      </c>
      <c r="E1846">
        <v>408.14419600000002</v>
      </c>
      <c r="F1846">
        <v>408.14419600000002</v>
      </c>
      <c r="G1846">
        <v>10328860398</v>
      </c>
    </row>
    <row r="1847" spans="1:7" x14ac:dyDescent="0.25">
      <c r="A1847" s="2">
        <v>44068</v>
      </c>
      <c r="B1847" s="1" t="s">
        <v>3080</v>
      </c>
      <c r="C1847">
        <v>408.52792399999998</v>
      </c>
      <c r="D1847">
        <v>374.35537699999998</v>
      </c>
      <c r="E1847">
        <v>384.00103799999999</v>
      </c>
      <c r="F1847">
        <v>384.00103799999999</v>
      </c>
      <c r="G1847">
        <v>12428442042</v>
      </c>
    </row>
    <row r="1848" spans="1:7" x14ac:dyDescent="0.25">
      <c r="A1848" s="2">
        <v>44069</v>
      </c>
      <c r="B1848" s="1" t="s">
        <v>3081</v>
      </c>
      <c r="C1848">
        <v>391.87326000000002</v>
      </c>
      <c r="D1848">
        <v>378.70584100000002</v>
      </c>
      <c r="E1848">
        <v>386.46612499999998</v>
      </c>
      <c r="F1848">
        <v>386.46612499999998</v>
      </c>
      <c r="G1848">
        <v>9967343483</v>
      </c>
    </row>
    <row r="1849" spans="1:7" x14ac:dyDescent="0.25">
      <c r="A1849" s="2">
        <v>44070</v>
      </c>
      <c r="B1849" s="1" t="s">
        <v>3082</v>
      </c>
      <c r="C1849">
        <v>395.34918199999998</v>
      </c>
      <c r="D1849">
        <v>374.86648600000001</v>
      </c>
      <c r="E1849">
        <v>382.63262900000001</v>
      </c>
      <c r="F1849">
        <v>382.63262900000001</v>
      </c>
      <c r="G1849">
        <v>10457777652</v>
      </c>
    </row>
    <row r="1850" spans="1:7" x14ac:dyDescent="0.25">
      <c r="A1850" s="2">
        <v>44071</v>
      </c>
      <c r="B1850" s="1" t="s">
        <v>3083</v>
      </c>
      <c r="C1850">
        <v>397.75762900000001</v>
      </c>
      <c r="D1850">
        <v>381.27383400000002</v>
      </c>
      <c r="E1850">
        <v>395.874664</v>
      </c>
      <c r="F1850">
        <v>395.874664</v>
      </c>
      <c r="G1850">
        <v>9120674421</v>
      </c>
    </row>
    <row r="1851" spans="1:7" x14ac:dyDescent="0.25">
      <c r="A1851" s="2">
        <v>44072</v>
      </c>
      <c r="B1851" s="1" t="s">
        <v>3084</v>
      </c>
      <c r="C1851">
        <v>405.61636399999998</v>
      </c>
      <c r="D1851">
        <v>393.03741500000001</v>
      </c>
      <c r="E1851">
        <v>399.92147799999998</v>
      </c>
      <c r="F1851">
        <v>399.92147799999998</v>
      </c>
      <c r="G1851">
        <v>8777703481</v>
      </c>
    </row>
    <row r="1852" spans="1:7" x14ac:dyDescent="0.25">
      <c r="A1852" s="2">
        <v>44073</v>
      </c>
      <c r="B1852" s="1" t="s">
        <v>3085</v>
      </c>
      <c r="C1852">
        <v>428.663971</v>
      </c>
      <c r="D1852">
        <v>399.60836799999998</v>
      </c>
      <c r="E1852">
        <v>428.39572099999998</v>
      </c>
      <c r="F1852">
        <v>428.39572099999998</v>
      </c>
      <c r="G1852">
        <v>11211948040</v>
      </c>
    </row>
    <row r="1853" spans="1:7" x14ac:dyDescent="0.25">
      <c r="A1853" s="2">
        <v>44074</v>
      </c>
      <c r="B1853" s="1" t="s">
        <v>3086</v>
      </c>
      <c r="C1853">
        <v>438.56033300000001</v>
      </c>
      <c r="D1853">
        <v>419.770172</v>
      </c>
      <c r="E1853">
        <v>435.07974200000001</v>
      </c>
      <c r="F1853">
        <v>435.07974200000001</v>
      </c>
      <c r="G1853">
        <v>12774741797</v>
      </c>
    </row>
    <row r="1854" spans="1:7" x14ac:dyDescent="0.25">
      <c r="A1854" s="2">
        <v>44075</v>
      </c>
      <c r="B1854" s="1" t="s">
        <v>3087</v>
      </c>
      <c r="C1854">
        <v>487.211884</v>
      </c>
      <c r="D1854">
        <v>432.07919299999998</v>
      </c>
      <c r="E1854">
        <v>477.05191000000002</v>
      </c>
      <c r="F1854">
        <v>477.05191000000002</v>
      </c>
      <c r="G1854">
        <v>18862763756</v>
      </c>
    </row>
    <row r="1855" spans="1:7" x14ac:dyDescent="0.25">
      <c r="A1855" s="2">
        <v>44076</v>
      </c>
      <c r="B1855" s="1" t="s">
        <v>3088</v>
      </c>
      <c r="C1855">
        <v>480.33099399999998</v>
      </c>
      <c r="D1855">
        <v>424.46002199999998</v>
      </c>
      <c r="E1855">
        <v>440.04049700000002</v>
      </c>
      <c r="F1855">
        <v>440.04049700000002</v>
      </c>
      <c r="G1855">
        <v>19691854014</v>
      </c>
    </row>
    <row r="1856" spans="1:7" x14ac:dyDescent="0.25">
      <c r="A1856" s="2">
        <v>44077</v>
      </c>
      <c r="B1856" s="1" t="s">
        <v>3089</v>
      </c>
      <c r="C1856">
        <v>449.53247099999999</v>
      </c>
      <c r="D1856">
        <v>381.12970000000001</v>
      </c>
      <c r="E1856">
        <v>385.67193600000002</v>
      </c>
      <c r="F1856">
        <v>385.67193600000002</v>
      </c>
      <c r="G1856">
        <v>19622845896</v>
      </c>
    </row>
    <row r="1857" spans="1:7" x14ac:dyDescent="0.25">
      <c r="A1857" s="2">
        <v>44078</v>
      </c>
      <c r="B1857" s="1" t="s">
        <v>3090</v>
      </c>
      <c r="C1857">
        <v>402.411743</v>
      </c>
      <c r="D1857">
        <v>371.63668799999999</v>
      </c>
      <c r="E1857">
        <v>388.24115</v>
      </c>
      <c r="F1857">
        <v>388.24115</v>
      </c>
      <c r="G1857">
        <v>16747106257</v>
      </c>
    </row>
    <row r="1858" spans="1:7" x14ac:dyDescent="0.25">
      <c r="A1858" s="2">
        <v>44079</v>
      </c>
      <c r="B1858" s="1" t="s">
        <v>3091</v>
      </c>
      <c r="C1858">
        <v>394.17227200000002</v>
      </c>
      <c r="D1858">
        <v>316.77435300000002</v>
      </c>
      <c r="E1858">
        <v>335.26007099999998</v>
      </c>
      <c r="F1858">
        <v>335.26007099999998</v>
      </c>
      <c r="G1858">
        <v>29880047640</v>
      </c>
    </row>
    <row r="1859" spans="1:7" x14ac:dyDescent="0.25">
      <c r="A1859" s="2">
        <v>44080</v>
      </c>
      <c r="B1859" s="1" t="s">
        <v>3092</v>
      </c>
      <c r="C1859">
        <v>359.76403800000003</v>
      </c>
      <c r="D1859">
        <v>319.041901</v>
      </c>
      <c r="E1859">
        <v>353.36227400000001</v>
      </c>
      <c r="F1859">
        <v>353.36227400000001</v>
      </c>
      <c r="G1859">
        <v>27643678917</v>
      </c>
    </row>
    <row r="1860" spans="1:7" x14ac:dyDescent="0.25">
      <c r="A1860" s="2">
        <v>44081</v>
      </c>
      <c r="B1860" s="1" t="s">
        <v>3093</v>
      </c>
      <c r="C1860">
        <v>358.211884</v>
      </c>
      <c r="D1860">
        <v>326.25436400000001</v>
      </c>
      <c r="E1860">
        <v>352.67349200000001</v>
      </c>
      <c r="F1860">
        <v>352.67349200000001</v>
      </c>
      <c r="G1860">
        <v>21763614732</v>
      </c>
    </row>
    <row r="1861" spans="1:7" x14ac:dyDescent="0.25">
      <c r="A1861" s="2">
        <v>44082</v>
      </c>
      <c r="B1861" s="1" t="s">
        <v>3094</v>
      </c>
      <c r="C1861">
        <v>355.56286599999999</v>
      </c>
      <c r="D1861">
        <v>328.81677200000001</v>
      </c>
      <c r="E1861">
        <v>337.60211199999998</v>
      </c>
      <c r="F1861">
        <v>337.60211199999998</v>
      </c>
      <c r="G1861">
        <v>17991403432</v>
      </c>
    </row>
    <row r="1862" spans="1:7" x14ac:dyDescent="0.25">
      <c r="A1862" s="2">
        <v>44083</v>
      </c>
      <c r="B1862" s="1" t="s">
        <v>3095</v>
      </c>
      <c r="C1862">
        <v>359.16449</v>
      </c>
      <c r="D1862">
        <v>332.165009</v>
      </c>
      <c r="E1862">
        <v>351.11001599999997</v>
      </c>
      <c r="F1862">
        <v>351.11001599999997</v>
      </c>
      <c r="G1862">
        <v>14547933520</v>
      </c>
    </row>
    <row r="1863" spans="1:7" x14ac:dyDescent="0.25">
      <c r="A1863" s="2">
        <v>44084</v>
      </c>
      <c r="B1863" s="1" t="s">
        <v>3096</v>
      </c>
      <c r="C1863">
        <v>377.39358499999997</v>
      </c>
      <c r="D1863">
        <v>351.11175500000002</v>
      </c>
      <c r="E1863">
        <v>368.10189800000001</v>
      </c>
      <c r="F1863">
        <v>368.10189800000001</v>
      </c>
      <c r="G1863">
        <v>31421134556</v>
      </c>
    </row>
    <row r="1864" spans="1:7" x14ac:dyDescent="0.25">
      <c r="A1864" s="2">
        <v>44085</v>
      </c>
      <c r="B1864" s="1" t="s">
        <v>3097</v>
      </c>
      <c r="C1864">
        <v>376.630402</v>
      </c>
      <c r="D1864">
        <v>355.582581</v>
      </c>
      <c r="E1864">
        <v>374.69558699999999</v>
      </c>
      <c r="F1864">
        <v>374.69558699999999</v>
      </c>
      <c r="G1864">
        <v>27296269329</v>
      </c>
    </row>
    <row r="1865" spans="1:7" x14ac:dyDescent="0.25">
      <c r="A1865" s="2">
        <v>44086</v>
      </c>
      <c r="B1865" s="1" t="s">
        <v>3098</v>
      </c>
      <c r="C1865">
        <v>387.53845200000001</v>
      </c>
      <c r="D1865">
        <v>367.84219400000001</v>
      </c>
      <c r="E1865">
        <v>387.18310500000001</v>
      </c>
      <c r="F1865">
        <v>387.18310500000001</v>
      </c>
      <c r="G1865">
        <v>13295405814</v>
      </c>
    </row>
    <row r="1866" spans="1:7" x14ac:dyDescent="0.25">
      <c r="A1866" s="2">
        <v>44087</v>
      </c>
      <c r="B1866" s="1" t="s">
        <v>3099</v>
      </c>
      <c r="C1866">
        <v>388.95980800000001</v>
      </c>
      <c r="D1866">
        <v>354.34017899999998</v>
      </c>
      <c r="E1866">
        <v>365.57000699999998</v>
      </c>
      <c r="F1866">
        <v>365.57000699999998</v>
      </c>
      <c r="G1866">
        <v>15005899191</v>
      </c>
    </row>
    <row r="1867" spans="1:7" x14ac:dyDescent="0.25">
      <c r="A1867" s="2">
        <v>44088</v>
      </c>
      <c r="B1867" s="1" t="s">
        <v>3100</v>
      </c>
      <c r="C1867">
        <v>384.48519900000002</v>
      </c>
      <c r="D1867">
        <v>357.56976300000002</v>
      </c>
      <c r="E1867">
        <v>377.26886000000002</v>
      </c>
      <c r="F1867">
        <v>377.26886000000002</v>
      </c>
      <c r="G1867">
        <v>17536695361</v>
      </c>
    </row>
    <row r="1868" spans="1:7" x14ac:dyDescent="0.25">
      <c r="A1868" s="2">
        <v>44089</v>
      </c>
      <c r="B1868" s="1" t="s">
        <v>3101</v>
      </c>
      <c r="C1868">
        <v>381.50830100000002</v>
      </c>
      <c r="D1868">
        <v>363.60681199999999</v>
      </c>
      <c r="E1868">
        <v>364.839203</v>
      </c>
      <c r="F1868">
        <v>364.839203</v>
      </c>
      <c r="G1868">
        <v>16140584321</v>
      </c>
    </row>
    <row r="1869" spans="1:7" x14ac:dyDescent="0.25">
      <c r="A1869" s="2">
        <v>44090</v>
      </c>
      <c r="B1869" s="1" t="s">
        <v>3102</v>
      </c>
      <c r="C1869">
        <v>372.767426</v>
      </c>
      <c r="D1869">
        <v>356.68273900000003</v>
      </c>
      <c r="E1869">
        <v>365.81228599999997</v>
      </c>
      <c r="F1869">
        <v>365.81228599999997</v>
      </c>
      <c r="G1869">
        <v>16107612177</v>
      </c>
    </row>
    <row r="1870" spans="1:7" x14ac:dyDescent="0.25">
      <c r="A1870" s="2">
        <v>44091</v>
      </c>
      <c r="B1870" s="1" t="s">
        <v>3103</v>
      </c>
      <c r="C1870">
        <v>393.901611</v>
      </c>
      <c r="D1870">
        <v>364.79513500000002</v>
      </c>
      <c r="E1870">
        <v>389.019226</v>
      </c>
      <c r="F1870">
        <v>389.019226</v>
      </c>
      <c r="G1870">
        <v>19899531080</v>
      </c>
    </row>
    <row r="1871" spans="1:7" x14ac:dyDescent="0.25">
      <c r="A1871" s="2">
        <v>44092</v>
      </c>
      <c r="B1871" s="1" t="s">
        <v>3104</v>
      </c>
      <c r="C1871">
        <v>391.90414399999997</v>
      </c>
      <c r="D1871">
        <v>376.96499599999999</v>
      </c>
      <c r="E1871">
        <v>384.364532</v>
      </c>
      <c r="F1871">
        <v>384.364532</v>
      </c>
      <c r="G1871">
        <v>14108357740</v>
      </c>
    </row>
    <row r="1872" spans="1:7" x14ac:dyDescent="0.25">
      <c r="A1872" s="2">
        <v>44093</v>
      </c>
      <c r="B1872" s="1" t="s">
        <v>3105</v>
      </c>
      <c r="C1872">
        <v>387.07635499999998</v>
      </c>
      <c r="D1872">
        <v>378.72406000000001</v>
      </c>
      <c r="E1872">
        <v>385.54437300000001</v>
      </c>
      <c r="F1872">
        <v>385.54437300000001</v>
      </c>
      <c r="G1872">
        <v>11049507684</v>
      </c>
    </row>
    <row r="1873" spans="1:7" x14ac:dyDescent="0.25">
      <c r="A1873" s="2">
        <v>44094</v>
      </c>
      <c r="B1873" s="1" t="s">
        <v>3106</v>
      </c>
      <c r="C1873">
        <v>385.59799199999998</v>
      </c>
      <c r="D1873">
        <v>367.09435999999999</v>
      </c>
      <c r="E1873">
        <v>371.05282599999998</v>
      </c>
      <c r="F1873">
        <v>371.05282599999998</v>
      </c>
      <c r="G1873">
        <v>12292195784</v>
      </c>
    </row>
    <row r="1874" spans="1:7" x14ac:dyDescent="0.25">
      <c r="A1874" s="2">
        <v>44095</v>
      </c>
      <c r="B1874" s="1" t="s">
        <v>3107</v>
      </c>
      <c r="C1874">
        <v>375.73703</v>
      </c>
      <c r="D1874">
        <v>336.06896999999998</v>
      </c>
      <c r="E1874">
        <v>341.78607199999999</v>
      </c>
      <c r="F1874">
        <v>341.78607199999999</v>
      </c>
      <c r="G1874">
        <v>17398267133</v>
      </c>
    </row>
    <row r="1875" spans="1:7" x14ac:dyDescent="0.25">
      <c r="A1875" s="2">
        <v>44096</v>
      </c>
      <c r="B1875" s="1" t="s">
        <v>3108</v>
      </c>
      <c r="C1875">
        <v>346.60082999999997</v>
      </c>
      <c r="D1875">
        <v>336.85504200000003</v>
      </c>
      <c r="E1875">
        <v>344.503174</v>
      </c>
      <c r="F1875">
        <v>344.503174</v>
      </c>
      <c r="G1875">
        <v>12732578043</v>
      </c>
    </row>
    <row r="1876" spans="1:7" x14ac:dyDescent="0.25">
      <c r="A1876" s="2">
        <v>44097</v>
      </c>
      <c r="B1876" s="1" t="s">
        <v>3109</v>
      </c>
      <c r="C1876">
        <v>345.63558999999998</v>
      </c>
      <c r="D1876">
        <v>317.69207799999998</v>
      </c>
      <c r="E1876">
        <v>320.58554099999998</v>
      </c>
      <c r="F1876">
        <v>320.58554099999998</v>
      </c>
      <c r="G1876">
        <v>12047020995</v>
      </c>
    </row>
    <row r="1877" spans="1:7" x14ac:dyDescent="0.25">
      <c r="A1877" s="2">
        <v>44098</v>
      </c>
      <c r="B1877" s="1" t="s">
        <v>3110</v>
      </c>
      <c r="C1877">
        <v>351.46463</v>
      </c>
      <c r="D1877">
        <v>318.41897599999999</v>
      </c>
      <c r="E1877">
        <v>349.35665899999998</v>
      </c>
      <c r="F1877">
        <v>349.35665899999998</v>
      </c>
      <c r="G1877">
        <v>13460565701</v>
      </c>
    </row>
    <row r="1878" spans="1:7" x14ac:dyDescent="0.25">
      <c r="A1878" s="2">
        <v>44099</v>
      </c>
      <c r="B1878" s="1" t="s">
        <v>3111</v>
      </c>
      <c r="C1878">
        <v>357.957245</v>
      </c>
      <c r="D1878">
        <v>339.35031099999998</v>
      </c>
      <c r="E1878">
        <v>352.16186499999998</v>
      </c>
      <c r="F1878">
        <v>352.16186499999998</v>
      </c>
      <c r="G1878">
        <v>12254269350</v>
      </c>
    </row>
    <row r="1879" spans="1:7" x14ac:dyDescent="0.25">
      <c r="A1879" s="2">
        <v>44100</v>
      </c>
      <c r="B1879" s="1" t="s">
        <v>3112</v>
      </c>
      <c r="C1879">
        <v>355.96063199999998</v>
      </c>
      <c r="D1879">
        <v>348.129639</v>
      </c>
      <c r="E1879">
        <v>354.96527099999997</v>
      </c>
      <c r="F1879">
        <v>354.96527099999997</v>
      </c>
      <c r="G1879">
        <v>11036752997</v>
      </c>
    </row>
    <row r="1880" spans="1:7" x14ac:dyDescent="0.25">
      <c r="A1880" s="2">
        <v>44101</v>
      </c>
      <c r="B1880" s="1" t="s">
        <v>3113</v>
      </c>
      <c r="C1880">
        <v>362.05136099999999</v>
      </c>
      <c r="D1880">
        <v>349.09439099999997</v>
      </c>
      <c r="E1880">
        <v>357.321686</v>
      </c>
      <c r="F1880">
        <v>357.321686</v>
      </c>
      <c r="G1880">
        <v>11464393949</v>
      </c>
    </row>
    <row r="1881" spans="1:7" x14ac:dyDescent="0.25">
      <c r="A1881" s="2">
        <v>44102</v>
      </c>
      <c r="B1881" s="1" t="s">
        <v>3114</v>
      </c>
      <c r="C1881">
        <v>366.89025900000001</v>
      </c>
      <c r="D1881">
        <v>354.82513399999999</v>
      </c>
      <c r="E1881">
        <v>354.95049999999998</v>
      </c>
      <c r="F1881">
        <v>354.95049999999998</v>
      </c>
      <c r="G1881">
        <v>12102509266</v>
      </c>
    </row>
    <row r="1882" spans="1:7" x14ac:dyDescent="0.25">
      <c r="A1882" s="2">
        <v>44103</v>
      </c>
      <c r="B1882" s="1" t="s">
        <v>3115</v>
      </c>
      <c r="C1882">
        <v>360.79348800000002</v>
      </c>
      <c r="D1882">
        <v>351.819458</v>
      </c>
      <c r="E1882">
        <v>359.96340900000001</v>
      </c>
      <c r="F1882">
        <v>359.96340900000001</v>
      </c>
      <c r="G1882">
        <v>10286529445</v>
      </c>
    </row>
    <row r="1883" spans="1:7" x14ac:dyDescent="0.25">
      <c r="A1883" s="2">
        <v>44104</v>
      </c>
      <c r="B1883" s="1" t="s">
        <v>3116</v>
      </c>
      <c r="C1883">
        <v>361.21032700000001</v>
      </c>
      <c r="D1883">
        <v>353.614349</v>
      </c>
      <c r="E1883">
        <v>360.02236900000003</v>
      </c>
      <c r="F1883">
        <v>360.02236900000003</v>
      </c>
      <c r="G1883">
        <v>9773649426</v>
      </c>
    </row>
    <row r="1884" spans="1:7" x14ac:dyDescent="0.25">
      <c r="A1884" s="2">
        <v>44105</v>
      </c>
      <c r="B1884" s="1" t="s">
        <v>3117</v>
      </c>
      <c r="C1884">
        <v>369.28698700000001</v>
      </c>
      <c r="D1884">
        <v>347.19793700000002</v>
      </c>
      <c r="E1884">
        <v>353.23129299999999</v>
      </c>
      <c r="F1884">
        <v>353.23129299999999</v>
      </c>
      <c r="G1884">
        <v>12360670278</v>
      </c>
    </row>
    <row r="1885" spans="1:7" x14ac:dyDescent="0.25">
      <c r="A1885" s="2">
        <v>44106</v>
      </c>
      <c r="B1885" s="1" t="s">
        <v>3118</v>
      </c>
      <c r="C1885">
        <v>354.07522599999999</v>
      </c>
      <c r="D1885">
        <v>337.35693400000002</v>
      </c>
      <c r="E1885">
        <v>346.53265399999998</v>
      </c>
      <c r="F1885">
        <v>346.53265399999998</v>
      </c>
      <c r="G1885">
        <v>12946215647</v>
      </c>
    </row>
    <row r="1886" spans="1:7" x14ac:dyDescent="0.25">
      <c r="A1886" s="2">
        <v>44107</v>
      </c>
      <c r="B1886" s="1" t="s">
        <v>3119</v>
      </c>
      <c r="C1886">
        <v>351.62792999999999</v>
      </c>
      <c r="D1886">
        <v>344.88665800000001</v>
      </c>
      <c r="E1886">
        <v>347.321594</v>
      </c>
      <c r="F1886">
        <v>347.321594</v>
      </c>
      <c r="G1886">
        <v>8599594017</v>
      </c>
    </row>
    <row r="1887" spans="1:7" x14ac:dyDescent="0.25">
      <c r="A1887" s="2">
        <v>44108</v>
      </c>
      <c r="B1887" s="1" t="s">
        <v>3120</v>
      </c>
      <c r="C1887">
        <v>354.25332600000002</v>
      </c>
      <c r="D1887">
        <v>345.39871199999999</v>
      </c>
      <c r="E1887">
        <v>353.12191799999999</v>
      </c>
      <c r="F1887">
        <v>353.12191799999999</v>
      </c>
      <c r="G1887">
        <v>9308536486</v>
      </c>
    </row>
    <row r="1888" spans="1:7" x14ac:dyDescent="0.25">
      <c r="A1888" s="2">
        <v>44109</v>
      </c>
      <c r="B1888" s="1" t="s">
        <v>3121</v>
      </c>
      <c r="C1888">
        <v>355.217896</v>
      </c>
      <c r="D1888">
        <v>350.197632</v>
      </c>
      <c r="E1888">
        <v>354.27710000000002</v>
      </c>
      <c r="F1888">
        <v>354.27710000000002</v>
      </c>
      <c r="G1888">
        <v>9933790982</v>
      </c>
    </row>
    <row r="1889" spans="1:7" x14ac:dyDescent="0.25">
      <c r="A1889" s="2">
        <v>44110</v>
      </c>
      <c r="B1889" s="1" t="s">
        <v>3122</v>
      </c>
      <c r="C1889">
        <v>355.50405899999998</v>
      </c>
      <c r="D1889">
        <v>338.52023300000002</v>
      </c>
      <c r="E1889">
        <v>341.02114899999998</v>
      </c>
      <c r="F1889">
        <v>341.02114899999998</v>
      </c>
      <c r="G1889">
        <v>11497841885</v>
      </c>
    </row>
    <row r="1890" spans="1:7" x14ac:dyDescent="0.25">
      <c r="A1890" s="2">
        <v>44111</v>
      </c>
      <c r="B1890" s="1" t="s">
        <v>3123</v>
      </c>
      <c r="C1890">
        <v>342.59124800000001</v>
      </c>
      <c r="D1890">
        <v>335.53359999999998</v>
      </c>
      <c r="E1890">
        <v>342.11978099999999</v>
      </c>
      <c r="F1890">
        <v>342.11978099999999</v>
      </c>
      <c r="G1890">
        <v>10537119715</v>
      </c>
    </row>
    <row r="1891" spans="1:7" x14ac:dyDescent="0.25">
      <c r="A1891" s="2">
        <v>44112</v>
      </c>
      <c r="B1891" s="1" t="s">
        <v>3124</v>
      </c>
      <c r="C1891">
        <v>352.80038500000001</v>
      </c>
      <c r="D1891">
        <v>336.49710099999999</v>
      </c>
      <c r="E1891">
        <v>351.45565800000003</v>
      </c>
      <c r="F1891">
        <v>351.45565800000003</v>
      </c>
      <c r="G1891">
        <v>11511016796</v>
      </c>
    </row>
    <row r="1892" spans="1:7" x14ac:dyDescent="0.25">
      <c r="A1892" s="2">
        <v>44113</v>
      </c>
      <c r="B1892" s="1" t="s">
        <v>2950</v>
      </c>
    </row>
    <row r="1893" spans="1:7" x14ac:dyDescent="0.25">
      <c r="A1893" s="2">
        <v>44114</v>
      </c>
      <c r="B1893" s="1" t="s">
        <v>3125</v>
      </c>
      <c r="C1893">
        <v>378.26715100000001</v>
      </c>
      <c r="D1893">
        <v>365.35403400000001</v>
      </c>
      <c r="E1893">
        <v>370.96758999999997</v>
      </c>
      <c r="F1893">
        <v>370.96758999999997</v>
      </c>
      <c r="G1893">
        <v>13618484324</v>
      </c>
    </row>
    <row r="1894" spans="1:7" x14ac:dyDescent="0.25">
      <c r="A1894" s="2">
        <v>44115</v>
      </c>
      <c r="B1894" s="1" t="s">
        <v>3126</v>
      </c>
      <c r="C1894">
        <v>377.24679600000002</v>
      </c>
      <c r="D1894">
        <v>369.828033</v>
      </c>
      <c r="E1894">
        <v>375.14205900000002</v>
      </c>
      <c r="F1894">
        <v>375.14205900000002</v>
      </c>
      <c r="G1894">
        <v>12584512533</v>
      </c>
    </row>
    <row r="1895" spans="1:7" x14ac:dyDescent="0.25">
      <c r="A1895" s="2">
        <v>44116</v>
      </c>
      <c r="B1895" s="1" t="s">
        <v>2950</v>
      </c>
    </row>
    <row r="1896" spans="1:7" x14ac:dyDescent="0.25">
      <c r="A1896" s="2">
        <v>44117</v>
      </c>
      <c r="B1896" s="1" t="s">
        <v>2950</v>
      </c>
    </row>
    <row r="1897" spans="1:7" x14ac:dyDescent="0.25">
      <c r="A1897" s="2">
        <v>44118</v>
      </c>
      <c r="B1897" s="1" t="s">
        <v>3127</v>
      </c>
      <c r="C1897">
        <v>387.29617300000001</v>
      </c>
      <c r="D1897">
        <v>374.17501800000002</v>
      </c>
      <c r="E1897">
        <v>379.484039</v>
      </c>
      <c r="F1897">
        <v>379.484039</v>
      </c>
      <c r="G1897">
        <v>13918846567</v>
      </c>
    </row>
    <row r="1898" spans="1:7" x14ac:dyDescent="0.25">
      <c r="A1898" s="2">
        <v>44119</v>
      </c>
      <c r="B1898" s="1" t="s">
        <v>3128</v>
      </c>
      <c r="C1898">
        <v>381.20877100000001</v>
      </c>
      <c r="D1898">
        <v>371.35412600000001</v>
      </c>
      <c r="E1898">
        <v>377.44183299999997</v>
      </c>
      <c r="F1898">
        <v>377.44183299999997</v>
      </c>
      <c r="G1898">
        <v>14964182545</v>
      </c>
    </row>
    <row r="1899" spans="1:7" x14ac:dyDescent="0.25">
      <c r="A1899" s="2">
        <v>44120</v>
      </c>
      <c r="B1899" s="1" t="s">
        <v>3129</v>
      </c>
      <c r="C1899">
        <v>380.02151500000002</v>
      </c>
      <c r="D1899">
        <v>362.59741200000002</v>
      </c>
      <c r="E1899">
        <v>366.22900399999997</v>
      </c>
      <c r="F1899">
        <v>366.22900399999997</v>
      </c>
      <c r="G1899">
        <v>14670784817</v>
      </c>
    </row>
    <row r="1900" spans="1:7" x14ac:dyDescent="0.25">
      <c r="A1900" s="2">
        <v>44121</v>
      </c>
      <c r="B1900" s="1" t="s">
        <v>3130</v>
      </c>
      <c r="C1900">
        <v>369.76812699999999</v>
      </c>
      <c r="D1900">
        <v>364.489014</v>
      </c>
      <c r="E1900">
        <v>368.85592700000001</v>
      </c>
      <c r="F1900">
        <v>368.85592700000001</v>
      </c>
      <c r="G1900">
        <v>10951115359</v>
      </c>
    </row>
    <row r="1901" spans="1:7" x14ac:dyDescent="0.25">
      <c r="A1901" s="2">
        <v>44122</v>
      </c>
      <c r="B1901" s="1" t="s">
        <v>3131</v>
      </c>
      <c r="C1901">
        <v>378.59765599999997</v>
      </c>
      <c r="D1901">
        <v>368.12914999999998</v>
      </c>
      <c r="E1901">
        <v>378.213684</v>
      </c>
      <c r="F1901">
        <v>378.213684</v>
      </c>
      <c r="G1901">
        <v>11047103109</v>
      </c>
    </row>
    <row r="1902" spans="1:7" x14ac:dyDescent="0.25">
      <c r="A1902" s="2">
        <v>44123</v>
      </c>
      <c r="B1902" s="1" t="s">
        <v>3132</v>
      </c>
      <c r="C1902">
        <v>383.317657</v>
      </c>
      <c r="D1902">
        <v>373.702271</v>
      </c>
      <c r="E1902">
        <v>379.935608</v>
      </c>
      <c r="F1902">
        <v>379.935608</v>
      </c>
      <c r="G1902">
        <v>12811242092</v>
      </c>
    </row>
    <row r="1903" spans="1:7" x14ac:dyDescent="0.25">
      <c r="A1903" s="2">
        <v>44124</v>
      </c>
      <c r="B1903" s="1" t="s">
        <v>3133</v>
      </c>
      <c r="C1903">
        <v>380.76101699999998</v>
      </c>
      <c r="D1903">
        <v>367.60107399999998</v>
      </c>
      <c r="E1903">
        <v>369.13690200000002</v>
      </c>
      <c r="F1903">
        <v>369.13690200000002</v>
      </c>
      <c r="G1903">
        <v>13741586582</v>
      </c>
    </row>
    <row r="1904" spans="1:7" x14ac:dyDescent="0.25">
      <c r="A1904" s="2">
        <v>44125</v>
      </c>
      <c r="B1904" s="1" t="s">
        <v>3134</v>
      </c>
      <c r="C1904">
        <v>400.62725799999998</v>
      </c>
      <c r="D1904">
        <v>368.72796599999998</v>
      </c>
      <c r="E1904">
        <v>392.18997200000001</v>
      </c>
      <c r="F1904">
        <v>392.18997200000001</v>
      </c>
      <c r="G1904">
        <v>20241324322</v>
      </c>
    </row>
    <row r="1905" spans="1:7" x14ac:dyDescent="0.25">
      <c r="A1905" s="2">
        <v>44126</v>
      </c>
      <c r="B1905" s="1" t="s">
        <v>3135</v>
      </c>
      <c r="C1905">
        <v>420.14166299999999</v>
      </c>
      <c r="D1905">
        <v>391.27630599999998</v>
      </c>
      <c r="E1905">
        <v>413.77298000000002</v>
      </c>
      <c r="F1905">
        <v>413.77298000000002</v>
      </c>
      <c r="G1905">
        <v>15772846485</v>
      </c>
    </row>
    <row r="1906" spans="1:7" x14ac:dyDescent="0.25">
      <c r="A1906" s="2">
        <v>44127</v>
      </c>
      <c r="B1906" s="1" t="s">
        <v>3136</v>
      </c>
      <c r="C1906">
        <v>418.95992999999999</v>
      </c>
      <c r="D1906">
        <v>403.08203099999997</v>
      </c>
      <c r="E1906">
        <v>409.76669299999998</v>
      </c>
      <c r="F1906">
        <v>409.76669299999998</v>
      </c>
      <c r="G1906">
        <v>14256222052</v>
      </c>
    </row>
    <row r="1907" spans="1:7" x14ac:dyDescent="0.25">
      <c r="A1907" s="2">
        <v>44128</v>
      </c>
      <c r="B1907" s="1" t="s">
        <v>3137</v>
      </c>
      <c r="C1907">
        <v>416.59967</v>
      </c>
      <c r="D1907">
        <v>407.85171500000001</v>
      </c>
      <c r="E1907">
        <v>412.45761099999999</v>
      </c>
      <c r="F1907">
        <v>412.45761099999999</v>
      </c>
      <c r="G1907">
        <v>12201739194</v>
      </c>
    </row>
    <row r="1908" spans="1:7" x14ac:dyDescent="0.25">
      <c r="A1908" s="2">
        <v>44129</v>
      </c>
      <c r="B1908" s="1" t="s">
        <v>3138</v>
      </c>
      <c r="C1908">
        <v>417.15920999999997</v>
      </c>
      <c r="D1908">
        <v>405.35064699999998</v>
      </c>
      <c r="E1908">
        <v>406.21777300000002</v>
      </c>
      <c r="F1908">
        <v>406.21777300000002</v>
      </c>
      <c r="G1908">
        <v>10890207469</v>
      </c>
    </row>
    <row r="1909" spans="1:7" x14ac:dyDescent="0.25">
      <c r="A1909" s="2">
        <v>44130</v>
      </c>
      <c r="B1909" s="1" t="s">
        <v>3139</v>
      </c>
      <c r="C1909">
        <v>411.279877</v>
      </c>
      <c r="D1909">
        <v>383.78289799999999</v>
      </c>
      <c r="E1909">
        <v>393.888306</v>
      </c>
      <c r="F1909">
        <v>393.888306</v>
      </c>
      <c r="G1909">
        <v>15155684229</v>
      </c>
    </row>
    <row r="1910" spans="1:7" x14ac:dyDescent="0.25">
      <c r="A1910" s="2">
        <v>44131</v>
      </c>
      <c r="B1910" s="1" t="s">
        <v>3140</v>
      </c>
      <c r="C1910">
        <v>409.77285799999999</v>
      </c>
      <c r="D1910">
        <v>390.60845899999998</v>
      </c>
      <c r="E1910">
        <v>403.99704000000003</v>
      </c>
      <c r="F1910">
        <v>403.99704000000003</v>
      </c>
      <c r="G1910">
        <v>13940434102</v>
      </c>
    </row>
    <row r="1911" spans="1:7" x14ac:dyDescent="0.25">
      <c r="A1911" s="2">
        <v>44132</v>
      </c>
      <c r="B1911" s="1" t="s">
        <v>3141</v>
      </c>
      <c r="C1911">
        <v>408.96475199999998</v>
      </c>
      <c r="D1911">
        <v>381.14633199999997</v>
      </c>
      <c r="E1911">
        <v>388.650757</v>
      </c>
      <c r="F1911">
        <v>388.650757</v>
      </c>
      <c r="G1911">
        <v>15276441134</v>
      </c>
    </row>
    <row r="1912" spans="1:7" x14ac:dyDescent="0.25">
      <c r="A1912" s="2">
        <v>44133</v>
      </c>
      <c r="B1912" s="1" t="s">
        <v>3142</v>
      </c>
      <c r="C1912">
        <v>393.22769199999999</v>
      </c>
      <c r="D1912">
        <v>381.28875699999998</v>
      </c>
      <c r="E1912">
        <v>386.73010299999999</v>
      </c>
      <c r="F1912">
        <v>386.73010299999999</v>
      </c>
      <c r="G1912">
        <v>12920477749</v>
      </c>
    </row>
    <row r="1913" spans="1:7" x14ac:dyDescent="0.25">
      <c r="A1913" s="2">
        <v>44134</v>
      </c>
      <c r="B1913" s="1" t="s">
        <v>3143</v>
      </c>
      <c r="C1913">
        <v>391.46472199999999</v>
      </c>
      <c r="D1913">
        <v>375.09240699999998</v>
      </c>
      <c r="E1913">
        <v>382.81997699999999</v>
      </c>
      <c r="F1913">
        <v>382.81997699999999</v>
      </c>
      <c r="G1913">
        <v>13688056970</v>
      </c>
    </row>
    <row r="1914" spans="1:7" x14ac:dyDescent="0.25">
      <c r="A1914" s="2">
        <v>44135</v>
      </c>
      <c r="B1914" s="1" t="s">
        <v>3144</v>
      </c>
      <c r="C1914">
        <v>393.010132</v>
      </c>
      <c r="D1914">
        <v>381.29525799999999</v>
      </c>
      <c r="E1914">
        <v>386.59033199999999</v>
      </c>
      <c r="F1914">
        <v>386.59033199999999</v>
      </c>
      <c r="G1914">
        <v>11276963426</v>
      </c>
    </row>
    <row r="1915" spans="1:7" x14ac:dyDescent="0.25">
      <c r="A1915" s="2">
        <v>44136</v>
      </c>
      <c r="B1915" s="1" t="s">
        <v>3145</v>
      </c>
      <c r="C1915">
        <v>397.11611900000003</v>
      </c>
      <c r="D1915">
        <v>385.165527</v>
      </c>
      <c r="E1915">
        <v>396.35818499999999</v>
      </c>
      <c r="F1915">
        <v>396.35818499999999</v>
      </c>
      <c r="G1915">
        <v>10475146018</v>
      </c>
    </row>
    <row r="1916" spans="1:7" x14ac:dyDescent="0.25">
      <c r="A1916" s="2">
        <v>44137</v>
      </c>
      <c r="B1916" s="1" t="s">
        <v>3146</v>
      </c>
      <c r="C1916">
        <v>403.24075299999998</v>
      </c>
      <c r="D1916">
        <v>381.01763899999997</v>
      </c>
      <c r="E1916">
        <v>383.15673800000002</v>
      </c>
      <c r="F1916">
        <v>383.15673800000002</v>
      </c>
      <c r="G1916">
        <v>13997574252</v>
      </c>
    </row>
    <row r="1917" spans="1:7" x14ac:dyDescent="0.25">
      <c r="A1917" s="2">
        <v>44138</v>
      </c>
      <c r="B1917" s="1" t="s">
        <v>3147</v>
      </c>
      <c r="C1917">
        <v>389.51538099999999</v>
      </c>
      <c r="D1917">
        <v>371.31274400000001</v>
      </c>
      <c r="E1917">
        <v>387.60217299999999</v>
      </c>
      <c r="F1917">
        <v>387.60217299999999</v>
      </c>
      <c r="G1917">
        <v>12588494762</v>
      </c>
    </row>
    <row r="1918" spans="1:7" x14ac:dyDescent="0.25">
      <c r="A1918" s="2">
        <v>44139</v>
      </c>
      <c r="B1918" s="1" t="s">
        <v>3148</v>
      </c>
      <c r="C1918">
        <v>407.66564899999997</v>
      </c>
      <c r="D1918">
        <v>377.827606</v>
      </c>
      <c r="E1918">
        <v>402.141998</v>
      </c>
      <c r="F1918">
        <v>402.141998</v>
      </c>
      <c r="G1918">
        <v>15126077675</v>
      </c>
    </row>
    <row r="1919" spans="1:7" x14ac:dyDescent="0.25">
      <c r="A1919" s="2">
        <v>44140</v>
      </c>
      <c r="B1919" s="1" t="s">
        <v>3149</v>
      </c>
      <c r="C1919">
        <v>417.52593999999999</v>
      </c>
      <c r="D1919">
        <v>397.24581899999998</v>
      </c>
      <c r="E1919">
        <v>414.06735200000003</v>
      </c>
      <c r="F1919">
        <v>414.06735200000003</v>
      </c>
      <c r="G1919">
        <v>15440711038</v>
      </c>
    </row>
    <row r="1920" spans="1:7" x14ac:dyDescent="0.25">
      <c r="A1920" s="2">
        <v>44141</v>
      </c>
      <c r="B1920" s="1" t="s">
        <v>3150</v>
      </c>
      <c r="C1920">
        <v>456.20062300000001</v>
      </c>
      <c r="D1920">
        <v>412.98230000000001</v>
      </c>
      <c r="E1920">
        <v>454.71929899999998</v>
      </c>
      <c r="F1920">
        <v>454.71929899999998</v>
      </c>
      <c r="G1920">
        <v>16738305610</v>
      </c>
    </row>
    <row r="1921" spans="1:7" x14ac:dyDescent="0.25">
      <c r="A1921" s="2">
        <v>44142</v>
      </c>
      <c r="B1921" s="1" t="s">
        <v>3151</v>
      </c>
      <c r="C1921">
        <v>465.675476</v>
      </c>
      <c r="D1921">
        <v>428.45636000000002</v>
      </c>
      <c r="E1921">
        <v>435.71313500000002</v>
      </c>
      <c r="F1921">
        <v>435.71313500000002</v>
      </c>
      <c r="G1921">
        <v>18873289788</v>
      </c>
    </row>
    <row r="1922" spans="1:7" x14ac:dyDescent="0.25">
      <c r="A1922" s="2">
        <v>44143</v>
      </c>
      <c r="B1922" s="1" t="s">
        <v>3152</v>
      </c>
      <c r="C1922">
        <v>457.78045700000001</v>
      </c>
      <c r="D1922">
        <v>433.15377799999999</v>
      </c>
      <c r="E1922">
        <v>453.554779</v>
      </c>
      <c r="F1922">
        <v>453.554779</v>
      </c>
      <c r="G1922">
        <v>11292383601</v>
      </c>
    </row>
    <row r="1923" spans="1:7" x14ac:dyDescent="0.25">
      <c r="A1923" s="2">
        <v>44144</v>
      </c>
      <c r="B1923" s="1" t="s">
        <v>3153</v>
      </c>
      <c r="C1923">
        <v>457.34960899999999</v>
      </c>
      <c r="D1923">
        <v>435.16387900000001</v>
      </c>
      <c r="E1923">
        <v>444.16305499999999</v>
      </c>
      <c r="F1923">
        <v>444.16305499999999</v>
      </c>
      <c r="G1923">
        <v>13704320630</v>
      </c>
    </row>
    <row r="1924" spans="1:7" x14ac:dyDescent="0.25">
      <c r="A1924" s="2">
        <v>44145</v>
      </c>
      <c r="B1924" s="1" t="s">
        <v>3154</v>
      </c>
      <c r="C1924">
        <v>453.75836199999998</v>
      </c>
      <c r="D1924">
        <v>439.60012799999998</v>
      </c>
      <c r="E1924">
        <v>449.67962599999998</v>
      </c>
      <c r="F1924">
        <v>449.67962599999998</v>
      </c>
      <c r="G1924">
        <v>12090381666</v>
      </c>
    </row>
    <row r="1925" spans="1:7" x14ac:dyDescent="0.25">
      <c r="A1925" s="2">
        <v>44146</v>
      </c>
      <c r="B1925" s="1" t="s">
        <v>3155</v>
      </c>
      <c r="C1925">
        <v>473.57885700000003</v>
      </c>
      <c r="D1925">
        <v>449.52493299999998</v>
      </c>
      <c r="E1925">
        <v>462.96054099999998</v>
      </c>
      <c r="F1925">
        <v>462.96054099999998</v>
      </c>
      <c r="G1925">
        <v>14075403511</v>
      </c>
    </row>
    <row r="1926" spans="1:7" x14ac:dyDescent="0.25">
      <c r="A1926" s="2">
        <v>44147</v>
      </c>
      <c r="B1926" s="1" t="s">
        <v>3156</v>
      </c>
      <c r="C1926">
        <v>467.67782599999998</v>
      </c>
      <c r="D1926">
        <v>452.07241800000003</v>
      </c>
      <c r="E1926">
        <v>461.00528000000003</v>
      </c>
      <c r="F1926">
        <v>461.00528000000003</v>
      </c>
      <c r="G1926">
        <v>12877327234</v>
      </c>
    </row>
    <row r="1927" spans="1:7" x14ac:dyDescent="0.25">
      <c r="A1927" s="2">
        <v>44148</v>
      </c>
      <c r="B1927" s="1" t="s">
        <v>3157</v>
      </c>
      <c r="C1927">
        <v>475.21725500000002</v>
      </c>
      <c r="D1927">
        <v>457.298248</v>
      </c>
      <c r="E1927">
        <v>474.62643400000002</v>
      </c>
      <c r="F1927">
        <v>474.62643400000002</v>
      </c>
      <c r="G1927">
        <v>13191505725</v>
      </c>
    </row>
    <row r="1928" spans="1:7" x14ac:dyDescent="0.25">
      <c r="A1928" s="2">
        <v>44149</v>
      </c>
      <c r="B1928" s="1" t="s">
        <v>3158</v>
      </c>
      <c r="C1928">
        <v>475.16143799999998</v>
      </c>
      <c r="D1928">
        <v>452.98608400000001</v>
      </c>
      <c r="E1928">
        <v>460.14984099999998</v>
      </c>
      <c r="F1928">
        <v>460.14984099999998</v>
      </c>
      <c r="G1928">
        <v>10312037942</v>
      </c>
    </row>
    <row r="1929" spans="1:7" x14ac:dyDescent="0.25">
      <c r="A1929" s="2">
        <v>44150</v>
      </c>
      <c r="B1929" s="1" t="s">
        <v>3159</v>
      </c>
      <c r="C1929">
        <v>460.99408</v>
      </c>
      <c r="D1929">
        <v>440.25433299999997</v>
      </c>
      <c r="E1929">
        <v>447.55908199999999</v>
      </c>
      <c r="F1929">
        <v>447.55908199999999</v>
      </c>
      <c r="G1929">
        <v>10308617165</v>
      </c>
    </row>
    <row r="1930" spans="1:7" x14ac:dyDescent="0.25">
      <c r="A1930" s="2">
        <v>44151</v>
      </c>
      <c r="B1930" s="1" t="s">
        <v>3160</v>
      </c>
      <c r="C1930">
        <v>463.83102400000001</v>
      </c>
      <c r="D1930">
        <v>445.50161700000001</v>
      </c>
      <c r="E1930">
        <v>459.94030800000002</v>
      </c>
      <c r="F1930">
        <v>459.94030800000002</v>
      </c>
      <c r="G1930">
        <v>11441239444</v>
      </c>
    </row>
    <row r="1931" spans="1:7" x14ac:dyDescent="0.25">
      <c r="A1931" s="2">
        <v>44152</v>
      </c>
      <c r="B1931" s="1" t="s">
        <v>3161</v>
      </c>
      <c r="C1931">
        <v>482.23220800000001</v>
      </c>
      <c r="D1931">
        <v>460.776611</v>
      </c>
      <c r="E1931">
        <v>480.36007699999999</v>
      </c>
      <c r="F1931">
        <v>480.36007699999999</v>
      </c>
      <c r="G1931">
        <v>14593057877</v>
      </c>
    </row>
    <row r="1932" spans="1:7" x14ac:dyDescent="0.25">
      <c r="A1932" s="2">
        <v>44153</v>
      </c>
      <c r="B1932" s="1" t="s">
        <v>3162</v>
      </c>
      <c r="C1932">
        <v>491.999908</v>
      </c>
      <c r="D1932">
        <v>465.830963</v>
      </c>
      <c r="E1932">
        <v>479.48406999999997</v>
      </c>
      <c r="F1932">
        <v>479.48406999999997</v>
      </c>
      <c r="G1932">
        <v>17880199224</v>
      </c>
    </row>
    <row r="1933" spans="1:7" x14ac:dyDescent="0.25">
      <c r="A1933" s="2">
        <v>44154</v>
      </c>
      <c r="B1933" s="1" t="s">
        <v>3163</v>
      </c>
      <c r="C1933">
        <v>480.121735</v>
      </c>
      <c r="D1933">
        <v>465.70425399999999</v>
      </c>
      <c r="E1933">
        <v>471.63043199999998</v>
      </c>
      <c r="F1933">
        <v>471.63043199999998</v>
      </c>
      <c r="G1933">
        <v>12473929218</v>
      </c>
    </row>
    <row r="1934" spans="1:7" x14ac:dyDescent="0.25">
      <c r="A1934" s="2">
        <v>44155</v>
      </c>
      <c r="B1934" s="1" t="s">
        <v>3164</v>
      </c>
      <c r="C1934">
        <v>513.61035200000003</v>
      </c>
      <c r="D1934">
        <v>471.63146999999998</v>
      </c>
      <c r="E1934">
        <v>509.74456800000002</v>
      </c>
      <c r="F1934">
        <v>509.74456800000002</v>
      </c>
      <c r="G1934">
        <v>18629943296</v>
      </c>
    </row>
    <row r="1935" spans="1:7" x14ac:dyDescent="0.25">
      <c r="A1935" s="2">
        <v>44156</v>
      </c>
      <c r="B1935" s="1" t="s">
        <v>3165</v>
      </c>
      <c r="C1935">
        <v>550.22741699999995</v>
      </c>
      <c r="D1935">
        <v>504.23776199999998</v>
      </c>
      <c r="E1935">
        <v>549.48663299999998</v>
      </c>
      <c r="F1935">
        <v>549.48663299999998</v>
      </c>
      <c r="G1935">
        <v>20757099184</v>
      </c>
    </row>
    <row r="1936" spans="1:7" x14ac:dyDescent="0.25">
      <c r="A1936" s="2">
        <v>44157</v>
      </c>
      <c r="B1936" s="1" t="s">
        <v>3166</v>
      </c>
      <c r="C1936">
        <v>579.37249799999995</v>
      </c>
      <c r="D1936">
        <v>514.51721199999997</v>
      </c>
      <c r="E1936">
        <v>558.06811500000003</v>
      </c>
      <c r="F1936">
        <v>558.06811500000003</v>
      </c>
      <c r="G1936">
        <v>21967049601</v>
      </c>
    </row>
    <row r="1937" spans="1:7" x14ac:dyDescent="0.25">
      <c r="A1937" s="2">
        <v>44158</v>
      </c>
      <c r="B1937" s="1" t="s">
        <v>3167</v>
      </c>
      <c r="C1937">
        <v>609.98761000000002</v>
      </c>
      <c r="D1937">
        <v>551.26525900000001</v>
      </c>
      <c r="E1937">
        <v>608.45404099999996</v>
      </c>
      <c r="F1937">
        <v>608.45404099999996</v>
      </c>
      <c r="G1937">
        <v>27272302872</v>
      </c>
    </row>
    <row r="1938" spans="1:7" x14ac:dyDescent="0.25">
      <c r="A1938" s="2">
        <v>44159</v>
      </c>
      <c r="B1938" s="1" t="s">
        <v>3168</v>
      </c>
      <c r="C1938">
        <v>621.17340100000001</v>
      </c>
      <c r="D1938">
        <v>593.83514400000001</v>
      </c>
      <c r="E1938">
        <v>603.89776600000005</v>
      </c>
      <c r="F1938">
        <v>603.89776600000005</v>
      </c>
      <c r="G1938">
        <v>23281758100</v>
      </c>
    </row>
    <row r="1939" spans="1:7" x14ac:dyDescent="0.25">
      <c r="A1939" s="2">
        <v>44160</v>
      </c>
      <c r="B1939" s="1" t="s">
        <v>3169</v>
      </c>
      <c r="C1939">
        <v>605.09417699999995</v>
      </c>
      <c r="D1939">
        <v>559.67138699999998</v>
      </c>
      <c r="E1939">
        <v>570.686646</v>
      </c>
      <c r="F1939">
        <v>570.686646</v>
      </c>
      <c r="G1939">
        <v>20088492893</v>
      </c>
    </row>
    <row r="1940" spans="1:7" x14ac:dyDescent="0.25">
      <c r="A1940" s="2">
        <v>44161</v>
      </c>
      <c r="B1940" s="1" t="s">
        <v>3170</v>
      </c>
      <c r="C1940">
        <v>575.641479</v>
      </c>
      <c r="D1940">
        <v>485.49731400000002</v>
      </c>
      <c r="E1940">
        <v>518.80114700000001</v>
      </c>
      <c r="F1940">
        <v>518.80114700000001</v>
      </c>
      <c r="G1940">
        <v>31104004592</v>
      </c>
    </row>
    <row r="1941" spans="1:7" x14ac:dyDescent="0.25">
      <c r="A1941" s="2">
        <v>44162</v>
      </c>
      <c r="B1941" s="1" t="s">
        <v>3171</v>
      </c>
      <c r="C1941">
        <v>530.77716099999998</v>
      </c>
      <c r="D1941">
        <v>497.242615</v>
      </c>
      <c r="E1941">
        <v>517.49371299999996</v>
      </c>
      <c r="F1941">
        <v>517.49371299999996</v>
      </c>
      <c r="G1941">
        <v>16831105703</v>
      </c>
    </row>
    <row r="1942" spans="1:7" x14ac:dyDescent="0.25">
      <c r="A1942" s="2">
        <v>44163</v>
      </c>
      <c r="B1942" s="1" t="s">
        <v>3172</v>
      </c>
      <c r="C1942">
        <v>548.04486099999997</v>
      </c>
      <c r="D1942">
        <v>508.12536599999999</v>
      </c>
      <c r="E1942">
        <v>538.22979699999996</v>
      </c>
      <c r="F1942">
        <v>538.22979699999996</v>
      </c>
      <c r="G1942">
        <v>14770243833</v>
      </c>
    </row>
    <row r="1943" spans="1:7" x14ac:dyDescent="0.25">
      <c r="A1943" s="2">
        <v>44164</v>
      </c>
      <c r="B1943" s="1" t="s">
        <v>3173</v>
      </c>
      <c r="C1943">
        <v>576.60241699999995</v>
      </c>
      <c r="D1943">
        <v>531.98754899999994</v>
      </c>
      <c r="E1943">
        <v>575.75805700000001</v>
      </c>
      <c r="F1943">
        <v>575.75805700000001</v>
      </c>
      <c r="G1943">
        <v>15017517758</v>
      </c>
    </row>
    <row r="1944" spans="1:7" x14ac:dyDescent="0.25">
      <c r="A1944" s="2">
        <v>44165</v>
      </c>
      <c r="B1944" s="1" t="s">
        <v>3174</v>
      </c>
      <c r="C1944">
        <v>615.24054000000001</v>
      </c>
      <c r="D1944">
        <v>571.537781</v>
      </c>
      <c r="E1944">
        <v>614.84252900000001</v>
      </c>
      <c r="F1944">
        <v>614.84252900000001</v>
      </c>
      <c r="G1944">
        <v>20276867833</v>
      </c>
    </row>
    <row r="1945" spans="1:7" x14ac:dyDescent="0.25">
      <c r="A1945" s="2">
        <v>44166</v>
      </c>
      <c r="B1945" s="1" t="s">
        <v>3175</v>
      </c>
      <c r="C1945">
        <v>635.16058299999997</v>
      </c>
      <c r="D1945">
        <v>571.75396699999999</v>
      </c>
      <c r="E1945">
        <v>587.32415800000001</v>
      </c>
      <c r="F1945">
        <v>587.32415800000001</v>
      </c>
      <c r="G1945">
        <v>27178964465</v>
      </c>
    </row>
    <row r="1946" spans="1:7" x14ac:dyDescent="0.25">
      <c r="A1946" s="2">
        <v>44167</v>
      </c>
      <c r="B1946" s="1" t="s">
        <v>3176</v>
      </c>
      <c r="C1946">
        <v>604.02246100000002</v>
      </c>
      <c r="D1946">
        <v>578.74102800000003</v>
      </c>
      <c r="E1946">
        <v>598.35235599999999</v>
      </c>
      <c r="F1946">
        <v>598.35235599999999</v>
      </c>
      <c r="G1946">
        <v>16883292129</v>
      </c>
    </row>
    <row r="1947" spans="1:7" x14ac:dyDescent="0.25">
      <c r="A1947" s="2">
        <v>44168</v>
      </c>
      <c r="B1947" s="1" t="s">
        <v>3177</v>
      </c>
      <c r="C1947">
        <v>622.45269800000005</v>
      </c>
      <c r="D1947">
        <v>588.34637499999997</v>
      </c>
      <c r="E1947">
        <v>616.70874000000003</v>
      </c>
      <c r="F1947">
        <v>616.70874000000003</v>
      </c>
      <c r="G1947">
        <v>16146190946</v>
      </c>
    </row>
    <row r="1948" spans="1:7" x14ac:dyDescent="0.25">
      <c r="A1948" s="2">
        <v>44169</v>
      </c>
      <c r="B1948" s="1" t="s">
        <v>3178</v>
      </c>
      <c r="C1948">
        <v>618.98315400000001</v>
      </c>
      <c r="D1948">
        <v>569.28350799999998</v>
      </c>
      <c r="E1948">
        <v>569.35418700000002</v>
      </c>
      <c r="F1948">
        <v>569.35418700000002</v>
      </c>
      <c r="G1948">
        <v>16337589997</v>
      </c>
    </row>
    <row r="1949" spans="1:7" x14ac:dyDescent="0.25">
      <c r="A1949" s="2">
        <v>44170</v>
      </c>
      <c r="B1949" s="1" t="s">
        <v>3179</v>
      </c>
      <c r="C1949">
        <v>596.59545900000001</v>
      </c>
      <c r="D1949">
        <v>563.106628</v>
      </c>
      <c r="E1949">
        <v>596.59545900000001</v>
      </c>
      <c r="F1949">
        <v>596.59545900000001</v>
      </c>
      <c r="G1949">
        <v>13498010566</v>
      </c>
    </row>
    <row r="1950" spans="1:7" x14ac:dyDescent="0.25">
      <c r="A1950" s="2">
        <v>44171</v>
      </c>
      <c r="B1950" s="1" t="s">
        <v>3180</v>
      </c>
      <c r="C1950">
        <v>606.79193099999998</v>
      </c>
      <c r="D1950">
        <v>584.411743</v>
      </c>
      <c r="E1950">
        <v>601.908997</v>
      </c>
      <c r="F1950">
        <v>601.908997</v>
      </c>
      <c r="G1950">
        <v>11290893016</v>
      </c>
    </row>
    <row r="1951" spans="1:7" x14ac:dyDescent="0.25">
      <c r="A1951" s="2">
        <v>44172</v>
      </c>
      <c r="B1951" s="1" t="s">
        <v>3181</v>
      </c>
      <c r="C1951">
        <v>602.91790800000001</v>
      </c>
      <c r="D1951">
        <v>585.42864999999995</v>
      </c>
      <c r="E1951">
        <v>591.84338400000001</v>
      </c>
      <c r="F1951">
        <v>591.84338400000001</v>
      </c>
      <c r="G1951">
        <v>10720480962</v>
      </c>
    </row>
    <row r="1952" spans="1:7" x14ac:dyDescent="0.25">
      <c r="A1952" s="2">
        <v>44173</v>
      </c>
      <c r="B1952" s="1" t="s">
        <v>3182</v>
      </c>
      <c r="C1952">
        <v>594.75158699999997</v>
      </c>
      <c r="D1952">
        <v>552.46923800000002</v>
      </c>
      <c r="E1952">
        <v>554.82775900000001</v>
      </c>
      <c r="F1952">
        <v>554.82775900000001</v>
      </c>
      <c r="G1952">
        <v>14398919320</v>
      </c>
    </row>
    <row r="1953" spans="1:7" x14ac:dyDescent="0.25">
      <c r="A1953" s="2">
        <v>44174</v>
      </c>
      <c r="B1953" s="1" t="s">
        <v>3183</v>
      </c>
      <c r="C1953">
        <v>577.28839100000005</v>
      </c>
      <c r="D1953">
        <v>532.99841300000003</v>
      </c>
      <c r="E1953">
        <v>573.47912599999995</v>
      </c>
      <c r="F1953">
        <v>573.47912599999995</v>
      </c>
      <c r="G1953">
        <v>15855915840</v>
      </c>
    </row>
    <row r="1954" spans="1:7" x14ac:dyDescent="0.25">
      <c r="A1954" s="2">
        <v>44175</v>
      </c>
      <c r="B1954" s="1" t="s">
        <v>3184</v>
      </c>
      <c r="C1954">
        <v>574.60015899999996</v>
      </c>
      <c r="D1954">
        <v>549.78405799999996</v>
      </c>
      <c r="E1954">
        <v>559.67852800000003</v>
      </c>
      <c r="F1954">
        <v>559.67852800000003</v>
      </c>
      <c r="G1954">
        <v>11672582040</v>
      </c>
    </row>
    <row r="1955" spans="1:7" x14ac:dyDescent="0.25">
      <c r="A1955" s="2">
        <v>44176</v>
      </c>
      <c r="B1955" s="1" t="s">
        <v>3185</v>
      </c>
      <c r="C1955">
        <v>560.37670900000001</v>
      </c>
      <c r="D1955">
        <v>537.811646</v>
      </c>
      <c r="E1955">
        <v>545.79736300000002</v>
      </c>
      <c r="F1955">
        <v>545.79736300000002</v>
      </c>
      <c r="G1955">
        <v>11098819124</v>
      </c>
    </row>
    <row r="1956" spans="1:7" x14ac:dyDescent="0.25">
      <c r="A1956" s="2">
        <v>44177</v>
      </c>
      <c r="B1956" s="1" t="s">
        <v>3186</v>
      </c>
      <c r="C1956">
        <v>573.33941700000003</v>
      </c>
      <c r="D1956">
        <v>545.24560499999995</v>
      </c>
      <c r="E1956">
        <v>568.56732199999999</v>
      </c>
      <c r="F1956">
        <v>568.56732199999999</v>
      </c>
      <c r="G1956">
        <v>8534557897</v>
      </c>
    </row>
    <row r="1957" spans="1:7" x14ac:dyDescent="0.25">
      <c r="A1957" s="2">
        <v>44178</v>
      </c>
      <c r="B1957" s="1" t="s">
        <v>3187</v>
      </c>
      <c r="C1957">
        <v>593.78125</v>
      </c>
      <c r="D1957">
        <v>564.56597899999997</v>
      </c>
      <c r="E1957">
        <v>589.66320800000005</v>
      </c>
      <c r="F1957">
        <v>589.66320800000005</v>
      </c>
      <c r="G1957">
        <v>9070377862</v>
      </c>
    </row>
    <row r="1958" spans="1:7" x14ac:dyDescent="0.25">
      <c r="A1958" s="2">
        <v>44179</v>
      </c>
      <c r="B1958" s="1" t="s">
        <v>3188</v>
      </c>
      <c r="C1958">
        <v>590.49298099999999</v>
      </c>
      <c r="D1958">
        <v>577.11840800000004</v>
      </c>
      <c r="E1958">
        <v>586.011169</v>
      </c>
      <c r="F1958">
        <v>586.011169</v>
      </c>
      <c r="G1958">
        <v>8125837102</v>
      </c>
    </row>
    <row r="1959" spans="1:7" x14ac:dyDescent="0.25">
      <c r="A1959" s="2">
        <v>44180</v>
      </c>
      <c r="B1959" s="1" t="s">
        <v>3189</v>
      </c>
      <c r="C1959">
        <v>596.24774200000002</v>
      </c>
      <c r="D1959">
        <v>580.628784</v>
      </c>
      <c r="E1959">
        <v>589.355591</v>
      </c>
      <c r="F1959">
        <v>589.355591</v>
      </c>
      <c r="G1959">
        <v>9326645840</v>
      </c>
    </row>
    <row r="1960" spans="1:7" x14ac:dyDescent="0.25">
      <c r="A1960" s="2">
        <v>44181</v>
      </c>
      <c r="B1960" s="1" t="s">
        <v>3190</v>
      </c>
      <c r="C1960">
        <v>636.64031999999997</v>
      </c>
      <c r="D1960">
        <v>582.03912400000002</v>
      </c>
      <c r="E1960">
        <v>636.18182400000001</v>
      </c>
      <c r="F1960">
        <v>636.18182400000001</v>
      </c>
      <c r="G1960">
        <v>15817248373</v>
      </c>
    </row>
    <row r="1961" spans="1:7" x14ac:dyDescent="0.25">
      <c r="A1961" s="2">
        <v>44182</v>
      </c>
      <c r="B1961" s="1" t="s">
        <v>3191</v>
      </c>
      <c r="C1961">
        <v>673.83422900000005</v>
      </c>
      <c r="D1961">
        <v>628.74938999999995</v>
      </c>
      <c r="E1961">
        <v>642.86895800000002</v>
      </c>
      <c r="F1961">
        <v>642.86895800000002</v>
      </c>
      <c r="G1961">
        <v>25479532147</v>
      </c>
    </row>
    <row r="1962" spans="1:7" x14ac:dyDescent="0.25">
      <c r="A1962" s="2">
        <v>44183</v>
      </c>
      <c r="B1962" s="1" t="s">
        <v>3192</v>
      </c>
      <c r="C1962">
        <v>662.69909700000005</v>
      </c>
      <c r="D1962">
        <v>632.35607900000002</v>
      </c>
      <c r="E1962">
        <v>654.81195100000002</v>
      </c>
      <c r="F1962">
        <v>654.81195100000002</v>
      </c>
      <c r="G1962">
        <v>15756303983</v>
      </c>
    </row>
    <row r="1963" spans="1:7" x14ac:dyDescent="0.25">
      <c r="A1963" s="2">
        <v>44184</v>
      </c>
      <c r="B1963" s="1" t="s">
        <v>3193</v>
      </c>
      <c r="C1963">
        <v>668.76959199999999</v>
      </c>
      <c r="D1963">
        <v>646.61621100000002</v>
      </c>
      <c r="E1963">
        <v>659.29791299999999</v>
      </c>
      <c r="F1963">
        <v>659.29791299999999</v>
      </c>
      <c r="G1963">
        <v>12830893778</v>
      </c>
    </row>
    <row r="1964" spans="1:7" x14ac:dyDescent="0.25">
      <c r="A1964" s="2">
        <v>44185</v>
      </c>
      <c r="B1964" s="1" t="s">
        <v>3194</v>
      </c>
      <c r="C1964">
        <v>659.92370600000004</v>
      </c>
      <c r="D1964">
        <v>625.01446499999997</v>
      </c>
      <c r="E1964">
        <v>638.29083300000002</v>
      </c>
      <c r="F1964">
        <v>638.29083300000002</v>
      </c>
      <c r="G1964">
        <v>13375855442</v>
      </c>
    </row>
    <row r="1965" spans="1:7" x14ac:dyDescent="0.25">
      <c r="A1965" s="2">
        <v>44186</v>
      </c>
      <c r="B1965" s="1" t="s">
        <v>3195</v>
      </c>
      <c r="C1965">
        <v>646.84655799999996</v>
      </c>
      <c r="D1965">
        <v>600.83605999999997</v>
      </c>
      <c r="E1965">
        <v>609.81787099999997</v>
      </c>
      <c r="F1965">
        <v>609.81787099999997</v>
      </c>
      <c r="G1965">
        <v>14419493621</v>
      </c>
    </row>
    <row r="1966" spans="1:7" x14ac:dyDescent="0.25">
      <c r="A1966" s="2">
        <v>44187</v>
      </c>
      <c r="B1966" s="1" t="s">
        <v>3196</v>
      </c>
      <c r="C1966">
        <v>635.07659899999999</v>
      </c>
      <c r="D1966">
        <v>589.55200200000002</v>
      </c>
      <c r="E1966">
        <v>634.85418700000002</v>
      </c>
      <c r="F1966">
        <v>634.85418700000002</v>
      </c>
      <c r="G1966">
        <v>14745890080</v>
      </c>
    </row>
    <row r="1967" spans="1:7" x14ac:dyDescent="0.25">
      <c r="A1967" s="2">
        <v>44188</v>
      </c>
      <c r="B1967" s="1" t="s">
        <v>3197</v>
      </c>
      <c r="C1967">
        <v>637.12280299999998</v>
      </c>
      <c r="D1967">
        <v>560.36425799999995</v>
      </c>
      <c r="E1967">
        <v>583.71460000000002</v>
      </c>
      <c r="F1967">
        <v>583.71460000000002</v>
      </c>
      <c r="G1967">
        <v>15261413038</v>
      </c>
    </row>
    <row r="1968" spans="1:7" x14ac:dyDescent="0.25">
      <c r="A1968" s="2">
        <v>44189</v>
      </c>
      <c r="B1968" s="1" t="s">
        <v>3198</v>
      </c>
      <c r="C1968">
        <v>613.81518600000004</v>
      </c>
      <c r="D1968">
        <v>568.59637499999997</v>
      </c>
      <c r="E1968">
        <v>611.60717799999998</v>
      </c>
      <c r="F1968">
        <v>611.60717799999998</v>
      </c>
      <c r="G1968">
        <v>14317413703</v>
      </c>
    </row>
    <row r="1969" spans="1:7" x14ac:dyDescent="0.25">
      <c r="A1969" s="2">
        <v>44190</v>
      </c>
      <c r="B1969" s="1" t="s">
        <v>3199</v>
      </c>
      <c r="C1969">
        <v>633.06140100000005</v>
      </c>
      <c r="D1969">
        <v>605.42443800000001</v>
      </c>
      <c r="E1969">
        <v>626.410706</v>
      </c>
      <c r="F1969">
        <v>626.410706</v>
      </c>
      <c r="G1969">
        <v>13520927700</v>
      </c>
    </row>
    <row r="1970" spans="1:7" x14ac:dyDescent="0.25">
      <c r="A1970" s="2">
        <v>44191</v>
      </c>
      <c r="B1970" s="1" t="s">
        <v>3200</v>
      </c>
      <c r="C1970">
        <v>650.72143600000004</v>
      </c>
      <c r="D1970">
        <v>617.40210000000002</v>
      </c>
      <c r="E1970">
        <v>635.83581500000003</v>
      </c>
      <c r="F1970">
        <v>635.83581500000003</v>
      </c>
      <c r="G1970">
        <v>14761125202</v>
      </c>
    </row>
    <row r="1971" spans="1:7" x14ac:dyDescent="0.25">
      <c r="A1971" s="2">
        <v>44192</v>
      </c>
      <c r="B1971" s="1" t="s">
        <v>3201</v>
      </c>
      <c r="C1971">
        <v>711.39355499999999</v>
      </c>
      <c r="D1971">
        <v>628.33496100000002</v>
      </c>
      <c r="E1971">
        <v>682.64233400000001</v>
      </c>
      <c r="F1971">
        <v>682.64233400000001</v>
      </c>
      <c r="G1971">
        <v>26093552821</v>
      </c>
    </row>
    <row r="1972" spans="1:7" x14ac:dyDescent="0.25">
      <c r="A1972" s="2">
        <v>44193</v>
      </c>
      <c r="B1972" s="1" t="s">
        <v>3202</v>
      </c>
      <c r="C1972">
        <v>745.877747</v>
      </c>
      <c r="D1972">
        <v>683.20581100000004</v>
      </c>
      <c r="E1972">
        <v>730.39733899999999</v>
      </c>
      <c r="F1972">
        <v>730.39733899999999</v>
      </c>
      <c r="G1972">
        <v>24222565862</v>
      </c>
    </row>
    <row r="1973" spans="1:7" x14ac:dyDescent="0.25">
      <c r="A1973" s="2">
        <v>44194</v>
      </c>
      <c r="B1973" s="1" t="s">
        <v>3203</v>
      </c>
      <c r="C1973">
        <v>737.95288100000005</v>
      </c>
      <c r="D1973">
        <v>692.14941399999998</v>
      </c>
      <c r="E1973">
        <v>731.52014199999996</v>
      </c>
      <c r="F1973">
        <v>731.52014199999996</v>
      </c>
      <c r="G1973">
        <v>18710683199</v>
      </c>
    </row>
    <row r="1974" spans="1:7" x14ac:dyDescent="0.25">
      <c r="A1974" s="2">
        <v>44195</v>
      </c>
      <c r="B1974" s="1" t="s">
        <v>3204</v>
      </c>
      <c r="C1974">
        <v>754.303223</v>
      </c>
      <c r="D1974">
        <v>720.98889199999996</v>
      </c>
      <c r="E1974">
        <v>751.61895800000002</v>
      </c>
      <c r="F1974">
        <v>751.61895800000002</v>
      </c>
      <c r="G1974">
        <v>17294574210</v>
      </c>
    </row>
    <row r="1975" spans="1:7" x14ac:dyDescent="0.25">
      <c r="A1975" s="2">
        <v>44196</v>
      </c>
      <c r="B1975" s="1" t="s">
        <v>3205</v>
      </c>
      <c r="C1975">
        <v>754.29943800000001</v>
      </c>
      <c r="D1975">
        <v>726.51190199999996</v>
      </c>
      <c r="E1975">
        <v>737.803406</v>
      </c>
      <c r="F1975">
        <v>737.803406</v>
      </c>
      <c r="G1975">
        <v>13926846861</v>
      </c>
    </row>
    <row r="1976" spans="1:7" x14ac:dyDescent="0.25">
      <c r="A1976" s="2">
        <v>44197</v>
      </c>
      <c r="B1976" s="1" t="s">
        <v>3206</v>
      </c>
      <c r="C1976">
        <v>749.20184300000005</v>
      </c>
      <c r="D1976">
        <v>719.792236</v>
      </c>
      <c r="E1976">
        <v>730.36755400000004</v>
      </c>
      <c r="F1976">
        <v>730.36755400000004</v>
      </c>
      <c r="G1976">
        <v>13652004358</v>
      </c>
    </row>
    <row r="1977" spans="1:7" x14ac:dyDescent="0.25">
      <c r="A1977" s="2">
        <v>44198</v>
      </c>
      <c r="B1977" s="1" t="s">
        <v>3207</v>
      </c>
      <c r="C1977">
        <v>786.79846199999997</v>
      </c>
      <c r="D1977">
        <v>718.10949700000003</v>
      </c>
      <c r="E1977">
        <v>774.53497300000004</v>
      </c>
      <c r="F1977">
        <v>774.53497300000004</v>
      </c>
      <c r="G1977">
        <v>19740771179</v>
      </c>
    </row>
    <row r="1978" spans="1:7" x14ac:dyDescent="0.25">
      <c r="A1978" s="2">
        <v>44199</v>
      </c>
      <c r="B1978" s="1" t="s">
        <v>3208</v>
      </c>
      <c r="C1978">
        <v>1006.565002</v>
      </c>
      <c r="D1978">
        <v>771.561646</v>
      </c>
      <c r="E1978">
        <v>975.50769000000003</v>
      </c>
      <c r="F1978">
        <v>975.50769000000003</v>
      </c>
      <c r="G1978">
        <v>45200463368</v>
      </c>
    </row>
    <row r="1979" spans="1:7" x14ac:dyDescent="0.25">
      <c r="A1979" s="2">
        <v>44200</v>
      </c>
      <c r="B1979" s="1" t="s">
        <v>3209</v>
      </c>
      <c r="C1979">
        <v>1153.1892089999999</v>
      </c>
      <c r="D1979">
        <v>912.30535899999995</v>
      </c>
      <c r="E1979">
        <v>1040.2330320000001</v>
      </c>
      <c r="F1979">
        <v>1040.2330320000001</v>
      </c>
      <c r="G1979">
        <v>56945985763</v>
      </c>
    </row>
    <row r="1980" spans="1:7" x14ac:dyDescent="0.25">
      <c r="A1980" s="2">
        <v>44201</v>
      </c>
      <c r="B1980" s="1" t="s">
        <v>3210</v>
      </c>
      <c r="C1980">
        <v>1129.3714600000001</v>
      </c>
      <c r="D1980">
        <v>986.81127900000001</v>
      </c>
      <c r="E1980">
        <v>1100.0061040000001</v>
      </c>
      <c r="F1980">
        <v>1100.0061040000001</v>
      </c>
      <c r="G1980">
        <v>41535932781</v>
      </c>
    </row>
    <row r="1981" spans="1:7" x14ac:dyDescent="0.25">
      <c r="A1981" s="2">
        <v>44202</v>
      </c>
      <c r="B1981" s="1" t="s">
        <v>3211</v>
      </c>
      <c r="C1981">
        <v>1209.4285890000001</v>
      </c>
      <c r="D1981">
        <v>1064.2333980000001</v>
      </c>
      <c r="E1981">
        <v>1207.112183</v>
      </c>
      <c r="F1981">
        <v>1207.112183</v>
      </c>
      <c r="G1981">
        <v>44699914188</v>
      </c>
    </row>
    <row r="1982" spans="1:7" x14ac:dyDescent="0.25">
      <c r="A1982" s="2">
        <v>44203</v>
      </c>
      <c r="B1982" s="1" t="s">
        <v>3212</v>
      </c>
      <c r="C1982">
        <v>1282.5795900000001</v>
      </c>
      <c r="D1982">
        <v>1167.443115</v>
      </c>
      <c r="E1982">
        <v>1225.678101</v>
      </c>
      <c r="F1982">
        <v>1225.678101</v>
      </c>
      <c r="G1982">
        <v>40468027280</v>
      </c>
    </row>
    <row r="1983" spans="1:7" x14ac:dyDescent="0.25">
      <c r="A1983" s="2">
        <v>44204</v>
      </c>
      <c r="B1983" s="1" t="s">
        <v>3213</v>
      </c>
      <c r="C1983">
        <v>1273.8275149999999</v>
      </c>
      <c r="D1983">
        <v>1076.081543</v>
      </c>
      <c r="E1983">
        <v>1224.197144</v>
      </c>
      <c r="F1983">
        <v>1224.197144</v>
      </c>
      <c r="G1983">
        <v>44334826666</v>
      </c>
    </row>
    <row r="1984" spans="1:7" x14ac:dyDescent="0.25">
      <c r="A1984" s="2">
        <v>44205</v>
      </c>
      <c r="B1984" s="1" t="s">
        <v>3214</v>
      </c>
      <c r="C1984">
        <v>1303.8718260000001</v>
      </c>
      <c r="D1984">
        <v>1182.2703859999999</v>
      </c>
      <c r="E1984">
        <v>1281.0772710000001</v>
      </c>
      <c r="F1984">
        <v>1281.0772710000001</v>
      </c>
      <c r="G1984">
        <v>33233105361</v>
      </c>
    </row>
    <row r="1985" spans="1:7" x14ac:dyDescent="0.25">
      <c r="A1985" s="2">
        <v>44206</v>
      </c>
      <c r="B1985" s="1" t="s">
        <v>3215</v>
      </c>
      <c r="C1985">
        <v>1347.9261469999999</v>
      </c>
      <c r="D1985">
        <v>1194.7155760000001</v>
      </c>
      <c r="E1985">
        <v>1262.2467039999999</v>
      </c>
      <c r="F1985">
        <v>1262.2467039999999</v>
      </c>
      <c r="G1985">
        <v>40616938053</v>
      </c>
    </row>
    <row r="1986" spans="1:7" x14ac:dyDescent="0.25">
      <c r="A1986" s="2">
        <v>44207</v>
      </c>
      <c r="B1986" s="1" t="s">
        <v>3216</v>
      </c>
      <c r="C1986">
        <v>1261.6229249999999</v>
      </c>
      <c r="D1986">
        <v>924.92260699999997</v>
      </c>
      <c r="E1986">
        <v>1090.1453859999999</v>
      </c>
      <c r="F1986">
        <v>1090.1453859999999</v>
      </c>
      <c r="G1986">
        <v>60733630300</v>
      </c>
    </row>
    <row r="1987" spans="1:7" x14ac:dyDescent="0.25">
      <c r="A1987" s="2">
        <v>44208</v>
      </c>
      <c r="B1987" s="1" t="s">
        <v>3217</v>
      </c>
      <c r="C1987">
        <v>1149.2402340000001</v>
      </c>
      <c r="D1987">
        <v>1012.7641599999999</v>
      </c>
      <c r="E1987">
        <v>1043.4345699999999</v>
      </c>
      <c r="F1987">
        <v>1043.4345699999999</v>
      </c>
      <c r="G1987">
        <v>37494601692</v>
      </c>
    </row>
    <row r="1988" spans="1:7" x14ac:dyDescent="0.25">
      <c r="A1988" s="2">
        <v>44209</v>
      </c>
      <c r="B1988" s="1" t="s">
        <v>3218</v>
      </c>
      <c r="C1988">
        <v>1134.338501</v>
      </c>
      <c r="D1988">
        <v>994.54907200000002</v>
      </c>
      <c r="E1988">
        <v>1130.73938</v>
      </c>
      <c r="F1988">
        <v>1130.73938</v>
      </c>
      <c r="G1988">
        <v>30109792795</v>
      </c>
    </row>
    <row r="1989" spans="1:7" x14ac:dyDescent="0.25">
      <c r="A1989" s="2">
        <v>44210</v>
      </c>
      <c r="B1989" s="1" t="s">
        <v>3219</v>
      </c>
      <c r="C1989">
        <v>1244.163086</v>
      </c>
      <c r="D1989">
        <v>1093.0607910000001</v>
      </c>
      <c r="E1989">
        <v>1218.4530030000001</v>
      </c>
      <c r="F1989">
        <v>1218.4530030000001</v>
      </c>
      <c r="G1989">
        <v>33410915929</v>
      </c>
    </row>
    <row r="1990" spans="1:7" x14ac:dyDescent="0.25">
      <c r="A1990" s="2">
        <v>44211</v>
      </c>
      <c r="B1990" s="1" t="s">
        <v>3220</v>
      </c>
      <c r="C1990">
        <v>1250.5058590000001</v>
      </c>
      <c r="D1990">
        <v>1090.7210689999999</v>
      </c>
      <c r="E1990">
        <v>1171.834595</v>
      </c>
      <c r="F1990">
        <v>1171.834595</v>
      </c>
      <c r="G1990">
        <v>35972039310</v>
      </c>
    </row>
    <row r="1991" spans="1:7" x14ac:dyDescent="0.25">
      <c r="A1991" s="2">
        <v>44212</v>
      </c>
      <c r="B1991" s="1" t="s">
        <v>3221</v>
      </c>
      <c r="C1991">
        <v>1290.0535890000001</v>
      </c>
      <c r="D1991">
        <v>1157.623779</v>
      </c>
      <c r="E1991">
        <v>1233.5375979999999</v>
      </c>
      <c r="F1991">
        <v>1233.5375979999999</v>
      </c>
      <c r="G1991">
        <v>32319240157</v>
      </c>
    </row>
    <row r="1992" spans="1:7" x14ac:dyDescent="0.25">
      <c r="A1992" s="2">
        <v>44213</v>
      </c>
      <c r="B1992" s="1" t="s">
        <v>3222</v>
      </c>
      <c r="C1992">
        <v>1265.6446530000001</v>
      </c>
      <c r="D1992">
        <v>1174.3885499999999</v>
      </c>
      <c r="E1992">
        <v>1230.172241</v>
      </c>
      <c r="F1992">
        <v>1230.172241</v>
      </c>
      <c r="G1992">
        <v>29258032819</v>
      </c>
    </row>
    <row r="1993" spans="1:7" x14ac:dyDescent="0.25">
      <c r="A1993" s="2">
        <v>44214</v>
      </c>
      <c r="B1993" s="1" t="s">
        <v>3223</v>
      </c>
      <c r="C1993">
        <v>1259.450073</v>
      </c>
      <c r="D1993">
        <v>1187.3110349999999</v>
      </c>
      <c r="E1993">
        <v>1257.2795410000001</v>
      </c>
      <c r="F1993">
        <v>1257.2795410000001</v>
      </c>
      <c r="G1993">
        <v>25817455560</v>
      </c>
    </row>
    <row r="1994" spans="1:7" x14ac:dyDescent="0.25">
      <c r="A1994" s="2">
        <v>44215</v>
      </c>
      <c r="B1994" s="1" t="s">
        <v>3224</v>
      </c>
      <c r="C1994">
        <v>1432.3000489999999</v>
      </c>
      <c r="D1994">
        <v>1254.5229489999999</v>
      </c>
      <c r="E1994">
        <v>1377.2958980000001</v>
      </c>
      <c r="F1994">
        <v>1377.2958980000001</v>
      </c>
      <c r="G1994">
        <v>47195935190</v>
      </c>
    </row>
    <row r="1995" spans="1:7" x14ac:dyDescent="0.25">
      <c r="A1995" s="2">
        <v>44216</v>
      </c>
      <c r="B1995" s="1" t="s">
        <v>3225</v>
      </c>
      <c r="C1995">
        <v>1405.7441409999999</v>
      </c>
      <c r="D1995">
        <v>1243.299927</v>
      </c>
      <c r="E1995">
        <v>1382.274048</v>
      </c>
      <c r="F1995">
        <v>1382.274048</v>
      </c>
      <c r="G1995">
        <v>46784030909</v>
      </c>
    </row>
    <row r="1996" spans="1:7" x14ac:dyDescent="0.25">
      <c r="A1996" s="2">
        <v>44217</v>
      </c>
      <c r="B1996" s="1" t="s">
        <v>3226</v>
      </c>
      <c r="C1996">
        <v>1382.684448</v>
      </c>
      <c r="D1996">
        <v>1098.4761960000001</v>
      </c>
      <c r="E1996">
        <v>1121.570923</v>
      </c>
      <c r="F1996">
        <v>1121.570923</v>
      </c>
      <c r="G1996">
        <v>45932464754</v>
      </c>
    </row>
    <row r="1997" spans="1:7" x14ac:dyDescent="0.25">
      <c r="A1997" s="2">
        <v>44218</v>
      </c>
      <c r="B1997" s="1" t="s">
        <v>3227</v>
      </c>
      <c r="C1997">
        <v>1271.6876219999999</v>
      </c>
      <c r="D1997">
        <v>1046.596558</v>
      </c>
      <c r="E1997">
        <v>1236.512207</v>
      </c>
      <c r="F1997">
        <v>1236.512207</v>
      </c>
      <c r="G1997">
        <v>43918338506</v>
      </c>
    </row>
    <row r="1998" spans="1:7" x14ac:dyDescent="0.25">
      <c r="A1998" s="2">
        <v>44219</v>
      </c>
      <c r="B1998" s="1" t="s">
        <v>3228</v>
      </c>
      <c r="C1998">
        <v>1272.1511230000001</v>
      </c>
      <c r="D1998">
        <v>1200.893311</v>
      </c>
      <c r="E1998">
        <v>1230.990601</v>
      </c>
      <c r="F1998">
        <v>1230.990601</v>
      </c>
      <c r="G1998">
        <v>27253895441</v>
      </c>
    </row>
    <row r="1999" spans="1:7" x14ac:dyDescent="0.25">
      <c r="A1999" s="2">
        <v>44220</v>
      </c>
      <c r="B1999" s="1" t="s">
        <v>3229</v>
      </c>
      <c r="C1999">
        <v>1395.111328</v>
      </c>
      <c r="D1999">
        <v>1225.274048</v>
      </c>
      <c r="E1999">
        <v>1391.609375</v>
      </c>
      <c r="F1999">
        <v>1391.609375</v>
      </c>
      <c r="G1999">
        <v>36418163554</v>
      </c>
    </row>
    <row r="2000" spans="1:7" x14ac:dyDescent="0.25">
      <c r="A2000" s="2">
        <v>44221</v>
      </c>
      <c r="B2000" s="1" t="s">
        <v>3230</v>
      </c>
      <c r="C2000">
        <v>1467.7849120000001</v>
      </c>
      <c r="D2000">
        <v>1304.973999</v>
      </c>
      <c r="E2000">
        <v>1324.4147949999999</v>
      </c>
      <c r="F2000">
        <v>1324.4147949999999</v>
      </c>
      <c r="G2000">
        <v>43565777745</v>
      </c>
    </row>
    <row r="2001" spans="1:7" x14ac:dyDescent="0.25">
      <c r="A2001" s="2">
        <v>44222</v>
      </c>
      <c r="B2001" s="1" t="s">
        <v>3231</v>
      </c>
      <c r="C2001">
        <v>1376.0850829999999</v>
      </c>
      <c r="D2001">
        <v>1253.340332</v>
      </c>
      <c r="E2001">
        <v>1357.0581050000001</v>
      </c>
      <c r="F2001">
        <v>1357.0581050000001</v>
      </c>
      <c r="G2001">
        <v>41572917750</v>
      </c>
    </row>
    <row r="2002" spans="1:7" x14ac:dyDescent="0.25">
      <c r="A2002" s="2">
        <v>44223</v>
      </c>
      <c r="B2002" s="1" t="s">
        <v>3232</v>
      </c>
      <c r="C2002">
        <v>1368.0740969999999</v>
      </c>
      <c r="D2002">
        <v>1215.311279</v>
      </c>
      <c r="E2002">
        <v>1253.187134</v>
      </c>
      <c r="F2002">
        <v>1253.187134</v>
      </c>
      <c r="G2002">
        <v>39394416990</v>
      </c>
    </row>
    <row r="2003" spans="1:7" x14ac:dyDescent="0.25">
      <c r="A2003" s="2">
        <v>44224</v>
      </c>
      <c r="B2003" s="1" t="s">
        <v>3233</v>
      </c>
      <c r="C2003">
        <v>1321.6130370000001</v>
      </c>
      <c r="D2003">
        <v>1226.1739500000001</v>
      </c>
      <c r="E2003">
        <v>1298.101807</v>
      </c>
      <c r="F2003">
        <v>1298.101807</v>
      </c>
      <c r="G2003">
        <v>39790481941</v>
      </c>
    </row>
    <row r="2004" spans="1:7" x14ac:dyDescent="0.25">
      <c r="A2004" s="2">
        <v>44225</v>
      </c>
      <c r="B2004" s="1" t="s">
        <v>3234</v>
      </c>
      <c r="C2004">
        <v>1428.9812010000001</v>
      </c>
      <c r="D2004">
        <v>1292.240112</v>
      </c>
      <c r="E2004">
        <v>1382.522827</v>
      </c>
      <c r="F2004">
        <v>1382.522827</v>
      </c>
      <c r="G2004">
        <v>53611955259</v>
      </c>
    </row>
    <row r="2005" spans="1:7" x14ac:dyDescent="0.25">
      <c r="A2005" s="2">
        <v>44226</v>
      </c>
      <c r="B2005" s="1" t="s">
        <v>3235</v>
      </c>
      <c r="C2005">
        <v>1402.39978</v>
      </c>
      <c r="D2005">
        <v>1328.529053</v>
      </c>
      <c r="E2005">
        <v>1376.1154790000001</v>
      </c>
      <c r="F2005">
        <v>1376.1154790000001</v>
      </c>
      <c r="G2005">
        <v>30616574234</v>
      </c>
    </row>
    <row r="2006" spans="1:7" x14ac:dyDescent="0.25">
      <c r="A2006" s="2">
        <v>44227</v>
      </c>
      <c r="B2006" s="1" t="s">
        <v>3236</v>
      </c>
      <c r="C2006">
        <v>1378.9160159999999</v>
      </c>
      <c r="D2006">
        <v>1288.501587</v>
      </c>
      <c r="E2006">
        <v>1314.986206</v>
      </c>
      <c r="F2006">
        <v>1314.986206</v>
      </c>
      <c r="G2006">
        <v>25198853581</v>
      </c>
    </row>
    <row r="2007" spans="1:7" x14ac:dyDescent="0.25">
      <c r="A2007" s="2">
        <v>44228</v>
      </c>
      <c r="B2007" s="1" t="s">
        <v>3237</v>
      </c>
      <c r="C2007">
        <v>1373.8458250000001</v>
      </c>
      <c r="D2007">
        <v>1274.357788</v>
      </c>
      <c r="E2007">
        <v>1369.0405270000001</v>
      </c>
      <c r="F2007">
        <v>1369.0405270000001</v>
      </c>
      <c r="G2007">
        <v>29210670920</v>
      </c>
    </row>
    <row r="2008" spans="1:7" x14ac:dyDescent="0.25">
      <c r="A2008" s="2">
        <v>44229</v>
      </c>
      <c r="B2008" s="1" t="s">
        <v>3238</v>
      </c>
      <c r="C2008">
        <v>1542.990967</v>
      </c>
      <c r="D2008">
        <v>1362.77124</v>
      </c>
      <c r="E2008">
        <v>1515.193726</v>
      </c>
      <c r="F2008">
        <v>1515.193726</v>
      </c>
      <c r="G2008">
        <v>45437142801</v>
      </c>
    </row>
    <row r="2009" spans="1:7" x14ac:dyDescent="0.25">
      <c r="A2009" s="2">
        <v>44230</v>
      </c>
      <c r="B2009" s="1" t="s">
        <v>2950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F1210"/>
  <sheetViews>
    <sheetView topLeftCell="I665" workbookViewId="0">
      <selection activeCell="O693" sqref="O693"/>
    </sheetView>
  </sheetViews>
  <sheetFormatPr defaultRowHeight="15" x14ac:dyDescent="0.25"/>
  <cols>
    <col min="1" max="1" width="71.28515625" bestFit="1" customWidth="1"/>
    <col min="2" max="2" width="15" bestFit="1" customWidth="1"/>
    <col min="3" max="3" width="15.85546875" style="2" bestFit="1" customWidth="1"/>
    <col min="5" max="5" width="13.42578125" bestFit="1" customWidth="1"/>
    <col min="6" max="6" width="44.7109375" bestFit="1" customWidth="1"/>
    <col min="7" max="7" width="12" bestFit="1" customWidth="1"/>
    <col min="8" max="8" width="44.7109375" bestFit="1" customWidth="1"/>
    <col min="9" max="9" width="13.7109375" bestFit="1" customWidth="1"/>
    <col min="10" max="10" width="54.85546875" bestFit="1" customWidth="1"/>
    <col min="11" max="11" width="28" customWidth="1"/>
    <col min="12" max="12" width="24.85546875" customWidth="1"/>
    <col min="13" max="13" width="10.5703125" bestFit="1" customWidth="1"/>
    <col min="16" max="16" width="12" bestFit="1" customWidth="1"/>
    <col min="17" max="19" width="12" customWidth="1"/>
    <col min="20" max="20" width="12" style="9" customWidth="1"/>
    <col min="21" max="21" width="11.28515625" bestFit="1" customWidth="1"/>
    <col min="25" max="25" width="13.28515625" customWidth="1"/>
    <col min="26" max="26" width="15.140625" customWidth="1"/>
  </cols>
  <sheetData>
    <row r="1" spans="1:32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3243</v>
      </c>
      <c r="L1" t="s">
        <v>3242</v>
      </c>
      <c r="M1" t="s">
        <v>10</v>
      </c>
      <c r="N1" t="s">
        <v>3239</v>
      </c>
      <c r="O1" t="s">
        <v>3248</v>
      </c>
      <c r="P1" t="s">
        <v>3244</v>
      </c>
      <c r="Q1" t="s">
        <v>3245</v>
      </c>
      <c r="R1" t="s">
        <v>3246</v>
      </c>
      <c r="S1" t="s">
        <v>3249</v>
      </c>
      <c r="T1" s="9" t="s">
        <v>3247</v>
      </c>
      <c r="U1" t="s">
        <v>3241</v>
      </c>
      <c r="V1" t="s">
        <v>3240</v>
      </c>
    </row>
    <row r="2" spans="1:32" x14ac:dyDescent="0.25">
      <c r="A2" t="s">
        <v>11</v>
      </c>
      <c r="B2">
        <v>1575101557</v>
      </c>
      <c r="C2" s="2">
        <v>43799.342094907406</v>
      </c>
      <c r="D2" t="s">
        <v>12</v>
      </c>
      <c r="E2">
        <v>0.42881367521984798</v>
      </c>
      <c r="F2" t="s">
        <v>13</v>
      </c>
      <c r="G2">
        <v>0.38919490669506301</v>
      </c>
      <c r="H2" t="s">
        <v>14</v>
      </c>
      <c r="I2">
        <v>1.10179673</v>
      </c>
      <c r="J2" t="s">
        <v>15</v>
      </c>
      <c r="K2" t="str" cm="1">
        <f t="array" ref="K2">_xlfn.IFS(AND(F2=$Y$25,H2=$Z$25),"1",AND(F2=$Y$25,H2=$Z$27),"2",AND(F2=$Z$25,H2=$Y$25),"3",AND(F2=$Z$25,H2=$Z$27),"4",AND(F2=$Z$27,H2=$Y$25),"5",AND(F2=$Z$27,H2=$Z$25),"6")</f>
        <v>5</v>
      </c>
      <c r="L2">
        <f>IF(OR(K2="2",K2="2"),X2,W2)</f>
        <v>168.06772943362026</v>
      </c>
      <c r="M2" t="s">
        <v>16</v>
      </c>
      <c r="N2">
        <f>VLOOKUP(C2,ETH_USD[],6)</f>
        <v>152.53968800000001</v>
      </c>
      <c r="O2" s="10" t="e">
        <f>(N2-N1)/N1</f>
        <v>#VALUE!</v>
      </c>
      <c r="P2" cm="1">
        <f t="array" ref="P2">_xlfn.IFS(H2=$H$2,G2,F2=$F$102,E2)</f>
        <v>0.38919490669506301</v>
      </c>
      <c r="Q2" cm="1">
        <f t="array" ref="Q2">_xlfn.IFS(H2=$H$2,E2,F2=$F$102,G2)</f>
        <v>0.42881367521984798</v>
      </c>
      <c r="R2">
        <f>Q2*N2</f>
        <v>65.411104228168952</v>
      </c>
      <c r="S2" s="10" t="e">
        <f>(T2-T1)/T1</f>
        <v>#VALUE!</v>
      </c>
      <c r="T2" s="9">
        <f>R2/P2</f>
        <v>168.06772931234431</v>
      </c>
      <c r="U2" cm="1">
        <f t="array" ref="U2">_xlfn.IFS(D2=$D$2,I2*N2,D2=$D$3&amp;F2=$F$3,(I2)*N2,D2=$D$3,(1/I2)*N2,D2=$D$146,N2*I2)</f>
        <v>168.06772943362026</v>
      </c>
      <c r="V2" cm="1">
        <f t="array" ref="V2">_xlfn.IFS(F2=$F$2,E2*N2,F2=$F$3,E2*N2)</f>
        <v>65.411104228168952</v>
      </c>
      <c r="W2">
        <f>N2*I2</f>
        <v>168.06772943362026</v>
      </c>
      <c r="X2">
        <f>N2*(1/I2)</f>
        <v>138.44630669760656</v>
      </c>
      <c r="Y2" t="str">
        <f>D2</f>
        <v>Buy</v>
      </c>
      <c r="Z2" t="str">
        <f>J2</f>
        <v>ETH per REALTOKEN-16200-FULLERTON-AVE-DETROIT-MI</v>
      </c>
      <c r="AF2">
        <v>1</v>
      </c>
    </row>
    <row r="3" spans="1:32" x14ac:dyDescent="0.25">
      <c r="A3" t="s">
        <v>17</v>
      </c>
      <c r="B3">
        <v>1575101947</v>
      </c>
      <c r="C3" s="2">
        <v>43799.346608796295</v>
      </c>
      <c r="D3" t="s">
        <v>18</v>
      </c>
      <c r="E3">
        <v>0.100230440376444</v>
      </c>
      <c r="F3" t="s">
        <v>19</v>
      </c>
      <c r="G3">
        <v>9.0101902498386705E-2</v>
      </c>
      <c r="H3" t="s">
        <v>14</v>
      </c>
      <c r="I3">
        <v>0.89894748999999996</v>
      </c>
      <c r="J3" t="s">
        <v>20</v>
      </c>
      <c r="K3" t="str" cm="1">
        <f t="array" ref="K3">_xlfn.IFS(AND(F3=$Y$25,H3=$Z$25),"1",AND(F3=$Y$25,H3=$Z$27),"2",AND(F3=$Z$25,H3=$Y$25),"3",AND(F3=$Z$25,H3=$Z$27),"4",AND(F3=$Z$27,H3=$Y$25),"5",AND(F3=$Z$27,H3=$Z$25),"6")</f>
        <v>3</v>
      </c>
      <c r="L3">
        <f>IF(OR(K3="3",K3="2"),X3,W3)</f>
        <v>169.68698360790796</v>
      </c>
      <c r="M3" t="s">
        <v>16</v>
      </c>
      <c r="N3">
        <f>VLOOKUP(C3,ETH_USD[],6)</f>
        <v>152.53968800000001</v>
      </c>
      <c r="O3" s="10">
        <f t="shared" ref="O3:O66" si="0">(N3-N2)/N2</f>
        <v>0</v>
      </c>
      <c r="P3" cm="1">
        <f t="array" ref="P3">_xlfn.IFS(H3=$H$2,G3,F3=$F$102,E3)</f>
        <v>9.0101902498386705E-2</v>
      </c>
      <c r="Q3" cm="1">
        <f t="array" ref="Q3">_xlfn.IFS(H3=$H$2,E3,F3=$F$102,G3)</f>
        <v>0.100230440376444</v>
      </c>
      <c r="R3">
        <f t="shared" ref="R3:R66" si="1">Q3*N3</f>
        <v>15.289120103125372</v>
      </c>
      <c r="S3" s="10">
        <f t="shared" ref="S3:S66" si="2">(T3-T2)/T2</f>
        <v>9.6345376143433734E-3</v>
      </c>
      <c r="T3" s="9">
        <f t="shared" ref="T3:T66" si="3">R3/P3</f>
        <v>169.68698417216137</v>
      </c>
      <c r="U3" cm="1">
        <f t="array" ref="U3">_xlfn.IFS(D3=$D$2,I3*N3,D3=$D$3&amp;F3=$F$3,(I3)*N3,D3=$D$3,(1/I3)*N3,D3=$D$146,N3*I3)</f>
        <v>169.68698360790796</v>
      </c>
      <c r="V3" cm="1">
        <f t="array" ref="V3">_xlfn.IFS(F3=$F$2,E3*N3,F3=$F$3,E3*N3)</f>
        <v>15.289120103125372</v>
      </c>
      <c r="W3">
        <f t="shared" ref="W3:W66" si="4">N3*I3</f>
        <v>137.12516965298312</v>
      </c>
      <c r="X3">
        <f t="shared" ref="X3:X66" si="5">N3*(1/I3)</f>
        <v>169.68698360790796</v>
      </c>
      <c r="Y3" t="str">
        <f>D3</f>
        <v>Swap</v>
      </c>
      <c r="Z3" t="str">
        <f>J3</f>
        <v>REALTOKEN-16200-FULLERTON-AVE-DETROIT-MI per UNI-V1</v>
      </c>
      <c r="AF3">
        <v>2</v>
      </c>
    </row>
    <row r="4" spans="1:32" x14ac:dyDescent="0.25">
      <c r="A4" t="s">
        <v>21</v>
      </c>
      <c r="B4">
        <v>1575825486</v>
      </c>
      <c r="C4" s="2">
        <v>43807.720902777779</v>
      </c>
      <c r="D4" t="s">
        <v>12</v>
      </c>
      <c r="E4">
        <v>2</v>
      </c>
      <c r="F4" t="s">
        <v>13</v>
      </c>
      <c r="G4">
        <v>1.8723719773396801</v>
      </c>
      <c r="H4" t="s">
        <v>14</v>
      </c>
      <c r="I4">
        <v>1.0681638200000001</v>
      </c>
      <c r="J4" t="s">
        <v>15</v>
      </c>
      <c r="K4" t="str" cm="1">
        <f t="array" ref="K4">_xlfn.IFS(AND(F4=$Y$25,H4=$Z$25),"1",AND(F4=$Y$25,H4=$Z$27),"2",AND(F4=$Z$25,H4=$Y$25),"3",AND(F4=$Z$25,H4=$Z$27),"4",AND(F4=$Z$27,H4=$Y$25),"5",AND(F4=$Z$27,H4=$Z$25),"6")</f>
        <v>5</v>
      </c>
      <c r="L4">
        <f>IF(OR(K4="3",K4="2"),X4,W4)</f>
        <v>161.57550648724953</v>
      </c>
      <c r="M4" t="s">
        <v>16</v>
      </c>
      <c r="N4">
        <f>VLOOKUP(C4,ETH_USD[],6)</f>
        <v>151.264725</v>
      </c>
      <c r="O4" s="10">
        <f t="shared" si="0"/>
        <v>-8.3582378901942804E-3</v>
      </c>
      <c r="P4" cm="1">
        <f t="array" ref="P4">_xlfn.IFS(H4=$H$2,G4,F4=$F$102,E4)</f>
        <v>1.8723719773396801</v>
      </c>
      <c r="Q4" cm="1">
        <f t="array" ref="Q4">_xlfn.IFS(H4=$H$2,E4,F4=$F$102,G4)</f>
        <v>2</v>
      </c>
      <c r="R4">
        <f t="shared" si="1"/>
        <v>302.52945</v>
      </c>
      <c r="S4" s="10">
        <f t="shared" si="2"/>
        <v>-4.7802593873347732E-2</v>
      </c>
      <c r="T4" s="9">
        <f t="shared" si="3"/>
        <v>161.57550618218636</v>
      </c>
      <c r="U4" cm="1">
        <f t="array" ref="U4">_xlfn.IFS(D4=$D$2,I4*N4,D4=$D$3&amp;F4=$F$3,(I4)*N4,D4=$D$3,(1/I4)*N4,D4=$D$146,N4*I4)</f>
        <v>161.57550648724953</v>
      </c>
      <c r="V4" cm="1">
        <f t="array" ref="V4">_xlfn.IFS(F4=$F$2,E4*N4,F4=$F$3,E4*N4)</f>
        <v>302.52945</v>
      </c>
      <c r="W4">
        <f t="shared" si="4"/>
        <v>161.57550648724953</v>
      </c>
      <c r="X4">
        <f t="shared" si="5"/>
        <v>141.61191585762566</v>
      </c>
      <c r="Y4" t="str">
        <f>D86</f>
        <v>Sell</v>
      </c>
      <c r="Z4" t="str">
        <f>J158</f>
        <v>UNI-V1 per REALTOKEN-16200-FULLERTON-AVE-DETROIT-MI</v>
      </c>
      <c r="AF4">
        <v>3</v>
      </c>
    </row>
    <row r="5" spans="1:32" x14ac:dyDescent="0.25">
      <c r="A5" t="s">
        <v>22</v>
      </c>
      <c r="B5">
        <v>1575849559</v>
      </c>
      <c r="C5" s="2">
        <v>43807.999525462961</v>
      </c>
      <c r="D5" t="s">
        <v>12</v>
      </c>
      <c r="E5">
        <v>1.0563070385975</v>
      </c>
      <c r="F5" t="s">
        <v>13</v>
      </c>
      <c r="G5">
        <v>1</v>
      </c>
      <c r="H5" t="s">
        <v>14</v>
      </c>
      <c r="I5">
        <v>1.0563070400000001</v>
      </c>
      <c r="J5" t="s">
        <v>15</v>
      </c>
      <c r="K5" t="str" cm="1">
        <f t="array" ref="K5">_xlfn.IFS(AND(F5=$Y$25,H5=$Z$25),"1",AND(F5=$Y$25,H5=$Z$27),"2",AND(F5=$Z$25,H5=$Y$25),"3",AND(F5=$Z$25,H5=$Z$27),"4",AND(F5=$Z$27,H5=$Y$25),"5",AND(F5=$Z$27,H5=$Z$25),"6")</f>
        <v>5</v>
      </c>
      <c r="L5">
        <f>IF(OR(K5="3",K5="2"),X5,W5)</f>
        <v>159.781993921164</v>
      </c>
      <c r="M5" t="s">
        <v>16</v>
      </c>
      <c r="N5">
        <f>VLOOKUP(C5,ETH_USD[],6)</f>
        <v>151.264725</v>
      </c>
      <c r="O5" s="10">
        <f t="shared" si="0"/>
        <v>0</v>
      </c>
      <c r="P5" cm="1">
        <f t="array" ref="P5">_xlfn.IFS(H5=$H$2,G5,F5=$F$102,E5)</f>
        <v>1</v>
      </c>
      <c r="Q5" cm="1">
        <f t="array" ref="Q5">_xlfn.IFS(H5=$H$2,E5,F5=$F$102,G5)</f>
        <v>1.0563070385975</v>
      </c>
      <c r="R5">
        <f t="shared" si="1"/>
        <v>159.78199370901521</v>
      </c>
      <c r="S5" s="10">
        <f t="shared" si="2"/>
        <v>-1.1100150731688577E-2</v>
      </c>
      <c r="T5" s="9">
        <f t="shared" si="3"/>
        <v>159.78199370901521</v>
      </c>
      <c r="U5" cm="1">
        <f t="array" ref="U5">_xlfn.IFS(D5=$D$2,I5*N5,D5=$D$3&amp;F5=$F$3,(I5)*N5,D5=$D$3,(1/I5)*N5,D5=$D$146,N5*I5)</f>
        <v>159.781993921164</v>
      </c>
      <c r="V5" cm="1">
        <f t="array" ref="V5">_xlfn.IFS(F5=$F$2,E5*N5,F5=$F$3,E5*N5)</f>
        <v>159.78199370901521</v>
      </c>
      <c r="W5">
        <f t="shared" si="4"/>
        <v>159.781993921164</v>
      </c>
      <c r="X5">
        <f t="shared" si="5"/>
        <v>143.20147388206368</v>
      </c>
    </row>
    <row r="6" spans="1:32" x14ac:dyDescent="0.25">
      <c r="A6" t="s">
        <v>23</v>
      </c>
      <c r="B6">
        <v>1575932669</v>
      </c>
      <c r="C6" s="2">
        <v>43808.961446759262</v>
      </c>
      <c r="D6" t="s">
        <v>18</v>
      </c>
      <c r="E6">
        <v>6.4694748978155803E-2</v>
      </c>
      <c r="F6" t="s">
        <v>19</v>
      </c>
      <c r="G6">
        <v>0.06</v>
      </c>
      <c r="H6" t="s">
        <v>14</v>
      </c>
      <c r="I6">
        <v>0.92743229999999999</v>
      </c>
      <c r="J6" t="s">
        <v>20</v>
      </c>
      <c r="K6" t="str" cm="1">
        <f t="array" ref="K6">_xlfn.IFS(AND(F6=$Y$25,H6=$Z$25),"1",AND(F6=$Y$25,H6=$Z$27),"2",AND(F6=$Z$25,H6=$Y$25),"3",AND(F6=$Z$25,H6=$Z$27),"4",AND(F6=$Z$27,H6=$Y$25),"5",AND(F6=$Z$27,H6=$Z$25),"6")</f>
        <v>3</v>
      </c>
      <c r="L6">
        <f>IF(OR(K6="3",K6="2"),X6,W6)</f>
        <v>159.82317415513779</v>
      </c>
      <c r="M6" t="s">
        <v>16</v>
      </c>
      <c r="N6">
        <f>VLOOKUP(C6,ETH_USD[],6)</f>
        <v>148.22517400000001</v>
      </c>
      <c r="O6" s="10">
        <f t="shared" si="0"/>
        <v>-2.0094248675624728E-2</v>
      </c>
      <c r="P6" cm="1">
        <f t="array" ref="P6">_xlfn.IFS(H6=$H$2,G6,F6=$F$102,E6)</f>
        <v>0.06</v>
      </c>
      <c r="Q6" cm="1">
        <f t="array" ref="Q6">_xlfn.IFS(H6=$H$2,E6,F6=$F$102,G6)</f>
        <v>6.4694748978155803E-2</v>
      </c>
      <c r="R6">
        <f t="shared" si="1"/>
        <v>9.589390424173466</v>
      </c>
      <c r="S6" s="10">
        <f t="shared" si="2"/>
        <v>2.5772633231896489E-4</v>
      </c>
      <c r="T6" s="9">
        <f t="shared" si="3"/>
        <v>159.82317373622445</v>
      </c>
      <c r="U6" cm="1">
        <f t="array" ref="U6">_xlfn.IFS(D6=$D$2,I6*N6,D6=$D$3&amp;F6=$F$3,(I6)*N6,D6=$D$3,(1/I6)*N6,D6=$D$146,N6*I6)</f>
        <v>159.82317415513779</v>
      </c>
      <c r="V6" cm="1">
        <f t="array" ref="V6">_xlfn.IFS(F6=$F$2,E6*N6,F6=$F$3,E6*N6)</f>
        <v>9.589390424173466</v>
      </c>
      <c r="W6">
        <f t="shared" si="4"/>
        <v>137.46881404072022</v>
      </c>
      <c r="X6">
        <f t="shared" si="5"/>
        <v>159.82317415513779</v>
      </c>
    </row>
    <row r="7" spans="1:32" x14ac:dyDescent="0.25">
      <c r="A7" t="s">
        <v>24</v>
      </c>
      <c r="B7">
        <v>1576032945</v>
      </c>
      <c r="C7" s="2">
        <v>43810.122048611112</v>
      </c>
      <c r="D7" t="s">
        <v>18</v>
      </c>
      <c r="E7">
        <v>0.24940892970173001</v>
      </c>
      <c r="F7" t="s">
        <v>19</v>
      </c>
      <c r="G7">
        <v>0.23</v>
      </c>
      <c r="H7" t="s">
        <v>14</v>
      </c>
      <c r="I7">
        <v>0.92218029000000001</v>
      </c>
      <c r="J7" t="s">
        <v>20</v>
      </c>
      <c r="K7" t="str" cm="1">
        <f t="array" ref="K7">_xlfn.IFS(AND(F7=$Y$25,H7=$Z$25),"1",AND(F7=$Y$25,H7=$Z$27),"2",AND(F7=$Z$25,H7=$Y$25),"3",AND(F7=$Z$25,H7=$Z$27),"4",AND(F7=$Z$27,H7=$Y$25),"5",AND(F7=$Z$27,H7=$Z$25),"6")</f>
        <v>3</v>
      </c>
      <c r="L7">
        <f>IF(OR(K7="3",K7="2"),X7,W7)</f>
        <v>155.72660092312316</v>
      </c>
      <c r="M7" t="s">
        <v>16</v>
      </c>
      <c r="N7">
        <f>VLOOKUP(C7,ETH_USD[],6)</f>
        <v>143.608002</v>
      </c>
      <c r="O7" s="10">
        <f t="shared" si="0"/>
        <v>-3.1149715499743724E-2</v>
      </c>
      <c r="P7" cm="1">
        <f t="array" ref="P7">_xlfn.IFS(H7=$H$2,G7,F7=$F$102,E7)</f>
        <v>0.23</v>
      </c>
      <c r="Q7" cm="1">
        <f t="array" ref="Q7">_xlfn.IFS(H7=$H$2,E7,F7=$F$102,G7)</f>
        <v>0.24940892970173001</v>
      </c>
      <c r="R7">
        <f t="shared" si="1"/>
        <v>35.817118075423899</v>
      </c>
      <c r="S7" s="10">
        <f t="shared" si="2"/>
        <v>-2.5631911271237377E-2</v>
      </c>
      <c r="T7" s="9">
        <f t="shared" si="3"/>
        <v>155.72660032792999</v>
      </c>
      <c r="U7" cm="1">
        <f t="array" ref="U7">_xlfn.IFS(D7=$D$2,I7*N7,D7=$D$3&amp;F7=$F$3,(I7)*N7,D7=$D$3,(1/I7)*N7,D7=$D$146,N7*I7)</f>
        <v>155.72660092312316</v>
      </c>
      <c r="V7" cm="1">
        <f t="array" ref="V7">_xlfn.IFS(F7=$F$2,E7*N7,F7=$F$3,E7*N7)</f>
        <v>35.817118075423899</v>
      </c>
      <c r="W7">
        <f t="shared" si="4"/>
        <v>132.43246893068059</v>
      </c>
      <c r="X7">
        <f t="shared" si="5"/>
        <v>155.72660092312316</v>
      </c>
      <c r="Y7" t="str">
        <f>H7</f>
        <v xml:space="preserve"> REALTOKEN-16200-FULLERTON-AVE-DETROIT-MI</v>
      </c>
      <c r="AF7">
        <v>1</v>
      </c>
    </row>
    <row r="8" spans="1:32" x14ac:dyDescent="0.25">
      <c r="A8" t="s">
        <v>25</v>
      </c>
      <c r="B8">
        <v>1576165537</v>
      </c>
      <c r="C8" s="2">
        <v>43811.656678240739</v>
      </c>
      <c r="D8" t="s">
        <v>18</v>
      </c>
      <c r="E8">
        <v>1.350111040382</v>
      </c>
      <c r="F8" t="s">
        <v>19</v>
      </c>
      <c r="G8">
        <v>1.21</v>
      </c>
      <c r="H8" t="s">
        <v>14</v>
      </c>
      <c r="I8">
        <v>0.89622257999999999</v>
      </c>
      <c r="J8" t="s">
        <v>20</v>
      </c>
      <c r="K8" t="str" cm="1">
        <f t="array" ref="K8">_xlfn.IFS(AND(F8=$Y$25,H8=$Z$25),"1",AND(F8=$Y$25,H8=$Z$27),"2",AND(F8=$Z$25,H8=$Y$25),"3",AND(F8=$Z$25,H8=$Z$27),"4",AND(F8=$Z$27,H8=$Y$25),"5",AND(F8=$Z$27,H8=$Z$25),"6")</f>
        <v>3</v>
      </c>
      <c r="L8">
        <f>IF(OR(K8="3",K8="2"),X8,W8)</f>
        <v>162.46411019905347</v>
      </c>
      <c r="M8" t="s">
        <v>16</v>
      </c>
      <c r="N8">
        <f>VLOOKUP(C8,ETH_USD[],6)</f>
        <v>145.604004</v>
      </c>
      <c r="O8" s="10">
        <f t="shared" si="0"/>
        <v>1.3898960867097115E-2</v>
      </c>
      <c r="P8" cm="1">
        <f t="array" ref="P8">_xlfn.IFS(H8=$H$2,G8,F8=$F$102,E8)</f>
        <v>1.21</v>
      </c>
      <c r="Q8" cm="1">
        <f t="array" ref="Q8">_xlfn.IFS(H8=$H$2,E8,F8=$F$102,G8)</f>
        <v>1.350111040382</v>
      </c>
      <c r="R8">
        <f t="shared" si="1"/>
        <v>196.58157332422491</v>
      </c>
      <c r="S8" s="10">
        <f t="shared" si="2"/>
        <v>4.3264990330437833E-2</v>
      </c>
      <c r="T8" s="9">
        <f t="shared" si="3"/>
        <v>162.46411018530983</v>
      </c>
      <c r="U8" cm="1">
        <f t="array" ref="U8">_xlfn.IFS(D8=$D$2,I8*N8,D8=$D$3&amp;F8=$F$3,(I8)*N8,D8=$D$3,(1/I8)*N8,D8=$D$146,N8*I8)</f>
        <v>162.46411019905347</v>
      </c>
      <c r="V8" cm="1">
        <f t="array" ref="V8">_xlfn.IFS(F8=$F$2,E8*N8,F8=$F$3,E8*N8)</f>
        <v>196.58157332422491</v>
      </c>
      <c r="W8">
        <f t="shared" si="4"/>
        <v>130.49359612321032</v>
      </c>
      <c r="X8">
        <f t="shared" si="5"/>
        <v>162.46411019905347</v>
      </c>
      <c r="Y8" t="str">
        <f>F8</f>
        <v xml:space="preserve"> UNI-V1</v>
      </c>
      <c r="AF8">
        <v>2</v>
      </c>
    </row>
    <row r="9" spans="1:32" x14ac:dyDescent="0.25">
      <c r="A9" t="s">
        <v>26</v>
      </c>
      <c r="B9">
        <v>1576259396</v>
      </c>
      <c r="C9" s="2">
        <v>43812.743009259262</v>
      </c>
      <c r="D9" t="s">
        <v>18</v>
      </c>
      <c r="E9">
        <v>2.6564158225835501E-2</v>
      </c>
      <c r="F9" t="s">
        <v>19</v>
      </c>
      <c r="G9">
        <v>2.3229506740594898E-2</v>
      </c>
      <c r="H9" t="s">
        <v>14</v>
      </c>
      <c r="I9">
        <v>0.87446802000000001</v>
      </c>
      <c r="J9" t="s">
        <v>20</v>
      </c>
      <c r="K9" t="str" cm="1">
        <f t="array" ref="K9">_xlfn.IFS(AND(F9=$Y$25,H9=$Z$25),"1",AND(F9=$Y$25,H9=$Z$27),"2",AND(F9=$Z$25,H9=$Y$25),"3",AND(F9=$Z$25,H9=$Z$27),"4",AND(F9=$Z$27,H9=$Y$25),"5",AND(F9=$Z$27,H9=$Z$25),"6")</f>
        <v>3</v>
      </c>
      <c r="L9">
        <f>IF(OR(K9="3",K9="2"),X9,W9)</f>
        <v>165.75191394649286</v>
      </c>
      <c r="M9" t="s">
        <v>16</v>
      </c>
      <c r="N9">
        <f>VLOOKUP(C9,ETH_USD[],6)</f>
        <v>144.944748</v>
      </c>
      <c r="O9" s="10">
        <f t="shared" si="0"/>
        <v>-4.5277326302098067E-3</v>
      </c>
      <c r="P9" cm="1">
        <f t="array" ref="P9">_xlfn.IFS(H9=$H$2,G9,F9=$F$102,E9)</f>
        <v>2.3229506740594898E-2</v>
      </c>
      <c r="Q9" cm="1">
        <f t="array" ref="Q9">_xlfn.IFS(H9=$H$2,E9,F9=$F$102,G9)</f>
        <v>2.6564158225835501E-2</v>
      </c>
      <c r="R9">
        <f t="shared" si="1"/>
        <v>3.8503352198758538</v>
      </c>
      <c r="S9" s="10">
        <f t="shared" si="2"/>
        <v>2.0237112766807456E-2</v>
      </c>
      <c r="T9" s="9">
        <f t="shared" si="3"/>
        <v>165.75191470368898</v>
      </c>
      <c r="U9" cm="1">
        <f t="array" ref="U9">_xlfn.IFS(D9=$D$2,I9*N9,D9=$D$3&amp;F9=$F$3,(I9)*N9,D9=$D$3,(1/I9)*N9,D9=$D$146,N9*I9)</f>
        <v>165.75191394649286</v>
      </c>
      <c r="V9" cm="1">
        <f t="array" ref="V9">_xlfn.IFS(F9=$F$2,E9*N9,F9=$F$3,E9*N9)</f>
        <v>3.8503352198758538</v>
      </c>
      <c r="W9">
        <f t="shared" si="4"/>
        <v>126.74954679295897</v>
      </c>
      <c r="X9">
        <f t="shared" si="5"/>
        <v>165.75191394649286</v>
      </c>
      <c r="Y9" t="str">
        <f>F10</f>
        <v xml:space="preserve"> ETH</v>
      </c>
      <c r="AF9">
        <v>3</v>
      </c>
    </row>
    <row r="10" spans="1:32" x14ac:dyDescent="0.25">
      <c r="A10" t="s">
        <v>27</v>
      </c>
      <c r="B10">
        <v>1576523033</v>
      </c>
      <c r="C10" s="2">
        <v>43815.794363425928</v>
      </c>
      <c r="D10" t="s">
        <v>12</v>
      </c>
      <c r="E10">
        <v>2.3840797869819101</v>
      </c>
      <c r="F10" t="s">
        <v>13</v>
      </c>
      <c r="G10">
        <v>2</v>
      </c>
      <c r="H10" t="s">
        <v>14</v>
      </c>
      <c r="I10">
        <v>1.19203989</v>
      </c>
      <c r="J10" t="s">
        <v>15</v>
      </c>
      <c r="K10" t="str" cm="1">
        <f t="array" ref="K10">_xlfn.IFS(AND(F10=$Y$25,H10=$Z$25),"1",AND(F10=$Y$25,H10=$Z$27),"2",AND(F10=$Z$25,H10=$Y$25),"3",AND(F10=$Z$25,H10=$Z$27),"4",AND(F10=$Z$27,H10=$Y$25),"5",AND(F10=$Z$27,H10=$Z$25),"6")</f>
        <v>5</v>
      </c>
      <c r="L10">
        <f>IF(OR(K10="3",K10="2"),X10,W10)</f>
        <v>159.27325243161678</v>
      </c>
      <c r="M10" t="s">
        <v>16</v>
      </c>
      <c r="N10">
        <f>VLOOKUP(C10,ETH_USD[],6)</f>
        <v>133.61402899999999</v>
      </c>
      <c r="O10" s="10">
        <f t="shared" si="0"/>
        <v>-7.817267721904636E-2</v>
      </c>
      <c r="P10" cm="1">
        <f t="array" ref="P10">_xlfn.IFS(H10=$H$2,G10,F10=$F$102,E10)</f>
        <v>2</v>
      </c>
      <c r="Q10" cm="1">
        <f t="array" ref="Q10">_xlfn.IFS(H10=$H$2,E10,F10=$F$102,G10)</f>
        <v>2.3840797869819101</v>
      </c>
      <c r="R10">
        <f t="shared" si="1"/>
        <v>318.54650579611473</v>
      </c>
      <c r="S10" s="10">
        <f t="shared" si="2"/>
        <v>-3.9086497535870866E-2</v>
      </c>
      <c r="T10" s="9">
        <f t="shared" si="3"/>
        <v>159.27325289805736</v>
      </c>
      <c r="U10" cm="1">
        <f t="array" ref="U10">_xlfn.IFS(D10=$D$2,I10*N10,D10=$D$3&amp;F10=$F$3,(I10)*N10,D10=$D$3,(1/I10)*N10,D10=$D$146,N10*I10)</f>
        <v>159.27325243161678</v>
      </c>
      <c r="V10" cm="1">
        <f t="array" ref="V10">_xlfn.IFS(F10=$F$2,E10*N10,F10=$F$3,E10*N10)</f>
        <v>318.54650579611473</v>
      </c>
      <c r="W10">
        <f t="shared" si="4"/>
        <v>159.27325243161678</v>
      </c>
      <c r="X10">
        <f t="shared" si="5"/>
        <v>112.08855519088374</v>
      </c>
    </row>
    <row r="11" spans="1:32" x14ac:dyDescent="0.25">
      <c r="A11" t="s">
        <v>28</v>
      </c>
      <c r="B11">
        <v>1576523188</v>
      </c>
      <c r="C11" s="2">
        <v>43815.796157407407</v>
      </c>
      <c r="D11" t="s">
        <v>12</v>
      </c>
      <c r="E11">
        <v>1.20944056328279</v>
      </c>
      <c r="F11" t="s">
        <v>13</v>
      </c>
      <c r="G11">
        <v>1</v>
      </c>
      <c r="H11" t="s">
        <v>14</v>
      </c>
      <c r="I11">
        <v>1.20944056</v>
      </c>
      <c r="J11" t="s">
        <v>15</v>
      </c>
      <c r="K11" t="str" cm="1">
        <f t="array" ref="K11">_xlfn.IFS(AND(F11=$Y$25,H11=$Z$25),"1",AND(F11=$Y$25,H11=$Z$27),"2",AND(F11=$Z$25,H11=$Y$25),"3",AND(F11=$Z$25,H11=$Z$27),"4",AND(F11=$Z$27,H11=$Y$25),"5",AND(F11=$Z$27,H11=$Z$25),"6")</f>
        <v>5</v>
      </c>
      <c r="L11">
        <f>IF(OR(K11="3",K11="2"),X11,W11)</f>
        <v>161.59822605761622</v>
      </c>
      <c r="M11" t="s">
        <v>16</v>
      </c>
      <c r="N11">
        <f>VLOOKUP(C11,ETH_USD[],6)</f>
        <v>133.61402899999999</v>
      </c>
      <c r="O11" s="10">
        <f t="shared" si="0"/>
        <v>0</v>
      </c>
      <c r="P11" cm="1">
        <f t="array" ref="P11">_xlfn.IFS(H11=$H$2,G11,F11=$F$102,E11)</f>
        <v>1</v>
      </c>
      <c r="Q11" cm="1">
        <f t="array" ref="Q11">_xlfn.IFS(H11=$H$2,E11,F11=$F$102,G11)</f>
        <v>1.20944056328279</v>
      </c>
      <c r="R11">
        <f t="shared" si="1"/>
        <v>161.59822649624303</v>
      </c>
      <c r="S11" s="10">
        <f t="shared" si="2"/>
        <v>1.459738880120544E-2</v>
      </c>
      <c r="T11" s="9">
        <f t="shared" si="3"/>
        <v>161.59822649624303</v>
      </c>
      <c r="U11" cm="1">
        <f t="array" ref="U11">_xlfn.IFS(D11=$D$2,I11*N11,D11=$D$3&amp;F11=$F$3,(I11)*N11,D11=$D$3,(1/I11)*N11,D11=$D$146,N11*I11)</f>
        <v>161.59822605761622</v>
      </c>
      <c r="V11" cm="1">
        <f t="array" ref="V11">_xlfn.IFS(F11=$F$2,E11*N11,F11=$F$3,E11*N11)</f>
        <v>161.59822649624303</v>
      </c>
      <c r="W11">
        <f t="shared" si="4"/>
        <v>161.59822605761622</v>
      </c>
      <c r="X11">
        <f t="shared" si="5"/>
        <v>110.47589556612851</v>
      </c>
    </row>
    <row r="12" spans="1:32" x14ac:dyDescent="0.25">
      <c r="A12" t="s">
        <v>29</v>
      </c>
      <c r="B12">
        <v>1576604808</v>
      </c>
      <c r="C12" s="2">
        <v>43816.740833333337</v>
      </c>
      <c r="D12" t="s">
        <v>12</v>
      </c>
      <c r="E12">
        <v>1</v>
      </c>
      <c r="F12" t="s">
        <v>13</v>
      </c>
      <c r="G12">
        <v>0.82489100561529505</v>
      </c>
      <c r="H12" t="s">
        <v>14</v>
      </c>
      <c r="I12">
        <v>1.2122813699999999</v>
      </c>
      <c r="J12" t="s">
        <v>15</v>
      </c>
      <c r="K12" t="str" cm="1">
        <f t="array" ref="K12">_xlfn.IFS(AND(F12=$Y$25,H12=$Z$25),"1",AND(F12=$Y$25,H12=$Z$27),"2",AND(F12=$Z$25,H12=$Y$25),"3",AND(F12=$Z$25,H12=$Z$27),"4",AND(F12=$Z$27,H12=$Y$25),"5",AND(F12=$Z$27,H12=$Z$25),"6")</f>
        <v>5</v>
      </c>
      <c r="L12">
        <f>IF(OR(K12="3",K12="2"),X12,W12)</f>
        <v>148.63041052424791</v>
      </c>
      <c r="M12" t="s">
        <v>16</v>
      </c>
      <c r="N12">
        <f>VLOOKUP(C12,ETH_USD[],6)</f>
        <v>122.603889</v>
      </c>
      <c r="O12" s="10">
        <f t="shared" si="0"/>
        <v>-8.2402574657785332E-2</v>
      </c>
      <c r="P12" cm="1">
        <f t="array" ref="P12">_xlfn.IFS(H12=$H$2,G12,F12=$F$102,E12)</f>
        <v>0.82489100561529505</v>
      </c>
      <c r="Q12" cm="1">
        <f t="array" ref="Q12">_xlfn.IFS(H12=$H$2,E12,F12=$F$102,G12)</f>
        <v>1</v>
      </c>
      <c r="R12">
        <f t="shared" si="1"/>
        <v>122.603889</v>
      </c>
      <c r="S12" s="10">
        <f t="shared" si="2"/>
        <v>-8.0247265168485848E-2</v>
      </c>
      <c r="T12" s="9">
        <f t="shared" si="3"/>
        <v>148.63041076384198</v>
      </c>
      <c r="U12" cm="1">
        <f t="array" ref="U12">_xlfn.IFS(D12=$D$2,I12*N12,D12=$D$3&amp;F12=$F$3,(I12)*N12,D12=$D$3,(1/I12)*N12,D12=$D$146,N12*I12)</f>
        <v>148.63041052424791</v>
      </c>
      <c r="V12" cm="1">
        <f t="array" ref="V12">_xlfn.IFS(F12=$F$2,E12*N12,F12=$F$3,E12*N12)</f>
        <v>122.603889</v>
      </c>
      <c r="W12">
        <f t="shared" si="4"/>
        <v>148.63041052424791</v>
      </c>
      <c r="X12">
        <f t="shared" si="5"/>
        <v>101.13484545258665</v>
      </c>
    </row>
    <row r="13" spans="1:32" x14ac:dyDescent="0.25">
      <c r="A13" t="s">
        <v>30</v>
      </c>
      <c r="B13">
        <v>1576639047</v>
      </c>
      <c r="C13" s="2">
        <v>43817.137118055558</v>
      </c>
      <c r="D13" t="s">
        <v>12</v>
      </c>
      <c r="E13">
        <v>1.2008377572775299</v>
      </c>
      <c r="F13" t="s">
        <v>13</v>
      </c>
      <c r="G13">
        <v>1</v>
      </c>
      <c r="H13" t="s">
        <v>14</v>
      </c>
      <c r="I13">
        <v>1.20083776</v>
      </c>
      <c r="J13" t="s">
        <v>15</v>
      </c>
      <c r="K13" t="str" cm="1">
        <f t="array" ref="K13">_xlfn.IFS(AND(F13=$Y$25,H13=$Z$25),"1",AND(F13=$Y$25,H13=$Z$27),"2",AND(F13=$Z$25,H13=$Y$25),"3",AND(F13=$Z$25,H13=$Z$27),"4",AND(F13=$Z$27,H13=$Y$25),"5",AND(F13=$Z$27,H13=$Z$25),"6")</f>
        <v>5</v>
      </c>
      <c r="L13">
        <f>IF(OR(K13="3",K13="2"),X13,W13)</f>
        <v>159.82213211644543</v>
      </c>
      <c r="M13" t="s">
        <v>16</v>
      </c>
      <c r="N13">
        <f>VLOOKUP(C13,ETH_USD[],6)</f>
        <v>133.09219400000001</v>
      </c>
      <c r="O13" s="10">
        <f t="shared" si="0"/>
        <v>8.5546266807246307E-2</v>
      </c>
      <c r="P13" cm="1">
        <f t="array" ref="P13">_xlfn.IFS(H13=$H$2,G13,F13=$F$102,E13)</f>
        <v>1</v>
      </c>
      <c r="Q13" cm="1">
        <f t="array" ref="Q13">_xlfn.IFS(H13=$H$2,E13,F13=$F$102,G13)</f>
        <v>1.2008377572775299</v>
      </c>
      <c r="R13">
        <f t="shared" si="1"/>
        <v>159.82213175410592</v>
      </c>
      <c r="S13" s="10">
        <f t="shared" si="2"/>
        <v>7.5298997915348609E-2</v>
      </c>
      <c r="T13" s="9">
        <f t="shared" si="3"/>
        <v>159.82213175410592</v>
      </c>
      <c r="U13" cm="1">
        <f t="array" ref="U13">_xlfn.IFS(D13=$D$2,I13*N13,D13=$D$3&amp;F13=$F$3,(I13)*N13,D13=$D$3,(1/I13)*N13,D13=$D$146,N13*I13)</f>
        <v>159.82213211644543</v>
      </c>
      <c r="V13" cm="1">
        <f t="array" ref="V13">_xlfn.IFS(F13=$F$2,E13*N13,F13=$F$3,E13*N13)</f>
        <v>159.82213175410592</v>
      </c>
      <c r="W13">
        <f t="shared" si="4"/>
        <v>159.82213211644543</v>
      </c>
      <c r="X13">
        <f t="shared" si="5"/>
        <v>110.83278560460991</v>
      </c>
      <c r="Y13" t="str">
        <f>H1</f>
        <v>Token (In)</v>
      </c>
      <c r="AF13">
        <v>1</v>
      </c>
    </row>
    <row r="14" spans="1:32" x14ac:dyDescent="0.25">
      <c r="A14" t="s">
        <v>31</v>
      </c>
      <c r="B14">
        <v>1576661960</v>
      </c>
      <c r="C14" s="2">
        <v>43817.402314814812</v>
      </c>
      <c r="D14" t="s">
        <v>12</v>
      </c>
      <c r="E14">
        <v>1.2080753366192201</v>
      </c>
      <c r="F14" t="s">
        <v>13</v>
      </c>
      <c r="G14">
        <v>1</v>
      </c>
      <c r="H14" t="s">
        <v>14</v>
      </c>
      <c r="I14">
        <v>1.2080753399999999</v>
      </c>
      <c r="J14" t="s">
        <v>15</v>
      </c>
      <c r="K14" t="str" cm="1">
        <f t="array" ref="K14">_xlfn.IFS(AND(F14=$Y$25,H14=$Z$25),"1",AND(F14=$Y$25,H14=$Z$27),"2",AND(F14=$Z$25,H14=$Y$25),"3",AND(F14=$Z$25,H14=$Z$27),"4",AND(F14=$Z$27,H14=$Y$25),"5",AND(F14=$Z$27,H14=$Z$25),"6")</f>
        <v>5</v>
      </c>
      <c r="L14">
        <f>IF(OR(K14="3",K14="2"),X14,W14)</f>
        <v>160.78539751789597</v>
      </c>
      <c r="M14" t="s">
        <v>16</v>
      </c>
      <c r="N14">
        <f>VLOOKUP(C14,ETH_USD[],6)</f>
        <v>133.09219400000001</v>
      </c>
      <c r="O14" s="10">
        <f t="shared" si="0"/>
        <v>0</v>
      </c>
      <c r="P14" cm="1">
        <f t="array" ref="P14">_xlfn.IFS(H14=$H$2,G14,F14=$F$102,E14)</f>
        <v>1</v>
      </c>
      <c r="Q14" cm="1">
        <f t="array" ref="Q14">_xlfn.IFS(H14=$H$2,E14,F14=$F$102,G14)</f>
        <v>1.2080753366192201</v>
      </c>
      <c r="R14">
        <f t="shared" si="1"/>
        <v>160.78539706794055</v>
      </c>
      <c r="S14" s="10">
        <f t="shared" si="2"/>
        <v>6.0271084064668582E-3</v>
      </c>
      <c r="T14" s="9">
        <f t="shared" si="3"/>
        <v>160.78539706794055</v>
      </c>
      <c r="U14" cm="1">
        <f t="array" ref="U14">_xlfn.IFS(D14=$D$2,I14*N14,D14=$D$3&amp;F14=$F$3,(I14)*N14,D14=$D$3,(1/I14)*N14,D14=$D$146,N14*I14)</f>
        <v>160.78539751789597</v>
      </c>
      <c r="V14" cm="1">
        <f t="array" ref="V14">_xlfn.IFS(F14=$F$2,E14*N14,F14=$F$3,E14*N14)</f>
        <v>160.78539706794055</v>
      </c>
      <c r="W14">
        <f t="shared" si="4"/>
        <v>160.78539751789597</v>
      </c>
      <c r="X14">
        <f t="shared" si="5"/>
        <v>110.16878632751499</v>
      </c>
      <c r="Y14" t="str">
        <f>F1</f>
        <v>Token (Out)</v>
      </c>
      <c r="AF14">
        <v>2</v>
      </c>
    </row>
    <row r="15" spans="1:32" x14ac:dyDescent="0.25">
      <c r="A15" t="s">
        <v>32</v>
      </c>
      <c r="B15">
        <v>1576666753</v>
      </c>
      <c r="C15" s="2">
        <v>43817.457789351851</v>
      </c>
      <c r="D15" t="s">
        <v>12</v>
      </c>
      <c r="E15">
        <v>1.2596769819101199</v>
      </c>
      <c r="F15" t="s">
        <v>13</v>
      </c>
      <c r="G15">
        <v>1</v>
      </c>
      <c r="H15" t="s">
        <v>14</v>
      </c>
      <c r="I15">
        <v>1.2596769800000001</v>
      </c>
      <c r="J15" t="s">
        <v>15</v>
      </c>
      <c r="K15" t="str" cm="1">
        <f t="array" ref="K15">_xlfn.IFS(AND(F15=$Y$25,H15=$Z$25),"1",AND(F15=$Y$25,H15=$Z$27),"2",AND(F15=$Z$25,H15=$Y$25),"3",AND(F15=$Z$25,H15=$Z$27),"4",AND(F15=$Z$27,H15=$Y$25),"5",AND(F15=$Z$27,H15=$Z$25),"6")</f>
        <v>5</v>
      </c>
      <c r="L15">
        <f>IF(OR(K15="3",K15="2"),X15,W15)</f>
        <v>167.65317299949413</v>
      </c>
      <c r="M15" t="s">
        <v>16</v>
      </c>
      <c r="N15">
        <f>VLOOKUP(C15,ETH_USD[],6)</f>
        <v>133.09219400000001</v>
      </c>
      <c r="O15" s="10">
        <f t="shared" si="0"/>
        <v>0</v>
      </c>
      <c r="P15" cm="1">
        <f t="array" ref="P15">_xlfn.IFS(H15=$H$2,G15,F15=$F$102,E15)</f>
        <v>1</v>
      </c>
      <c r="Q15" cm="1">
        <f t="array" ref="Q15">_xlfn.IFS(H15=$H$2,E15,F15=$F$102,G15)</f>
        <v>1.2596769819101199</v>
      </c>
      <c r="R15">
        <f t="shared" si="1"/>
        <v>167.65317325371618</v>
      </c>
      <c r="S15" s="10">
        <f t="shared" si="2"/>
        <v>4.2713929940252082E-2</v>
      </c>
      <c r="T15" s="9">
        <f t="shared" si="3"/>
        <v>167.65317325371618</v>
      </c>
      <c r="U15" cm="1">
        <f t="array" ref="U15">_xlfn.IFS(D15=$D$2,I15*N15,D15=$D$3&amp;F15=$F$3,(I15)*N15,D15=$D$3,(1/I15)*N15,D15=$D$146,N15*I15)</f>
        <v>167.65317299949413</v>
      </c>
      <c r="V15" cm="1">
        <f t="array" ref="V15">_xlfn.IFS(F15=$F$2,E15*N15,F15=$F$3,E15*N15)</f>
        <v>167.65317325371618</v>
      </c>
      <c r="W15">
        <f t="shared" si="4"/>
        <v>167.65317299949413</v>
      </c>
      <c r="X15">
        <f t="shared" si="5"/>
        <v>105.6558118574176</v>
      </c>
    </row>
    <row r="16" spans="1:32" x14ac:dyDescent="0.25">
      <c r="A16" t="s">
        <v>33</v>
      </c>
      <c r="B16">
        <v>1576682417</v>
      </c>
      <c r="C16" s="2">
        <v>43817.639085648145</v>
      </c>
      <c r="D16" t="s">
        <v>12</v>
      </c>
      <c r="E16">
        <v>1.25228736702452</v>
      </c>
      <c r="F16" t="s">
        <v>13</v>
      </c>
      <c r="G16">
        <v>1</v>
      </c>
      <c r="H16" t="s">
        <v>14</v>
      </c>
      <c r="I16">
        <v>1.2522873699999999</v>
      </c>
      <c r="J16" t="s">
        <v>15</v>
      </c>
      <c r="K16" t="str" cm="1">
        <f t="array" ref="K16">_xlfn.IFS(AND(F16=$Y$25,H16=$Z$25),"1",AND(F16=$Y$25,H16=$Z$27),"2",AND(F16=$Z$25,H16=$Y$25),"3",AND(F16=$Z$25,H16=$Z$27),"4",AND(F16=$Z$27,H16=$Y$25),"5",AND(F16=$Z$27,H16=$Z$25),"6")</f>
        <v>5</v>
      </c>
      <c r="L16">
        <f>IF(OR(K16="3",K16="2"),X16,W16)</f>
        <v>166.66967359178977</v>
      </c>
      <c r="M16" t="s">
        <v>16</v>
      </c>
      <c r="N16">
        <f>VLOOKUP(C16,ETH_USD[],6)</f>
        <v>133.09219400000001</v>
      </c>
      <c r="O16" s="10">
        <f t="shared" si="0"/>
        <v>0</v>
      </c>
      <c r="P16" cm="1">
        <f t="array" ref="P16">_xlfn.IFS(H16=$H$2,G16,F16=$F$102,E16)</f>
        <v>1</v>
      </c>
      <c r="Q16" cm="1">
        <f t="array" ref="Q16">_xlfn.IFS(H16=$H$2,E16,F16=$F$102,G16)</f>
        <v>1.25228736702452</v>
      </c>
      <c r="R16">
        <f t="shared" si="1"/>
        <v>166.66967319577662</v>
      </c>
      <c r="S16" s="10">
        <f t="shared" si="2"/>
        <v>-5.8662776185642584E-3</v>
      </c>
      <c r="T16" s="9">
        <f t="shared" si="3"/>
        <v>166.66967319577662</v>
      </c>
      <c r="U16" cm="1">
        <f t="array" ref="U16">_xlfn.IFS(D16=$D$2,I16*N16,D16=$D$3&amp;F16=$F$3,(I16)*N16,D16=$D$3,(1/I16)*N16,D16=$D$146,N16*I16)</f>
        <v>166.66967359178977</v>
      </c>
      <c r="V16" cm="1">
        <f t="array" ref="V16">_xlfn.IFS(F16=$F$2,E16*N16,F16=$F$3,E16*N16)</f>
        <v>166.66967319577662</v>
      </c>
      <c r="W16">
        <f t="shared" si="4"/>
        <v>166.66967359178977</v>
      </c>
      <c r="X16">
        <f t="shared" si="5"/>
        <v>106.27927517946621</v>
      </c>
    </row>
    <row r="17" spans="1:26" x14ac:dyDescent="0.25">
      <c r="A17" t="s">
        <v>34</v>
      </c>
      <c r="B17">
        <v>1576688307</v>
      </c>
      <c r="C17" s="2">
        <v>43817.707256944443</v>
      </c>
      <c r="D17" t="s">
        <v>12</v>
      </c>
      <c r="E17">
        <v>1.5</v>
      </c>
      <c r="F17" t="s">
        <v>13</v>
      </c>
      <c r="G17">
        <v>1.1859117542311799</v>
      </c>
      <c r="H17" t="s">
        <v>14</v>
      </c>
      <c r="I17">
        <v>1.2648495900000001</v>
      </c>
      <c r="J17" t="s">
        <v>15</v>
      </c>
      <c r="K17" t="str" cm="1">
        <f t="array" ref="K17">_xlfn.IFS(AND(F17=$Y$25,H17=$Z$25),"1",AND(F17=$Y$25,H17=$Z$27),"2",AND(F17=$Z$25,H17=$Y$25),"3",AND(F17=$Z$25,H17=$Z$27),"4",AND(F17=$Z$27,H17=$Y$25),"5",AND(F17=$Z$27,H17=$Z$25),"6")</f>
        <v>5</v>
      </c>
      <c r="L17">
        <f>IF(OR(K17="3",K17="2"),X17,W17)</f>
        <v>168.34160701310049</v>
      </c>
      <c r="M17" t="s">
        <v>16</v>
      </c>
      <c r="N17">
        <f>VLOOKUP(C17,ETH_USD[],6)</f>
        <v>133.09219400000001</v>
      </c>
      <c r="O17" s="10">
        <f t="shared" si="0"/>
        <v>0</v>
      </c>
      <c r="P17" cm="1">
        <f t="array" ref="P17">_xlfn.IFS(H17=$H$2,G17,F17=$F$102,E17)</f>
        <v>1.1859117542311799</v>
      </c>
      <c r="Q17" cm="1">
        <f t="array" ref="Q17">_xlfn.IFS(H17=$H$2,E17,F17=$F$102,G17)</f>
        <v>1.5</v>
      </c>
      <c r="R17">
        <f t="shared" si="1"/>
        <v>199.63829100000001</v>
      </c>
      <c r="S17" s="10">
        <f t="shared" si="2"/>
        <v>1.0031424561022911E-2</v>
      </c>
      <c r="T17" s="9">
        <f t="shared" si="3"/>
        <v>168.3416074490504</v>
      </c>
      <c r="U17" cm="1">
        <f t="array" ref="U17">_xlfn.IFS(D17=$D$2,I17*N17,D17=$D$3&amp;F17=$F$3,(I17)*N17,D17=$D$3,(1/I17)*N17,D17=$D$146,N17*I17)</f>
        <v>168.34160701310049</v>
      </c>
      <c r="V17" cm="1">
        <f t="array" ref="V17">_xlfn.IFS(F17=$F$2,E17*N17,F17=$F$3,E17*N17)</f>
        <v>199.63829100000001</v>
      </c>
      <c r="W17">
        <f t="shared" si="4"/>
        <v>168.34160701310049</v>
      </c>
      <c r="X17">
        <f t="shared" si="5"/>
        <v>105.22373177983953</v>
      </c>
    </row>
    <row r="18" spans="1:26" x14ac:dyDescent="0.25">
      <c r="A18" t="s">
        <v>35</v>
      </c>
      <c r="B18">
        <v>1576702988</v>
      </c>
      <c r="C18" s="2">
        <v>43817.877175925925</v>
      </c>
      <c r="D18" t="s">
        <v>12</v>
      </c>
      <c r="E18">
        <v>0.40949999999999998</v>
      </c>
      <c r="F18" t="s">
        <v>13</v>
      </c>
      <c r="G18">
        <v>0.31359409340092098</v>
      </c>
      <c r="H18" t="s">
        <v>14</v>
      </c>
      <c r="I18">
        <v>1.3058281700000001</v>
      </c>
      <c r="J18" t="s">
        <v>15</v>
      </c>
      <c r="K18" t="str" cm="1">
        <f t="array" ref="K18">_xlfn.IFS(AND(F18=$Y$25,H18=$Z$25),"1",AND(F18=$Y$25,H18=$Z$27),"2",AND(F18=$Z$25,H18=$Y$25),"3",AND(F18=$Z$25,H18=$Z$27),"4",AND(F18=$Z$27,H18=$Y$25),"5",AND(F18=$Z$27,H18=$Z$25),"6")</f>
        <v>5</v>
      </c>
      <c r="L18">
        <f>IF(OR(K18="3",K18="2"),X18,W18)</f>
        <v>173.79553613230499</v>
      </c>
      <c r="M18" t="s">
        <v>16</v>
      </c>
      <c r="N18">
        <f>VLOOKUP(C18,ETH_USD[],6)</f>
        <v>133.09219400000001</v>
      </c>
      <c r="O18" s="10">
        <f t="shared" si="0"/>
        <v>0</v>
      </c>
      <c r="P18" cm="1">
        <f t="array" ref="P18">_xlfn.IFS(H18=$H$2,G18,F18=$F$102,E18)</f>
        <v>0.31359409340092098</v>
      </c>
      <c r="Q18" cm="1">
        <f t="array" ref="Q18">_xlfn.IFS(H18=$H$2,E18,F18=$F$102,G18)</f>
        <v>0.40949999999999998</v>
      </c>
      <c r="R18">
        <f t="shared" si="1"/>
        <v>54.501253442999996</v>
      </c>
      <c r="S18" s="10">
        <f t="shared" si="2"/>
        <v>3.2397981078049407E-2</v>
      </c>
      <c r="T18" s="9">
        <f t="shared" si="3"/>
        <v>173.79553566183316</v>
      </c>
      <c r="U18" cm="1">
        <f t="array" ref="U18">_xlfn.IFS(D18=$D$2,I18*N18,D18=$D$3&amp;F18=$F$3,(I18)*N18,D18=$D$3,(1/I18)*N18,D18=$D$146,N18*I18)</f>
        <v>173.79553613230499</v>
      </c>
      <c r="V18" cm="1">
        <f t="array" ref="V18">_xlfn.IFS(F18=$F$2,E18*N18,F18=$F$3,E18*N18)</f>
        <v>54.501253442999996</v>
      </c>
      <c r="W18">
        <f t="shared" si="4"/>
        <v>173.79553613230499</v>
      </c>
      <c r="X18">
        <f t="shared" si="5"/>
        <v>101.92167473305464</v>
      </c>
      <c r="Y18" t="str">
        <f>Y13</f>
        <v>Token (In)</v>
      </c>
      <c r="Z18" t="str">
        <f>Y14</f>
        <v>Token (Out)</v>
      </c>
    </row>
    <row r="19" spans="1:26" x14ac:dyDescent="0.25">
      <c r="A19" t="s">
        <v>36</v>
      </c>
      <c r="B19">
        <v>1576794258</v>
      </c>
      <c r="C19" s="2">
        <v>43818.933541666665</v>
      </c>
      <c r="D19" t="s">
        <v>18</v>
      </c>
      <c r="E19">
        <v>0.19465016501860899</v>
      </c>
      <c r="F19" t="s">
        <v>19</v>
      </c>
      <c r="G19">
        <v>0.147587822552877</v>
      </c>
      <c r="H19" t="s">
        <v>14</v>
      </c>
      <c r="I19">
        <v>0.75822089999999998</v>
      </c>
      <c r="J19" t="s">
        <v>20</v>
      </c>
      <c r="K19" t="str" cm="1">
        <f t="array" ref="K19">_xlfn.IFS(AND(F19=$Y$25,H19=$Z$25),"1",AND(F19=$Y$25,H19=$Z$27),"2",AND(F19=$Z$25,H19=$Y$25),"3",AND(F19=$Z$25,H19=$Z$27),"4",AND(F19=$Z$27,H19=$Y$25),"5",AND(F19=$Z$27,H19=$Z$25),"6")</f>
        <v>3</v>
      </c>
      <c r="L19">
        <f>IF(OR(K19="3",K19="2"),X19,W19)</f>
        <v>170.55865381711317</v>
      </c>
      <c r="M19" t="s">
        <v>16</v>
      </c>
      <c r="N19">
        <f>VLOOKUP(C19,ETH_USD[],6)</f>
        <v>129.321136</v>
      </c>
      <c r="O19" s="10">
        <f t="shared" si="0"/>
        <v>-2.833417863710332E-2</v>
      </c>
      <c r="P19" cm="1">
        <f t="array" ref="P19">_xlfn.IFS(H19=$H$2,G19,F19=$F$102,E19)</f>
        <v>0.147587822552877</v>
      </c>
      <c r="Q19" cm="1">
        <f t="array" ref="Q19">_xlfn.IFS(H19=$H$2,E19,F19=$F$102,G19)</f>
        <v>0.19465016501860899</v>
      </c>
      <c r="R19">
        <f t="shared" si="1"/>
        <v>25.172380462793974</v>
      </c>
      <c r="S19" s="10">
        <f t="shared" si="2"/>
        <v>-1.8624649721661158E-2</v>
      </c>
      <c r="T19" s="9">
        <f t="shared" si="3"/>
        <v>170.55865468694304</v>
      </c>
      <c r="U19" cm="1">
        <f t="array" ref="U19">_xlfn.IFS(D19=$D$2,I19*N19,D19=$D$3&amp;F19=$F$3,(I19)*N19,D19=$D$3,(1/I19)*N19,D19=$D$146,N19*I19)</f>
        <v>170.55865381711317</v>
      </c>
      <c r="V19" cm="1">
        <f t="array" ref="V19">_xlfn.IFS(F19=$F$2,E19*N19,F19=$F$3,E19*N19)</f>
        <v>25.172380462793974</v>
      </c>
      <c r="W19">
        <f t="shared" si="4"/>
        <v>98.0539881269424</v>
      </c>
      <c r="X19">
        <f t="shared" si="5"/>
        <v>170.55865381711317</v>
      </c>
      <c r="Y19" t="str">
        <f>Y7</f>
        <v xml:space="preserve"> REALTOKEN-16200-FULLERTON-AVE-DETROIT-MI</v>
      </c>
      <c r="Z19" t="str">
        <f>Y7</f>
        <v xml:space="preserve"> REALTOKEN-16200-FULLERTON-AVE-DETROIT-MI</v>
      </c>
    </row>
    <row r="20" spans="1:26" x14ac:dyDescent="0.25">
      <c r="A20" t="s">
        <v>37</v>
      </c>
      <c r="B20">
        <v>1576795481</v>
      </c>
      <c r="C20" s="2">
        <v>43818.947696759256</v>
      </c>
      <c r="D20" t="s">
        <v>18</v>
      </c>
      <c r="E20">
        <v>1.3523405215995099</v>
      </c>
      <c r="F20" t="s">
        <v>19</v>
      </c>
      <c r="G20">
        <v>1</v>
      </c>
      <c r="H20" t="s">
        <v>14</v>
      </c>
      <c r="I20">
        <v>0.73945872999999995</v>
      </c>
      <c r="J20" t="s">
        <v>20</v>
      </c>
      <c r="K20" t="str" cm="1">
        <f t="array" ref="K20">_xlfn.IFS(AND(F20=$Y$25,H20=$Z$25),"1",AND(F20=$Y$25,H20=$Z$27),"2",AND(F20=$Z$25,H20=$Y$25),"3",AND(F20=$Z$25,H20=$Z$27),"4",AND(F20=$Z$27,H20=$Y$25),"5",AND(F20=$Z$27,H20=$Z$25),"6")</f>
        <v>3</v>
      </c>
      <c r="L20">
        <f>IF(OR(K20="3",K20="2"),X20,W20)</f>
        <v>174.88621170244349</v>
      </c>
      <c r="M20" t="s">
        <v>16</v>
      </c>
      <c r="N20">
        <f>VLOOKUP(C20,ETH_USD[],6)</f>
        <v>129.321136</v>
      </c>
      <c r="O20" s="10">
        <f t="shared" si="0"/>
        <v>0</v>
      </c>
      <c r="P20" cm="1">
        <f t="array" ref="P20">_xlfn.IFS(H20=$H$2,G20,F20=$F$102,E20)</f>
        <v>1</v>
      </c>
      <c r="Q20" cm="1">
        <f t="array" ref="Q20">_xlfn.IFS(H20=$H$2,E20,F20=$F$102,G20)</f>
        <v>1.3523405215995099</v>
      </c>
      <c r="R20">
        <f t="shared" si="1"/>
        <v>174.88621251208116</v>
      </c>
      <c r="S20" s="10">
        <f t="shared" si="2"/>
        <v>2.5372842164364275E-2</v>
      </c>
      <c r="T20" s="9">
        <f t="shared" si="3"/>
        <v>174.88621251208116</v>
      </c>
      <c r="U20" cm="1">
        <f t="array" ref="U20">_xlfn.IFS(D20=$D$2,I20*N20,D20=$D$3&amp;F20=$F$3,(I20)*N20,D20=$D$3,(1/I20)*N20,D20=$D$146,N20*I20)</f>
        <v>174.88621170244349</v>
      </c>
      <c r="V20" cm="1">
        <f t="array" ref="V20">_xlfn.IFS(F20=$F$2,E20*N20,F20=$F$3,E20*N20)</f>
        <v>174.88621251208116</v>
      </c>
      <c r="W20">
        <f t="shared" si="4"/>
        <v>95.62764298871727</v>
      </c>
      <c r="X20">
        <f t="shared" si="5"/>
        <v>174.88621170244349</v>
      </c>
      <c r="Y20" t="str">
        <f>Y8</f>
        <v xml:space="preserve"> UNI-V1</v>
      </c>
      <c r="Z20" t="str">
        <f>Y8</f>
        <v xml:space="preserve"> UNI-V1</v>
      </c>
    </row>
    <row r="21" spans="1:26" x14ac:dyDescent="0.25">
      <c r="A21" t="s">
        <v>38</v>
      </c>
      <c r="B21">
        <v>1576806677</v>
      </c>
      <c r="C21" s="2">
        <v>43819.077280092592</v>
      </c>
      <c r="D21" t="s">
        <v>12</v>
      </c>
      <c r="E21">
        <v>1.34441332422612</v>
      </c>
      <c r="F21" t="s">
        <v>13</v>
      </c>
      <c r="G21">
        <v>1</v>
      </c>
      <c r="H21" t="s">
        <v>14</v>
      </c>
      <c r="I21">
        <v>1.3444133199999999</v>
      </c>
      <c r="J21" t="s">
        <v>15</v>
      </c>
      <c r="K21" t="str" cm="1">
        <f t="array" ref="K21">_xlfn.IFS(AND(F21=$Y$25,H21=$Z$25),"1",AND(F21=$Y$25,H21=$Z$27),"2",AND(F21=$Z$25,H21=$Y$25),"3",AND(F21=$Z$25,H21=$Z$27),"4",AND(F21=$Z$27,H21=$Y$25),"5",AND(F21=$Z$27,H21=$Z$25),"6")</f>
        <v>5</v>
      </c>
      <c r="L21">
        <f>IF(OR(K21="3",K21="2"),X21,W21)</f>
        <v>173.51812350185259</v>
      </c>
      <c r="M21" t="s">
        <v>16</v>
      </c>
      <c r="N21">
        <f>VLOOKUP(C21,ETH_USD[],6)</f>
        <v>129.06605500000001</v>
      </c>
      <c r="O21" s="10">
        <f t="shared" si="0"/>
        <v>-1.972461794644225E-3</v>
      </c>
      <c r="P21" cm="1">
        <f t="array" ref="P21">_xlfn.IFS(H21=$H$2,G21,F21=$F$102,E21)</f>
        <v>1</v>
      </c>
      <c r="Q21" cm="1">
        <f t="array" ref="Q21">_xlfn.IFS(H21=$H$2,E21,F21=$F$102,G21)</f>
        <v>1.34441332422612</v>
      </c>
      <c r="R21">
        <f t="shared" si="1"/>
        <v>173.51812404730126</v>
      </c>
      <c r="S21" s="10">
        <f t="shared" si="2"/>
        <v>-7.8227348235664611E-3</v>
      </c>
      <c r="T21" s="9">
        <f t="shared" si="3"/>
        <v>173.51812404730126</v>
      </c>
      <c r="U21" cm="1">
        <f t="array" ref="U21">_xlfn.IFS(D21=$D$2,I21*N21,D21=$D$3&amp;F21=$F$3,(I21)*N21,D21=$D$3,(1/I21)*N21,D21=$D$146,N21*I21)</f>
        <v>173.51812350185259</v>
      </c>
      <c r="V21" cm="1">
        <f t="array" ref="V21">_xlfn.IFS(F21=$F$2,E21*N21,F21=$F$3,E21*N21)</f>
        <v>173.51812404730126</v>
      </c>
      <c r="W21">
        <f t="shared" si="4"/>
        <v>173.51812350185259</v>
      </c>
      <c r="X21">
        <f t="shared" si="5"/>
        <v>96.001767521910608</v>
      </c>
      <c r="Y21" t="str">
        <f>Y9</f>
        <v xml:space="preserve"> ETH</v>
      </c>
      <c r="Z21" t="str">
        <f>Y9</f>
        <v xml:space="preserve"> ETH</v>
      </c>
    </row>
    <row r="22" spans="1:26" x14ac:dyDescent="0.25">
      <c r="A22" t="s">
        <v>39</v>
      </c>
      <c r="B22">
        <v>1576835288</v>
      </c>
      <c r="C22" s="2">
        <v>43819.408425925925</v>
      </c>
      <c r="D22" t="s">
        <v>18</v>
      </c>
      <c r="E22">
        <v>6.1762044674470502E-2</v>
      </c>
      <c r="F22" t="s">
        <v>19</v>
      </c>
      <c r="G22">
        <v>4.6626731265967898E-2</v>
      </c>
      <c r="H22" t="s">
        <v>14</v>
      </c>
      <c r="I22">
        <v>0.75494150999999998</v>
      </c>
      <c r="J22" t="s">
        <v>20</v>
      </c>
      <c r="K22" t="str" cm="1">
        <f t="array" ref="K22">_xlfn.IFS(AND(F22=$Y$25,H22=$Z$25),"1",AND(F22=$Y$25,H22=$Z$27),"2",AND(F22=$Z$25,H22=$Y$25),"3",AND(F22=$Z$25,H22=$Z$27),"4",AND(F22=$Z$27,H22=$Y$25),"5",AND(F22=$Z$27,H22=$Z$25),"6")</f>
        <v>3</v>
      </c>
      <c r="L22">
        <f>IF(OR(K22="3",K22="2"),X22,W22)</f>
        <v>170.96166165243716</v>
      </c>
      <c r="M22" t="s">
        <v>16</v>
      </c>
      <c r="N22">
        <f>VLOOKUP(C22,ETH_USD[],6)</f>
        <v>129.06605500000001</v>
      </c>
      <c r="O22" s="10">
        <f t="shared" si="0"/>
        <v>0</v>
      </c>
      <c r="P22" cm="1">
        <f t="array" ref="P22">_xlfn.IFS(H22=$H$2,G22,F22=$F$102,E22)</f>
        <v>4.6626731265967898E-2</v>
      </c>
      <c r="Q22" cm="1">
        <f t="array" ref="Q22">_xlfn.IFS(H22=$H$2,E22,F22=$F$102,G22)</f>
        <v>6.1762044674470502E-2</v>
      </c>
      <c r="R22">
        <f t="shared" si="1"/>
        <v>7.9713834548676674</v>
      </c>
      <c r="S22" s="10">
        <f t="shared" si="2"/>
        <v>-1.4733114504692455E-2</v>
      </c>
      <c r="T22" s="9">
        <f t="shared" si="3"/>
        <v>170.96166165707294</v>
      </c>
      <c r="U22" cm="1">
        <f t="array" ref="U22">_xlfn.IFS(D22=$D$2,I22*N22,D22=$D$3&amp;F22=$F$3,(I22)*N22,D22=$D$3,(1/I22)*N22,D22=$D$146,N22*I22)</f>
        <v>170.96166165243716</v>
      </c>
      <c r="V22" cm="1">
        <f t="array" ref="V22">_xlfn.IFS(F22=$F$2,E22*N22,F22=$F$3,E22*N22)</f>
        <v>7.9713834548676674</v>
      </c>
      <c r="W22">
        <f t="shared" si="4"/>
        <v>97.437322451443052</v>
      </c>
      <c r="X22">
        <f t="shared" si="5"/>
        <v>170.96166165243716</v>
      </c>
    </row>
    <row r="23" spans="1:26" x14ac:dyDescent="0.25">
      <c r="A23" t="s">
        <v>40</v>
      </c>
      <c r="B23">
        <v>1577030042</v>
      </c>
      <c r="C23" s="2">
        <v>43821.662523148145</v>
      </c>
      <c r="D23" t="s">
        <v>12</v>
      </c>
      <c r="E23">
        <v>1.25</v>
      </c>
      <c r="F23" t="s">
        <v>13</v>
      </c>
      <c r="G23">
        <v>0.96822078028873004</v>
      </c>
      <c r="H23" t="s">
        <v>14</v>
      </c>
      <c r="I23">
        <v>1.29102786</v>
      </c>
      <c r="J23" t="s">
        <v>15</v>
      </c>
      <c r="K23" t="str" cm="1">
        <f t="array" ref="K23">_xlfn.IFS(AND(F23=$Y$25,H23=$Z$25),"1",AND(F23=$Y$25,H23=$Z$27),"2",AND(F23=$Z$25,H23=$Y$25),"3",AND(F23=$Z$25,H23=$Z$27),"4",AND(F23=$Z$27,H23=$Y$25),"5",AND(F23=$Z$27,H23=$Z$25),"6")</f>
        <v>5</v>
      </c>
      <c r="L23">
        <f>IF(OR(K23="3",K23="2"),X23,W23)</f>
        <v>170.89660218121219</v>
      </c>
      <c r="M23" t="s">
        <v>16</v>
      </c>
      <c r="N23">
        <f>VLOOKUP(C23,ETH_USD[],6)</f>
        <v>132.372513</v>
      </c>
      <c r="O23" s="10">
        <f t="shared" si="0"/>
        <v>2.5618339384433746E-2</v>
      </c>
      <c r="P23" cm="1">
        <f t="array" ref="P23">_xlfn.IFS(H23=$H$2,G23,F23=$F$102,E23)</f>
        <v>0.96822078028873004</v>
      </c>
      <c r="Q23" cm="1">
        <f t="array" ref="Q23">_xlfn.IFS(H23=$H$2,E23,F23=$F$102,G23)</f>
        <v>1.25</v>
      </c>
      <c r="R23">
        <f t="shared" si="1"/>
        <v>165.46564125</v>
      </c>
      <c r="S23" s="10">
        <f t="shared" si="2"/>
        <v>-3.8055167711146658E-4</v>
      </c>
      <c r="T23" s="9">
        <f t="shared" si="3"/>
        <v>170.89660191000758</v>
      </c>
      <c r="U23" cm="1">
        <f t="array" ref="U23">_xlfn.IFS(D23=$D$2,I23*N23,D23=$D$3&amp;F23=$F$3,(I23)*N23,D23=$D$3,(1/I23)*N23,D23=$D$146,N23*I23)</f>
        <v>170.89660218121219</v>
      </c>
      <c r="V23" cm="1">
        <f t="array" ref="V23">_xlfn.IFS(F23=$F$2,E23*N23,F23=$F$3,E23*N23)</f>
        <v>165.46564125</v>
      </c>
      <c r="W23">
        <f t="shared" si="4"/>
        <v>170.89660218121219</v>
      </c>
      <c r="X23">
        <f t="shared" si="5"/>
        <v>102.5326540977977</v>
      </c>
    </row>
    <row r="24" spans="1:26" x14ac:dyDescent="0.25">
      <c r="A24" t="s">
        <v>41</v>
      </c>
      <c r="B24">
        <v>1577096864</v>
      </c>
      <c r="C24" s="2">
        <v>43822.435925925929</v>
      </c>
      <c r="D24" t="s">
        <v>12</v>
      </c>
      <c r="E24">
        <v>1.23835162793224</v>
      </c>
      <c r="F24" t="s">
        <v>13</v>
      </c>
      <c r="G24">
        <v>1</v>
      </c>
      <c r="H24" t="s">
        <v>14</v>
      </c>
      <c r="I24">
        <v>1.2383516299999999</v>
      </c>
      <c r="J24" t="s">
        <v>15</v>
      </c>
      <c r="K24" t="str" cm="1">
        <f t="array" ref="K24">_xlfn.IFS(AND(F24=$Y$25,H24=$Z$25),"1",AND(F24=$Y$25,H24=$Z$27),"2",AND(F24=$Z$25,H24=$Y$25),"3",AND(F24=$Z$25,H24=$Z$27),"4",AND(F24=$Z$27,H24=$Y$25),"5",AND(F24=$Z$27,H24=$Z$25),"6")</f>
        <v>5</v>
      </c>
      <c r="L24">
        <f>IF(OR(K24="3",K24="2"),X24,W24)</f>
        <v>159.2694679924667</v>
      </c>
      <c r="M24" t="s">
        <v>16</v>
      </c>
      <c r="N24">
        <f>VLOOKUP(C24,ETH_USD[],6)</f>
        <v>128.61409</v>
      </c>
      <c r="O24" s="10">
        <f t="shared" si="0"/>
        <v>-2.8392775167757022E-2</v>
      </c>
      <c r="P24" cm="1">
        <f t="array" ref="P24">_xlfn.IFS(H24=$H$2,G24,F24=$F$102,E24)</f>
        <v>1</v>
      </c>
      <c r="Q24" cm="1">
        <f t="array" ref="Q24">_xlfn.IFS(H24=$H$2,E24,F24=$F$102,G24)</f>
        <v>1.23835162793224</v>
      </c>
      <c r="R24">
        <f t="shared" si="1"/>
        <v>159.26946772652363</v>
      </c>
      <c r="S24" s="10">
        <f t="shared" si="2"/>
        <v>-6.8036075928570403E-2</v>
      </c>
      <c r="T24" s="9">
        <f t="shared" si="3"/>
        <v>159.26946772652363</v>
      </c>
      <c r="U24" cm="1">
        <f t="array" ref="U24">_xlfn.IFS(D24=$D$2,I24*N24,D24=$D$3&amp;F24=$F$3,(I24)*N24,D24=$D$3,(1/I24)*N24,D24=$D$146,N24*I24)</f>
        <v>159.2694679924667</v>
      </c>
      <c r="V24" cm="1">
        <f t="array" ref="V24">_xlfn.IFS(F24=$F$2,E24*N24,F24=$F$3,E24*N24)</f>
        <v>159.26946772652363</v>
      </c>
      <c r="W24">
        <f t="shared" si="4"/>
        <v>159.2694679924667</v>
      </c>
      <c r="X24">
        <f t="shared" si="5"/>
        <v>103.85910341152457</v>
      </c>
      <c r="Y24">
        <v>1</v>
      </c>
    </row>
    <row r="25" spans="1:26" x14ac:dyDescent="0.25">
      <c r="A25" t="s">
        <v>42</v>
      </c>
      <c r="B25">
        <v>1577099305</v>
      </c>
      <c r="C25" s="2">
        <v>43822.464178240742</v>
      </c>
      <c r="D25" t="s">
        <v>12</v>
      </c>
      <c r="E25">
        <v>4.5999999999999999E-2</v>
      </c>
      <c r="F25" t="s">
        <v>13</v>
      </c>
      <c r="G25">
        <v>3.7676926627410699E-2</v>
      </c>
      <c r="H25" t="s">
        <v>14</v>
      </c>
      <c r="I25">
        <v>1.22090638</v>
      </c>
      <c r="J25" t="s">
        <v>15</v>
      </c>
      <c r="K25" t="str" cm="1">
        <f t="array" ref="K25">_xlfn.IFS(AND(F25=$Y$25,H25=$Z$25),"1",AND(F25=$Y$25,H25=$Z$27),"2",AND(F25=$Z$25,H25=$Y$25),"3",AND(F25=$Z$25,H25=$Z$27),"4",AND(F25=$Z$27,H25=$Y$25),"5",AND(F25=$Z$27,H25=$Z$25),"6")</f>
        <v>5</v>
      </c>
      <c r="L25">
        <f>IF(OR(K25="3",K25="2"),X25,W25)</f>
        <v>157.02576303889421</v>
      </c>
      <c r="M25" t="s">
        <v>16</v>
      </c>
      <c r="N25">
        <f>VLOOKUP(C25,ETH_USD[],6)</f>
        <v>128.61409</v>
      </c>
      <c r="O25" s="10">
        <f t="shared" si="0"/>
        <v>0</v>
      </c>
      <c r="P25" cm="1">
        <f t="array" ref="P25">_xlfn.IFS(H25=$H$2,G25,F25=$F$102,E25)</f>
        <v>3.7676926627410699E-2</v>
      </c>
      <c r="Q25" cm="1">
        <f t="array" ref="Q25">_xlfn.IFS(H25=$H$2,E25,F25=$F$102,G25)</f>
        <v>4.5999999999999999E-2</v>
      </c>
      <c r="R25">
        <f t="shared" si="1"/>
        <v>5.9162481400000004</v>
      </c>
      <c r="S25" s="10">
        <f t="shared" si="2"/>
        <v>-1.4087477373188044E-2</v>
      </c>
      <c r="T25" s="9">
        <f t="shared" si="3"/>
        <v>157.02576270368652</v>
      </c>
      <c r="U25" cm="1">
        <f t="array" ref="U25">_xlfn.IFS(D25=$D$2,I25*N25,D25=$D$3&amp;F25=$F$3,(I25)*N25,D25=$D$3,(1/I25)*N25,D25=$D$146,N25*I25)</f>
        <v>157.02576303889421</v>
      </c>
      <c r="V25" cm="1">
        <f t="array" ref="V25">_xlfn.IFS(F25=$F$2,E25*N25,F25=$F$3,E25*N25)</f>
        <v>5.9162481400000004</v>
      </c>
      <c r="W25">
        <f t="shared" si="4"/>
        <v>157.02576303889421</v>
      </c>
      <c r="X25">
        <f t="shared" si="5"/>
        <v>105.34312221384249</v>
      </c>
      <c r="Y25" t="str">
        <f>Y19</f>
        <v xml:space="preserve"> REALTOKEN-16200-FULLERTON-AVE-DETROIT-MI</v>
      </c>
      <c r="Z25" t="str">
        <f>Z20</f>
        <v xml:space="preserve"> UNI-V1</v>
      </c>
    </row>
    <row r="26" spans="1:26" x14ac:dyDescent="0.25">
      <c r="A26" t="s">
        <v>43</v>
      </c>
      <c r="B26">
        <v>1577177687</v>
      </c>
      <c r="C26" s="2">
        <v>43823.371377314812</v>
      </c>
      <c r="D26" t="s">
        <v>18</v>
      </c>
      <c r="E26">
        <v>1.23505023637589</v>
      </c>
      <c r="F26" t="s">
        <v>19</v>
      </c>
      <c r="G26">
        <v>0.99</v>
      </c>
      <c r="H26" t="s">
        <v>14</v>
      </c>
      <c r="I26">
        <v>0.80158682999999997</v>
      </c>
      <c r="J26" t="s">
        <v>20</v>
      </c>
      <c r="K26" t="str" cm="1">
        <f t="array" ref="K26">_xlfn.IFS(AND(F26=$Y$25,H26=$Z$25),"1",AND(F26=$Y$25,H26=$Z$27),"2",AND(F26=$Z$25,H26=$Y$25),"3",AND(F26=$Z$25,H26=$Z$27),"4",AND(F26=$Z$27,H26=$Y$25),"5",AND(F26=$Z$27,H26=$Z$25),"6")</f>
        <v>3</v>
      </c>
      <c r="L26">
        <f>IF(OR(K26="3",K26="2"),X26,W26)</f>
        <v>161.0104909033997</v>
      </c>
      <c r="M26" t="s">
        <v>16</v>
      </c>
      <c r="N26">
        <f>VLOOKUP(C26,ETH_USD[],6)</f>
        <v>129.06388899999999</v>
      </c>
      <c r="O26" s="10">
        <f t="shared" si="0"/>
        <v>3.4972762315542915E-3</v>
      </c>
      <c r="P26" cm="1">
        <f t="array" ref="P26">_xlfn.IFS(H26=$H$2,G26,F26=$F$102,E26)</f>
        <v>0.99</v>
      </c>
      <c r="Q26" cm="1">
        <f t="array" ref="Q26">_xlfn.IFS(H26=$H$2,E26,F26=$F$102,G26)</f>
        <v>1.23505023637589</v>
      </c>
      <c r="R26">
        <f t="shared" si="1"/>
        <v>159.40038661704162</v>
      </c>
      <c r="S26" s="10">
        <f t="shared" si="2"/>
        <v>2.5376274313649326E-2</v>
      </c>
      <c r="T26" s="9">
        <f t="shared" si="3"/>
        <v>161.01049153236528</v>
      </c>
      <c r="U26" cm="1">
        <f t="array" ref="U26">_xlfn.IFS(D26=$D$2,I26*N26,D26=$D$3&amp;F26=$F$3,(I26)*N26,D26=$D$3,(1/I26)*N26,D26=$D$146,N26*I26)</f>
        <v>161.0104909033997</v>
      </c>
      <c r="V26" cm="1">
        <f t="array" ref="V26">_xlfn.IFS(F26=$F$2,E26*N26,F26=$F$3,E26*N26)</f>
        <v>159.40038661704162</v>
      </c>
      <c r="W26">
        <f t="shared" si="4"/>
        <v>103.45591365098186</v>
      </c>
      <c r="X26">
        <f t="shared" si="5"/>
        <v>161.0104909033997</v>
      </c>
      <c r="Y26">
        <v>2</v>
      </c>
    </row>
    <row r="27" spans="1:26" x14ac:dyDescent="0.25">
      <c r="A27" t="s">
        <v>44</v>
      </c>
      <c r="B27">
        <v>1577197249</v>
      </c>
      <c r="C27" s="2">
        <v>43823.59778935185</v>
      </c>
      <c r="D27" t="s">
        <v>18</v>
      </c>
      <c r="E27">
        <v>1.27407399796026E-2</v>
      </c>
      <c r="F27" t="s">
        <v>19</v>
      </c>
      <c r="G27">
        <v>0.01</v>
      </c>
      <c r="H27" t="s">
        <v>14</v>
      </c>
      <c r="I27">
        <v>0.78488376999999998</v>
      </c>
      <c r="J27" t="s">
        <v>20</v>
      </c>
      <c r="K27" t="str" cm="1">
        <f t="array" ref="K27">_xlfn.IFS(AND(F27=$Y$25,H27=$Z$25),"1",AND(F27=$Y$25,H27=$Z$27),"2",AND(F27=$Z$25,H27=$Y$25),"3",AND(F27=$Z$25,H27=$Z$27),"4",AND(F27=$Z$27,H27=$Y$25),"5",AND(F27=$Z$27,H27=$Z$25),"6")</f>
        <v>3</v>
      </c>
      <c r="L27">
        <f>IF(OR(K27="3",K27="2"),X27,W27)</f>
        <v>164.43694459371989</v>
      </c>
      <c r="M27" t="s">
        <v>16</v>
      </c>
      <c r="N27">
        <f>VLOOKUP(C27,ETH_USD[],6)</f>
        <v>129.06388899999999</v>
      </c>
      <c r="O27" s="10">
        <f t="shared" si="0"/>
        <v>0</v>
      </c>
      <c r="P27" cm="1">
        <f t="array" ref="P27">_xlfn.IFS(H27=$H$2,G27,F27=$F$102,E27)</f>
        <v>0.01</v>
      </c>
      <c r="Q27" cm="1">
        <f t="array" ref="Q27">_xlfn.IFS(H27=$H$2,E27,F27=$F$102,G27)</f>
        <v>1.27407399796026E-2</v>
      </c>
      <c r="R27">
        <f t="shared" si="1"/>
        <v>1.6443694505052919</v>
      </c>
      <c r="S27" s="10">
        <f t="shared" si="2"/>
        <v>2.1280933220896112E-2</v>
      </c>
      <c r="T27" s="9">
        <f t="shared" si="3"/>
        <v>164.4369450505292</v>
      </c>
      <c r="U27" cm="1">
        <f t="array" ref="U27">_xlfn.IFS(D27=$D$2,I27*N27,D27=$D$3&amp;F27=$F$3,(I27)*N27,D27=$D$3,(1/I27)*N27,D27=$D$146,N27*I27)</f>
        <v>164.43694459371989</v>
      </c>
      <c r="V27" cm="1">
        <f t="array" ref="V27">_xlfn.IFS(F27=$F$2,E27*N27,F27=$F$3,E27*N27)</f>
        <v>1.6443694505052919</v>
      </c>
      <c r="W27">
        <f t="shared" si="4"/>
        <v>101.30015176918153</v>
      </c>
      <c r="X27">
        <f t="shared" si="5"/>
        <v>164.43694459371989</v>
      </c>
      <c r="Y27" t="str">
        <f>Y19</f>
        <v xml:space="preserve"> REALTOKEN-16200-FULLERTON-AVE-DETROIT-MI</v>
      </c>
      <c r="Z27" t="str">
        <f>Z21</f>
        <v xml:space="preserve"> ETH</v>
      </c>
    </row>
    <row r="28" spans="1:26" x14ac:dyDescent="0.25">
      <c r="A28" t="s">
        <v>45</v>
      </c>
      <c r="B28">
        <v>1577271634</v>
      </c>
      <c r="C28" s="2">
        <v>43824.458726851852</v>
      </c>
      <c r="D28" t="s">
        <v>18</v>
      </c>
      <c r="E28">
        <v>2.05040949006501E-2</v>
      </c>
      <c r="F28" t="s">
        <v>19</v>
      </c>
      <c r="G28">
        <v>1.6084415997282799E-2</v>
      </c>
      <c r="H28" t="s">
        <v>14</v>
      </c>
      <c r="I28">
        <v>0.78444895999999997</v>
      </c>
      <c r="J28" t="s">
        <v>20</v>
      </c>
      <c r="K28" t="str" cm="1">
        <f t="array" ref="K28">_xlfn.IFS(AND(F28=$Y$25,H28=$Z$25),"1",AND(F28=$Y$25,H28=$Z$27),"2",AND(F28=$Z$25,H28=$Y$25),"3",AND(F28=$Z$25,H28=$Z$27),"4",AND(F28=$Z$27,H28=$Y$25),"5",AND(F28=$Z$27,H28=$Z$25),"6")</f>
        <v>3</v>
      </c>
      <c r="L28">
        <f>IF(OR(K28="3",K28="2"),X28,W28)</f>
        <v>161.20186582948622</v>
      </c>
      <c r="M28" t="s">
        <v>16</v>
      </c>
      <c r="N28">
        <f>VLOOKUP(C28,ETH_USD[],6)</f>
        <v>126.45463599999999</v>
      </c>
      <c r="O28" s="10">
        <f t="shared" si="0"/>
        <v>-2.0216754819777635E-2</v>
      </c>
      <c r="P28" cm="1">
        <f t="array" ref="P28">_xlfn.IFS(H28=$H$2,G28,F28=$F$102,E28)</f>
        <v>1.6084415997282799E-2</v>
      </c>
      <c r="Q28" cm="1">
        <f t="array" ref="Q28">_xlfn.IFS(H28=$H$2,E28,F28=$F$102,G28)</f>
        <v>2.05040949006501E-2</v>
      </c>
      <c r="R28">
        <f t="shared" si="1"/>
        <v>2.5928378571711646</v>
      </c>
      <c r="S28" s="10">
        <f t="shared" si="2"/>
        <v>-1.9673680929918076E-2</v>
      </c>
      <c r="T28" s="9">
        <f t="shared" si="3"/>
        <v>161.20186506051462</v>
      </c>
      <c r="U28" cm="1">
        <f t="array" ref="U28">_xlfn.IFS(D28=$D$2,I28*N28,D28=$D$3&amp;F28=$F$3,(I28)*N28,D28=$D$3,(1/I28)*N28,D28=$D$146,N28*I28)</f>
        <v>161.20186582948622</v>
      </c>
      <c r="V28" cm="1">
        <f t="array" ref="V28">_xlfn.IFS(F28=$F$2,E28*N28,F28=$F$3,E28*N28)</f>
        <v>2.5928378571711646</v>
      </c>
      <c r="W28">
        <f t="shared" si="4"/>
        <v>99.197207697378545</v>
      </c>
      <c r="X28">
        <f t="shared" si="5"/>
        <v>161.20186582948622</v>
      </c>
      <c r="Y28">
        <v>3</v>
      </c>
    </row>
    <row r="29" spans="1:26" x14ac:dyDescent="0.25">
      <c r="A29" t="s">
        <v>46</v>
      </c>
      <c r="B29">
        <v>1577280392</v>
      </c>
      <c r="C29" s="2">
        <v>43824.56009259259</v>
      </c>
      <c r="D29" t="s">
        <v>12</v>
      </c>
      <c r="E29">
        <v>0.62715275573138995</v>
      </c>
      <c r="F29" t="s">
        <v>13</v>
      </c>
      <c r="G29">
        <v>0.5</v>
      </c>
      <c r="H29" t="s">
        <v>14</v>
      </c>
      <c r="I29">
        <v>1.25430551</v>
      </c>
      <c r="J29" t="s">
        <v>15</v>
      </c>
      <c r="K29" t="str" cm="1">
        <f t="array" ref="K29">_xlfn.IFS(AND(F29=$Y$25,H29=$Z$25),"1",AND(F29=$Y$25,H29=$Z$27),"2",AND(F29=$Z$25,H29=$Y$25),"3",AND(F29=$Z$25,H29=$Z$27),"4",AND(F29=$Z$27,H29=$Y$25),"5",AND(F29=$Z$27,H29=$Z$25),"6")</f>
        <v>5</v>
      </c>
      <c r="L29">
        <f>IF(OR(K29="3",K29="2"),X29,W29)</f>
        <v>158.61274669984437</v>
      </c>
      <c r="M29" t="s">
        <v>16</v>
      </c>
      <c r="N29">
        <f>VLOOKUP(C29,ETH_USD[],6)</f>
        <v>126.45463599999999</v>
      </c>
      <c r="O29" s="10">
        <f t="shared" si="0"/>
        <v>0</v>
      </c>
      <c r="P29" cm="1">
        <f t="array" ref="P29">_xlfn.IFS(H29=$H$2,G29,F29=$F$102,E29)</f>
        <v>0.5</v>
      </c>
      <c r="Q29" cm="1">
        <f t="array" ref="Q29">_xlfn.IFS(H29=$H$2,E29,F29=$F$102,G29)</f>
        <v>0.62715275573138995</v>
      </c>
      <c r="R29">
        <f t="shared" si="1"/>
        <v>79.306373442409821</v>
      </c>
      <c r="S29" s="10">
        <f t="shared" si="2"/>
        <v>-1.6061341317130742E-2</v>
      </c>
      <c r="T29" s="9">
        <f t="shared" si="3"/>
        <v>158.61274688481964</v>
      </c>
      <c r="U29" cm="1">
        <f t="array" ref="U29">_xlfn.IFS(D29=$D$2,I29*N29,D29=$D$3&amp;F29=$F$3,(I29)*N29,D29=$D$3,(1/I29)*N29,D29=$D$146,N29*I29)</f>
        <v>158.61274669984437</v>
      </c>
      <c r="V29" cm="1">
        <f t="array" ref="V29">_xlfn.IFS(F29=$F$2,E29*N29,F29=$F$3,E29*N29)</f>
        <v>79.306373442409821</v>
      </c>
      <c r="W29">
        <f t="shared" si="4"/>
        <v>158.61274669984437</v>
      </c>
      <c r="X29">
        <f t="shared" si="5"/>
        <v>100.81645579313447</v>
      </c>
      <c r="Y29" t="str">
        <f>Y20</f>
        <v xml:space="preserve"> UNI-V1</v>
      </c>
      <c r="Z29" t="str">
        <f>Z19</f>
        <v xml:space="preserve"> REALTOKEN-16200-FULLERTON-AVE-DETROIT-MI</v>
      </c>
    </row>
    <row r="30" spans="1:26" x14ac:dyDescent="0.25">
      <c r="A30" t="s">
        <v>47</v>
      </c>
      <c r="B30">
        <v>1577413654</v>
      </c>
      <c r="C30" s="2">
        <v>43826.102476851855</v>
      </c>
      <c r="D30" t="s">
        <v>18</v>
      </c>
      <c r="E30">
        <v>0.13922774011295699</v>
      </c>
      <c r="F30" t="s">
        <v>19</v>
      </c>
      <c r="G30">
        <v>0.111245269865758</v>
      </c>
      <c r="H30" t="s">
        <v>14</v>
      </c>
      <c r="I30">
        <v>0.79901655999999999</v>
      </c>
      <c r="J30" t="s">
        <v>20</v>
      </c>
      <c r="K30" t="str" cm="1">
        <f t="array" ref="K30">_xlfn.IFS(AND(F30=$Y$25,H30=$Z$25),"1",AND(F30=$Y$25,H30=$Z$27),"2",AND(F30=$Z$25,H30=$Y$25),"3",AND(F30=$Z$25,H30=$Z$27),"4",AND(F30=$Z$27,H30=$Y$25),"5",AND(F30=$Z$27,H30=$Z$25),"6")</f>
        <v>3</v>
      </c>
      <c r="L30">
        <f>IF(OR(K30="3",K30="2"),X30,W30)</f>
        <v>159.213980496224</v>
      </c>
      <c r="M30" t="s">
        <v>16</v>
      </c>
      <c r="N30">
        <f>VLOOKUP(C30,ETH_USD[],6)</f>
        <v>127.214607</v>
      </c>
      <c r="O30" s="10">
        <f t="shared" si="0"/>
        <v>6.009831067008151E-3</v>
      </c>
      <c r="P30" cm="1">
        <f t="array" ref="P30">_xlfn.IFS(H30=$H$2,G30,F30=$F$102,E30)</f>
        <v>0.111245269865758</v>
      </c>
      <c r="Q30" cm="1">
        <f t="array" ref="Q30">_xlfn.IFS(H30=$H$2,E30,F30=$F$102,G30)</f>
        <v>0.13922774011295699</v>
      </c>
      <c r="R30">
        <f t="shared" si="1"/>
        <v>17.711802241967959</v>
      </c>
      <c r="S30" s="10">
        <f t="shared" si="2"/>
        <v>3.7905764853261733E-3</v>
      </c>
      <c r="T30" s="9">
        <f t="shared" si="3"/>
        <v>159.21398063343423</v>
      </c>
      <c r="U30" cm="1">
        <f t="array" ref="U30">_xlfn.IFS(D30=$D$2,I30*N30,D30=$D$3&amp;F30=$F$3,(I30)*N30,D30=$D$3,(1/I30)*N30,D30=$D$146,N30*I30)</f>
        <v>159.213980496224</v>
      </c>
      <c r="V30" cm="1">
        <f t="array" ref="V30">_xlfn.IFS(F30=$F$2,E30*N30,F30=$F$3,E30*N30)</f>
        <v>17.711802241967959</v>
      </c>
      <c r="W30">
        <f t="shared" si="4"/>
        <v>101.64657766689191</v>
      </c>
      <c r="X30">
        <f t="shared" si="5"/>
        <v>159.213980496224</v>
      </c>
      <c r="Y30">
        <v>4</v>
      </c>
    </row>
    <row r="31" spans="1:26" x14ac:dyDescent="0.25">
      <c r="A31" t="s">
        <v>48</v>
      </c>
      <c r="B31">
        <v>1577464524</v>
      </c>
      <c r="C31" s="2">
        <v>43826.691250000003</v>
      </c>
      <c r="D31" t="s">
        <v>18</v>
      </c>
      <c r="E31">
        <v>0.23623130544621801</v>
      </c>
      <c r="F31" t="s">
        <v>19</v>
      </c>
      <c r="G31">
        <v>0.187566854917774</v>
      </c>
      <c r="H31" t="s">
        <v>14</v>
      </c>
      <c r="I31">
        <v>0.79399660999999999</v>
      </c>
      <c r="J31" t="s">
        <v>20</v>
      </c>
      <c r="K31" t="str" cm="1">
        <f t="array" ref="K31">_xlfn.IFS(AND(F31=$Y$25,H31=$Z$25),"1",AND(F31=$Y$25,H31=$Z$27),"2",AND(F31=$Z$25,H31=$Y$25),"3",AND(F31=$Z$25,H31=$Z$27),"4",AND(F31=$Z$27,H31=$Y$25),"5",AND(F31=$Z$27,H31=$Z$25),"6")</f>
        <v>3</v>
      </c>
      <c r="L31">
        <f>IF(OR(K31="3",K31="2"),X31,W31)</f>
        <v>160.2205921257019</v>
      </c>
      <c r="M31" t="s">
        <v>16</v>
      </c>
      <c r="N31">
        <f>VLOOKUP(C31,ETH_USD[],6)</f>
        <v>127.214607</v>
      </c>
      <c r="O31" s="10">
        <f t="shared" si="0"/>
        <v>0</v>
      </c>
      <c r="P31" cm="1">
        <f t="array" ref="P31">_xlfn.IFS(H31=$H$2,G31,F31=$F$102,E31)</f>
        <v>0.187566854917774</v>
      </c>
      <c r="Q31" cm="1">
        <f t="array" ref="Q31">_xlfn.IFS(H31=$H$2,E31,F31=$F$102,G31)</f>
        <v>0.23623130544621801</v>
      </c>
      <c r="R31">
        <f t="shared" si="1"/>
        <v>30.052072683437583</v>
      </c>
      <c r="S31" s="10">
        <f t="shared" si="2"/>
        <v>6.322385487700392E-3</v>
      </c>
      <c r="T31" s="9">
        <f t="shared" si="3"/>
        <v>160.22059279403007</v>
      </c>
      <c r="U31" cm="1">
        <f t="array" ref="U31">_xlfn.IFS(D31=$D$2,I31*N31,D31=$D$3&amp;F31=$F$3,(I31)*N31,D31=$D$3,(1/I31)*N31,D31=$D$146,N31*I31)</f>
        <v>160.2205921257019</v>
      </c>
      <c r="V31" cm="1">
        <f t="array" ref="V31">_xlfn.IFS(F31=$F$2,E31*N31,F31=$F$3,E31*N31)</f>
        <v>30.052072683437583</v>
      </c>
      <c r="W31">
        <f t="shared" si="4"/>
        <v>101.00796670048227</v>
      </c>
      <c r="X31">
        <f t="shared" si="5"/>
        <v>160.2205921257019</v>
      </c>
      <c r="Y31" t="str">
        <f>Y20</f>
        <v xml:space="preserve"> UNI-V1</v>
      </c>
      <c r="Z31" t="str">
        <f>Z21</f>
        <v xml:space="preserve"> ETH</v>
      </c>
    </row>
    <row r="32" spans="1:26" x14ac:dyDescent="0.25">
      <c r="A32" t="s">
        <v>49</v>
      </c>
      <c r="B32">
        <v>1577473888</v>
      </c>
      <c r="C32" s="2">
        <v>43826.799629629626</v>
      </c>
      <c r="D32" t="s">
        <v>18</v>
      </c>
      <c r="E32">
        <v>4.2746709965875299E-3</v>
      </c>
      <c r="F32" t="s">
        <v>19</v>
      </c>
      <c r="G32">
        <v>3.3803910035489402E-3</v>
      </c>
      <c r="H32" t="s">
        <v>14</v>
      </c>
      <c r="I32">
        <v>0.79079560000000004</v>
      </c>
      <c r="J32" t="s">
        <v>20</v>
      </c>
      <c r="K32" t="str" cm="1">
        <f t="array" ref="K32">_xlfn.IFS(AND(F32=$Y$25,H32=$Z$25),"1",AND(F32=$Y$25,H32=$Z$27),"2",AND(F32=$Z$25,H32=$Y$25),"3",AND(F32=$Z$25,H32=$Z$27),"4",AND(F32=$Z$27,H32=$Y$25),"5",AND(F32=$Z$27,H32=$Z$25),"6")</f>
        <v>3</v>
      </c>
      <c r="L32">
        <f>IF(OR(K32="3",K32="2"),X32,W32)</f>
        <v>160.86913862444354</v>
      </c>
      <c r="M32" t="s">
        <v>16</v>
      </c>
      <c r="N32">
        <f>VLOOKUP(C32,ETH_USD[],6)</f>
        <v>127.214607</v>
      </c>
      <c r="O32" s="10">
        <f t="shared" si="0"/>
        <v>0</v>
      </c>
      <c r="P32" cm="1">
        <f t="array" ref="P32">_xlfn.IFS(H32=$H$2,G32,F32=$F$102,E32)</f>
        <v>3.3803910035489402E-3</v>
      </c>
      <c r="Q32" cm="1">
        <f t="array" ref="Q32">_xlfn.IFS(H32=$H$2,E32,F32=$F$102,G32)</f>
        <v>4.2746709965875299E-3</v>
      </c>
      <c r="R32">
        <f t="shared" si="1"/>
        <v>0.54380059088518096</v>
      </c>
      <c r="S32" s="10">
        <f t="shared" si="2"/>
        <v>4.0478342401254934E-3</v>
      </c>
      <c r="T32" s="9">
        <f t="shared" si="3"/>
        <v>160.86913919551495</v>
      </c>
      <c r="U32" cm="1">
        <f t="array" ref="U32">_xlfn.IFS(D32=$D$2,I32*N32,D32=$D$3&amp;F32=$F$3,(I32)*N32,D32=$D$3,(1/I32)*N32,D32=$D$146,N32*I32)</f>
        <v>160.86913862444354</v>
      </c>
      <c r="V32" cm="1">
        <f t="array" ref="V32">_xlfn.IFS(F32=$F$2,E32*N32,F32=$F$3,E32*N32)</f>
        <v>0.54380059088518096</v>
      </c>
      <c r="W32">
        <f t="shared" si="4"/>
        <v>100.6007514713292</v>
      </c>
      <c r="X32">
        <f t="shared" si="5"/>
        <v>160.86913862444354</v>
      </c>
      <c r="Y32">
        <v>5</v>
      </c>
    </row>
    <row r="33" spans="1:26" x14ac:dyDescent="0.25">
      <c r="A33" t="s">
        <v>50</v>
      </c>
      <c r="B33">
        <v>1577563076</v>
      </c>
      <c r="C33" s="2">
        <v>43827.83189814815</v>
      </c>
      <c r="D33" t="s">
        <v>18</v>
      </c>
      <c r="E33">
        <v>5.7044738760718701E-2</v>
      </c>
      <c r="F33" t="s">
        <v>19</v>
      </c>
      <c r="G33">
        <v>4.5064531050137503E-2</v>
      </c>
      <c r="H33" t="s">
        <v>14</v>
      </c>
      <c r="I33">
        <v>0.78998575999999998</v>
      </c>
      <c r="J33" t="s">
        <v>20</v>
      </c>
      <c r="K33" t="str" cm="1">
        <f t="array" ref="K33">_xlfn.IFS(AND(F33=$Y$25,H33=$Z$25),"1",AND(F33=$Y$25,H33=$Z$27),"2",AND(F33=$Z$25,H33=$Y$25),"3",AND(F33=$Z$25,H33=$Z$27),"4",AND(F33=$Z$27,H33=$Y$25),"5",AND(F33=$Z$27,H33=$Z$25),"6")</f>
        <v>3</v>
      </c>
      <c r="L33">
        <f>IF(OR(K33="3",K33="2"),X33,W33)</f>
        <v>162.43673556849936</v>
      </c>
      <c r="M33" t="s">
        <v>16</v>
      </c>
      <c r="N33">
        <f>VLOOKUP(C33,ETH_USD[],6)</f>
        <v>128.32270800000001</v>
      </c>
      <c r="O33" s="10">
        <f t="shared" si="0"/>
        <v>8.710485581266662E-3</v>
      </c>
      <c r="P33" cm="1">
        <f t="array" ref="P33">_xlfn.IFS(H33=$H$2,G33,F33=$F$102,E33)</f>
        <v>4.5064531050137503E-2</v>
      </c>
      <c r="Q33" cm="1">
        <f t="array" ref="Q33">_xlfn.IFS(H33=$H$2,E33,F33=$F$102,G33)</f>
        <v>5.7044738760718701E-2</v>
      </c>
      <c r="R33">
        <f t="shared" si="1"/>
        <v>7.3201353549279879</v>
      </c>
      <c r="S33" s="10">
        <f t="shared" si="2"/>
        <v>9.7445494858490241E-3</v>
      </c>
      <c r="T33" s="9">
        <f t="shared" si="3"/>
        <v>162.43673648315158</v>
      </c>
      <c r="U33" cm="1">
        <f t="array" ref="U33">_xlfn.IFS(D33=$D$2,I33*N33,D33=$D$3&amp;F33=$F$3,(I33)*N33,D33=$D$3,(1/I33)*N33,D33=$D$146,N33*I33)</f>
        <v>162.43673556849936</v>
      </c>
      <c r="V33" cm="1">
        <f t="array" ref="V33">_xlfn.IFS(F33=$F$2,E33*N33,F33=$F$3,E33*N33)</f>
        <v>7.3201353549279879</v>
      </c>
      <c r="W33">
        <f t="shared" si="4"/>
        <v>101.37311200463809</v>
      </c>
      <c r="X33">
        <f t="shared" si="5"/>
        <v>162.43673556849936</v>
      </c>
      <c r="Y33" t="str">
        <f>Y21</f>
        <v xml:space="preserve"> ETH</v>
      </c>
      <c r="Z33" t="str">
        <f>Z19</f>
        <v xml:space="preserve"> REALTOKEN-16200-FULLERTON-AVE-DETROIT-MI</v>
      </c>
    </row>
    <row r="34" spans="1:26" x14ac:dyDescent="0.25">
      <c r="A34" t="s">
        <v>51</v>
      </c>
      <c r="B34">
        <v>1577673711</v>
      </c>
      <c r="C34" s="2">
        <v>43829.112395833334</v>
      </c>
      <c r="D34" t="s">
        <v>18</v>
      </c>
      <c r="E34">
        <v>8.8984436574436707E-2</v>
      </c>
      <c r="F34" t="s">
        <v>19</v>
      </c>
      <c r="G34">
        <v>7.0125087440628606E-2</v>
      </c>
      <c r="H34" t="s">
        <v>14</v>
      </c>
      <c r="I34">
        <v>0.78806014000000002</v>
      </c>
      <c r="J34" t="s">
        <v>20</v>
      </c>
      <c r="K34" t="str" cm="1">
        <f t="array" ref="K34">_xlfn.IFS(AND(F34=$Y$25,H34=$Z$25),"1",AND(F34=$Y$25,H34=$Z$27),"2",AND(F34=$Z$25,H34=$Y$25),"3",AND(F34=$Z$25,H34=$Z$27),"4",AND(F34=$Z$27,H34=$Y$25),"5",AND(F34=$Z$27,H34=$Z$25),"6")</f>
        <v>3</v>
      </c>
      <c r="L34">
        <f>IF(OR(K34="3",K34="2"),X34,W34)</f>
        <v>168.30375915218858</v>
      </c>
      <c r="M34" t="s">
        <v>16</v>
      </c>
      <c r="N34">
        <f>VLOOKUP(C34,ETH_USD[],6)</f>
        <v>132.63348400000001</v>
      </c>
      <c r="O34" s="10">
        <f t="shared" si="0"/>
        <v>3.3593243683729027E-2</v>
      </c>
      <c r="P34" cm="1">
        <f t="array" ref="P34">_xlfn.IFS(H34=$H$2,G34,F34=$F$102,E34)</f>
        <v>7.0125087440628606E-2</v>
      </c>
      <c r="Q34" cm="1">
        <f t="array" ref="Q34">_xlfn.IFS(H34=$H$2,E34,F34=$F$102,G34)</f>
        <v>8.8984436574436707E-2</v>
      </c>
      <c r="R34">
        <f t="shared" si="1"/>
        <v>11.802315844644566</v>
      </c>
      <c r="S34" s="10">
        <f t="shared" si="2"/>
        <v>3.6118817982742774E-2</v>
      </c>
      <c r="T34" s="9">
        <f t="shared" si="3"/>
        <v>168.30375940189728</v>
      </c>
      <c r="U34" cm="1">
        <f t="array" ref="U34">_xlfn.IFS(D34=$D$2,I34*N34,D34=$D$3&amp;F34=$F$3,(I34)*N34,D34=$D$3,(1/I34)*N34,D34=$D$146,N34*I34)</f>
        <v>168.30375915218858</v>
      </c>
      <c r="V34" cm="1">
        <f t="array" ref="V34">_xlfn.IFS(F34=$F$2,E34*N34,F34=$F$3,E34*N34)</f>
        <v>11.802315844644566</v>
      </c>
      <c r="W34">
        <f t="shared" si="4"/>
        <v>104.52316196972777</v>
      </c>
      <c r="X34">
        <f t="shared" si="5"/>
        <v>168.30375915218858</v>
      </c>
      <c r="Y34">
        <v>6</v>
      </c>
    </row>
    <row r="35" spans="1:26" x14ac:dyDescent="0.25">
      <c r="A35" t="s">
        <v>52</v>
      </c>
      <c r="B35">
        <v>1577681829</v>
      </c>
      <c r="C35" s="2">
        <v>43829.206354166665</v>
      </c>
      <c r="D35" t="s">
        <v>12</v>
      </c>
      <c r="E35">
        <v>2.4240211441773098</v>
      </c>
      <c r="F35" t="s">
        <v>13</v>
      </c>
      <c r="G35">
        <v>2</v>
      </c>
      <c r="H35" t="s">
        <v>14</v>
      </c>
      <c r="I35">
        <v>1.2120105699999999</v>
      </c>
      <c r="J35" t="s">
        <v>15</v>
      </c>
      <c r="K35" t="str" cm="1">
        <f t="array" ref="K35">_xlfn.IFS(AND(F35=$Y$25,H35=$Z$25),"1",AND(F35=$Y$25,H35=$Z$27),"2",AND(F35=$Z$25,H35=$Y$25),"3",AND(F35=$Z$25,H35=$Z$27),"4",AND(F35=$Z$27,H35=$Y$25),"5",AND(F35=$Z$27,H35=$Z$25),"6")</f>
        <v>5</v>
      </c>
      <c r="L35">
        <f>IF(OR(K35="3",K35="2"),X35,W35)</f>
        <v>160.75318454392587</v>
      </c>
      <c r="M35" t="s">
        <v>16</v>
      </c>
      <c r="N35">
        <f>VLOOKUP(C35,ETH_USD[],6)</f>
        <v>132.63348400000001</v>
      </c>
      <c r="O35" s="10">
        <f t="shared" si="0"/>
        <v>0</v>
      </c>
      <c r="P35" cm="1">
        <f t="array" ref="P35">_xlfn.IFS(H35=$H$2,G35,F35=$F$102,E35)</f>
        <v>2</v>
      </c>
      <c r="Q35" cm="1">
        <f t="array" ref="Q35">_xlfn.IFS(H35=$H$2,E35,F35=$F$102,G35)</f>
        <v>2.4240211441773098</v>
      </c>
      <c r="R35">
        <f t="shared" si="1"/>
        <v>321.50636964190295</v>
      </c>
      <c r="S35" s="10">
        <f t="shared" si="2"/>
        <v>-4.4862780295451252E-2</v>
      </c>
      <c r="T35" s="9">
        <f t="shared" si="3"/>
        <v>160.75318482095147</v>
      </c>
      <c r="U35" cm="1">
        <f t="array" ref="U35">_xlfn.IFS(D35=$D$2,I35*N35,D35=$D$3&amp;F35=$F$3,(I35)*N35,D35=$D$3,(1/I35)*N35,D35=$D$146,N35*I35)</f>
        <v>160.75318454392587</v>
      </c>
      <c r="V35" cm="1">
        <f t="array" ref="V35">_xlfn.IFS(F35=$F$2,E35*N35,F35=$F$3,E35*N35)</f>
        <v>321.50636964190295</v>
      </c>
      <c r="W35">
        <f t="shared" si="4"/>
        <v>160.75318454392587</v>
      </c>
      <c r="X35">
        <f t="shared" si="5"/>
        <v>109.43261328158221</v>
      </c>
      <c r="Y35" t="str">
        <f>Y21</f>
        <v xml:space="preserve"> ETH</v>
      </c>
      <c r="Z35" t="str">
        <f>Z20</f>
        <v xml:space="preserve"> UNI-V1</v>
      </c>
    </row>
    <row r="36" spans="1:26" x14ac:dyDescent="0.25">
      <c r="A36" t="s">
        <v>53</v>
      </c>
      <c r="B36">
        <v>1577687171</v>
      </c>
      <c r="C36" s="2">
        <v>43829.268182870372</v>
      </c>
      <c r="D36" t="s">
        <v>18</v>
      </c>
      <c r="E36">
        <v>3.3833319007365102E-2</v>
      </c>
      <c r="F36" t="s">
        <v>19</v>
      </c>
      <c r="G36">
        <v>2.8906633042557001E-2</v>
      </c>
      <c r="H36" t="s">
        <v>14</v>
      </c>
      <c r="I36">
        <v>0.85438360000000002</v>
      </c>
      <c r="J36" t="s">
        <v>20</v>
      </c>
      <c r="K36" t="str" cm="1">
        <f t="array" ref="K36">_xlfn.IFS(AND(F36=$Y$25,H36=$Z$25),"1",AND(F36=$Y$25,H36=$Z$27),"2",AND(F36=$Z$25,H36=$Y$25),"3",AND(F36=$Z$25,H36=$Z$27),"4",AND(F36=$Z$27,H36=$Y$25),"5",AND(F36=$Z$27,H36=$Z$25),"6")</f>
        <v>3</v>
      </c>
      <c r="L36">
        <f>IF(OR(K36="3",K36="2"),X36,W36)</f>
        <v>155.23879905934527</v>
      </c>
      <c r="M36" t="s">
        <v>16</v>
      </c>
      <c r="N36">
        <f>VLOOKUP(C36,ETH_USD[],6)</f>
        <v>132.63348400000001</v>
      </c>
      <c r="O36" s="10">
        <f t="shared" si="0"/>
        <v>0</v>
      </c>
      <c r="P36" cm="1">
        <f t="array" ref="P36">_xlfn.IFS(H36=$H$2,G36,F36=$F$102,E36)</f>
        <v>2.8906633042557001E-2</v>
      </c>
      <c r="Q36" cm="1">
        <f t="array" ref="Q36">_xlfn.IFS(H36=$H$2,E36,F36=$F$102,G36)</f>
        <v>3.3833319007365102E-2</v>
      </c>
      <c r="R36">
        <f t="shared" si="1"/>
        <v>4.4874309752302555</v>
      </c>
      <c r="S36" s="10">
        <f t="shared" si="2"/>
        <v>-3.4303435844497382E-2</v>
      </c>
      <c r="T36" s="9">
        <f t="shared" si="3"/>
        <v>155.23879825864734</v>
      </c>
      <c r="U36" cm="1">
        <f t="array" ref="U36">_xlfn.IFS(D36=$D$2,I36*N36,D36=$D$3&amp;F36=$F$3,(I36)*N36,D36=$D$3,(1/I36)*N36,D36=$D$146,N36*I36)</f>
        <v>155.23879905934527</v>
      </c>
      <c r="V36" cm="1">
        <f t="array" ref="V36">_xlfn.IFS(F36=$F$2,E36*N36,F36=$F$3,E36*N36)</f>
        <v>4.4874309752302555</v>
      </c>
      <c r="W36">
        <f t="shared" si="4"/>
        <v>113.31987354046241</v>
      </c>
      <c r="X36">
        <f t="shared" si="5"/>
        <v>155.23879905934527</v>
      </c>
    </row>
    <row r="37" spans="1:26" x14ac:dyDescent="0.25">
      <c r="A37" t="s">
        <v>54</v>
      </c>
      <c r="B37">
        <v>1577737740</v>
      </c>
      <c r="C37" s="2">
        <v>43829.853472222225</v>
      </c>
      <c r="D37" t="s">
        <v>12</v>
      </c>
      <c r="E37">
        <v>1.1954379506258399</v>
      </c>
      <c r="F37" t="s">
        <v>13</v>
      </c>
      <c r="G37">
        <v>1</v>
      </c>
      <c r="H37" t="s">
        <v>14</v>
      </c>
      <c r="I37">
        <v>1.1954379500000001</v>
      </c>
      <c r="J37" t="s">
        <v>15</v>
      </c>
      <c r="K37" t="str" cm="1">
        <f t="array" ref="K37">_xlfn.IFS(AND(F37=$Y$25,H37=$Z$25),"1",AND(F37=$Y$25,H37=$Z$27),"2",AND(F37=$Z$25,H37=$Y$25),"3",AND(F37=$Z$25,H37=$Z$27),"4",AND(F37=$Z$27,H37=$Y$25),"5",AND(F37=$Z$27,H37=$Z$25),"6")</f>
        <v>5</v>
      </c>
      <c r="L37">
        <f>IF(OR(K37="3",K37="2"),X37,W37)</f>
        <v>158.55510021431783</v>
      </c>
      <c r="M37" t="s">
        <v>16</v>
      </c>
      <c r="N37">
        <f>VLOOKUP(C37,ETH_USD[],6)</f>
        <v>132.63348400000001</v>
      </c>
      <c r="O37" s="10">
        <f t="shared" si="0"/>
        <v>0</v>
      </c>
      <c r="P37" cm="1">
        <f t="array" ref="P37">_xlfn.IFS(H37=$H$2,G37,F37=$F$102,E37)</f>
        <v>1</v>
      </c>
      <c r="Q37" cm="1">
        <f t="array" ref="Q37">_xlfn.IFS(H37=$H$2,E37,F37=$F$102,G37)</f>
        <v>1.1954379506258399</v>
      </c>
      <c r="R37">
        <f t="shared" si="1"/>
        <v>158.55510029732514</v>
      </c>
      <c r="S37" s="10">
        <f t="shared" si="2"/>
        <v>2.1362585100358922E-2</v>
      </c>
      <c r="T37" s="9">
        <f t="shared" si="3"/>
        <v>158.55510029732514</v>
      </c>
      <c r="U37" cm="1">
        <f t="array" ref="U37">_xlfn.IFS(D37=$D$2,I37*N37,D37=$D$3&amp;F37=$F$3,(I37)*N37,D37=$D$3,(1/I37)*N37,D37=$D$146,N37*I37)</f>
        <v>158.55510021431783</v>
      </c>
      <c r="V37" cm="1">
        <f t="array" ref="V37">_xlfn.IFS(F37=$F$2,E37*N37,F37=$F$3,E37*N37)</f>
        <v>158.55510029732514</v>
      </c>
      <c r="W37">
        <f t="shared" si="4"/>
        <v>158.55510021431783</v>
      </c>
      <c r="X37">
        <f t="shared" si="5"/>
        <v>110.9497017390154</v>
      </c>
      <c r="Y37" t="e" cm="1">
        <f t="array" ref="Y37">_xlfn.IFS(F2=$Y$25&amp;H2=$Z$25,1,F2=$Y$25&amp;H2=$Z$27,2,F2=$Z$25&amp;H2=$Y$25,3,F2=$Z$25&amp;H2=$Z$27,4,F2=$Z$27&amp;H2=$Y$25,5,F2=$Z$27&amp;H2=$Z$25,6)</f>
        <v>#N/A</v>
      </c>
    </row>
    <row r="38" spans="1:26" x14ac:dyDescent="0.25">
      <c r="A38" t="s">
        <v>55</v>
      </c>
      <c r="B38">
        <v>1577741463</v>
      </c>
      <c r="C38" s="2">
        <v>43829.896562499998</v>
      </c>
      <c r="D38" t="s">
        <v>18</v>
      </c>
      <c r="E38">
        <v>8.6642484362209296E-2</v>
      </c>
      <c r="F38" t="s">
        <v>19</v>
      </c>
      <c r="G38">
        <v>7.0894685857299397E-2</v>
      </c>
      <c r="H38" t="s">
        <v>14</v>
      </c>
      <c r="I38">
        <v>0.81824392000000001</v>
      </c>
      <c r="J38" t="s">
        <v>20</v>
      </c>
      <c r="K38" t="str" cm="1">
        <f t="array" ref="K38">_xlfn.IFS(AND(F38=$Y$25,H38=$Z$25),"1",AND(F38=$Y$25,H38=$Z$27),"2",AND(F38=$Z$25,H38=$Y$25),"3",AND(F38=$Z$25,H38=$Z$27),"4",AND(F38=$Z$27,H38=$Y$25),"5",AND(F38=$Z$27,H38=$Z$25),"6")</f>
        <v>3</v>
      </c>
      <c r="L38">
        <f>IF(OR(K38="3",K38="2"),X38,W38)</f>
        <v>162.09528816297225</v>
      </c>
      <c r="M38" t="s">
        <v>16</v>
      </c>
      <c r="N38">
        <f>VLOOKUP(C38,ETH_USD[],6)</f>
        <v>132.63348400000001</v>
      </c>
      <c r="O38" s="10">
        <f t="shared" si="0"/>
        <v>0</v>
      </c>
      <c r="P38" cm="1">
        <f t="array" ref="P38">_xlfn.IFS(H38=$H$2,G38,F38=$F$102,E38)</f>
        <v>7.0894685857299397E-2</v>
      </c>
      <c r="Q38" cm="1">
        <f t="array" ref="Q38">_xlfn.IFS(H38=$H$2,E38,F38=$F$102,G38)</f>
        <v>8.6642484362209296E-2</v>
      </c>
      <c r="R38">
        <f t="shared" si="1"/>
        <v>11.491694563375338</v>
      </c>
      <c r="S38" s="10">
        <f t="shared" si="2"/>
        <v>2.2327810860484996E-2</v>
      </c>
      <c r="T38" s="9">
        <f t="shared" si="3"/>
        <v>162.09528858772904</v>
      </c>
      <c r="U38" cm="1">
        <f t="array" ref="U38">_xlfn.IFS(D38=$D$2,I38*N38,D38=$D$3&amp;F38=$F$3,(I38)*N38,D38=$D$3,(1/I38)*N38,D38=$D$146,N38*I38)</f>
        <v>162.09528816297225</v>
      </c>
      <c r="V38" cm="1">
        <f t="array" ref="V38">_xlfn.IFS(F38=$F$2,E38*N38,F38=$F$3,E38*N38)</f>
        <v>11.491694563375338</v>
      </c>
      <c r="W38">
        <f t="shared" si="4"/>
        <v>108.52654187141729</v>
      </c>
      <c r="X38">
        <f t="shared" si="5"/>
        <v>162.09528816297225</v>
      </c>
    </row>
    <row r="39" spans="1:26" x14ac:dyDescent="0.25">
      <c r="A39" t="s">
        <v>56</v>
      </c>
      <c r="B39">
        <v>1577800433</v>
      </c>
      <c r="C39" s="2">
        <v>43830.579085648147</v>
      </c>
      <c r="D39" t="s">
        <v>18</v>
      </c>
      <c r="E39">
        <v>7.5662633161904094E-2</v>
      </c>
      <c r="F39" t="s">
        <v>19</v>
      </c>
      <c r="G39">
        <v>6.1739740599698202E-2</v>
      </c>
      <c r="H39" t="s">
        <v>14</v>
      </c>
      <c r="I39">
        <v>0.81598720999999996</v>
      </c>
      <c r="J39" t="s">
        <v>20</v>
      </c>
      <c r="K39" t="str" cm="1">
        <f t="array" ref="K39">_xlfn.IFS(AND(F39=$Y$25,H39=$Z$25),"1",AND(F39=$Y$25,H39=$Z$27),"2",AND(F39=$Z$25,H39=$Y$25),"3",AND(F39=$Z$25,H39=$Z$27),"4",AND(F39=$Z$27,H39=$Y$25),"5",AND(F39=$Z$27,H39=$Z$25),"6")</f>
        <v>3</v>
      </c>
      <c r="L39">
        <f>IF(OR(K39="3",K39="2"),X39,W39)</f>
        <v>158.83932175848688</v>
      </c>
      <c r="M39" t="s">
        <v>16</v>
      </c>
      <c r="N39">
        <f>VLOOKUP(C39,ETH_USD[],6)</f>
        <v>129.61085499999999</v>
      </c>
      <c r="O39" s="10">
        <f t="shared" si="0"/>
        <v>-2.2789335760794938E-2</v>
      </c>
      <c r="P39" cm="1">
        <f t="array" ref="P39">_xlfn.IFS(H39=$H$2,G39,F39=$F$102,E39)</f>
        <v>6.1739740599698202E-2</v>
      </c>
      <c r="Q39" cm="1">
        <f t="array" ref="Q39">_xlfn.IFS(H39=$H$2,E39,F39=$F$102,G39)</f>
        <v>7.5662633161904094E-2</v>
      </c>
      <c r="R39">
        <f t="shared" si="1"/>
        <v>9.8066985756657417</v>
      </c>
      <c r="S39" s="10">
        <f t="shared" si="2"/>
        <v>-2.0086740304912632E-2</v>
      </c>
      <c r="T39" s="9">
        <f t="shared" si="3"/>
        <v>158.83932262121746</v>
      </c>
      <c r="U39" cm="1">
        <f t="array" ref="U39">_xlfn.IFS(D39=$D$2,I39*N39,D39=$D$3&amp;F39=$F$3,(I39)*N39,D39=$D$3,(1/I39)*N39,D39=$D$146,N39*I39)</f>
        <v>158.83932175848688</v>
      </c>
      <c r="V39" cm="1">
        <f t="array" ref="V39">_xlfn.IFS(F39=$F$2,E39*N39,F39=$F$3,E39*N39)</f>
        <v>9.8066985756657417</v>
      </c>
      <c r="W39">
        <f t="shared" si="4"/>
        <v>105.76079995716454</v>
      </c>
      <c r="X39">
        <f t="shared" si="5"/>
        <v>158.83932175848688</v>
      </c>
    </row>
    <row r="40" spans="1:26" x14ac:dyDescent="0.25">
      <c r="A40" t="s">
        <v>57</v>
      </c>
      <c r="B40">
        <v>1577818829</v>
      </c>
      <c r="C40" s="2">
        <v>43830.792002314818</v>
      </c>
      <c r="D40" t="s">
        <v>18</v>
      </c>
      <c r="E40">
        <v>9.1220325856622795E-3</v>
      </c>
      <c r="F40" t="s">
        <v>19</v>
      </c>
      <c r="G40">
        <v>7.4327281110554101E-3</v>
      </c>
      <c r="H40" t="s">
        <v>14</v>
      </c>
      <c r="I40">
        <v>0.81481051999999998</v>
      </c>
      <c r="J40" t="s">
        <v>20</v>
      </c>
      <c r="K40" t="str" cm="1">
        <f t="array" ref="K40">_xlfn.IFS(AND(F40=$Y$25,H40=$Z$25),"1",AND(F40=$Y$25,H40=$Z$27),"2",AND(F40=$Z$25,H40=$Y$25),"3",AND(F40=$Z$25,H40=$Z$27),"4",AND(F40=$Z$27,H40=$Y$25),"5",AND(F40=$Z$27,H40=$Z$25),"6")</f>
        <v>3</v>
      </c>
      <c r="L40">
        <f>IF(OR(K40="3",K40="2"),X40,W40)</f>
        <v>159.06870593668819</v>
      </c>
      <c r="M40" t="s">
        <v>16</v>
      </c>
      <c r="N40">
        <f>VLOOKUP(C40,ETH_USD[],6)</f>
        <v>129.61085499999999</v>
      </c>
      <c r="O40" s="10">
        <f t="shared" si="0"/>
        <v>0</v>
      </c>
      <c r="P40" cm="1">
        <f t="array" ref="P40">_xlfn.IFS(H40=$H$2,G40,F40=$F$102,E40)</f>
        <v>7.4327281110554101E-3</v>
      </c>
      <c r="Q40" cm="1">
        <f t="array" ref="Q40">_xlfn.IFS(H40=$H$2,E40,F40=$F$102,G40)</f>
        <v>9.1220325856622795E-3</v>
      </c>
      <c r="R40">
        <f t="shared" si="1"/>
        <v>1.1823144427655488</v>
      </c>
      <c r="S40" s="10">
        <f t="shared" si="2"/>
        <v>1.4441221929474763E-3</v>
      </c>
      <c r="T40" s="9">
        <f t="shared" si="3"/>
        <v>159.06870601212751</v>
      </c>
      <c r="U40" cm="1">
        <f t="array" ref="U40">_xlfn.IFS(D40=$D$2,I40*N40,D40=$D$3&amp;F40=$F$3,(I40)*N40,D40=$D$3,(1/I40)*N40,D40=$D$146,N40*I40)</f>
        <v>159.06870593668819</v>
      </c>
      <c r="V40" cm="1">
        <f t="array" ref="V40">_xlfn.IFS(F40=$F$2,E40*N40,F40=$F$3,E40*N40)</f>
        <v>1.1823144427655488</v>
      </c>
      <c r="W40">
        <f t="shared" si="4"/>
        <v>105.60828816019459</v>
      </c>
      <c r="X40">
        <f t="shared" si="5"/>
        <v>159.06870593668819</v>
      </c>
    </row>
    <row r="41" spans="1:26" x14ac:dyDescent="0.25">
      <c r="A41" t="s">
        <v>58</v>
      </c>
      <c r="B41">
        <v>1577970946</v>
      </c>
      <c r="C41" s="2">
        <v>43832.552615740744</v>
      </c>
      <c r="D41" t="s">
        <v>18</v>
      </c>
      <c r="E41">
        <v>0.111291509441637</v>
      </c>
      <c r="F41" t="s">
        <v>19</v>
      </c>
      <c r="G41">
        <v>9.0496578994549298E-2</v>
      </c>
      <c r="H41" t="s">
        <v>14</v>
      </c>
      <c r="I41">
        <v>0.81314898999999996</v>
      </c>
      <c r="J41" t="s">
        <v>20</v>
      </c>
      <c r="K41" t="str" cm="1">
        <f t="array" ref="K41">_xlfn.IFS(AND(F41=$Y$25,H41=$Z$25),"1",AND(F41=$Y$25,H41=$Z$27),"2",AND(F41=$Z$25,H41=$Y$25),"3",AND(F41=$Z$25,H41=$Z$27),"4",AND(F41=$Z$27,H41=$Y$25),"5",AND(F41=$Z$27,H41=$Z$25),"6")</f>
        <v>3</v>
      </c>
      <c r="L41">
        <f>IF(OR(K41="3",K41="2"),X41,W41)</f>
        <v>156.68737287615645</v>
      </c>
      <c r="M41" t="s">
        <v>16</v>
      </c>
      <c r="N41">
        <f>VLOOKUP(C41,ETH_USD[],6)</f>
        <v>127.410179</v>
      </c>
      <c r="O41" s="10">
        <f t="shared" si="0"/>
        <v>-1.697910256050689E-2</v>
      </c>
      <c r="P41" cm="1">
        <f t="array" ref="P41">_xlfn.IFS(H41=$H$2,G41,F41=$F$102,E41)</f>
        <v>9.0496578994549298E-2</v>
      </c>
      <c r="Q41" cm="1">
        <f t="array" ref="Q41">_xlfn.IFS(H41=$H$2,E41,F41=$F$102,G41)</f>
        <v>0.111291509441637</v>
      </c>
      <c r="R41">
        <f t="shared" si="1"/>
        <v>14.17967113913916</v>
      </c>
      <c r="S41" s="10">
        <f t="shared" si="2"/>
        <v>-1.497047442788641E-2</v>
      </c>
      <c r="T41" s="9">
        <f t="shared" si="3"/>
        <v>156.68737201649597</v>
      </c>
      <c r="U41" cm="1">
        <f t="array" ref="U41">_xlfn.IFS(D41=$D$2,I41*N41,D41=$D$3&amp;F41=$F$3,(I41)*N41,D41=$D$3,(1/I41)*N41,D41=$D$146,N41*I41)</f>
        <v>156.68737287615645</v>
      </c>
      <c r="V41" cm="1">
        <f t="array" ref="V41">_xlfn.IFS(F41=$F$2,E41*N41,F41=$F$3,E41*N41)</f>
        <v>14.17967113913916</v>
      </c>
      <c r="W41">
        <f t="shared" si="4"/>
        <v>103.60345836956921</v>
      </c>
      <c r="X41">
        <f t="shared" si="5"/>
        <v>156.68737287615645</v>
      </c>
    </row>
    <row r="42" spans="1:26" x14ac:dyDescent="0.25">
      <c r="A42" t="s">
        <v>59</v>
      </c>
      <c r="B42">
        <v>1578018600</v>
      </c>
      <c r="C42" s="2">
        <v>43833.104166666664</v>
      </c>
      <c r="D42" t="s">
        <v>18</v>
      </c>
      <c r="E42">
        <v>7.9204059881323494E-2</v>
      </c>
      <c r="F42" t="s">
        <v>19</v>
      </c>
      <c r="G42">
        <v>6.4196896279150706E-2</v>
      </c>
      <c r="H42" t="s">
        <v>14</v>
      </c>
      <c r="I42">
        <v>0.81052531999999999</v>
      </c>
      <c r="J42" t="s">
        <v>20</v>
      </c>
      <c r="K42" t="str" cm="1">
        <f t="array" ref="K42">_xlfn.IFS(AND(F42=$Y$25,H42=$Z$25),"1",AND(F42=$Y$25,H42=$Z$27),"2",AND(F42=$Z$25,H42=$Y$25),"3",AND(F42=$Z$25,H42=$Z$27),"4",AND(F42=$Z$27,H42=$Y$25),"5",AND(F42=$Z$27,H42=$Z$25),"6")</f>
        <v>3</v>
      </c>
      <c r="L42">
        <f>IF(OR(K42="3",K42="2"),X42,W42)</f>
        <v>165.53672499706732</v>
      </c>
      <c r="M42" t="s">
        <v>16</v>
      </c>
      <c r="N42">
        <f>VLOOKUP(C42,ETH_USD[],6)</f>
        <v>134.171707</v>
      </c>
      <c r="O42" s="10">
        <f t="shared" si="0"/>
        <v>5.306897810731432E-2</v>
      </c>
      <c r="P42" cm="1">
        <f t="array" ref="P42">_xlfn.IFS(H42=$H$2,G42,F42=$F$102,E42)</f>
        <v>6.4196896279150706E-2</v>
      </c>
      <c r="Q42" cm="1">
        <f t="array" ref="Q42">_xlfn.IFS(H42=$H$2,E42,F42=$F$102,G42)</f>
        <v>7.9204059881323494E-2</v>
      </c>
      <c r="R42">
        <f t="shared" si="1"/>
        <v>10.62694391560739</v>
      </c>
      <c r="S42" s="10">
        <f t="shared" si="2"/>
        <v>5.6477762673983987E-2</v>
      </c>
      <c r="T42" s="9">
        <f t="shared" si="3"/>
        <v>165.53672422725387</v>
      </c>
      <c r="U42" cm="1">
        <f t="array" ref="U42">_xlfn.IFS(D42=$D$2,I42*N42,D42=$D$3&amp;F42=$F$3,(I42)*N42,D42=$D$3,(1/I42)*N42,D42=$D$146,N42*I42)</f>
        <v>165.53672499706732</v>
      </c>
      <c r="V42" cm="1">
        <f t="array" ref="V42">_xlfn.IFS(F42=$F$2,E42*N42,F42=$F$3,E42*N42)</f>
        <v>10.62694391560739</v>
      </c>
      <c r="W42">
        <f t="shared" si="4"/>
        <v>108.74956575112124</v>
      </c>
      <c r="X42">
        <f t="shared" si="5"/>
        <v>165.53672499706732</v>
      </c>
    </row>
    <row r="43" spans="1:26" x14ac:dyDescent="0.25">
      <c r="A43" t="s">
        <v>60</v>
      </c>
      <c r="B43">
        <v>1578054169</v>
      </c>
      <c r="C43" s="2">
        <v>43833.515844907408</v>
      </c>
      <c r="D43" t="s">
        <v>12</v>
      </c>
      <c r="E43">
        <v>1.91308286369632</v>
      </c>
      <c r="F43" t="s">
        <v>13</v>
      </c>
      <c r="G43">
        <v>1.5</v>
      </c>
      <c r="H43" t="s">
        <v>14</v>
      </c>
      <c r="I43">
        <v>1.27538858</v>
      </c>
      <c r="J43" t="s">
        <v>15</v>
      </c>
      <c r="K43" t="str" cm="1">
        <f t="array" ref="K43">_xlfn.IFS(AND(F43=$Y$25,H43=$Z$25),"1",AND(F43=$Y$25,H43=$Z$27),"2",AND(F43=$Z$25,H43=$Y$25),"3",AND(F43=$Z$25,H43=$Z$27),"4",AND(F43=$Z$27,H43=$Y$25),"5",AND(F43=$Z$27,H43=$Z$25),"6")</f>
        <v>5</v>
      </c>
      <c r="L43">
        <f>IF(OR(K43="3",K43="2"),X43,W43)</f>
        <v>171.12106286690604</v>
      </c>
      <c r="M43" t="s">
        <v>16</v>
      </c>
      <c r="N43">
        <f>VLOOKUP(C43,ETH_USD[],6)</f>
        <v>134.171707</v>
      </c>
      <c r="O43" s="10">
        <f t="shared" si="0"/>
        <v>0</v>
      </c>
      <c r="P43" cm="1">
        <f t="array" ref="P43">_xlfn.IFS(H43=$H$2,G43,F43=$F$102,E43)</f>
        <v>1.5</v>
      </c>
      <c r="Q43" cm="1">
        <f t="array" ref="Q43">_xlfn.IFS(H43=$H$2,E43,F43=$F$102,G43)</f>
        <v>1.91308286369632</v>
      </c>
      <c r="R43">
        <f t="shared" si="1"/>
        <v>256.68159345458355</v>
      </c>
      <c r="S43" s="10">
        <f t="shared" si="2"/>
        <v>3.3734738329939937E-2</v>
      </c>
      <c r="T43" s="9">
        <f t="shared" si="3"/>
        <v>171.12106230305571</v>
      </c>
      <c r="U43" cm="1">
        <f t="array" ref="U43">_xlfn.IFS(D43=$D$2,I43*N43,D43=$D$3&amp;F43=$F$3,(I43)*N43,D43=$D$3,(1/I43)*N43,D43=$D$146,N43*I43)</f>
        <v>171.12106286690604</v>
      </c>
      <c r="V43" cm="1">
        <f t="array" ref="V43">_xlfn.IFS(F43=$F$2,E43*N43,F43=$F$3,E43*N43)</f>
        <v>256.68159345458355</v>
      </c>
      <c r="W43">
        <f t="shared" si="4"/>
        <v>171.12106286690604</v>
      </c>
      <c r="X43">
        <f t="shared" si="5"/>
        <v>105.20064951498938</v>
      </c>
    </row>
    <row r="44" spans="1:26" x14ac:dyDescent="0.25">
      <c r="A44" t="s">
        <v>61</v>
      </c>
      <c r="B44">
        <v>1578079396</v>
      </c>
      <c r="C44" s="2">
        <v>43833.807824074072</v>
      </c>
      <c r="D44" t="s">
        <v>12</v>
      </c>
      <c r="E44">
        <v>1.2813300638438601</v>
      </c>
      <c r="F44" t="s">
        <v>13</v>
      </c>
      <c r="G44">
        <v>1</v>
      </c>
      <c r="H44" t="s">
        <v>14</v>
      </c>
      <c r="I44">
        <v>1.2813300599999999</v>
      </c>
      <c r="J44" t="s">
        <v>15</v>
      </c>
      <c r="K44" t="str" cm="1">
        <f t="array" ref="K44">_xlfn.IFS(AND(F44=$Y$25,H44=$Z$25),"1",AND(F44=$Y$25,H44=$Z$27),"2",AND(F44=$Z$25,H44=$Y$25),"3",AND(F44=$Z$25,H44=$Z$27),"4",AND(F44=$Z$27,H44=$Y$25),"5",AND(F44=$Z$27,H44=$Z$25),"6")</f>
        <v>5</v>
      </c>
      <c r="L44">
        <f>IF(OR(K44="3",K44="2"),X44,W44)</f>
        <v>171.91824138061241</v>
      </c>
      <c r="M44" t="s">
        <v>16</v>
      </c>
      <c r="N44">
        <f>VLOOKUP(C44,ETH_USD[],6)</f>
        <v>134.171707</v>
      </c>
      <c r="O44" s="10">
        <f t="shared" si="0"/>
        <v>0</v>
      </c>
      <c r="P44" cm="1">
        <f t="array" ref="P44">_xlfn.IFS(H44=$H$2,G44,F44=$F$102,E44)</f>
        <v>1</v>
      </c>
      <c r="Q44" cm="1">
        <f t="array" ref="Q44">_xlfn.IFS(H44=$H$2,E44,F44=$F$102,G44)</f>
        <v>1.2813300638438601</v>
      </c>
      <c r="R44">
        <f t="shared" si="1"/>
        <v>171.91824189634968</v>
      </c>
      <c r="S44" s="10">
        <f t="shared" si="2"/>
        <v>4.6585708536694866E-3</v>
      </c>
      <c r="T44" s="9">
        <f t="shared" si="3"/>
        <v>171.91824189634968</v>
      </c>
      <c r="U44" cm="1">
        <f t="array" ref="U44">_xlfn.IFS(D44=$D$2,I44*N44,D44=$D$3&amp;F44=$F$3,(I44)*N44,D44=$D$3,(1/I44)*N44,D44=$D$146,N44*I44)</f>
        <v>171.91824138061241</v>
      </c>
      <c r="V44" cm="1">
        <f t="array" ref="V44">_xlfn.IFS(F44=$F$2,E44*N44,F44=$F$3,E44*N44)</f>
        <v>171.91824189634968</v>
      </c>
      <c r="W44">
        <f t="shared" si="4"/>
        <v>171.91824138061241</v>
      </c>
      <c r="X44">
        <f t="shared" si="5"/>
        <v>104.71283800209916</v>
      </c>
    </row>
    <row r="45" spans="1:26" x14ac:dyDescent="0.25">
      <c r="A45" t="s">
        <v>62</v>
      </c>
      <c r="B45">
        <v>1578082877</v>
      </c>
      <c r="C45" s="2">
        <v>43833.848113425927</v>
      </c>
      <c r="D45" t="s">
        <v>12</v>
      </c>
      <c r="E45">
        <v>1.22842946528476</v>
      </c>
      <c r="F45" t="s">
        <v>13</v>
      </c>
      <c r="G45">
        <v>1</v>
      </c>
      <c r="H45" t="s">
        <v>14</v>
      </c>
      <c r="I45">
        <v>1.22842947</v>
      </c>
      <c r="J45" t="s">
        <v>15</v>
      </c>
      <c r="K45" t="str" cm="1">
        <f t="array" ref="K45">_xlfn.IFS(AND(F45=$Y$25,H45=$Z$25),"1",AND(F45=$Y$25,H45=$Z$27),"2",AND(F45=$Z$25,H45=$Y$25),"3",AND(F45=$Z$25,H45=$Z$27),"4",AND(F45=$Z$27,H45=$Y$25),"5",AND(F45=$Z$27,H45=$Z$25),"6")</f>
        <v>5</v>
      </c>
      <c r="L45">
        <f>IF(OR(K45="3",K45="2"),X45,W45)</f>
        <v>164.8204789190053</v>
      </c>
      <c r="M45" t="s">
        <v>16</v>
      </c>
      <c r="N45">
        <f>VLOOKUP(C45,ETH_USD[],6)</f>
        <v>134.171707</v>
      </c>
      <c r="O45" s="10">
        <f t="shared" si="0"/>
        <v>0</v>
      </c>
      <c r="P45" cm="1">
        <f t="array" ref="P45">_xlfn.IFS(H45=$H$2,G45,F45=$F$102,E45)</f>
        <v>1</v>
      </c>
      <c r="Q45" cm="1">
        <f t="array" ref="Q45">_xlfn.IFS(H45=$H$2,E45,F45=$F$102,G45)</f>
        <v>1.22842946528476</v>
      </c>
      <c r="R45">
        <f t="shared" si="1"/>
        <v>164.82047828635351</v>
      </c>
      <c r="S45" s="10">
        <f t="shared" si="2"/>
        <v>-4.1285692150548246E-2</v>
      </c>
      <c r="T45" s="9">
        <f t="shared" si="3"/>
        <v>164.82047828635351</v>
      </c>
      <c r="U45" cm="1">
        <f t="array" ref="U45">_xlfn.IFS(D45=$D$2,I45*N45,D45=$D$3&amp;F45=$F$3,(I45)*N45,D45=$D$3,(1/I45)*N45,D45=$D$146,N45*I45)</f>
        <v>164.8204789190053</v>
      </c>
      <c r="V45" cm="1">
        <f t="array" ref="V45">_xlfn.IFS(F45=$F$2,E45*N45,F45=$F$3,E45*N45)</f>
        <v>164.82047828635351</v>
      </c>
      <c r="W45">
        <f t="shared" si="4"/>
        <v>164.8204789190053</v>
      </c>
      <c r="X45">
        <f t="shared" si="5"/>
        <v>109.22214931883717</v>
      </c>
    </row>
    <row r="46" spans="1:26" x14ac:dyDescent="0.25">
      <c r="A46" t="s">
        <v>63</v>
      </c>
      <c r="B46">
        <v>1578178320</v>
      </c>
      <c r="C46" s="2">
        <v>43834.952777777777</v>
      </c>
      <c r="D46" t="s">
        <v>18</v>
      </c>
      <c r="E46">
        <v>5.3916667735836199E-2</v>
      </c>
      <c r="F46" t="s">
        <v>19</v>
      </c>
      <c r="G46">
        <v>4.45077299679262E-2</v>
      </c>
      <c r="H46" t="s">
        <v>14</v>
      </c>
      <c r="I46">
        <v>0.82549110999999997</v>
      </c>
      <c r="J46" t="s">
        <v>20</v>
      </c>
      <c r="K46" t="str" cm="1">
        <f t="array" ref="K46">_xlfn.IFS(AND(F46=$Y$25,H46=$Z$25),"1",AND(F46=$Y$25,H46=$Z$27),"2",AND(F46=$Z$25,H46=$Y$25),"3",AND(F46=$Z$25,H46=$Z$27),"4",AND(F46=$Z$27,H46=$Y$25),"5",AND(F46=$Z$27,H46=$Z$25),"6")</f>
        <v>3</v>
      </c>
      <c r="L46">
        <f>IF(OR(K46="3",K46="2"),X46,W46)</f>
        <v>163.62304131900342</v>
      </c>
      <c r="M46" t="s">
        <v>16</v>
      </c>
      <c r="N46">
        <f>VLOOKUP(C46,ETH_USD[],6)</f>
        <v>135.069366</v>
      </c>
      <c r="O46" s="10">
        <f t="shared" si="0"/>
        <v>6.6903747449527824E-3</v>
      </c>
      <c r="P46" cm="1">
        <f t="array" ref="P46">_xlfn.IFS(H46=$H$2,G46,F46=$F$102,E46)</f>
        <v>4.45077299679262E-2</v>
      </c>
      <c r="Q46" cm="1">
        <f t="array" ref="Q46">_xlfn.IFS(H46=$H$2,E46,F46=$F$102,G46)</f>
        <v>5.3916667735836199E-2</v>
      </c>
      <c r="R46">
        <f t="shared" si="1"/>
        <v>7.2824901279120509</v>
      </c>
      <c r="S46" s="10">
        <f t="shared" si="2"/>
        <v>-7.2650998312800549E-3</v>
      </c>
      <c r="T46" s="9">
        <f t="shared" si="3"/>
        <v>163.62304105736382</v>
      </c>
      <c r="U46" cm="1">
        <f t="array" ref="U46">_xlfn.IFS(D46=$D$2,I46*N46,D46=$D$3&amp;F46=$F$3,(I46)*N46,D46=$D$3,(1/I46)*N46,D46=$D$146,N46*I46)</f>
        <v>163.62304131900342</v>
      </c>
      <c r="V46" cm="1">
        <f t="array" ref="V46">_xlfn.IFS(F46=$F$2,E46*N46,F46=$F$3,E46*N46)</f>
        <v>7.2824901279120509</v>
      </c>
      <c r="W46">
        <f t="shared" si="4"/>
        <v>111.49856086633626</v>
      </c>
      <c r="X46">
        <f t="shared" si="5"/>
        <v>163.62304131900342</v>
      </c>
    </row>
    <row r="47" spans="1:26" x14ac:dyDescent="0.25">
      <c r="A47" t="s">
        <v>64</v>
      </c>
      <c r="B47">
        <v>1578223075</v>
      </c>
      <c r="C47" s="2">
        <v>43835.470775462964</v>
      </c>
      <c r="D47" t="s">
        <v>12</v>
      </c>
      <c r="E47">
        <v>1.1981999999999999</v>
      </c>
      <c r="F47" t="s">
        <v>13</v>
      </c>
      <c r="G47">
        <v>0.96838973503362902</v>
      </c>
      <c r="H47" t="s">
        <v>14</v>
      </c>
      <c r="I47">
        <v>1.2373117499999999</v>
      </c>
      <c r="J47" t="s">
        <v>15</v>
      </c>
      <c r="K47" t="str" cm="1">
        <f t="array" ref="K47">_xlfn.IFS(AND(F47=$Y$25,H47=$Z$25),"1",AND(F47=$Y$25,H47=$Z$27),"2",AND(F47=$Z$25,H47=$Y$25),"3",AND(F47=$Z$25,H47=$Z$27),"4",AND(F47=$Z$27,H47=$Y$25),"5",AND(F47=$Z$27,H47=$Z$25),"6")</f>
        <v>5</v>
      </c>
      <c r="L47">
        <f>IF(OR(K47="3",K47="2"),X47,W47)</f>
        <v>168.61685990885326</v>
      </c>
      <c r="M47" t="s">
        <v>16</v>
      </c>
      <c r="N47">
        <f>VLOOKUP(C47,ETH_USD[],6)</f>
        <v>136.276779</v>
      </c>
      <c r="O47" s="10">
        <f t="shared" si="0"/>
        <v>8.9392068368781899E-3</v>
      </c>
      <c r="P47" cm="1">
        <f t="array" ref="P47">_xlfn.IFS(H47=$H$2,G47,F47=$F$102,E47)</f>
        <v>0.96838973503362902</v>
      </c>
      <c r="Q47" cm="1">
        <f t="array" ref="Q47">_xlfn.IFS(H47=$H$2,E47,F47=$F$102,G47)</f>
        <v>1.1981999999999999</v>
      </c>
      <c r="R47">
        <f t="shared" si="1"/>
        <v>163.2868365978</v>
      </c>
      <c r="S47" s="10">
        <f t="shared" si="2"/>
        <v>3.0520268647681526E-2</v>
      </c>
      <c r="T47" s="9">
        <f t="shared" si="3"/>
        <v>168.61686022738519</v>
      </c>
      <c r="U47" cm="1">
        <f t="array" ref="U47">_xlfn.IFS(D47=$D$2,I47*N47,D47=$D$3&amp;F47=$F$3,(I47)*N47,D47=$D$3,(1/I47)*N47,D47=$D$146,N47*I47)</f>
        <v>168.61685990885326</v>
      </c>
      <c r="V47" cm="1">
        <f t="array" ref="V47">_xlfn.IFS(F47=$F$2,E47*N47,F47=$F$3,E47*N47)</f>
        <v>163.2868365978</v>
      </c>
      <c r="W47">
        <f t="shared" si="4"/>
        <v>168.61685990885326</v>
      </c>
      <c r="X47">
        <f t="shared" si="5"/>
        <v>110.13940423664449</v>
      </c>
    </row>
    <row r="48" spans="1:26" x14ac:dyDescent="0.25">
      <c r="A48" t="s">
        <v>65</v>
      </c>
      <c r="B48">
        <v>1578244497</v>
      </c>
      <c r="C48" s="2">
        <v>43835.718715277777</v>
      </c>
      <c r="D48" t="s">
        <v>12</v>
      </c>
      <c r="E48">
        <v>2.4088273421364801</v>
      </c>
      <c r="F48" t="s">
        <v>13</v>
      </c>
      <c r="G48">
        <v>2</v>
      </c>
      <c r="H48" t="s">
        <v>14</v>
      </c>
      <c r="I48">
        <v>1.2044136700000001</v>
      </c>
      <c r="J48" t="s">
        <v>15</v>
      </c>
      <c r="K48" t="str" cm="1">
        <f t="array" ref="K48">_xlfn.IFS(AND(F48=$Y$25,H48=$Z$25),"1",AND(F48=$Y$25,H48=$Z$27),"2",AND(F48=$Z$25,H48=$Y$25),"3",AND(F48=$Z$25,H48=$Z$27),"4",AND(F48=$Z$27,H48=$Y$25),"5",AND(F48=$Z$27,H48=$Z$25),"6")</f>
        <v>5</v>
      </c>
      <c r="L48">
        <f>IF(OR(K48="3",K48="2"),X48,W48)</f>
        <v>164.13361553116894</v>
      </c>
      <c r="M48" t="s">
        <v>16</v>
      </c>
      <c r="N48">
        <f>VLOOKUP(C48,ETH_USD[],6)</f>
        <v>136.276779</v>
      </c>
      <c r="O48" s="10">
        <f t="shared" si="0"/>
        <v>0</v>
      </c>
      <c r="P48" cm="1">
        <f t="array" ref="P48">_xlfn.IFS(H48=$H$2,G48,F48=$F$102,E48)</f>
        <v>2</v>
      </c>
      <c r="Q48" cm="1">
        <f t="array" ref="Q48">_xlfn.IFS(H48=$H$2,E48,F48=$F$102,G48)</f>
        <v>2.4088273421364801</v>
      </c>
      <c r="R48">
        <f t="shared" si="1"/>
        <v>328.2672313534905</v>
      </c>
      <c r="S48" s="10">
        <f t="shared" si="2"/>
        <v>-2.6588352698503227E-2</v>
      </c>
      <c r="T48" s="9">
        <f t="shared" si="3"/>
        <v>164.13361567674525</v>
      </c>
      <c r="U48" cm="1">
        <f t="array" ref="U48">_xlfn.IFS(D48=$D$2,I48*N48,D48=$D$3&amp;F48=$F$3,(I48)*N48,D48=$D$3,(1/I48)*N48,D48=$D$146,N48*I48)</f>
        <v>164.13361553116894</v>
      </c>
      <c r="V48" cm="1">
        <f t="array" ref="V48">_xlfn.IFS(F48=$F$2,E48*N48,F48=$F$3,E48*N48)</f>
        <v>328.2672313534905</v>
      </c>
      <c r="W48">
        <f t="shared" si="4"/>
        <v>164.13361553116894</v>
      </c>
      <c r="X48">
        <f t="shared" si="5"/>
        <v>113.14781822428169</v>
      </c>
    </row>
    <row r="49" spans="1:24" x14ac:dyDescent="0.25">
      <c r="A49" t="s">
        <v>66</v>
      </c>
      <c r="B49">
        <v>1578248432</v>
      </c>
      <c r="C49" s="2">
        <v>43835.76425925926</v>
      </c>
      <c r="D49" t="s">
        <v>18</v>
      </c>
      <c r="E49">
        <v>0.14402842490732401</v>
      </c>
      <c r="F49" t="s">
        <v>19</v>
      </c>
      <c r="G49">
        <v>0.12357696435185</v>
      </c>
      <c r="H49" t="s">
        <v>14</v>
      </c>
      <c r="I49">
        <v>0.85800399999999999</v>
      </c>
      <c r="J49" t="s">
        <v>20</v>
      </c>
      <c r="K49" t="str" cm="1">
        <f t="array" ref="K49">_xlfn.IFS(AND(F49=$Y$25,H49=$Z$25),"1",AND(F49=$Y$25,H49=$Z$27),"2",AND(F49=$Z$25,H49=$Y$25),"3",AND(F49=$Z$25,H49=$Z$27),"4",AND(F49=$Z$27,H49=$Y$25),"5",AND(F49=$Z$27,H49=$Z$25),"6")</f>
        <v>3</v>
      </c>
      <c r="L49">
        <f>IF(OR(K49="3",K49="2"),X49,W49)</f>
        <v>158.83000428902429</v>
      </c>
      <c r="M49" t="s">
        <v>16</v>
      </c>
      <c r="N49">
        <f>VLOOKUP(C49,ETH_USD[],6)</f>
        <v>136.276779</v>
      </c>
      <c r="O49" s="10">
        <f t="shared" si="0"/>
        <v>0</v>
      </c>
      <c r="P49" cm="1">
        <f t="array" ref="P49">_xlfn.IFS(H49=$H$2,G49,F49=$F$102,E49)</f>
        <v>0.12357696435185</v>
      </c>
      <c r="Q49" cm="1">
        <f t="array" ref="Q49">_xlfn.IFS(H49=$H$2,E49,F49=$F$102,G49)</f>
        <v>0.14402842490732401</v>
      </c>
      <c r="R49">
        <f t="shared" si="1"/>
        <v>19.62772983081349</v>
      </c>
      <c r="S49" s="10">
        <f t="shared" si="2"/>
        <v>-3.2312765052511357E-2</v>
      </c>
      <c r="T49" s="9">
        <f t="shared" si="3"/>
        <v>158.83000471616339</v>
      </c>
      <c r="U49" cm="1">
        <f t="array" ref="U49">_xlfn.IFS(D49=$D$2,I49*N49,D49=$D$3&amp;F49=$F$3,(I49)*N49,D49=$D$3,(1/I49)*N49,D49=$D$146,N49*I49)</f>
        <v>158.83000428902429</v>
      </c>
      <c r="V49" cm="1">
        <f t="array" ref="V49">_xlfn.IFS(F49=$F$2,E49*N49,F49=$F$3,E49*N49)</f>
        <v>19.62772983081349</v>
      </c>
      <c r="W49">
        <f t="shared" si="4"/>
        <v>116.926021489116</v>
      </c>
      <c r="X49">
        <f t="shared" si="5"/>
        <v>158.83000428902429</v>
      </c>
    </row>
    <row r="50" spans="1:24" x14ac:dyDescent="0.25">
      <c r="A50" t="s">
        <v>67</v>
      </c>
      <c r="B50">
        <v>1578263646</v>
      </c>
      <c r="C50" s="2">
        <v>43835.940347222226</v>
      </c>
      <c r="D50" t="s">
        <v>18</v>
      </c>
      <c r="E50">
        <v>0.51874480732189499</v>
      </c>
      <c r="F50" t="s">
        <v>19</v>
      </c>
      <c r="G50">
        <v>0.44</v>
      </c>
      <c r="H50" t="s">
        <v>14</v>
      </c>
      <c r="I50">
        <v>0.84820125999999996</v>
      </c>
      <c r="J50" t="s">
        <v>20</v>
      </c>
      <c r="K50" t="str" cm="1">
        <f t="array" ref="K50">_xlfn.IFS(AND(F50=$Y$25,H50=$Z$25),"1",AND(F50=$Y$25,H50=$Z$27),"2",AND(F50=$Z$25,H50=$Y$25),"3",AND(F50=$Z$25,H50=$Z$27),"4",AND(F50=$Z$27,H50=$Y$25),"5",AND(F50=$Z$27,H50=$Z$25),"6")</f>
        <v>3</v>
      </c>
      <c r="L50">
        <f>IF(OR(K50="3",K50="2"),X50,W50)</f>
        <v>160.66561726163908</v>
      </c>
      <c r="M50" t="s">
        <v>16</v>
      </c>
      <c r="N50">
        <f>VLOOKUP(C50,ETH_USD[],6)</f>
        <v>136.276779</v>
      </c>
      <c r="O50" s="10">
        <f t="shared" si="0"/>
        <v>0</v>
      </c>
      <c r="P50" cm="1">
        <f t="array" ref="P50">_xlfn.IFS(H50=$H$2,G50,F50=$F$102,E50)</f>
        <v>0.44</v>
      </c>
      <c r="Q50" cm="1">
        <f t="array" ref="Q50">_xlfn.IFS(H50=$H$2,E50,F50=$F$102,G50)</f>
        <v>0.51874480732189499</v>
      </c>
      <c r="R50">
        <f t="shared" si="1"/>
        <v>70.692871464803474</v>
      </c>
      <c r="S50" s="10">
        <f t="shared" si="2"/>
        <v>1.1557087419215187E-2</v>
      </c>
      <c r="T50" s="9">
        <f t="shared" si="3"/>
        <v>160.66561696546245</v>
      </c>
      <c r="U50" cm="1">
        <f t="array" ref="U50">_xlfn.IFS(D50=$D$2,I50*N50,D50=$D$3&amp;F50=$F$3,(I50)*N50,D50=$D$3,(1/I50)*N50,D50=$D$146,N50*I50)</f>
        <v>160.66561726163908</v>
      </c>
      <c r="V50" cm="1">
        <f t="array" ref="V50">_xlfn.IFS(F50=$F$2,E50*N50,F50=$F$3,E50*N50)</f>
        <v>70.692871464803474</v>
      </c>
      <c r="W50">
        <f t="shared" si="4"/>
        <v>115.59013565654153</v>
      </c>
      <c r="X50">
        <f t="shared" si="5"/>
        <v>160.66561726163908</v>
      </c>
    </row>
    <row r="51" spans="1:24" x14ac:dyDescent="0.25">
      <c r="A51" t="s">
        <v>68</v>
      </c>
      <c r="B51">
        <v>1578302838</v>
      </c>
      <c r="C51" s="2">
        <v>43836.393958333334</v>
      </c>
      <c r="D51" t="s">
        <v>18</v>
      </c>
      <c r="E51">
        <v>1.4318340887747E-2</v>
      </c>
      <c r="F51" t="s">
        <v>19</v>
      </c>
      <c r="G51">
        <v>1.20330119742255E-2</v>
      </c>
      <c r="H51" t="s">
        <v>14</v>
      </c>
      <c r="I51">
        <v>0.84039149999999996</v>
      </c>
      <c r="J51" t="s">
        <v>20</v>
      </c>
      <c r="K51" t="str" cm="1">
        <f t="array" ref="K51">_xlfn.IFS(AND(F51=$Y$25,H51=$Z$25),"1",AND(F51=$Y$25,H51=$Z$27),"2",AND(F51=$Z$25,H51=$Y$25),"3",AND(F51=$Z$25,H51=$Z$27),"4",AND(F51=$Z$27,H51=$Y$25),"5",AND(F51=$Z$27,H51=$Z$25),"6")</f>
        <v>3</v>
      </c>
      <c r="L51">
        <f>IF(OR(K51="3",K51="2"),X51,W51)</f>
        <v>171.71062891521393</v>
      </c>
      <c r="M51" t="s">
        <v>16</v>
      </c>
      <c r="N51">
        <f>VLOOKUP(C51,ETH_USD[],6)</f>
        <v>144.30415300000001</v>
      </c>
      <c r="O51" s="10">
        <f t="shared" si="0"/>
        <v>5.8904929063520121E-2</v>
      </c>
      <c r="P51" cm="1">
        <f t="array" ref="P51">_xlfn.IFS(H51=$H$2,G51,F51=$F$102,E51)</f>
        <v>1.20330119742255E-2</v>
      </c>
      <c r="Q51" cm="1">
        <f t="array" ref="Q51">_xlfn.IFS(H51=$H$2,E51,F51=$F$102,G51)</f>
        <v>1.4318340887747E-2</v>
      </c>
      <c r="R51">
        <f t="shared" si="1"/>
        <v>2.0661960541715989</v>
      </c>
      <c r="S51" s="10">
        <f t="shared" si="2"/>
        <v>6.8745336967789686E-2</v>
      </c>
      <c r="T51" s="9">
        <f t="shared" si="3"/>
        <v>171.71062894289099</v>
      </c>
      <c r="U51" cm="1">
        <f t="array" ref="U51">_xlfn.IFS(D51=$D$2,I51*N51,D51=$D$3&amp;F51=$F$3,(I51)*N51,D51=$D$3,(1/I51)*N51,D51=$D$146,N51*I51)</f>
        <v>171.71062891521393</v>
      </c>
      <c r="V51" cm="1">
        <f t="array" ref="V51">_xlfn.IFS(F51=$F$2,E51*N51,F51=$F$3,E51*N51)</f>
        <v>2.0661960541715989</v>
      </c>
      <c r="W51">
        <f t="shared" si="4"/>
        <v>121.2719835958995</v>
      </c>
      <c r="X51">
        <f t="shared" si="5"/>
        <v>171.71062891521393</v>
      </c>
    </row>
    <row r="52" spans="1:24" x14ac:dyDescent="0.25">
      <c r="A52" t="s">
        <v>69</v>
      </c>
      <c r="B52">
        <v>1578316936</v>
      </c>
      <c r="C52" s="2">
        <v>43836.557129629633</v>
      </c>
      <c r="D52" t="s">
        <v>12</v>
      </c>
      <c r="E52">
        <v>1.1593912588979001</v>
      </c>
      <c r="F52" t="s">
        <v>13</v>
      </c>
      <c r="G52">
        <v>1</v>
      </c>
      <c r="H52" t="s">
        <v>14</v>
      </c>
      <c r="I52">
        <v>1.15939126</v>
      </c>
      <c r="J52" t="s">
        <v>15</v>
      </c>
      <c r="K52" t="str" cm="1">
        <f t="array" ref="K52">_xlfn.IFS(AND(F52=$Y$25,H52=$Z$25),"1",AND(F52=$Y$25,H52=$Z$27),"2",AND(F52=$Z$25,H52=$Y$25),"3",AND(F52=$Z$25,H52=$Z$27),"4",AND(F52=$Z$27,H52=$Y$25),"5",AND(F52=$Z$27,H52=$Z$25),"6")</f>
        <v>5</v>
      </c>
      <c r="L52">
        <f>IF(OR(K52="3",K52="2"),X52,W52)</f>
        <v>167.3049737699028</v>
      </c>
      <c r="M52" t="s">
        <v>16</v>
      </c>
      <c r="N52">
        <f>VLOOKUP(C52,ETH_USD[],6)</f>
        <v>144.30415300000001</v>
      </c>
      <c r="O52" s="10">
        <f t="shared" si="0"/>
        <v>0</v>
      </c>
      <c r="P52" cm="1">
        <f t="array" ref="P52">_xlfn.IFS(H52=$H$2,G52,F52=$F$102,E52)</f>
        <v>1</v>
      </c>
      <c r="Q52" cm="1">
        <f t="array" ref="Q52">_xlfn.IFS(H52=$H$2,E52,F52=$F$102,G52)</f>
        <v>1.1593912588979001</v>
      </c>
      <c r="R52">
        <f t="shared" si="1"/>
        <v>167.3049736108652</v>
      </c>
      <c r="S52" s="10">
        <f t="shared" si="2"/>
        <v>-2.5657441004954089E-2</v>
      </c>
      <c r="T52" s="9">
        <f t="shared" si="3"/>
        <v>167.3049736108652</v>
      </c>
      <c r="U52" cm="1">
        <f t="array" ref="U52">_xlfn.IFS(D52=$D$2,I52*N52,D52=$D$3&amp;F52=$F$3,(I52)*N52,D52=$D$3,(1/I52)*N52,D52=$D$146,N52*I52)</f>
        <v>167.3049737699028</v>
      </c>
      <c r="V52" cm="1">
        <f t="array" ref="V52">_xlfn.IFS(F52=$F$2,E52*N52,F52=$F$3,E52*N52)</f>
        <v>167.3049736108652</v>
      </c>
      <c r="W52">
        <f t="shared" si="4"/>
        <v>167.3049737699028</v>
      </c>
      <c r="X52">
        <f t="shared" si="5"/>
        <v>124.46544835951239</v>
      </c>
    </row>
    <row r="53" spans="1:24" x14ac:dyDescent="0.25">
      <c r="A53" t="s">
        <v>70</v>
      </c>
      <c r="B53">
        <v>1578398731</v>
      </c>
      <c r="C53" s="2">
        <v>43837.503831018519</v>
      </c>
      <c r="D53" t="s">
        <v>12</v>
      </c>
      <c r="E53">
        <v>0.57727298797901005</v>
      </c>
      <c r="F53" t="s">
        <v>13</v>
      </c>
      <c r="G53">
        <v>0.5</v>
      </c>
      <c r="H53" t="s">
        <v>14</v>
      </c>
      <c r="I53">
        <v>1.15454598</v>
      </c>
      <c r="J53" t="s">
        <v>15</v>
      </c>
      <c r="K53" t="str" cm="1">
        <f t="array" ref="K53">_xlfn.IFS(AND(F53=$Y$25,H53=$Z$25),"1",AND(F53=$Y$25,H53=$Z$27),"2",AND(F53=$Z$25,H53=$Y$25),"3",AND(F53=$Z$25,H53=$Z$27),"4",AND(F53=$Z$27,H53=$Y$25),"5",AND(F53=$Z$27,H53=$Z$25),"6")</f>
        <v>5</v>
      </c>
      <c r="L53">
        <f>IF(OR(K53="3",K53="2"),X53,W53)</f>
        <v>165.72813776220619</v>
      </c>
      <c r="M53" t="s">
        <v>16</v>
      </c>
      <c r="N53">
        <f>VLOOKUP(C53,ETH_USD[],6)</f>
        <v>143.54399100000001</v>
      </c>
      <c r="O53" s="10">
        <f t="shared" si="0"/>
        <v>-5.2677763196462418E-3</v>
      </c>
      <c r="P53" cm="1">
        <f t="array" ref="P53">_xlfn.IFS(H53=$H$2,G53,F53=$F$102,E53)</f>
        <v>0.5</v>
      </c>
      <c r="Q53" cm="1">
        <f t="array" ref="Q53">_xlfn.IFS(H53=$H$2,E53,F53=$F$102,G53)</f>
        <v>0.57727298797901005</v>
      </c>
      <c r="R53">
        <f t="shared" si="1"/>
        <v>82.864068591002138</v>
      </c>
      <c r="S53" s="10">
        <f t="shared" si="2"/>
        <v>-9.4249226118554869E-3</v>
      </c>
      <c r="T53" s="9">
        <f t="shared" si="3"/>
        <v>165.72813718200428</v>
      </c>
      <c r="U53" cm="1">
        <f t="array" ref="U53">_xlfn.IFS(D53=$D$2,I53*N53,D53=$D$3&amp;F53=$F$3,(I53)*N53,D53=$D$3,(1/I53)*N53,D53=$D$146,N53*I53)</f>
        <v>165.72813776220619</v>
      </c>
      <c r="V53" cm="1">
        <f t="array" ref="V53">_xlfn.IFS(F53=$F$2,E53*N53,F53=$F$3,E53*N53)</f>
        <v>82.864068591002138</v>
      </c>
      <c r="W53">
        <f t="shared" si="4"/>
        <v>165.72813776220619</v>
      </c>
      <c r="X53">
        <f t="shared" si="5"/>
        <v>124.32938443906755</v>
      </c>
    </row>
    <row r="54" spans="1:24" x14ac:dyDescent="0.25">
      <c r="A54" t="s">
        <v>71</v>
      </c>
      <c r="B54">
        <v>1578432086</v>
      </c>
      <c r="C54" s="2">
        <v>43837.889884259261</v>
      </c>
      <c r="D54" t="s">
        <v>12</v>
      </c>
      <c r="E54">
        <v>1.13631991992229</v>
      </c>
      <c r="F54" t="s">
        <v>13</v>
      </c>
      <c r="G54">
        <v>1</v>
      </c>
      <c r="H54" t="s">
        <v>14</v>
      </c>
      <c r="I54">
        <v>1.13631992</v>
      </c>
      <c r="J54" t="s">
        <v>15</v>
      </c>
      <c r="K54" t="str" cm="1">
        <f t="array" ref="K54">_xlfn.IFS(AND(F54=$Y$25,H54=$Z$25),"1",AND(F54=$Y$25,H54=$Z$27),"2",AND(F54=$Z$25,H54=$Y$25),"3",AND(F54=$Z$25,H54=$Z$27),"4",AND(F54=$Z$27,H54=$Y$25),"5",AND(F54=$Z$27,H54=$Z$25),"6")</f>
        <v>5</v>
      </c>
      <c r="L54">
        <f>IF(OR(K54="3",K54="2"),X54,W54)</f>
        <v>163.11189636960074</v>
      </c>
      <c r="M54" t="s">
        <v>16</v>
      </c>
      <c r="N54">
        <f>VLOOKUP(C54,ETH_USD[],6)</f>
        <v>143.54399100000001</v>
      </c>
      <c r="O54" s="10">
        <f t="shared" si="0"/>
        <v>0</v>
      </c>
      <c r="P54" cm="1">
        <f t="array" ref="P54">_xlfn.IFS(H54=$H$2,G54,F54=$F$102,E54)</f>
        <v>1</v>
      </c>
      <c r="Q54" cm="1">
        <f t="array" ref="Q54">_xlfn.IFS(H54=$H$2,E54,F54=$F$102,G54)</f>
        <v>1.13631991992229</v>
      </c>
      <c r="R54">
        <f t="shared" si="1"/>
        <v>163.11189635844593</v>
      </c>
      <c r="S54" s="10">
        <f t="shared" si="2"/>
        <v>-1.5786340618100119E-2</v>
      </c>
      <c r="T54" s="9">
        <f t="shared" si="3"/>
        <v>163.11189635844593</v>
      </c>
      <c r="U54" cm="1">
        <f t="array" ref="U54">_xlfn.IFS(D54=$D$2,I54*N54,D54=$D$3&amp;F54=$F$3,(I54)*N54,D54=$D$3,(1/I54)*N54,D54=$D$146,N54*I54)</f>
        <v>163.11189636960074</v>
      </c>
      <c r="V54" cm="1">
        <f t="array" ref="V54">_xlfn.IFS(F54=$F$2,E54*N54,F54=$F$3,E54*N54)</f>
        <v>163.11189635844593</v>
      </c>
      <c r="W54">
        <f t="shared" si="4"/>
        <v>163.11189636960074</v>
      </c>
      <c r="X54">
        <f t="shared" si="5"/>
        <v>126.3235717983365</v>
      </c>
    </row>
    <row r="55" spans="1:24" x14ac:dyDescent="0.25">
      <c r="A55" t="s">
        <v>72</v>
      </c>
      <c r="B55">
        <v>1578501804</v>
      </c>
      <c r="C55" s="2">
        <v>43838.696805555555</v>
      </c>
      <c r="D55" t="s">
        <v>18</v>
      </c>
      <c r="E55">
        <v>0.28404580945365299</v>
      </c>
      <c r="F55" t="s">
        <v>19</v>
      </c>
      <c r="G55">
        <v>0.25224222886434</v>
      </c>
      <c r="H55" t="s">
        <v>14</v>
      </c>
      <c r="I55">
        <v>0.88803361999999997</v>
      </c>
      <c r="J55" t="s">
        <v>20</v>
      </c>
      <c r="K55" t="str" cm="1">
        <f t="array" ref="K55">_xlfn.IFS(AND(F55=$Y$25,H55=$Z$25),"1",AND(F55=$Y$25,H55=$Z$27),"2",AND(F55=$Z$25,H55=$Y$25),"3",AND(F55=$Z$25,H55=$Z$27),"4",AND(F55=$Z$27,H55=$Y$25),"5",AND(F55=$Z$27,H55=$Z$25),"6")</f>
        <v>3</v>
      </c>
      <c r="L55">
        <f>IF(OR(K55="3",K55="2"),X55,W55)</f>
        <v>159.06845171019538</v>
      </c>
      <c r="M55" t="s">
        <v>16</v>
      </c>
      <c r="N55">
        <f>VLOOKUP(C55,ETH_USD[],6)</f>
        <v>141.25813299999999</v>
      </c>
      <c r="O55" s="10">
        <f t="shared" si="0"/>
        <v>-1.592444228473499E-2</v>
      </c>
      <c r="P55" cm="1">
        <f t="array" ref="P55">_xlfn.IFS(H55=$H$2,G55,F55=$F$102,E55)</f>
        <v>0.25224222886434</v>
      </c>
      <c r="Q55" cm="1">
        <f t="array" ref="Q55">_xlfn.IFS(H55=$H$2,E55,F55=$F$102,G55)</f>
        <v>0.28404580945365299</v>
      </c>
      <c r="R55">
        <f t="shared" si="1"/>
        <v>40.123780729896765</v>
      </c>
      <c r="S55" s="10">
        <f t="shared" si="2"/>
        <v>-2.4789393182906877E-2</v>
      </c>
      <c r="T55" s="9">
        <f t="shared" si="3"/>
        <v>159.06845142680686</v>
      </c>
      <c r="U55" cm="1">
        <f t="array" ref="U55">_xlfn.IFS(D55=$D$2,I55*N55,D55=$D$3&amp;F55=$F$3,(I55)*N55,D55=$D$3,(1/I55)*N55,D55=$D$146,N55*I55)</f>
        <v>159.06845171019538</v>
      </c>
      <c r="V55" cm="1">
        <f t="array" ref="V55">_xlfn.IFS(F55=$F$2,E55*N55,F55=$F$3,E55*N55)</f>
        <v>40.123780729896765</v>
      </c>
      <c r="W55">
        <f t="shared" si="4"/>
        <v>125.44197120243145</v>
      </c>
      <c r="X55">
        <f t="shared" si="5"/>
        <v>159.06845171019538</v>
      </c>
    </row>
    <row r="56" spans="1:24" x14ac:dyDescent="0.25">
      <c r="A56" t="s">
        <v>73</v>
      </c>
      <c r="B56">
        <v>1578515794</v>
      </c>
      <c r="C56" s="2">
        <v>43838.858726851853</v>
      </c>
      <c r="D56" t="s">
        <v>18</v>
      </c>
      <c r="E56">
        <v>1.1548599847518899</v>
      </c>
      <c r="F56" t="s">
        <v>19</v>
      </c>
      <c r="G56">
        <v>1</v>
      </c>
      <c r="H56" t="s">
        <v>14</v>
      </c>
      <c r="I56">
        <v>0.86590584000000004</v>
      </c>
      <c r="J56" t="s">
        <v>20</v>
      </c>
      <c r="K56" t="str" cm="1">
        <f t="array" ref="K56">_xlfn.IFS(AND(F56=$Y$25,H56=$Z$25),"1",AND(F56=$Y$25,H56=$Z$27),"2",AND(F56=$Z$25,H56=$Y$25),"3",AND(F56=$Z$25,H56=$Z$27),"4",AND(F56=$Z$27,H56=$Y$25),"5",AND(F56=$Z$27,H56=$Z$25),"6")</f>
        <v>3</v>
      </c>
      <c r="L56">
        <f>IF(OR(K56="3",K56="2"),X56,W56)</f>
        <v>163.13336447759724</v>
      </c>
      <c r="M56" t="s">
        <v>16</v>
      </c>
      <c r="N56">
        <f>VLOOKUP(C56,ETH_USD[],6)</f>
        <v>141.25813299999999</v>
      </c>
      <c r="O56" s="10">
        <f t="shared" si="0"/>
        <v>0</v>
      </c>
      <c r="P56" cm="1">
        <f t="array" ref="P56">_xlfn.IFS(H56=$H$2,G56,F56=$F$102,E56)</f>
        <v>1</v>
      </c>
      <c r="Q56" cm="1">
        <f t="array" ref="Q56">_xlfn.IFS(H56=$H$2,E56,F56=$F$102,G56)</f>
        <v>1.1548599847518899</v>
      </c>
      <c r="R56">
        <f t="shared" si="1"/>
        <v>163.13336532246041</v>
      </c>
      <c r="S56" s="10">
        <f t="shared" si="2"/>
        <v>2.5554494679442832E-2</v>
      </c>
      <c r="T56" s="9">
        <f t="shared" si="3"/>
        <v>163.13336532246041</v>
      </c>
      <c r="U56" cm="1">
        <f t="array" ref="U56">_xlfn.IFS(D56=$D$2,I56*N56,D56=$D$3&amp;F56=$F$3,(I56)*N56,D56=$D$3,(1/I56)*N56,D56=$D$146,N56*I56)</f>
        <v>163.13336447759724</v>
      </c>
      <c r="V56" cm="1">
        <f t="array" ref="V56">_xlfn.IFS(F56=$F$2,E56*N56,F56=$F$3,E56*N56)</f>
        <v>163.13336532246041</v>
      </c>
      <c r="W56">
        <f t="shared" si="4"/>
        <v>122.31624231219672</v>
      </c>
      <c r="X56">
        <f t="shared" si="5"/>
        <v>163.13336447759724</v>
      </c>
    </row>
    <row r="57" spans="1:24" x14ac:dyDescent="0.25">
      <c r="A57" t="s">
        <v>74</v>
      </c>
      <c r="B57">
        <v>1578560674</v>
      </c>
      <c r="C57" s="2">
        <v>43839.378171296295</v>
      </c>
      <c r="D57" t="s">
        <v>12</v>
      </c>
      <c r="E57">
        <v>0.55770799999999998</v>
      </c>
      <c r="F57" t="s">
        <v>13</v>
      </c>
      <c r="G57">
        <v>0.46871809858673602</v>
      </c>
      <c r="H57" t="s">
        <v>14</v>
      </c>
      <c r="I57">
        <v>1.1898580400000001</v>
      </c>
      <c r="J57" t="s">
        <v>15</v>
      </c>
      <c r="K57" t="str" cm="1">
        <f t="array" ref="K57">_xlfn.IFS(AND(F57=$Y$25,H57=$Z$25),"1",AND(F57=$Y$25,H57=$Z$27),"2",AND(F57=$Z$25,H57=$Y$25),"3",AND(F57=$Z$25,H57=$Z$27),"4",AND(F57=$Z$27,H57=$Y$25),"5",AND(F57=$Z$27,H57=$Z$25),"6")</f>
        <v>5</v>
      </c>
      <c r="L57">
        <f>IF(OR(K57="3",K57="2"),X57,W57)</f>
        <v>165.36552089248408</v>
      </c>
      <c r="M57" t="s">
        <v>16</v>
      </c>
      <c r="N57">
        <f>VLOOKUP(C57,ETH_USD[],6)</f>
        <v>138.97920199999999</v>
      </c>
      <c r="O57" s="10">
        <f t="shared" si="0"/>
        <v>-1.6133095855089635E-2</v>
      </c>
      <c r="P57" cm="1">
        <f t="array" ref="P57">_xlfn.IFS(H57=$H$2,G57,F57=$F$102,E57)</f>
        <v>0.46871809858673602</v>
      </c>
      <c r="Q57" cm="1">
        <f t="array" ref="Q57">_xlfn.IFS(H57=$H$2,E57,F57=$F$102,G57)</f>
        <v>0.55770799999999998</v>
      </c>
      <c r="R57">
        <f t="shared" si="1"/>
        <v>77.509812789015996</v>
      </c>
      <c r="S57" s="10">
        <f t="shared" si="2"/>
        <v>1.3683014077996722E-2</v>
      </c>
      <c r="T57" s="9">
        <f t="shared" si="3"/>
        <v>165.36552145675861</v>
      </c>
      <c r="U57" cm="1">
        <f t="array" ref="U57">_xlfn.IFS(D57=$D$2,I57*N57,D57=$D$3&amp;F57=$F$3,(I57)*N57,D57=$D$3,(1/I57)*N57,D57=$D$146,N57*I57)</f>
        <v>165.36552089248408</v>
      </c>
      <c r="V57" cm="1">
        <f t="array" ref="V57">_xlfn.IFS(F57=$F$2,E57*N57,F57=$F$3,E57*N57)</f>
        <v>77.509812789015996</v>
      </c>
      <c r="W57">
        <f t="shared" si="4"/>
        <v>165.36552089248408</v>
      </c>
      <c r="X57">
        <f t="shared" si="5"/>
        <v>116.80317931036545</v>
      </c>
    </row>
    <row r="58" spans="1:24" x14ac:dyDescent="0.25">
      <c r="A58" t="s">
        <v>75</v>
      </c>
      <c r="B58">
        <v>1578646954</v>
      </c>
      <c r="C58" s="2">
        <v>43840.376782407409</v>
      </c>
      <c r="D58" t="s">
        <v>18</v>
      </c>
      <c r="E58">
        <v>0.124875386435445</v>
      </c>
      <c r="F58" t="s">
        <v>19</v>
      </c>
      <c r="G58">
        <v>0.103721578503828</v>
      </c>
      <c r="H58" t="s">
        <v>14</v>
      </c>
      <c r="I58">
        <v>0.83060065999999999</v>
      </c>
      <c r="J58" t="s">
        <v>20</v>
      </c>
      <c r="K58" t="str" cm="1">
        <f t="array" ref="K58">_xlfn.IFS(AND(F58=$Y$25,H58=$Z$25),"1",AND(F58=$Y$25,H58=$Z$27),"2",AND(F58=$Z$25,H58=$Y$25),"3",AND(F58=$Z$25,H58=$Z$27),"4",AND(F58=$Z$27,H58=$Y$25),"5",AND(F58=$Z$27,H58=$Z$25),"6")</f>
        <v>3</v>
      </c>
      <c r="L58">
        <f>IF(OR(K58="3",K58="2"),X58,W58)</f>
        <v>173.32489959735884</v>
      </c>
      <c r="M58" t="s">
        <v>16</v>
      </c>
      <c r="N58">
        <f>VLOOKUP(C58,ETH_USD[],6)</f>
        <v>143.963776</v>
      </c>
      <c r="O58" s="10">
        <f t="shared" si="0"/>
        <v>3.5865611028620022E-2</v>
      </c>
      <c r="P58" cm="1">
        <f t="array" ref="P58">_xlfn.IFS(H58=$H$2,G58,F58=$F$102,E58)</f>
        <v>0.103721578503828</v>
      </c>
      <c r="Q58" cm="1">
        <f t="array" ref="Q58">_xlfn.IFS(H58=$H$2,E58,F58=$F$102,G58)</f>
        <v>0.124875386435445</v>
      </c>
      <c r="R58">
        <f t="shared" si="1"/>
        <v>17.977532160705842</v>
      </c>
      <c r="S58" s="10">
        <f t="shared" si="2"/>
        <v>4.8132028260793526E-2</v>
      </c>
      <c r="T58" s="9">
        <f t="shared" si="3"/>
        <v>173.32489940887618</v>
      </c>
      <c r="U58" cm="1">
        <f t="array" ref="U58">_xlfn.IFS(D58=$D$2,I58*N58,D58=$D$3&amp;F58=$F$3,(I58)*N58,D58=$D$3,(1/I58)*N58,D58=$D$146,N58*I58)</f>
        <v>173.32489959735884</v>
      </c>
      <c r="V58" cm="1">
        <f t="array" ref="V58">_xlfn.IFS(F58=$F$2,E58*N58,F58=$F$3,E58*N58)</f>
        <v>17.977532160705842</v>
      </c>
      <c r="W58">
        <f t="shared" si="4"/>
        <v>119.57640736169216</v>
      </c>
      <c r="X58">
        <f t="shared" si="5"/>
        <v>173.32489959735884</v>
      </c>
    </row>
    <row r="59" spans="1:24" x14ac:dyDescent="0.25">
      <c r="A59" t="s">
        <v>76</v>
      </c>
      <c r="B59">
        <v>1578676365</v>
      </c>
      <c r="C59" s="2">
        <v>43840.717187499999</v>
      </c>
      <c r="D59" t="s">
        <v>12</v>
      </c>
      <c r="E59">
        <v>2.3038129496823601</v>
      </c>
      <c r="F59" t="s">
        <v>13</v>
      </c>
      <c r="G59">
        <v>2</v>
      </c>
      <c r="H59" t="s">
        <v>14</v>
      </c>
      <c r="I59">
        <v>1.1519064699999999</v>
      </c>
      <c r="J59" t="s">
        <v>15</v>
      </c>
      <c r="K59" t="str" cm="1">
        <f t="array" ref="K59">_xlfn.IFS(AND(F59=$Y$25,H59=$Z$25),"1",AND(F59=$Y$25,H59=$Z$27),"2",AND(F59=$Z$25,H59=$Y$25),"3",AND(F59=$Z$25,H59=$Z$27),"4",AND(F59=$Z$27,H59=$Y$25),"5",AND(F59=$Z$27,H59=$Z$25),"6")</f>
        <v>5</v>
      </c>
      <c r="L59">
        <f>IF(OR(K59="3",K59="2"),X59,W59)</f>
        <v>165.83280502003069</v>
      </c>
      <c r="M59" t="s">
        <v>16</v>
      </c>
      <c r="N59">
        <f>VLOOKUP(C59,ETH_USD[],6)</f>
        <v>143.963776</v>
      </c>
      <c r="O59" s="10">
        <f t="shared" si="0"/>
        <v>0</v>
      </c>
      <c r="P59" cm="1">
        <f t="array" ref="P59">_xlfn.IFS(H59=$H$2,G59,F59=$F$102,E59)</f>
        <v>2</v>
      </c>
      <c r="Q59" cm="1">
        <f t="array" ref="Q59">_xlfn.IFS(H59=$H$2,E59,F59=$F$102,G59)</f>
        <v>2.3038129496823601</v>
      </c>
      <c r="R59">
        <f t="shared" si="1"/>
        <v>331.66561143397053</v>
      </c>
      <c r="S59" s="10">
        <f t="shared" si="2"/>
        <v>-4.3225720698195517E-2</v>
      </c>
      <c r="T59" s="9">
        <f t="shared" si="3"/>
        <v>165.83280571698526</v>
      </c>
      <c r="U59" cm="1">
        <f t="array" ref="U59">_xlfn.IFS(D59=$D$2,I59*N59,D59=$D$3&amp;F59=$F$3,(I59)*N59,D59=$D$3,(1/I59)*N59,D59=$D$146,N59*I59)</f>
        <v>165.83280502003069</v>
      </c>
      <c r="V59" cm="1">
        <f t="array" ref="V59">_xlfn.IFS(F59=$F$2,E59*N59,F59=$F$3,E59*N59)</f>
        <v>331.66561143397053</v>
      </c>
      <c r="W59">
        <f t="shared" si="4"/>
        <v>165.83280502003069</v>
      </c>
      <c r="X59">
        <f t="shared" si="5"/>
        <v>124.97870248094014</v>
      </c>
    </row>
    <row r="60" spans="1:24" x14ac:dyDescent="0.25">
      <c r="A60" t="s">
        <v>77</v>
      </c>
      <c r="B60">
        <v>1578677566</v>
      </c>
      <c r="C60" s="2">
        <v>43840.731087962966</v>
      </c>
      <c r="D60" t="s">
        <v>12</v>
      </c>
      <c r="E60">
        <v>1.2999999999999999E-2</v>
      </c>
      <c r="F60" t="s">
        <v>13</v>
      </c>
      <c r="G60">
        <v>1.16783028813365E-2</v>
      </c>
      <c r="H60" t="s">
        <v>14</v>
      </c>
      <c r="I60">
        <v>1.11317544</v>
      </c>
      <c r="J60" t="s">
        <v>15</v>
      </c>
      <c r="K60" t="str" cm="1">
        <f t="array" ref="K60">_xlfn.IFS(AND(F60=$Y$25,H60=$Z$25),"1",AND(F60=$Y$25,H60=$Z$27),"2",AND(F60=$Z$25,H60=$Y$25),"3",AND(F60=$Z$25,H60=$Z$27),"4",AND(F60=$Z$27,H60=$Y$25),"5",AND(F60=$Z$27,H60=$Z$25),"6")</f>
        <v>5</v>
      </c>
      <c r="L60">
        <f>IF(OR(K60="3",K60="2"),X60,W60)</f>
        <v>160.25693969286144</v>
      </c>
      <c r="M60" t="s">
        <v>16</v>
      </c>
      <c r="N60">
        <f>VLOOKUP(C60,ETH_USD[],6)</f>
        <v>143.963776</v>
      </c>
      <c r="O60" s="10">
        <f t="shared" si="0"/>
        <v>0</v>
      </c>
      <c r="P60" cm="1">
        <f t="array" ref="P60">_xlfn.IFS(H60=$H$2,G60,F60=$F$102,E60)</f>
        <v>1.16783028813365E-2</v>
      </c>
      <c r="Q60" cm="1">
        <f t="array" ref="Q60">_xlfn.IFS(H60=$H$2,E60,F60=$F$102,G60)</f>
        <v>1.2999999999999999E-2</v>
      </c>
      <c r="R60">
        <f t="shared" si="1"/>
        <v>1.871529088</v>
      </c>
      <c r="S60" s="10">
        <f t="shared" si="2"/>
        <v>-3.362341584787748E-2</v>
      </c>
      <c r="T60" s="9">
        <f t="shared" si="3"/>
        <v>160.25694032914279</v>
      </c>
      <c r="U60" cm="1">
        <f t="array" ref="U60">_xlfn.IFS(D60=$D$2,I60*N60,D60=$D$3&amp;F60=$F$3,(I60)*N60,D60=$D$3,(1/I60)*N60,D60=$D$146,N60*I60)</f>
        <v>160.25693969286144</v>
      </c>
      <c r="V60" cm="1">
        <f t="array" ref="V60">_xlfn.IFS(F60=$F$2,E60*N60,F60=$F$3,E60*N60)</f>
        <v>1.871529088</v>
      </c>
      <c r="W60">
        <f t="shared" si="4"/>
        <v>160.25693969286144</v>
      </c>
      <c r="X60">
        <f t="shared" si="5"/>
        <v>129.32712205723834</v>
      </c>
    </row>
    <row r="61" spans="1:24" x14ac:dyDescent="0.25">
      <c r="A61" t="s">
        <v>78</v>
      </c>
      <c r="B61">
        <v>1578681002</v>
      </c>
      <c r="C61" s="2">
        <v>43840.770856481482</v>
      </c>
      <c r="D61" t="s">
        <v>12</v>
      </c>
      <c r="E61">
        <v>0.04</v>
      </c>
      <c r="F61" t="s">
        <v>13</v>
      </c>
      <c r="G61">
        <v>3.5899334017152999E-2</v>
      </c>
      <c r="H61" t="s">
        <v>14</v>
      </c>
      <c r="I61">
        <v>1.1142268</v>
      </c>
      <c r="J61" t="s">
        <v>15</v>
      </c>
      <c r="K61" t="str" cm="1">
        <f t="array" ref="K61">_xlfn.IFS(AND(F61=$Y$25,H61=$Z$25),"1",AND(F61=$Y$25,H61=$Z$27),"2",AND(F61=$Z$25,H61=$Y$25),"3",AND(F61=$Z$25,H61=$Z$27),"4",AND(F61=$Z$27,H61=$Y$25),"5",AND(F61=$Z$27,H61=$Z$25),"6")</f>
        <v>5</v>
      </c>
      <c r="L61">
        <f>IF(OR(K61="3",K61="2"),X61,W61)</f>
        <v>160.40829744839678</v>
      </c>
      <c r="M61" t="s">
        <v>16</v>
      </c>
      <c r="N61">
        <f>VLOOKUP(C61,ETH_USD[],6)</f>
        <v>143.963776</v>
      </c>
      <c r="O61" s="10">
        <f t="shared" si="0"/>
        <v>0</v>
      </c>
      <c r="P61" cm="1">
        <f t="array" ref="P61">_xlfn.IFS(H61=$H$2,G61,F61=$F$102,E61)</f>
        <v>3.5899334017152999E-2</v>
      </c>
      <c r="Q61" cm="1">
        <f t="array" ref="Q61">_xlfn.IFS(H61=$H$2,E61,F61=$F$102,G61)</f>
        <v>0.04</v>
      </c>
      <c r="R61">
        <f t="shared" si="1"/>
        <v>5.7585510399999995</v>
      </c>
      <c r="S61" s="10">
        <f t="shared" si="2"/>
        <v>9.4446369707973778E-4</v>
      </c>
      <c r="T61" s="9">
        <f t="shared" si="3"/>
        <v>160.40829719148874</v>
      </c>
      <c r="U61" cm="1">
        <f t="array" ref="U61">_xlfn.IFS(D61=$D$2,I61*N61,D61=$D$3&amp;F61=$F$3,(I61)*N61,D61=$D$3,(1/I61)*N61,D61=$D$146,N61*I61)</f>
        <v>160.40829744839678</v>
      </c>
      <c r="V61" cm="1">
        <f t="array" ref="V61">_xlfn.IFS(F61=$F$2,E61*N61,F61=$F$3,E61*N61)</f>
        <v>5.7585510399999995</v>
      </c>
      <c r="W61">
        <f t="shared" si="4"/>
        <v>160.40829744839678</v>
      </c>
      <c r="X61">
        <f t="shared" si="5"/>
        <v>129.2050918179315</v>
      </c>
    </row>
    <row r="62" spans="1:24" x14ac:dyDescent="0.25">
      <c r="A62" t="s">
        <v>79</v>
      </c>
      <c r="B62">
        <v>1578681407</v>
      </c>
      <c r="C62" s="2">
        <v>43840.775543981479</v>
      </c>
      <c r="D62" t="s">
        <v>12</v>
      </c>
      <c r="E62">
        <v>0.02</v>
      </c>
      <c r="F62" t="s">
        <v>13</v>
      </c>
      <c r="G62">
        <v>1.7930475834237999E-2</v>
      </c>
      <c r="H62" t="s">
        <v>14</v>
      </c>
      <c r="I62">
        <v>1.1154193699999999</v>
      </c>
      <c r="J62" t="s">
        <v>15</v>
      </c>
      <c r="K62" t="str" cm="1">
        <f t="array" ref="K62">_xlfn.IFS(AND(F62=$Y$25,H62=$Z$25),"1",AND(F62=$Y$25,H62=$Z$27),"2",AND(F62=$Z$25,H62=$Y$25),"3",AND(F62=$Z$25,H62=$Z$27),"4",AND(F62=$Z$27,H62=$Y$25),"5",AND(F62=$Z$27,H62=$Z$25),"6")</f>
        <v>5</v>
      </c>
      <c r="L62">
        <f>IF(OR(K62="3",K62="2"),X62,W62)</f>
        <v>160.57998432874109</v>
      </c>
      <c r="M62" t="s">
        <v>16</v>
      </c>
      <c r="N62">
        <f>VLOOKUP(C62,ETH_USD[],6)</f>
        <v>143.963776</v>
      </c>
      <c r="O62" s="10">
        <f t="shared" si="0"/>
        <v>0</v>
      </c>
      <c r="P62" cm="1">
        <f t="array" ref="P62">_xlfn.IFS(H62=$H$2,G62,F62=$F$102,E62)</f>
        <v>1.7930475834237999E-2</v>
      </c>
      <c r="Q62" cm="1">
        <f t="array" ref="Q62">_xlfn.IFS(H62=$H$2,E62,F62=$F$102,G62)</f>
        <v>0.02</v>
      </c>
      <c r="R62">
        <f t="shared" si="1"/>
        <v>2.8792755199999998</v>
      </c>
      <c r="S62" s="10">
        <f t="shared" si="2"/>
        <v>1.0703103763624116E-3</v>
      </c>
      <c r="T62" s="9">
        <f t="shared" si="3"/>
        <v>160.57998385642742</v>
      </c>
      <c r="U62" cm="1">
        <f t="array" ref="U62">_xlfn.IFS(D62=$D$2,I62*N62,D62=$D$3&amp;F62=$F$3,(I62)*N62,D62=$D$3,(1/I62)*N62,D62=$D$146,N62*I62)</f>
        <v>160.57998432874109</v>
      </c>
      <c r="V62" cm="1">
        <f t="array" ref="V62">_xlfn.IFS(F62=$F$2,E62*N62,F62=$F$3,E62*N62)</f>
        <v>2.8792755199999998</v>
      </c>
      <c r="W62">
        <f t="shared" si="4"/>
        <v>160.57998432874109</v>
      </c>
      <c r="X62">
        <f t="shared" si="5"/>
        <v>129.06694994905817</v>
      </c>
    </row>
    <row r="63" spans="1:24" x14ac:dyDescent="0.25">
      <c r="A63" t="s">
        <v>80</v>
      </c>
      <c r="B63">
        <v>1578700384</v>
      </c>
      <c r="C63" s="2">
        <v>43840.995185185187</v>
      </c>
      <c r="D63" t="s">
        <v>18</v>
      </c>
      <c r="E63">
        <v>0.20787450464204399</v>
      </c>
      <c r="F63" t="s">
        <v>19</v>
      </c>
      <c r="G63">
        <v>0.185611787414065</v>
      </c>
      <c r="H63" t="s">
        <v>14</v>
      </c>
      <c r="I63">
        <v>0.89290309000000001</v>
      </c>
      <c r="J63" t="s">
        <v>20</v>
      </c>
      <c r="K63" t="str" cm="1">
        <f t="array" ref="K63">_xlfn.IFS(AND(F63=$Y$25,H63=$Z$25),"1",AND(F63=$Y$25,H63=$Z$27),"2",AND(F63=$Z$25,H63=$Y$25),"3",AND(F63=$Z$25,H63=$Z$27),"4",AND(F63=$Z$27,H63=$Y$25),"5",AND(F63=$Z$27,H63=$Z$25),"6")</f>
        <v>3</v>
      </c>
      <c r="L63">
        <f>IF(OR(K63="3",K63="2"),X63,W63)</f>
        <v>161.23113203696047</v>
      </c>
      <c r="M63" t="s">
        <v>16</v>
      </c>
      <c r="N63">
        <f>VLOOKUP(C63,ETH_USD[],6)</f>
        <v>143.963776</v>
      </c>
      <c r="O63" s="10">
        <f t="shared" si="0"/>
        <v>0</v>
      </c>
      <c r="P63" cm="1">
        <f t="array" ref="P63">_xlfn.IFS(H63=$H$2,G63,F63=$F$102,E63)</f>
        <v>0.185611787414065</v>
      </c>
      <c r="Q63" cm="1">
        <f t="array" ref="Q63">_xlfn.IFS(H63=$H$2,E63,F63=$F$102,G63)</f>
        <v>0.20787450464204399</v>
      </c>
      <c r="R63">
        <f t="shared" si="1"/>
        <v>29.926398622398182</v>
      </c>
      <c r="S63" s="10">
        <f t="shared" si="2"/>
        <v>4.0549778564128048E-3</v>
      </c>
      <c r="T63" s="9">
        <f t="shared" si="3"/>
        <v>161.23113213514836</v>
      </c>
      <c r="U63" cm="1">
        <f t="array" ref="U63">_xlfn.IFS(D63=$D$2,I63*N63,D63=$D$3&amp;F63=$F$3,(I63)*N63,D63=$D$3,(1/I63)*N63,D63=$D$146,N63*I63)</f>
        <v>161.23113203696047</v>
      </c>
      <c r="V63" cm="1">
        <f t="array" ref="V63">_xlfn.IFS(F63=$F$2,E63*N63,F63=$F$3,E63*N63)</f>
        <v>29.926398622398182</v>
      </c>
      <c r="W63">
        <f t="shared" si="4"/>
        <v>128.54570043846783</v>
      </c>
      <c r="X63">
        <f t="shared" si="5"/>
        <v>161.23113203696047</v>
      </c>
    </row>
    <row r="64" spans="1:24" x14ac:dyDescent="0.25">
      <c r="A64" t="s">
        <v>81</v>
      </c>
      <c r="B64">
        <v>1578700506</v>
      </c>
      <c r="C64" s="2">
        <v>43840.99659722222</v>
      </c>
      <c r="D64" t="s">
        <v>18</v>
      </c>
      <c r="E64">
        <v>7.2846083426359495E-2</v>
      </c>
      <c r="F64" t="s">
        <v>19</v>
      </c>
      <c r="G64">
        <v>6.4720670463574104E-2</v>
      </c>
      <c r="H64" t="s">
        <v>14</v>
      </c>
      <c r="I64">
        <v>0.88845779000000003</v>
      </c>
      <c r="J64" t="s">
        <v>20</v>
      </c>
      <c r="K64" t="str" cm="1">
        <f t="array" ref="K64">_xlfn.IFS(AND(F64=$Y$25,H64=$Z$25),"1",AND(F64=$Y$25,H64=$Z$27),"2",AND(F64=$Z$25,H64=$Y$25),"3",AND(F64=$Z$25,H64=$Z$27),"4",AND(F64=$Z$27,H64=$Y$25),"5",AND(F64=$Z$27,H64=$Z$25),"6")</f>
        <v>3</v>
      </c>
      <c r="L64">
        <f>IF(OR(K64="3",K64="2"),X64,W64)</f>
        <v>162.0378341215287</v>
      </c>
      <c r="M64" t="s">
        <v>16</v>
      </c>
      <c r="N64">
        <f>VLOOKUP(C64,ETH_USD[],6)</f>
        <v>143.963776</v>
      </c>
      <c r="O64" s="10">
        <f t="shared" si="0"/>
        <v>0</v>
      </c>
      <c r="P64" cm="1">
        <f t="array" ref="P64">_xlfn.IFS(H64=$H$2,G64,F64=$F$102,E64)</f>
        <v>6.4720670463574104E-2</v>
      </c>
      <c r="Q64" cm="1">
        <f t="array" ref="Q64">_xlfn.IFS(H64=$H$2,E64,F64=$F$102,G64)</f>
        <v>7.2846083426359495E-2</v>
      </c>
      <c r="R64">
        <f t="shared" si="1"/>
        <v>10.487197236869731</v>
      </c>
      <c r="S64" s="10">
        <f t="shared" si="2"/>
        <v>5.0033857852412973E-3</v>
      </c>
      <c r="T64" s="9">
        <f t="shared" si="3"/>
        <v>162.03783368981172</v>
      </c>
      <c r="U64" cm="1">
        <f t="array" ref="U64">_xlfn.IFS(D64=$D$2,I64*N64,D64=$D$3&amp;F64=$F$3,(I64)*N64,D64=$D$3,(1/I64)*N64,D64=$D$146,N64*I64)</f>
        <v>162.0378341215287</v>
      </c>
      <c r="V64" cm="1">
        <f t="array" ref="V64">_xlfn.IFS(F64=$F$2,E64*N64,F64=$F$3,E64*N64)</f>
        <v>10.487197236869731</v>
      </c>
      <c r="W64">
        <f t="shared" si="4"/>
        <v>127.90573826501505</v>
      </c>
      <c r="X64">
        <f t="shared" si="5"/>
        <v>162.0378341215287</v>
      </c>
    </row>
    <row r="65" spans="1:24" x14ac:dyDescent="0.25">
      <c r="A65" t="s">
        <v>82</v>
      </c>
      <c r="B65">
        <v>1578734987</v>
      </c>
      <c r="C65" s="2">
        <v>43841.395682870374</v>
      </c>
      <c r="D65" t="s">
        <v>12</v>
      </c>
      <c r="E65">
        <v>0.56917688338167205</v>
      </c>
      <c r="F65" t="s">
        <v>13</v>
      </c>
      <c r="G65">
        <v>0.5</v>
      </c>
      <c r="H65" t="s">
        <v>14</v>
      </c>
      <c r="I65">
        <v>1.1383537699999999</v>
      </c>
      <c r="J65" t="s">
        <v>15</v>
      </c>
      <c r="K65" t="str" cm="1">
        <f t="array" ref="K65">_xlfn.IFS(AND(F65=$Y$25,H65=$Z$25),"1",AND(F65=$Y$25,H65=$Z$27),"2",AND(F65=$Z$25,H65=$Y$25),"3",AND(F65=$Z$25,H65=$Z$27),"4",AND(F65=$Z$27,H65=$Y$25),"5",AND(F65=$Z$27,H65=$Z$25),"6")</f>
        <v>5</v>
      </c>
      <c r="L65">
        <f>IF(OR(K65="3",K65="2"),X65,W65)</f>
        <v>162.70161336535091</v>
      </c>
      <c r="M65" t="s">
        <v>16</v>
      </c>
      <c r="N65">
        <f>VLOOKUP(C65,ETH_USD[],6)</f>
        <v>142.927109</v>
      </c>
      <c r="O65" s="10">
        <f t="shared" si="0"/>
        <v>-7.2008878122229456E-3</v>
      </c>
      <c r="P65" cm="1">
        <f t="array" ref="P65">_xlfn.IFS(H65=$H$2,G65,F65=$F$102,E65)</f>
        <v>0.5</v>
      </c>
      <c r="Q65" cm="1">
        <f t="array" ref="Q65">_xlfn.IFS(H65=$H$2,E65,F65=$F$102,G65)</f>
        <v>0.56917688338167205</v>
      </c>
      <c r="R65">
        <f t="shared" si="1"/>
        <v>81.350806451372534</v>
      </c>
      <c r="S65" s="10">
        <f t="shared" si="2"/>
        <v>4.0964458596997695E-3</v>
      </c>
      <c r="T65" s="9">
        <f t="shared" si="3"/>
        <v>162.70161290274507</v>
      </c>
      <c r="U65" cm="1">
        <f t="array" ref="U65">_xlfn.IFS(D65=$D$2,I65*N65,D65=$D$3&amp;F65=$F$3,(I65)*N65,D65=$D$3,(1/I65)*N65,D65=$D$146,N65*I65)</f>
        <v>162.70161336535091</v>
      </c>
      <c r="V65" cm="1">
        <f t="array" ref="V65">_xlfn.IFS(F65=$F$2,E65*N65,F65=$F$3,E65*N65)</f>
        <v>81.350806451372534</v>
      </c>
      <c r="W65">
        <f t="shared" si="4"/>
        <v>162.70161336535091</v>
      </c>
      <c r="X65">
        <f t="shared" si="5"/>
        <v>125.55596754425473</v>
      </c>
    </row>
    <row r="66" spans="1:24" x14ac:dyDescent="0.25">
      <c r="A66" t="s">
        <v>83</v>
      </c>
      <c r="B66">
        <v>1578953266</v>
      </c>
      <c r="C66" s="2">
        <v>43843.922060185185</v>
      </c>
      <c r="D66" t="s">
        <v>12</v>
      </c>
      <c r="E66">
        <v>0.11650000000000001</v>
      </c>
      <c r="F66" t="s">
        <v>13</v>
      </c>
      <c r="G66">
        <v>0.101110911436686</v>
      </c>
      <c r="H66" t="s">
        <v>14</v>
      </c>
      <c r="I66">
        <v>1.1522000800000001</v>
      </c>
      <c r="J66" t="s">
        <v>15</v>
      </c>
      <c r="K66" t="str" cm="1">
        <f t="array" ref="K66">_xlfn.IFS(AND(F66=$Y$25,H66=$Z$25),"1",AND(F66=$Y$25,H66=$Z$27),"2",AND(F66=$Z$25,H66=$Y$25),"3",AND(F66=$Z$25,H66=$Z$27),"4",AND(F66=$Z$27,H66=$Y$25),"5",AND(F66=$Z$27,H66=$Z$25),"6")</f>
        <v>5</v>
      </c>
      <c r="L66">
        <f>IF(OR(K66="3",K66="2"),X66,W66)</f>
        <v>166.17789199272747</v>
      </c>
      <c r="M66" t="s">
        <v>16</v>
      </c>
      <c r="N66">
        <f>VLOOKUP(C66,ETH_USD[],6)</f>
        <v>144.22659300000001</v>
      </c>
      <c r="O66" s="10">
        <f t="shared" si="0"/>
        <v>9.09193510658644E-3</v>
      </c>
      <c r="P66" cm="1">
        <f t="array" ref="P66">_xlfn.IFS(H66=$H$2,G66,F66=$F$102,E66)</f>
        <v>0.101110911436686</v>
      </c>
      <c r="Q66" cm="1">
        <f t="array" ref="Q66">_xlfn.IFS(H66=$H$2,E66,F66=$F$102,G66)</f>
        <v>0.11650000000000001</v>
      </c>
      <c r="R66">
        <f t="shared" si="1"/>
        <v>16.802398084500002</v>
      </c>
      <c r="S66" s="10">
        <f t="shared" si="2"/>
        <v>2.1365975891361782E-2</v>
      </c>
      <c r="T66" s="9">
        <f t="shared" si="3"/>
        <v>166.1778916415108</v>
      </c>
      <c r="U66" cm="1">
        <f t="array" ref="U66">_xlfn.IFS(D66=$D$2,I66*N66,D66=$D$3&amp;F66=$F$3,(I66)*N66,D66=$D$3,(1/I66)*N66,D66=$D$146,N66*I66)</f>
        <v>166.17789199272747</v>
      </c>
      <c r="V66" cm="1">
        <f t="array" ref="V66">_xlfn.IFS(F66=$F$2,E66*N66,F66=$F$3,E66*N66)</f>
        <v>16.802398084500002</v>
      </c>
      <c r="W66">
        <f t="shared" si="4"/>
        <v>166.17789199272747</v>
      </c>
      <c r="X66">
        <f t="shared" si="5"/>
        <v>125.17495485679883</v>
      </c>
    </row>
    <row r="67" spans="1:24" x14ac:dyDescent="0.25">
      <c r="A67" t="s">
        <v>84</v>
      </c>
      <c r="B67">
        <v>1578953618</v>
      </c>
      <c r="C67" s="2">
        <v>43843.926134259258</v>
      </c>
      <c r="D67" t="s">
        <v>18</v>
      </c>
      <c r="E67">
        <v>2.2045829184441399E-2</v>
      </c>
      <c r="F67" t="s">
        <v>19</v>
      </c>
      <c r="G67">
        <v>1.9087238131610899E-2</v>
      </c>
      <c r="H67" t="s">
        <v>14</v>
      </c>
      <c r="I67">
        <v>0.86579815000000004</v>
      </c>
      <c r="J67" t="s">
        <v>20</v>
      </c>
      <c r="K67" t="str" cm="1">
        <f t="array" ref="K67">_xlfn.IFS(AND(F67=$Y$25,H67=$Z$25),"1",AND(F67=$Y$25,H67=$Z$27),"2",AND(F67=$Z$25,H67=$Y$25),"3",AND(F67=$Z$25,H67=$Z$27),"4",AND(F67=$Z$27,H67=$Y$25),"5",AND(F67=$Z$27,H67=$Z$25),"6")</f>
        <v>3</v>
      </c>
      <c r="L67">
        <f>IF(OR(K67="3",K67="2"),X67,W67)</f>
        <v>166.58223744183329</v>
      </c>
      <c r="M67" t="s">
        <v>16</v>
      </c>
      <c r="N67">
        <f>VLOOKUP(C67,ETH_USD[],6)</f>
        <v>144.22659300000001</v>
      </c>
      <c r="O67" s="10">
        <f t="shared" ref="O67:O130" si="6">(N67-N66)/N66</f>
        <v>0</v>
      </c>
      <c r="P67" cm="1">
        <f t="array" ref="P67">_xlfn.IFS(H67=$H$2,G67,F67=$F$102,E67)</f>
        <v>1.9087238131610899E-2</v>
      </c>
      <c r="Q67" cm="1">
        <f t="array" ref="Q67">_xlfn.IFS(H67=$H$2,E67,F67=$F$102,G67)</f>
        <v>2.2045829184441399E-2</v>
      </c>
      <c r="R67">
        <f t="shared" ref="R67:R130" si="7">Q67*N67</f>
        <v>3.1795948331319517</v>
      </c>
      <c r="S67" s="10">
        <f t="shared" ref="S67:S130" si="8">(T67-T66)/T66</f>
        <v>2.4332101105453653E-3</v>
      </c>
      <c r="T67" s="9">
        <f t="shared" ref="T67:T130" si="9">R67/P67</f>
        <v>166.58223736760203</v>
      </c>
      <c r="U67" cm="1">
        <f t="array" ref="U67">_xlfn.IFS(D67=$D$2,I67*N67,D67=$D$3&amp;F67=$F$3,(I67)*N67,D67=$D$3,(1/I67)*N67,D67=$D$146,N67*I67)</f>
        <v>166.58223744183329</v>
      </c>
      <c r="V67" cm="1">
        <f t="array" ref="V67">_xlfn.IFS(F67=$F$2,E67*N67,F67=$F$3,E67*N67)</f>
        <v>3.1795948331319517</v>
      </c>
      <c r="W67">
        <f t="shared" ref="W67:W130" si="10">N67*I67</f>
        <v>124.87111740020296</v>
      </c>
      <c r="X67">
        <f t="shared" ref="X67:X130" si="11">N67*(1/I67)</f>
        <v>166.58223744183329</v>
      </c>
    </row>
    <row r="68" spans="1:24" x14ac:dyDescent="0.25">
      <c r="A68" t="s">
        <v>85</v>
      </c>
      <c r="B68">
        <v>1578994038</v>
      </c>
      <c r="C68" s="2">
        <v>43844.393958333334</v>
      </c>
      <c r="D68" t="s">
        <v>12</v>
      </c>
      <c r="E68">
        <v>1.6722927359636699</v>
      </c>
      <c r="F68" t="s">
        <v>13</v>
      </c>
      <c r="G68">
        <v>1.5</v>
      </c>
      <c r="H68" t="s">
        <v>14</v>
      </c>
      <c r="I68">
        <v>1.11486182</v>
      </c>
      <c r="J68" t="s">
        <v>15</v>
      </c>
      <c r="K68" t="str" cm="1">
        <f t="array" ref="K68">_xlfn.IFS(AND(F68=$Y$25,H68=$Z$25),"1",AND(F68=$Y$25,H68=$Z$27),"2",AND(F68=$Z$25,H68=$Y$25),"3",AND(F68=$Z$25,H68=$Z$27),"4",AND(F68=$Z$27,H68=$Y$25),"5",AND(F68=$Z$27,H68=$Z$25),"6")</f>
        <v>5</v>
      </c>
      <c r="L68">
        <f>IF(OR(K68="3",K68="2"),X68,W68)</f>
        <v>185.01728688432246</v>
      </c>
      <c r="M68" t="s">
        <v>16</v>
      </c>
      <c r="N68">
        <f>VLOOKUP(C68,ETH_USD[],6)</f>
        <v>165.955353</v>
      </c>
      <c r="O68" s="10">
        <f t="shared" si="6"/>
        <v>0.15065709830641283</v>
      </c>
      <c r="P68" cm="1">
        <f t="array" ref="P68">_xlfn.IFS(H68=$H$2,G68,F68=$F$102,E68)</f>
        <v>1.5</v>
      </c>
      <c r="Q68" cm="1">
        <f t="array" ref="Q68">_xlfn.IFS(H68=$H$2,E68,F68=$F$102,G68)</f>
        <v>1.6722927359636699</v>
      </c>
      <c r="R68">
        <f t="shared" si="7"/>
        <v>277.52593131618664</v>
      </c>
      <c r="S68" s="10">
        <f t="shared" si="8"/>
        <v>0.11066636195935595</v>
      </c>
      <c r="T68" s="9">
        <f t="shared" si="9"/>
        <v>185.01728754412443</v>
      </c>
      <c r="U68" cm="1">
        <f t="array" ref="U68">_xlfn.IFS(D68=$D$2,I68*N68,D68=$D$3&amp;F68=$F$3,(I68)*N68,D68=$D$3,(1/I68)*N68,D68=$D$146,N68*I68)</f>
        <v>185.01728688432246</v>
      </c>
      <c r="V68" cm="1">
        <f t="array" ref="V68">_xlfn.IFS(F68=$F$2,E68*N68,F68=$F$3,E68*N68)</f>
        <v>277.52593131618664</v>
      </c>
      <c r="W68">
        <f t="shared" si="10"/>
        <v>185.01728688432246</v>
      </c>
      <c r="X68">
        <f t="shared" si="11"/>
        <v>148.85732924282939</v>
      </c>
    </row>
    <row r="69" spans="1:24" x14ac:dyDescent="0.25">
      <c r="A69" t="s">
        <v>86</v>
      </c>
      <c r="B69">
        <v>1579013396</v>
      </c>
      <c r="C69" s="2">
        <v>43844.618009259262</v>
      </c>
      <c r="D69" t="s">
        <v>12</v>
      </c>
      <c r="E69">
        <v>1.0613486691031599</v>
      </c>
      <c r="F69" t="s">
        <v>13</v>
      </c>
      <c r="G69">
        <v>1</v>
      </c>
      <c r="H69" t="s">
        <v>14</v>
      </c>
      <c r="I69">
        <v>1.0613486700000001</v>
      </c>
      <c r="J69" t="s">
        <v>15</v>
      </c>
      <c r="K69" t="str" cm="1">
        <f t="array" ref="K69">_xlfn.IFS(AND(F69=$Y$25,H69=$Z$25),"1",AND(F69=$Y$25,H69=$Z$27),"2",AND(F69=$Z$25,H69=$Y$25),"3",AND(F69=$Z$25,H69=$Z$27),"4",AND(F69=$Z$27,H69=$Y$25),"5",AND(F69=$Z$27,H69=$Z$25),"6")</f>
        <v>5</v>
      </c>
      <c r="L69">
        <f>IF(OR(K69="3",K69="2"),X69,W69)</f>
        <v>176.13649318593053</v>
      </c>
      <c r="M69" t="s">
        <v>16</v>
      </c>
      <c r="N69">
        <f>VLOOKUP(C69,ETH_USD[],6)</f>
        <v>165.955353</v>
      </c>
      <c r="O69" s="10">
        <f t="shared" si="6"/>
        <v>0</v>
      </c>
      <c r="P69" cm="1">
        <f t="array" ref="P69">_xlfn.IFS(H69=$H$2,G69,F69=$F$102,E69)</f>
        <v>1</v>
      </c>
      <c r="Q69" cm="1">
        <f t="array" ref="Q69">_xlfn.IFS(H69=$H$2,E69,F69=$F$102,G69)</f>
        <v>1.0613486691031599</v>
      </c>
      <c r="R69">
        <f t="shared" si="7"/>
        <v>176.13649303709511</v>
      </c>
      <c r="S69" s="10">
        <f t="shared" si="8"/>
        <v>-4.7999809233563416E-2</v>
      </c>
      <c r="T69" s="9">
        <f t="shared" si="9"/>
        <v>176.13649303709511</v>
      </c>
      <c r="U69" cm="1">
        <f t="array" ref="U69">_xlfn.IFS(D69=$D$2,I69*N69,D69=$D$3&amp;F69=$F$3,(I69)*N69,D69=$D$3,(1/I69)*N69,D69=$D$146,N69*I69)</f>
        <v>176.13649318593053</v>
      </c>
      <c r="V69" cm="1">
        <f t="array" ref="V69">_xlfn.IFS(F69=$F$2,E69*N69,F69=$F$3,E69*N69)</f>
        <v>176.13649303709511</v>
      </c>
      <c r="W69">
        <f t="shared" si="10"/>
        <v>176.13649318593053</v>
      </c>
      <c r="X69">
        <f t="shared" si="11"/>
        <v>156.36270877882194</v>
      </c>
    </row>
    <row r="70" spans="1:24" x14ac:dyDescent="0.25">
      <c r="A70" t="s">
        <v>87</v>
      </c>
      <c r="B70">
        <v>1579026052</v>
      </c>
      <c r="C70" s="2">
        <v>43844.764490740738</v>
      </c>
      <c r="D70" t="s">
        <v>12</v>
      </c>
      <c r="E70">
        <v>3.8673325916273198</v>
      </c>
      <c r="F70" t="s">
        <v>13</v>
      </c>
      <c r="G70">
        <v>4</v>
      </c>
      <c r="H70" t="s">
        <v>14</v>
      </c>
      <c r="I70">
        <v>0.96683315000000003</v>
      </c>
      <c r="J70" t="s">
        <v>15</v>
      </c>
      <c r="K70" t="str" cm="1">
        <f t="array" ref="K70">_xlfn.IFS(AND(F70=$Y$25,H70=$Z$25),"1",AND(F70=$Y$25,H70=$Z$27),"2",AND(F70=$Z$25,H70=$Y$25),"3",AND(F70=$Z$25,H70=$Z$27),"4",AND(F70=$Z$27,H70=$Y$25),"5",AND(F70=$Z$27,H70=$Z$25),"6")</f>
        <v>5</v>
      </c>
      <c r="L70">
        <f>IF(OR(K70="3",K70="2"),X70,W70)</f>
        <v>160.45113670035195</v>
      </c>
      <c r="M70" t="s">
        <v>16</v>
      </c>
      <c r="N70">
        <f>VLOOKUP(C70,ETH_USD[],6)</f>
        <v>165.955353</v>
      </c>
      <c r="O70" s="10">
        <f t="shared" si="6"/>
        <v>0</v>
      </c>
      <c r="P70" cm="1">
        <f t="array" ref="P70">_xlfn.IFS(H70=$H$2,G70,F70=$F$102,E70)</f>
        <v>4</v>
      </c>
      <c r="Q70" cm="1">
        <f t="array" ref="Q70">_xlfn.IFS(H70=$H$2,E70,F70=$F$102,G70)</f>
        <v>3.8673325916273198</v>
      </c>
      <c r="R70">
        <f t="shared" si="7"/>
        <v>641.80454541191671</v>
      </c>
      <c r="S70" s="10">
        <f t="shared" si="8"/>
        <v>-8.9052282202601404E-2</v>
      </c>
      <c r="T70" s="9">
        <f t="shared" si="9"/>
        <v>160.45113635297918</v>
      </c>
      <c r="U70" cm="1">
        <f t="array" ref="U70">_xlfn.IFS(D70=$D$2,I70*N70,D70=$D$3&amp;F70=$F$3,(I70)*N70,D70=$D$3,(1/I70)*N70,D70=$D$146,N70*I70)</f>
        <v>160.45113670035195</v>
      </c>
      <c r="V70" cm="1">
        <f t="array" ref="V70">_xlfn.IFS(F70=$F$2,E70*N70,F70=$F$3,E70*N70)</f>
        <v>641.80454541191671</v>
      </c>
      <c r="W70">
        <f t="shared" si="10"/>
        <v>160.45113670035195</v>
      </c>
      <c r="X70">
        <f t="shared" si="11"/>
        <v>171.64838938342155</v>
      </c>
    </row>
    <row r="71" spans="1:24" s="3" customFormat="1" x14ac:dyDescent="0.25">
      <c r="A71" s="3" t="s">
        <v>88</v>
      </c>
      <c r="B71" s="3">
        <v>1579026117</v>
      </c>
      <c r="C71" s="4">
        <v>43844.765243055554</v>
      </c>
      <c r="D71" s="3" t="s">
        <v>18</v>
      </c>
      <c r="E71" s="3">
        <v>1.87330385787788</v>
      </c>
      <c r="F71" s="3" t="s">
        <v>19</v>
      </c>
      <c r="G71" s="3">
        <v>2</v>
      </c>
      <c r="H71" s="3" t="s">
        <v>14</v>
      </c>
      <c r="I71" s="3">
        <v>0.93665193000000002</v>
      </c>
      <c r="J71" s="3" t="s">
        <v>89</v>
      </c>
      <c r="K71" t="str" cm="1">
        <f t="array" ref="K71">_xlfn.IFS(AND(F71=$Y$25,H71=$Z$25),"1",AND(F71=$Y$25,H71=$Z$27),"2",AND(F71=$Z$25,H71=$Y$25),"3",AND(F71=$Z$25,H71=$Z$27),"4",AND(F71=$Z$27,H71=$Y$25),"5",AND(F71=$Z$27,H71=$Z$25),"6")</f>
        <v>3</v>
      </c>
      <c r="L71">
        <f>IF(OR(K71="3",K71="2"),X71,W71)</f>
        <v>177.17932103123943</v>
      </c>
      <c r="M71" s="3" t="s">
        <v>16</v>
      </c>
      <c r="N71" s="3">
        <f>VLOOKUP(C71,ETH_USD[],6)</f>
        <v>165.955353</v>
      </c>
      <c r="O71" s="10">
        <f t="shared" si="6"/>
        <v>0</v>
      </c>
      <c r="P71" cm="1">
        <f t="array" ref="P71">_xlfn.IFS(H71=$H$2,G71,F71=$F$102,E71)</f>
        <v>2</v>
      </c>
      <c r="Q71" cm="1">
        <f t="array" ref="Q71">_xlfn.IFS(H71=$H$2,E71,F71=$F$102,G71)</f>
        <v>1.87330385787788</v>
      </c>
      <c r="R71">
        <f t="shared" si="7"/>
        <v>310.88480301038544</v>
      </c>
      <c r="S71" s="10">
        <f t="shared" si="8"/>
        <v>-3.121657447640418E-2</v>
      </c>
      <c r="T71" s="9">
        <f t="shared" si="9"/>
        <v>155.44240150519272</v>
      </c>
      <c r="U71" cm="1">
        <f t="array" ref="U71">_xlfn.IFS(D71=$D$2,I71*N71,D71=$D$3&amp;F71=$F$3,(I71)*N71,D71=$D$3,(1/I71)*N71,D71=$D$146,N71*I71)</f>
        <v>177.17932103123943</v>
      </c>
      <c r="V71" cm="1">
        <f t="array" ref="V71">_xlfn.IFS(F71=$F$2,E71*N71,F71=$F$3,E71*N71)</f>
        <v>310.88480301038544</v>
      </c>
      <c r="W71">
        <f t="shared" si="10"/>
        <v>155.4424016812813</v>
      </c>
      <c r="X71">
        <f t="shared" si="11"/>
        <v>177.17932103123943</v>
      </c>
    </row>
    <row r="72" spans="1:24" x14ac:dyDescent="0.25">
      <c r="A72" t="s">
        <v>90</v>
      </c>
      <c r="B72">
        <v>1579027287</v>
      </c>
      <c r="C72" s="2">
        <v>43844.778784722221</v>
      </c>
      <c r="D72" t="s">
        <v>18</v>
      </c>
      <c r="E72">
        <v>0.24398697750729301</v>
      </c>
      <c r="F72" t="s">
        <v>19</v>
      </c>
      <c r="G72">
        <v>0.25</v>
      </c>
      <c r="H72" t="s">
        <v>14</v>
      </c>
      <c r="I72">
        <v>0.97594791000000003</v>
      </c>
      <c r="J72" t="s">
        <v>89</v>
      </c>
      <c r="K72" t="str" cm="1">
        <f t="array" ref="K72">_xlfn.IFS(AND(F72=$Y$25,H72=$Z$25),"1",AND(F72=$Y$25,H72=$Z$27),"2",AND(F72=$Z$25,H72=$Y$25),"3",AND(F72=$Z$25,H72=$Z$27),"4",AND(F72=$Z$27,H72=$Y$25),"5",AND(F72=$Z$27,H72=$Z$25),"6")</f>
        <v>3</v>
      </c>
      <c r="L72">
        <f>IF(OR(K72="3",K72="2"),X72,W72)</f>
        <v>170.04529780692909</v>
      </c>
      <c r="M72" t="s">
        <v>16</v>
      </c>
      <c r="N72">
        <f>VLOOKUP(C72,ETH_USD[],6)</f>
        <v>165.955353</v>
      </c>
      <c r="O72" s="10">
        <f t="shared" si="6"/>
        <v>0</v>
      </c>
      <c r="P72" cm="1">
        <f t="array" ref="P72">_xlfn.IFS(H72=$H$2,G72,F72=$F$102,E72)</f>
        <v>0.25</v>
      </c>
      <c r="Q72" cm="1">
        <f t="array" ref="Q72">_xlfn.IFS(H72=$H$2,E72,F72=$F$102,G72)</f>
        <v>0.24398697750729301</v>
      </c>
      <c r="R72">
        <f t="shared" si="7"/>
        <v>40.490944979625873</v>
      </c>
      <c r="S72" s="10">
        <f t="shared" si="8"/>
        <v>4.1953664831232793E-2</v>
      </c>
      <c r="T72" s="9">
        <f t="shared" si="9"/>
        <v>161.96377991850349</v>
      </c>
      <c r="U72" cm="1">
        <f t="array" ref="U72">_xlfn.IFS(D72=$D$2,I72*N72,D72=$D$3&amp;F72=$F$3,(I72)*N72,D72=$D$3,(1/I72)*N72,D72=$D$146,N72*I72)</f>
        <v>170.04529780692909</v>
      </c>
      <c r="V72" cm="1">
        <f t="array" ref="V72">_xlfn.IFS(F72=$F$2,E72*N72,F72=$F$3,E72*N72)</f>
        <v>40.490944979625873</v>
      </c>
      <c r="W72">
        <f t="shared" si="10"/>
        <v>161.96377991366225</v>
      </c>
      <c r="X72">
        <f t="shared" si="11"/>
        <v>170.04529780692909</v>
      </c>
    </row>
    <row r="73" spans="1:24" x14ac:dyDescent="0.25">
      <c r="A73" t="s">
        <v>91</v>
      </c>
      <c r="B73">
        <v>1579036516</v>
      </c>
      <c r="C73" s="2">
        <v>43844.885601851849</v>
      </c>
      <c r="D73" t="s">
        <v>12</v>
      </c>
      <c r="E73">
        <v>0.99907801432088905</v>
      </c>
      <c r="F73" t="s">
        <v>13</v>
      </c>
      <c r="G73">
        <v>1</v>
      </c>
      <c r="H73" t="s">
        <v>14</v>
      </c>
      <c r="I73">
        <v>0.99907800999999996</v>
      </c>
      <c r="J73" t="s">
        <v>15</v>
      </c>
      <c r="K73" t="str" cm="1">
        <f t="array" ref="K73">_xlfn.IFS(AND(F73=$Y$25,H73=$Z$25),"1",AND(F73=$Y$25,H73=$Z$27),"2",AND(F73=$Z$25,H73=$Y$25),"3",AND(F73=$Z$25,H73=$Z$27),"4",AND(F73=$Z$27,H73=$Y$25),"5",AND(F73=$Z$27,H73=$Z$25),"6")</f>
        <v>5</v>
      </c>
      <c r="L73">
        <f>IF(OR(K73="3",K73="2"),X73,W73)</f>
        <v>165.80234382408753</v>
      </c>
      <c r="M73" t="s">
        <v>16</v>
      </c>
      <c r="N73">
        <f>VLOOKUP(C73,ETH_USD[],6)</f>
        <v>165.955353</v>
      </c>
      <c r="O73" s="10">
        <f t="shared" si="6"/>
        <v>0</v>
      </c>
      <c r="P73" cm="1">
        <f t="array" ref="P73">_xlfn.IFS(H73=$H$2,G73,F73=$F$102,E73)</f>
        <v>1</v>
      </c>
      <c r="Q73" cm="1">
        <f t="array" ref="Q73">_xlfn.IFS(H73=$H$2,E73,F73=$F$102,G73)</f>
        <v>0.99907801432088905</v>
      </c>
      <c r="R73">
        <f t="shared" si="7"/>
        <v>165.8023445411622</v>
      </c>
      <c r="S73" s="10">
        <f t="shared" si="8"/>
        <v>2.3700142245322919E-2</v>
      </c>
      <c r="T73" s="9">
        <f t="shared" si="9"/>
        <v>165.8023445411622</v>
      </c>
      <c r="U73" cm="1">
        <f t="array" ref="U73">_xlfn.IFS(D73=$D$2,I73*N73,D73=$D$3&amp;F73=$F$3,(I73)*N73,D73=$D$3,(1/I73)*N73,D73=$D$146,N73*I73)</f>
        <v>165.80234382408753</v>
      </c>
      <c r="V73" cm="1">
        <f t="array" ref="V73">_xlfn.IFS(F73=$F$2,E73*N73,F73=$F$3,E73*N73)</f>
        <v>165.8023445411622</v>
      </c>
      <c r="W73">
        <f t="shared" si="10"/>
        <v>165.80234382408753</v>
      </c>
      <c r="X73">
        <f t="shared" si="11"/>
        <v>166.10850337903045</v>
      </c>
    </row>
    <row r="74" spans="1:24" x14ac:dyDescent="0.25">
      <c r="A74" t="s">
        <v>92</v>
      </c>
      <c r="B74">
        <v>1579042416</v>
      </c>
      <c r="C74" s="2">
        <v>43844.953888888886</v>
      </c>
      <c r="D74" t="s">
        <v>12</v>
      </c>
      <c r="E74">
        <v>5.0951584283379397E-2</v>
      </c>
      <c r="F74" t="s">
        <v>13</v>
      </c>
      <c r="G74">
        <v>0.05</v>
      </c>
      <c r="H74" t="s">
        <v>14</v>
      </c>
      <c r="I74">
        <v>1.01903169</v>
      </c>
      <c r="J74" t="s">
        <v>15</v>
      </c>
      <c r="K74" t="str" cm="1">
        <f t="array" ref="K74">_xlfn.IFS(AND(F74=$Y$25,H74=$Z$25),"1",AND(F74=$Y$25,H74=$Z$27),"2",AND(F74=$Z$25,H74=$Y$25),"3",AND(F74=$Z$25,H74=$Z$27),"4",AND(F74=$Z$27,H74=$Y$25),"5",AND(F74=$Z$27,H74=$Z$25),"6")</f>
        <v>5</v>
      </c>
      <c r="L74">
        <f>IF(OR(K74="3",K74="2"),X74,W74)</f>
        <v>169.11376383213658</v>
      </c>
      <c r="M74" t="s">
        <v>16</v>
      </c>
      <c r="N74">
        <f>VLOOKUP(C74,ETH_USD[],6)</f>
        <v>165.955353</v>
      </c>
      <c r="O74" s="10">
        <f t="shared" si="6"/>
        <v>0</v>
      </c>
      <c r="P74" cm="1">
        <f t="array" ref="P74">_xlfn.IFS(H74=$H$2,G74,F74=$F$102,E74)</f>
        <v>0.05</v>
      </c>
      <c r="Q74" cm="1">
        <f t="array" ref="Q74">_xlfn.IFS(H74=$H$2,E74,F74=$F$102,G74)</f>
        <v>5.0951584283379397E-2</v>
      </c>
      <c r="R74">
        <f t="shared" si="7"/>
        <v>8.4556881556574801</v>
      </c>
      <c r="S74" s="10">
        <f t="shared" si="8"/>
        <v>1.9972085323348935E-2</v>
      </c>
      <c r="T74" s="9">
        <f t="shared" si="9"/>
        <v>169.11376311314959</v>
      </c>
      <c r="U74" cm="1">
        <f t="array" ref="U74">_xlfn.IFS(D74=$D$2,I74*N74,D74=$D$3&amp;F74=$F$3,(I74)*N74,D74=$D$3,(1/I74)*N74,D74=$D$146,N74*I74)</f>
        <v>169.11376383213658</v>
      </c>
      <c r="V74" cm="1">
        <f t="array" ref="V74">_xlfn.IFS(F74=$F$2,E74*N74,F74=$F$3,E74*N74)</f>
        <v>8.4556881556574801</v>
      </c>
      <c r="W74">
        <f t="shared" si="10"/>
        <v>169.11376383213658</v>
      </c>
      <c r="X74">
        <f t="shared" si="11"/>
        <v>162.85592943630633</v>
      </c>
    </row>
    <row r="75" spans="1:24" x14ac:dyDescent="0.25">
      <c r="A75" t="s">
        <v>93</v>
      </c>
      <c r="B75">
        <v>1579113165</v>
      </c>
      <c r="C75" s="2">
        <v>43845.772743055553</v>
      </c>
      <c r="D75" t="s">
        <v>12</v>
      </c>
      <c r="E75">
        <v>0.995073528554966</v>
      </c>
      <c r="F75" t="s">
        <v>13</v>
      </c>
      <c r="G75">
        <v>1</v>
      </c>
      <c r="H75" t="s">
        <v>14</v>
      </c>
      <c r="I75">
        <v>0.99507352999999998</v>
      </c>
      <c r="J75" t="s">
        <v>15</v>
      </c>
      <c r="K75" t="str" cm="1">
        <f t="array" ref="K75">_xlfn.IFS(AND(F75=$Y$25,H75=$Z$25),"1",AND(F75=$Y$25,H75=$Z$27),"2",AND(F75=$Z$25,H75=$Y$25),"3",AND(F75=$Z$25,H75=$Z$27),"4",AND(F75=$Z$27,H75=$Y$25),"5",AND(F75=$Z$27,H75=$Z$25),"6")</f>
        <v>5</v>
      </c>
      <c r="L75">
        <f>IF(OR(K75="3",K75="2"),X75,W75)</f>
        <v>165.41175153204745</v>
      </c>
      <c r="M75" t="s">
        <v>16</v>
      </c>
      <c r="N75">
        <f>VLOOKUP(C75,ETH_USD[],6)</f>
        <v>166.230682</v>
      </c>
      <c r="O75" s="10">
        <f t="shared" si="6"/>
        <v>1.6590546494755084E-3</v>
      </c>
      <c r="P75" cm="1">
        <f t="array" ref="P75">_xlfn.IFS(H75=$H$2,G75,F75=$F$102,E75)</f>
        <v>1</v>
      </c>
      <c r="Q75" cm="1">
        <f t="array" ref="Q75">_xlfn.IFS(H75=$H$2,E75,F75=$F$102,G75)</f>
        <v>0.995073528554966</v>
      </c>
      <c r="R75">
        <f t="shared" si="7"/>
        <v>165.41175129183847</v>
      </c>
      <c r="S75" s="10">
        <f t="shared" si="8"/>
        <v>-2.1890659596015247E-2</v>
      </c>
      <c r="T75" s="9">
        <f t="shared" si="9"/>
        <v>165.41175129183847</v>
      </c>
      <c r="U75" cm="1">
        <f t="array" ref="U75">_xlfn.IFS(D75=$D$2,I75*N75,D75=$D$3&amp;F75=$F$3,(I75)*N75,D75=$D$3,(1/I75)*N75,D75=$D$146,N75*I75)</f>
        <v>165.41175153204745</v>
      </c>
      <c r="V75" cm="1">
        <f t="array" ref="V75">_xlfn.IFS(F75=$F$2,E75*N75,F75=$F$3,E75*N75)</f>
        <v>165.41175129183847</v>
      </c>
      <c r="W75">
        <f t="shared" si="10"/>
        <v>165.41175153204745</v>
      </c>
      <c r="X75">
        <f t="shared" si="11"/>
        <v>167.05366687826577</v>
      </c>
    </row>
    <row r="76" spans="1:24" x14ac:dyDescent="0.25">
      <c r="A76" t="s">
        <v>94</v>
      </c>
      <c r="B76">
        <v>1579165269</v>
      </c>
      <c r="C76" s="2">
        <v>43846.375798611109</v>
      </c>
      <c r="D76" t="s">
        <v>18</v>
      </c>
      <c r="E76">
        <v>0.74725994834635501</v>
      </c>
      <c r="F76" t="s">
        <v>19</v>
      </c>
      <c r="G76">
        <v>0.75</v>
      </c>
      <c r="H76" t="s">
        <v>14</v>
      </c>
      <c r="I76">
        <v>0.99634659999999997</v>
      </c>
      <c r="J76" t="s">
        <v>89</v>
      </c>
      <c r="K76" t="str" cm="1">
        <f t="array" ref="K76">_xlfn.IFS(AND(F76=$Y$25,H76=$Z$25),"1",AND(F76=$Y$25,H76=$Z$27),"2",AND(F76=$Z$25,H76=$Y$25),"3",AND(F76=$Z$25,H76=$Z$27),"4",AND(F76=$Z$27,H76=$Y$25),"5",AND(F76=$Z$27,H76=$Z$25),"6")</f>
        <v>3</v>
      </c>
      <c r="L76">
        <f>IF(OR(K76="3",K76="2"),X76,W76)</f>
        <v>164.99379432819867</v>
      </c>
      <c r="M76" t="s">
        <v>16</v>
      </c>
      <c r="N76">
        <f>VLOOKUP(C76,ETH_USD[],6)</f>
        <v>164.391006</v>
      </c>
      <c r="O76" s="10">
        <f t="shared" si="6"/>
        <v>-1.106700627023835E-2</v>
      </c>
      <c r="P76" cm="1">
        <f t="array" ref="P76">_xlfn.IFS(H76=$H$2,G76,F76=$F$102,E76)</f>
        <v>0.75</v>
      </c>
      <c r="Q76" cm="1">
        <f t="array" ref="Q76">_xlfn.IFS(H76=$H$2,E76,F76=$F$102,G76)</f>
        <v>0.74725994834635501</v>
      </c>
      <c r="R76">
        <f t="shared" si="7"/>
        <v>122.84281465216534</v>
      </c>
      <c r="S76" s="10">
        <f t="shared" si="8"/>
        <v>-9.8017930585685004E-3</v>
      </c>
      <c r="T76" s="9">
        <f t="shared" si="9"/>
        <v>163.79041953622047</v>
      </c>
      <c r="U76" cm="1">
        <f t="array" ref="U76">_xlfn.IFS(D76=$D$2,I76*N76,D76=$D$3&amp;F76=$F$3,(I76)*N76,D76=$D$3,(1/I76)*N76,D76=$D$146,N76*I76)</f>
        <v>164.99379432819867</v>
      </c>
      <c r="V76" cm="1">
        <f t="array" ref="V76">_xlfn.IFS(F76=$F$2,E76*N76,F76=$F$3,E76*N76)</f>
        <v>122.84281465216534</v>
      </c>
      <c r="W76">
        <f t="shared" si="10"/>
        <v>163.7904198986796</v>
      </c>
      <c r="X76">
        <f t="shared" si="11"/>
        <v>164.99379432819867</v>
      </c>
    </row>
    <row r="77" spans="1:24" x14ac:dyDescent="0.25">
      <c r="A77" t="s">
        <v>95</v>
      </c>
      <c r="B77">
        <v>1579172980</v>
      </c>
      <c r="C77" s="2">
        <v>43846.465046296296</v>
      </c>
      <c r="D77" t="s">
        <v>18</v>
      </c>
      <c r="E77">
        <v>1.0019103319498801</v>
      </c>
      <c r="F77" t="s">
        <v>19</v>
      </c>
      <c r="G77">
        <v>0.97328747569354701</v>
      </c>
      <c r="H77" t="s">
        <v>14</v>
      </c>
      <c r="I77">
        <v>0.97143172</v>
      </c>
      <c r="J77" t="s">
        <v>20</v>
      </c>
      <c r="K77" t="str" cm="1">
        <f t="array" ref="K77">_xlfn.IFS(AND(F77=$Y$25,H77=$Z$25),"1",AND(F77=$Y$25,H77=$Z$27),"2",AND(F77=$Z$25,H77=$Y$25),"3",AND(F77=$Z$25,H77=$Z$27),"4",AND(F77=$Z$27,H77=$Y$25),"5",AND(F77=$Z$27,H77=$Z$25),"6")</f>
        <v>3</v>
      </c>
      <c r="L77">
        <f>IF(OR(K77="3",K77="2"),X77,W77)</f>
        <v>169.22548709856827</v>
      </c>
      <c r="M77" t="s">
        <v>16</v>
      </c>
      <c r="N77">
        <f>VLOOKUP(C77,ETH_USD[],6)</f>
        <v>164.391006</v>
      </c>
      <c r="O77" s="10">
        <f t="shared" si="6"/>
        <v>0</v>
      </c>
      <c r="P77" cm="1">
        <f t="array" ref="P77">_xlfn.IFS(H77=$H$2,G77,F77=$F$102,E77)</f>
        <v>0.97328747569354701</v>
      </c>
      <c r="Q77" cm="1">
        <f t="array" ref="Q77">_xlfn.IFS(H77=$H$2,E77,F77=$F$102,G77)</f>
        <v>1.0019103319498801</v>
      </c>
      <c r="R77">
        <f t="shared" si="7"/>
        <v>164.70504739103473</v>
      </c>
      <c r="S77" s="10">
        <f t="shared" si="8"/>
        <v>3.3183062928249088E-2</v>
      </c>
      <c r="T77" s="9">
        <f t="shared" si="9"/>
        <v>169.22548733473519</v>
      </c>
      <c r="U77" cm="1">
        <f t="array" ref="U77">_xlfn.IFS(D77=$D$2,I77*N77,D77=$D$3&amp;F77=$F$3,(I77)*N77,D77=$D$3,(1/I77)*N77,D77=$D$146,N77*I77)</f>
        <v>169.22548709856827</v>
      </c>
      <c r="V77" cm="1">
        <f t="array" ref="V77">_xlfn.IFS(F77=$F$2,E77*N77,F77=$F$3,E77*N77)</f>
        <v>164.70504739103473</v>
      </c>
      <c r="W77">
        <f t="shared" si="10"/>
        <v>159.69463771111032</v>
      </c>
      <c r="X77">
        <f t="shared" si="11"/>
        <v>169.22548709856827</v>
      </c>
    </row>
    <row r="78" spans="1:24" x14ac:dyDescent="0.25">
      <c r="A78" t="s">
        <v>96</v>
      </c>
      <c r="B78">
        <v>1579173356</v>
      </c>
      <c r="C78" s="2">
        <v>43846.469398148147</v>
      </c>
      <c r="D78" t="s">
        <v>18</v>
      </c>
      <c r="E78">
        <v>1.02750562035519</v>
      </c>
      <c r="F78" t="s">
        <v>19</v>
      </c>
      <c r="G78">
        <v>0.96163994783382201</v>
      </c>
      <c r="H78" t="s">
        <v>14</v>
      </c>
      <c r="I78">
        <v>0.93589750999999999</v>
      </c>
      <c r="J78" t="s">
        <v>20</v>
      </c>
      <c r="K78" t="str" cm="1">
        <f t="array" ref="K78">_xlfn.IFS(AND(F78=$Y$25,H78=$Z$25),"1",AND(F78=$Y$25,H78=$Z$27),"2",AND(F78=$Z$25,H78=$Y$25),"3",AND(F78=$Z$25,H78=$Z$27),"4",AND(F78=$Z$27,H78=$Y$25),"5",AND(F78=$Z$27,H78=$Z$25),"6")</f>
        <v>3</v>
      </c>
      <c r="L78">
        <f>IF(OR(K78="3",K78="2"),X78,W78)</f>
        <v>175.65065003752389</v>
      </c>
      <c r="M78" t="s">
        <v>16</v>
      </c>
      <c r="N78">
        <f>VLOOKUP(C78,ETH_USD[],6)</f>
        <v>164.391006</v>
      </c>
      <c r="O78" s="10">
        <f t="shared" si="6"/>
        <v>0</v>
      </c>
      <c r="P78" cm="1">
        <f t="array" ref="P78">_xlfn.IFS(H78=$H$2,G78,F78=$F$102,E78)</f>
        <v>0.96163994783382201</v>
      </c>
      <c r="Q78" cm="1">
        <f t="array" ref="Q78">_xlfn.IFS(H78=$H$2,E78,F78=$F$102,G78)</f>
        <v>1.02750562035519</v>
      </c>
      <c r="R78">
        <f t="shared" si="7"/>
        <v>168.91268260084377</v>
      </c>
      <c r="S78" s="10">
        <f t="shared" si="8"/>
        <v>3.7968059611850721E-2</v>
      </c>
      <c r="T78" s="9">
        <f t="shared" si="9"/>
        <v>175.65065072570491</v>
      </c>
      <c r="U78" cm="1">
        <f t="array" ref="U78">_xlfn.IFS(D78=$D$2,I78*N78,D78=$D$3&amp;F78=$F$3,(I78)*N78,D78=$D$3,(1/I78)*N78,D78=$D$146,N78*I78)</f>
        <v>175.65065003752389</v>
      </c>
      <c r="V78" cm="1">
        <f t="array" ref="V78">_xlfn.IFS(F78=$F$2,E78*N78,F78=$F$3,E78*N78)</f>
        <v>168.91268260084377</v>
      </c>
      <c r="W78">
        <f t="shared" si="10"/>
        <v>153.85313318179507</v>
      </c>
      <c r="X78">
        <f t="shared" si="11"/>
        <v>175.65065003752389</v>
      </c>
    </row>
    <row r="79" spans="1:24" x14ac:dyDescent="0.25">
      <c r="A79" t="s">
        <v>97</v>
      </c>
      <c r="B79">
        <v>1579173809</v>
      </c>
      <c r="C79" s="2">
        <v>43846.474641203706</v>
      </c>
      <c r="D79" t="s">
        <v>12</v>
      </c>
      <c r="E79">
        <v>7.0000000000000007E-2</v>
      </c>
      <c r="F79" t="s">
        <v>13</v>
      </c>
      <c r="G79">
        <v>6.4216832776091096E-2</v>
      </c>
      <c r="H79" t="s">
        <v>14</v>
      </c>
      <c r="I79">
        <v>1.09005687</v>
      </c>
      <c r="J79" t="s">
        <v>15</v>
      </c>
      <c r="K79" t="str" cm="1">
        <f t="array" ref="K79">_xlfn.IFS(AND(F79=$Y$25,H79=$Z$25),"1",AND(F79=$Y$25,H79=$Z$27),"2",AND(F79=$Z$25,H79=$Y$25),"3",AND(F79=$Z$25,H79=$Z$27),"4",AND(F79=$Z$27,H79=$Y$25),"5",AND(F79=$Z$27,H79=$Z$25),"6")</f>
        <v>5</v>
      </c>
      <c r="L79">
        <f>IF(OR(K79="3",K79="2"),X79,W79)</f>
        <v>179.19554545651121</v>
      </c>
      <c r="M79" t="s">
        <v>16</v>
      </c>
      <c r="N79">
        <f>VLOOKUP(C79,ETH_USD[],6)</f>
        <v>164.391006</v>
      </c>
      <c r="O79" s="10">
        <f t="shared" si="6"/>
        <v>0</v>
      </c>
      <c r="P79" cm="1">
        <f t="array" ref="P79">_xlfn.IFS(H79=$H$2,G79,F79=$F$102,E79)</f>
        <v>6.4216832776091096E-2</v>
      </c>
      <c r="Q79" cm="1">
        <f t="array" ref="Q79">_xlfn.IFS(H79=$H$2,E79,F79=$F$102,G79)</f>
        <v>7.0000000000000007E-2</v>
      </c>
      <c r="R79">
        <f t="shared" si="7"/>
        <v>11.507370420000001</v>
      </c>
      <c r="S79" s="10">
        <f t="shared" si="8"/>
        <v>2.018151022420038E-2</v>
      </c>
      <c r="T79" s="9">
        <f t="shared" si="9"/>
        <v>179.19554612921317</v>
      </c>
      <c r="U79" cm="1">
        <f t="array" ref="U79">_xlfn.IFS(D79=$D$2,I79*N79,D79=$D$3&amp;F79=$F$3,(I79)*N79,D79=$D$3,(1/I79)*N79,D79=$D$146,N79*I79)</f>
        <v>179.19554545651121</v>
      </c>
      <c r="V79" cm="1">
        <f t="array" ref="V79">_xlfn.IFS(F79=$F$2,E79*N79,F79=$F$3,E79*N79)</f>
        <v>11.507370420000001</v>
      </c>
      <c r="W79">
        <f t="shared" si="10"/>
        <v>179.19554545651121</v>
      </c>
      <c r="X79">
        <f t="shared" si="11"/>
        <v>150.80956831178909</v>
      </c>
    </row>
    <row r="80" spans="1:24" x14ac:dyDescent="0.25">
      <c r="A80" t="s">
        <v>98</v>
      </c>
      <c r="B80">
        <v>1579174523</v>
      </c>
      <c r="C80" s="2">
        <v>43846.482905092591</v>
      </c>
      <c r="D80" t="s">
        <v>12</v>
      </c>
      <c r="E80">
        <v>1.0640834165947901</v>
      </c>
      <c r="F80" t="s">
        <v>13</v>
      </c>
      <c r="G80">
        <v>1</v>
      </c>
      <c r="H80" t="s">
        <v>14</v>
      </c>
      <c r="I80">
        <v>1.06408342</v>
      </c>
      <c r="J80" t="s">
        <v>15</v>
      </c>
      <c r="K80" t="str" cm="1">
        <f t="array" ref="K80">_xlfn.IFS(AND(F80=$Y$25,H80=$Z$25),"1",AND(F80=$Y$25,H80=$Z$27),"2",AND(F80=$Z$25,H80=$Y$25),"3",AND(F80=$Z$25,H80=$Z$27),"4",AND(F80=$Z$27,H80=$Y$25),"5",AND(F80=$Z$27,H80=$Z$25),"6")</f>
        <v>5</v>
      </c>
      <c r="L80">
        <f>IF(OR(K80="3",K80="2"),X80,W80)</f>
        <v>174.92574388172054</v>
      </c>
      <c r="M80" t="s">
        <v>16</v>
      </c>
      <c r="N80">
        <f>VLOOKUP(C80,ETH_USD[],6)</f>
        <v>164.391006</v>
      </c>
      <c r="O80" s="10">
        <f t="shared" si="6"/>
        <v>0</v>
      </c>
      <c r="P80" cm="1">
        <f t="array" ref="P80">_xlfn.IFS(H80=$H$2,G80,F80=$F$102,E80)</f>
        <v>1</v>
      </c>
      <c r="Q80" cm="1">
        <f t="array" ref="Q80">_xlfn.IFS(H80=$H$2,E80,F80=$F$102,G80)</f>
        <v>1.0640834165947901</v>
      </c>
      <c r="R80">
        <f t="shared" si="7"/>
        <v>174.92574332193465</v>
      </c>
      <c r="S80" s="10">
        <f t="shared" si="8"/>
        <v>-2.3827616810295507E-2</v>
      </c>
      <c r="T80" s="9">
        <f t="shared" si="9"/>
        <v>174.92574332193465</v>
      </c>
      <c r="U80" cm="1">
        <f t="array" ref="U80">_xlfn.IFS(D80=$D$2,I80*N80,D80=$D$3&amp;F80=$F$3,(I80)*N80,D80=$D$3,(1/I80)*N80,D80=$D$146,N80*I80)</f>
        <v>174.92574388172054</v>
      </c>
      <c r="V80" cm="1">
        <f t="array" ref="V80">_xlfn.IFS(F80=$F$2,E80*N80,F80=$F$3,E80*N80)</f>
        <v>174.92574332193465</v>
      </c>
      <c r="W80">
        <f t="shared" si="10"/>
        <v>174.92574388172054</v>
      </c>
      <c r="X80">
        <f t="shared" si="11"/>
        <v>154.49071276761367</v>
      </c>
    </row>
    <row r="81" spans="1:24" x14ac:dyDescent="0.25">
      <c r="A81" t="s">
        <v>99</v>
      </c>
      <c r="B81">
        <v>1579175229</v>
      </c>
      <c r="C81" s="2">
        <v>43846.491076388891</v>
      </c>
      <c r="D81" t="s">
        <v>12</v>
      </c>
      <c r="E81">
        <v>0.02</v>
      </c>
      <c r="F81" t="s">
        <v>13</v>
      </c>
      <c r="G81">
        <v>1.9042447766916298E-2</v>
      </c>
      <c r="H81" t="s">
        <v>14</v>
      </c>
      <c r="I81">
        <v>1.05028514</v>
      </c>
      <c r="J81" t="s">
        <v>15</v>
      </c>
      <c r="K81" t="str" cm="1">
        <f t="array" ref="K81">_xlfn.IFS(AND(F81=$Y$25,H81=$Z$25),"1",AND(F81=$Y$25,H81=$Z$27),"2",AND(F81=$Z$25,H81=$Y$25),"3",AND(F81=$Z$25,H81=$Z$27),"4",AND(F81=$Z$27,H81=$Y$25),"5",AND(F81=$Z$27,H81=$Z$25),"6")</f>
        <v>5</v>
      </c>
      <c r="L81">
        <f>IF(OR(K81="3",K81="2"),X81,W81)</f>
        <v>172.65743075145085</v>
      </c>
      <c r="M81" t="s">
        <v>16</v>
      </c>
      <c r="N81">
        <f>VLOOKUP(C81,ETH_USD[],6)</f>
        <v>164.391006</v>
      </c>
      <c r="O81" s="10">
        <f t="shared" si="6"/>
        <v>0</v>
      </c>
      <c r="P81" cm="1">
        <f t="array" ref="P81">_xlfn.IFS(H81=$H$2,G81,F81=$F$102,E81)</f>
        <v>1.9042447766916298E-2</v>
      </c>
      <c r="Q81" cm="1">
        <f t="array" ref="Q81">_xlfn.IFS(H81=$H$2,E81,F81=$F$102,G81)</f>
        <v>0.02</v>
      </c>
      <c r="R81">
        <f t="shared" si="7"/>
        <v>3.2878201200000001</v>
      </c>
      <c r="S81" s="10">
        <f t="shared" si="8"/>
        <v>-1.2967284440681778E-2</v>
      </c>
      <c r="T81" s="9">
        <f t="shared" si="9"/>
        <v>172.65743145228143</v>
      </c>
      <c r="U81" cm="1">
        <f t="array" ref="U81">_xlfn.IFS(D81=$D$2,I81*N81,D81=$D$3&amp;F81=$F$3,(I81)*N81,D81=$D$3,(1/I81)*N81,D81=$D$146,N81*I81)</f>
        <v>172.65743075145085</v>
      </c>
      <c r="V81" cm="1">
        <f t="array" ref="V81">_xlfn.IFS(F81=$F$2,E81*N81,F81=$F$3,E81*N81)</f>
        <v>3.2878201200000001</v>
      </c>
      <c r="W81">
        <f t="shared" si="10"/>
        <v>172.65743075145085</v>
      </c>
      <c r="X81">
        <f t="shared" si="11"/>
        <v>156.52035789062009</v>
      </c>
    </row>
    <row r="82" spans="1:24" x14ac:dyDescent="0.25">
      <c r="A82" t="s">
        <v>100</v>
      </c>
      <c r="B82">
        <v>1579178750</v>
      </c>
      <c r="C82" s="2">
        <v>43846.531828703701</v>
      </c>
      <c r="D82" t="s">
        <v>12</v>
      </c>
      <c r="E82">
        <v>1.02471307680902</v>
      </c>
      <c r="F82" t="s">
        <v>13</v>
      </c>
      <c r="G82">
        <v>1</v>
      </c>
      <c r="H82" t="s">
        <v>14</v>
      </c>
      <c r="I82">
        <v>1.0247130799999999</v>
      </c>
      <c r="J82" t="s">
        <v>15</v>
      </c>
      <c r="K82" t="str" cm="1">
        <f t="array" ref="K82">_xlfn.IFS(AND(F82=$Y$25,H82=$Z$25),"1",AND(F82=$Y$25,H82=$Z$27),"2",AND(F82=$Z$25,H82=$Y$25),"3",AND(F82=$Z$25,H82=$Z$27),"4",AND(F82=$Z$27,H82=$Y$25),"5",AND(F82=$Z$27,H82=$Z$25),"6")</f>
        <v>5</v>
      </c>
      <c r="L82">
        <f>IF(OR(K82="3",K82="2"),X82,W82)</f>
        <v>168.45361408255849</v>
      </c>
      <c r="M82" t="s">
        <v>16</v>
      </c>
      <c r="N82">
        <f>VLOOKUP(C82,ETH_USD[],6)</f>
        <v>164.391006</v>
      </c>
      <c r="O82" s="10">
        <f t="shared" si="6"/>
        <v>0</v>
      </c>
      <c r="P82" cm="1">
        <f t="array" ref="P82">_xlfn.IFS(H82=$H$2,G82,F82=$F$102,E82)</f>
        <v>1</v>
      </c>
      <c r="Q82" cm="1">
        <f t="array" ref="Q82">_xlfn.IFS(H82=$H$2,E82,F82=$F$102,G82)</f>
        <v>1.02471307680902</v>
      </c>
      <c r="R82">
        <f t="shared" si="7"/>
        <v>168.45361355799008</v>
      </c>
      <c r="S82" s="10">
        <f t="shared" si="8"/>
        <v>-2.4347737939407414E-2</v>
      </c>
      <c r="T82" s="9">
        <f t="shared" si="9"/>
        <v>168.45361355799008</v>
      </c>
      <c r="U82" cm="1">
        <f t="array" ref="U82">_xlfn.IFS(D82=$D$2,I82*N82,D82=$D$3&amp;F82=$F$3,(I82)*N82,D82=$D$3,(1/I82)*N82,D82=$D$146,N82*I82)</f>
        <v>168.45361408255849</v>
      </c>
      <c r="V82" cm="1">
        <f t="array" ref="V82">_xlfn.IFS(F82=$F$2,E82*N82,F82=$F$3,E82*N82)</f>
        <v>168.45361355799008</v>
      </c>
      <c r="W82">
        <f t="shared" si="10"/>
        <v>168.45361408255849</v>
      </c>
      <c r="X82">
        <f t="shared" si="11"/>
        <v>160.4263761325268</v>
      </c>
    </row>
    <row r="83" spans="1:24" x14ac:dyDescent="0.25">
      <c r="A83" t="s">
        <v>101</v>
      </c>
      <c r="B83">
        <v>1579198007</v>
      </c>
      <c r="C83" s="2">
        <v>43846.754710648151</v>
      </c>
      <c r="D83" t="s">
        <v>12</v>
      </c>
      <c r="E83">
        <v>0.51053143953982505</v>
      </c>
      <c r="F83" t="s">
        <v>13</v>
      </c>
      <c r="G83">
        <v>0.5</v>
      </c>
      <c r="H83" t="s">
        <v>14</v>
      </c>
      <c r="I83">
        <v>1.0210628799999999</v>
      </c>
      <c r="J83" t="s">
        <v>15</v>
      </c>
      <c r="K83" t="str" cm="1">
        <f t="array" ref="K83">_xlfn.IFS(AND(F83=$Y$25,H83=$Z$25),"1",AND(F83=$Y$25,H83=$Z$27),"2",AND(F83=$Z$25,H83=$Y$25),"3",AND(F83=$Z$25,H83=$Z$27),"4",AND(F83=$Z$27,H83=$Y$25),"5",AND(F83=$Z$27,H83=$Z$25),"6")</f>
        <v>5</v>
      </c>
      <c r="L83">
        <f>IF(OR(K83="3",K83="2"),X83,W83)</f>
        <v>167.85355403245725</v>
      </c>
      <c r="M83" t="s">
        <v>16</v>
      </c>
      <c r="N83">
        <f>VLOOKUP(C83,ETH_USD[],6)</f>
        <v>164.391006</v>
      </c>
      <c r="O83" s="10">
        <f t="shared" si="6"/>
        <v>0</v>
      </c>
      <c r="P83" cm="1">
        <f t="array" ref="P83">_xlfn.IFS(H83=$H$2,G83,F83=$F$102,E83)</f>
        <v>0.5</v>
      </c>
      <c r="Q83" cm="1">
        <f t="array" ref="Q83">_xlfn.IFS(H83=$H$2,E83,F83=$F$102,G83)</f>
        <v>0.51053143953982505</v>
      </c>
      <c r="R83">
        <f t="shared" si="7"/>
        <v>83.926776940580012</v>
      </c>
      <c r="S83" s="10">
        <f t="shared" si="8"/>
        <v>-3.5621656559091061E-3</v>
      </c>
      <c r="T83" s="9">
        <f t="shared" si="9"/>
        <v>167.85355388116002</v>
      </c>
      <c r="U83" cm="1">
        <f t="array" ref="U83">_xlfn.IFS(D83=$D$2,I83*N83,D83=$D$3&amp;F83=$F$3,(I83)*N83,D83=$D$3,(1/I83)*N83,D83=$D$146,N83*I83)</f>
        <v>167.85355403245725</v>
      </c>
      <c r="V83" cm="1">
        <f t="array" ref="V83">_xlfn.IFS(F83=$F$2,E83*N83,F83=$F$3,E83*N83)</f>
        <v>83.926776940580012</v>
      </c>
      <c r="W83">
        <f t="shared" si="10"/>
        <v>167.85355403245725</v>
      </c>
      <c r="X83">
        <f t="shared" si="11"/>
        <v>160.99988474754858</v>
      </c>
    </row>
    <row r="84" spans="1:24" x14ac:dyDescent="0.25">
      <c r="A84" t="s">
        <v>102</v>
      </c>
      <c r="B84">
        <v>1579252787</v>
      </c>
      <c r="C84" s="2">
        <v>43847.388738425929</v>
      </c>
      <c r="D84" t="s">
        <v>12</v>
      </c>
      <c r="E84">
        <v>1.89545530291591</v>
      </c>
      <c r="F84" t="s">
        <v>13</v>
      </c>
      <c r="G84">
        <v>1.91726768650201</v>
      </c>
      <c r="H84" t="s">
        <v>14</v>
      </c>
      <c r="I84">
        <v>0.98862318999999999</v>
      </c>
      <c r="J84" t="s">
        <v>15</v>
      </c>
      <c r="K84" t="str" cm="1">
        <f t="array" ref="K84">_xlfn.IFS(AND(F84=$Y$25,H84=$Z$25),"1",AND(F84=$Y$25,H84=$Z$27),"2",AND(F84=$Z$25,H84=$Y$25),"3",AND(F84=$Z$25,H84=$Z$27),"4",AND(F84=$Z$27,H84=$Y$25),"5",AND(F84=$Z$27,H84=$Z$25),"6")</f>
        <v>5</v>
      </c>
      <c r="L84">
        <f>IF(OR(K84="3",K84="2"),X84,W84)</f>
        <v>168.83702192291008</v>
      </c>
      <c r="M84" t="s">
        <v>16</v>
      </c>
      <c r="N84">
        <f>VLOOKUP(C84,ETH_USD[],6)</f>
        <v>170.77995300000001</v>
      </c>
      <c r="O84" s="10">
        <f t="shared" si="6"/>
        <v>3.8864334220328339E-2</v>
      </c>
      <c r="P84" cm="1">
        <f t="array" ref="P84">_xlfn.IFS(H84=$H$2,G84,F84=$F$102,E84)</f>
        <v>1.91726768650201</v>
      </c>
      <c r="Q84" cm="1">
        <f t="array" ref="Q84">_xlfn.IFS(H84=$H$2,E84,F84=$F$102,G84)</f>
        <v>1.89545530291591</v>
      </c>
      <c r="R84">
        <f t="shared" si="7"/>
        <v>323.70576754557987</v>
      </c>
      <c r="S84" s="10">
        <f t="shared" si="8"/>
        <v>5.8590873241230841E-3</v>
      </c>
      <c r="T84" s="9">
        <f t="shared" si="9"/>
        <v>168.83702251101414</v>
      </c>
      <c r="U84" cm="1">
        <f t="array" ref="U84">_xlfn.IFS(D84=$D$2,I84*N84,D84=$D$3&amp;F84=$F$3,(I84)*N84,D84=$D$3,(1/I84)*N84,D84=$D$146,N84*I84)</f>
        <v>168.83702192291008</v>
      </c>
      <c r="V84" cm="1">
        <f t="array" ref="V84">_xlfn.IFS(F84=$F$2,E84*N84,F84=$F$3,E84*N84)</f>
        <v>323.70576754557987</v>
      </c>
      <c r="W84">
        <f t="shared" si="10"/>
        <v>168.83702192291008</v>
      </c>
      <c r="X84">
        <f t="shared" si="11"/>
        <v>172.74524280580553</v>
      </c>
    </row>
    <row r="85" spans="1:24" x14ac:dyDescent="0.25">
      <c r="A85" t="s">
        <v>103</v>
      </c>
      <c r="B85">
        <v>1579255646</v>
      </c>
      <c r="C85" s="2">
        <v>43847.4218287037</v>
      </c>
      <c r="D85" t="s">
        <v>18</v>
      </c>
      <c r="E85">
        <v>8.1000743266679397E-3</v>
      </c>
      <c r="F85" t="s">
        <v>19</v>
      </c>
      <c r="G85">
        <v>8.4405628681220105E-3</v>
      </c>
      <c r="H85" t="s">
        <v>14</v>
      </c>
      <c r="I85">
        <v>0.95966045</v>
      </c>
      <c r="J85" t="s">
        <v>89</v>
      </c>
      <c r="K85" t="str" cm="1">
        <f t="array" ref="K85">_xlfn.IFS(AND(F85=$Y$25,H85=$Z$25),"1",AND(F85=$Y$25,H85=$Z$27),"2",AND(F85=$Z$25,H85=$Y$25),"3",AND(F85=$Z$25,H85=$Z$27),"4",AND(F85=$Z$27,H85=$Y$25),"5",AND(F85=$Z$27,H85=$Z$25),"6")</f>
        <v>3</v>
      </c>
      <c r="L85">
        <f>IF(OR(K85="3",K85="2"),X85,W85)</f>
        <v>177.95872800634848</v>
      </c>
      <c r="M85" t="s">
        <v>16</v>
      </c>
      <c r="N85">
        <f>VLOOKUP(C85,ETH_USD[],6)</f>
        <v>170.77995300000001</v>
      </c>
      <c r="O85" s="10">
        <f t="shared" si="6"/>
        <v>0</v>
      </c>
      <c r="P85" cm="1">
        <f t="array" ref="P85">_xlfn.IFS(H85=$H$2,G85,F85=$F$102,E85)</f>
        <v>8.4405628681220105E-3</v>
      </c>
      <c r="Q85" cm="1">
        <f t="array" ref="Q85">_xlfn.IFS(H85=$H$2,E85,F85=$F$102,G85)</f>
        <v>8.1000743266679397E-3</v>
      </c>
      <c r="R85">
        <f t="shared" si="7"/>
        <v>1.3833303128048575</v>
      </c>
      <c r="S85" s="10">
        <f t="shared" si="8"/>
        <v>-2.9296042837510045E-2</v>
      </c>
      <c r="T85" s="9">
        <f t="shared" si="9"/>
        <v>163.89076586697382</v>
      </c>
      <c r="U85" cm="1">
        <f t="array" ref="U85">_xlfn.IFS(D85=$D$2,I85*N85,D85=$D$3&amp;F85=$F$3,(I85)*N85,D85=$D$3,(1/I85)*N85,D85=$D$146,N85*I85)</f>
        <v>177.95872800634848</v>
      </c>
      <c r="V85" cm="1">
        <f t="array" ref="V85">_xlfn.IFS(F85=$F$2,E85*N85,F85=$F$3,E85*N85)</f>
        <v>1.3833303128048575</v>
      </c>
      <c r="W85">
        <f t="shared" si="10"/>
        <v>163.89076654695884</v>
      </c>
      <c r="X85">
        <f t="shared" si="11"/>
        <v>177.95872800634848</v>
      </c>
    </row>
    <row r="86" spans="1:24" x14ac:dyDescent="0.25">
      <c r="A86" t="s">
        <v>104</v>
      </c>
      <c r="B86">
        <v>1579288177</v>
      </c>
      <c r="C86" s="2">
        <v>43847.798344907409</v>
      </c>
      <c r="D86" t="s">
        <v>105</v>
      </c>
      <c r="E86">
        <v>0.85813142887897997</v>
      </c>
      <c r="F86" t="s">
        <v>14</v>
      </c>
      <c r="G86">
        <v>0.83685251720873099</v>
      </c>
      <c r="H86" t="s">
        <v>13</v>
      </c>
      <c r="I86">
        <v>0.97520320000000005</v>
      </c>
      <c r="J86" t="s">
        <v>15</v>
      </c>
      <c r="K86" t="str" cm="1">
        <f t="array" ref="K86">_xlfn.IFS(AND(F86=$Y$25,H86=$Z$25),"1",AND(F86=$Y$25,H86=$Z$27),"2",AND(F86=$Z$25,H86=$Y$25),"3",AND(F86=$Z$25,H86=$Z$27),"4",AND(F86=$Z$27,H86=$Y$25),"5",AND(F86=$Z$27,H86=$Z$25),"6")</f>
        <v>2</v>
      </c>
      <c r="L86">
        <f>IF(OR(K86="3",K86="2"),X86,W86)</f>
        <v>175.12242884354768</v>
      </c>
      <c r="M86" t="s">
        <v>16</v>
      </c>
      <c r="N86">
        <f>VLOOKUP(C86,ETH_USD[],6)</f>
        <v>170.77995300000001</v>
      </c>
      <c r="O86" s="10">
        <f t="shared" si="6"/>
        <v>0</v>
      </c>
      <c r="P86" cm="1">
        <f t="array" ref="P86">_xlfn.IFS(H86=$H$2,G86,F86=$F$102,E86)</f>
        <v>0.85813142887897997</v>
      </c>
      <c r="Q86" cm="1">
        <f t="array" ref="Q86">_xlfn.IFS(H86=$H$2,E86,F86=$F$102,G86)</f>
        <v>0.83685251720873099</v>
      </c>
      <c r="R86">
        <f t="shared" si="7"/>
        <v>142.91763355683878</v>
      </c>
      <c r="S86" s="10">
        <f t="shared" si="8"/>
        <v>1.6196099443359618E-2</v>
      </c>
      <c r="T86" s="9">
        <f t="shared" si="9"/>
        <v>166.5451570088037</v>
      </c>
      <c r="U86" cm="1">
        <f t="array" ref="U86">_xlfn.IFS(D86=$D$2,I86*N86,D86=$D$3&amp;F86=$F$3,(I86)*N86,D86=$D$3,(1/I86)*N86,D86=$D$146,N86*I86)</f>
        <v>166.54515666144962</v>
      </c>
      <c r="V86" t="e" cm="1">
        <f t="array" ref="V86">_xlfn.IFS(F86=$F$2,E86*N86,F86=$F$3,E86*N86)</f>
        <v>#N/A</v>
      </c>
      <c r="W86">
        <f t="shared" si="10"/>
        <v>166.54515666144962</v>
      </c>
      <c r="X86">
        <f t="shared" si="11"/>
        <v>175.12242884354768</v>
      </c>
    </row>
    <row r="87" spans="1:24" x14ac:dyDescent="0.25">
      <c r="A87" t="s">
        <v>106</v>
      </c>
      <c r="B87">
        <v>1579300495</v>
      </c>
      <c r="C87" s="2">
        <v>43847.94091435185</v>
      </c>
      <c r="D87" t="s">
        <v>12</v>
      </c>
      <c r="E87">
        <v>0.96693686762946196</v>
      </c>
      <c r="F87" t="s">
        <v>13</v>
      </c>
      <c r="G87">
        <v>1</v>
      </c>
      <c r="H87" t="s">
        <v>14</v>
      </c>
      <c r="I87">
        <v>0.96693686999999995</v>
      </c>
      <c r="J87" t="s">
        <v>15</v>
      </c>
      <c r="K87" t="str" cm="1">
        <f t="array" ref="K87">_xlfn.IFS(AND(F87=$Y$25,H87=$Z$25),"1",AND(F87=$Y$25,H87=$Z$27),"2",AND(F87=$Z$25,H87=$Y$25),"3",AND(F87=$Z$25,H87=$Z$27),"4",AND(F87=$Z$27,H87=$Y$25),"5",AND(F87=$Z$27,H87=$Z$25),"6")</f>
        <v>5</v>
      </c>
      <c r="L87">
        <f>IF(OR(K87="3",K87="2"),X87,W87)</f>
        <v>165.1334332125671</v>
      </c>
      <c r="M87" t="s">
        <v>16</v>
      </c>
      <c r="N87">
        <f>VLOOKUP(C87,ETH_USD[],6)</f>
        <v>170.77995300000001</v>
      </c>
      <c r="O87" s="10">
        <f t="shared" si="6"/>
        <v>0</v>
      </c>
      <c r="P87" cm="1">
        <f t="array" ref="P87">_xlfn.IFS(H87=$H$2,G87,F87=$F$102,E87)</f>
        <v>1</v>
      </c>
      <c r="Q87" cm="1">
        <f t="array" ref="Q87">_xlfn.IFS(H87=$H$2,E87,F87=$F$102,G87)</f>
        <v>0.96693686762946196</v>
      </c>
      <c r="R87">
        <f t="shared" si="7"/>
        <v>165.13343280772673</v>
      </c>
      <c r="S87" s="10">
        <f t="shared" si="8"/>
        <v>-8.4765250844390481E-3</v>
      </c>
      <c r="T87" s="9">
        <f t="shared" si="9"/>
        <v>165.13343280772673</v>
      </c>
      <c r="U87" cm="1">
        <f t="array" ref="U87">_xlfn.IFS(D87=$D$2,I87*N87,D87=$D$3&amp;F87=$F$3,(I87)*N87,D87=$D$3,(1/I87)*N87,D87=$D$146,N87*I87)</f>
        <v>165.1334332125671</v>
      </c>
      <c r="V87" cm="1">
        <f t="array" ref="V87">_xlfn.IFS(F87=$F$2,E87*N87,F87=$F$3,E87*N87)</f>
        <v>165.13343280772673</v>
      </c>
      <c r="W87">
        <f t="shared" si="10"/>
        <v>165.1334332125671</v>
      </c>
      <c r="X87">
        <f t="shared" si="11"/>
        <v>176.61954807866621</v>
      </c>
    </row>
    <row r="88" spans="1:24" x14ac:dyDescent="0.25">
      <c r="A88" t="s">
        <v>107</v>
      </c>
      <c r="B88">
        <v>1579323866</v>
      </c>
      <c r="C88" s="2">
        <v>43848.211412037039</v>
      </c>
      <c r="D88" t="s">
        <v>18</v>
      </c>
      <c r="E88">
        <v>0.17612429835861301</v>
      </c>
      <c r="F88" t="s">
        <v>19</v>
      </c>
      <c r="G88">
        <v>0.18382311067962501</v>
      </c>
      <c r="H88" t="s">
        <v>14</v>
      </c>
      <c r="I88">
        <v>0.95811837</v>
      </c>
      <c r="J88" t="s">
        <v>89</v>
      </c>
      <c r="K88" t="str" cm="1">
        <f t="array" ref="K88">_xlfn.IFS(AND(F88=$Y$25,H88=$Z$25),"1",AND(F88=$Y$25,H88=$Z$27),"2",AND(F88=$Z$25,H88=$Y$25),"3",AND(F88=$Z$25,H88=$Z$27),"4",AND(F88=$Z$27,H88=$Y$25),"5",AND(F88=$Z$27,H88=$Z$25),"6")</f>
        <v>3</v>
      </c>
      <c r="L88">
        <f>IF(OR(K88="3",K88="2"),X88,W88)</f>
        <v>183.0313273296284</v>
      </c>
      <c r="M88" t="s">
        <v>16</v>
      </c>
      <c r="N88">
        <f>VLOOKUP(C88,ETH_USD[],6)</f>
        <v>175.36567700000001</v>
      </c>
      <c r="O88" s="10">
        <f t="shared" si="6"/>
        <v>2.6851652781518208E-2</v>
      </c>
      <c r="P88" cm="1">
        <f t="array" ref="P88">_xlfn.IFS(H88=$H$2,G88,F88=$F$102,E88)</f>
        <v>0.18382311067962501</v>
      </c>
      <c r="Q88" cm="1">
        <f t="array" ref="Q88">_xlfn.IFS(H88=$H$2,E88,F88=$F$102,G88)</f>
        <v>0.17612429835861301</v>
      </c>
      <c r="R88">
        <f t="shared" si="7"/>
        <v>30.88615681780816</v>
      </c>
      <c r="S88" s="10">
        <f t="shared" si="8"/>
        <v>1.7486725539083803E-2</v>
      </c>
      <c r="T88" s="9">
        <f t="shared" si="9"/>
        <v>168.02107582456219</v>
      </c>
      <c r="U88" cm="1">
        <f t="array" ref="U88">_xlfn.IFS(D88=$D$2,I88*N88,D88=$D$3&amp;F88=$F$3,(I88)*N88,D88=$D$3,(1/I88)*N88,D88=$D$146,N88*I88)</f>
        <v>183.0313273296284</v>
      </c>
      <c r="V88" cm="1">
        <f t="array" ref="V88">_xlfn.IFS(F88=$F$2,E88*N88,F88=$F$3,E88*N88)</f>
        <v>30.88615681780816</v>
      </c>
      <c r="W88">
        <f t="shared" si="10"/>
        <v>168.02107660118651</v>
      </c>
      <c r="X88">
        <f t="shared" si="11"/>
        <v>183.0313273296284</v>
      </c>
    </row>
    <row r="89" spans="1:24" x14ac:dyDescent="0.25">
      <c r="A89" t="s">
        <v>108</v>
      </c>
      <c r="B89">
        <v>1579357203</v>
      </c>
      <c r="C89" s="2">
        <v>43848.597256944442</v>
      </c>
      <c r="D89" t="s">
        <v>12</v>
      </c>
      <c r="E89">
        <v>0.93851980389448297</v>
      </c>
      <c r="F89" t="s">
        <v>13</v>
      </c>
      <c r="G89">
        <v>1</v>
      </c>
      <c r="H89" t="s">
        <v>14</v>
      </c>
      <c r="I89">
        <v>0.93851980000000002</v>
      </c>
      <c r="J89" t="s">
        <v>15</v>
      </c>
      <c r="K89" t="str" cm="1">
        <f t="array" ref="K89">_xlfn.IFS(AND(F89=$Y$25,H89=$Z$25),"1",AND(F89=$Y$25,H89=$Z$27),"2",AND(F89=$Z$25,H89=$Y$25),"3",AND(F89=$Z$25,H89=$Z$27),"4",AND(F89=$Z$27,H89=$Y$25),"5",AND(F89=$Z$27,H89=$Z$25),"6")</f>
        <v>5</v>
      </c>
      <c r="L89">
        <f>IF(OR(K89="3",K89="2"),X89,W89)</f>
        <v>164.58416010490461</v>
      </c>
      <c r="M89" t="s">
        <v>16</v>
      </c>
      <c r="N89">
        <f>VLOOKUP(C89,ETH_USD[],6)</f>
        <v>175.36567700000001</v>
      </c>
      <c r="O89" s="10">
        <f t="shared" si="6"/>
        <v>0</v>
      </c>
      <c r="P89" cm="1">
        <f t="array" ref="P89">_xlfn.IFS(H89=$H$2,G89,F89=$F$102,E89)</f>
        <v>1</v>
      </c>
      <c r="Q89" cm="1">
        <f t="array" ref="Q89">_xlfn.IFS(H89=$H$2,E89,F89=$F$102,G89)</f>
        <v>0.93851980389448297</v>
      </c>
      <c r="R89">
        <f t="shared" si="7"/>
        <v>164.58416078786325</v>
      </c>
      <c r="S89" s="10">
        <f t="shared" si="8"/>
        <v>-2.0455261459506192E-2</v>
      </c>
      <c r="T89" s="9">
        <f t="shared" si="9"/>
        <v>164.58416078786325</v>
      </c>
      <c r="U89" cm="1">
        <f t="array" ref="U89">_xlfn.IFS(D89=$D$2,I89*N89,D89=$D$3&amp;F89=$F$3,(I89)*N89,D89=$D$3,(1/I89)*N89,D89=$D$146,N89*I89)</f>
        <v>164.58416010490461</v>
      </c>
      <c r="V89" cm="1">
        <f t="array" ref="V89">_xlfn.IFS(F89=$F$2,E89*N89,F89=$F$3,E89*N89)</f>
        <v>164.58416078786325</v>
      </c>
      <c r="W89">
        <f t="shared" si="10"/>
        <v>164.58416010490461</v>
      </c>
      <c r="X89">
        <f t="shared" si="11"/>
        <v>186.85346542502356</v>
      </c>
    </row>
    <row r="90" spans="1:24" x14ac:dyDescent="0.25">
      <c r="A90" t="s">
        <v>109</v>
      </c>
      <c r="B90">
        <v>1579366409</v>
      </c>
      <c r="C90" s="2">
        <v>43848.70380787037</v>
      </c>
      <c r="D90" t="s">
        <v>18</v>
      </c>
      <c r="E90">
        <v>2.0386126609657298</v>
      </c>
      <c r="F90" t="s">
        <v>19</v>
      </c>
      <c r="G90">
        <v>2.11524131</v>
      </c>
      <c r="H90" t="s">
        <v>14</v>
      </c>
      <c r="I90">
        <v>0.96377309</v>
      </c>
      <c r="J90" t="s">
        <v>89</v>
      </c>
      <c r="K90" t="str" cm="1">
        <f t="array" ref="K90">_xlfn.IFS(AND(F90=$Y$25,H90=$Z$25),"1",AND(F90=$Y$25,H90=$Z$27),"2",AND(F90=$Z$25,H90=$Y$25),"3",AND(F90=$Z$25,H90=$Z$27),"4",AND(F90=$Z$27,H90=$Y$25),"5",AND(F90=$Z$27,H90=$Z$25),"6")</f>
        <v>3</v>
      </c>
      <c r="L90">
        <f>IF(OR(K90="3",K90="2"),X90,W90)</f>
        <v>181.95743253217415</v>
      </c>
      <c r="M90" t="s">
        <v>16</v>
      </c>
      <c r="N90">
        <f>VLOOKUP(C90,ETH_USD[],6)</f>
        <v>175.36567700000001</v>
      </c>
      <c r="O90" s="10">
        <f t="shared" si="6"/>
        <v>0</v>
      </c>
      <c r="P90" cm="1">
        <f t="array" ref="P90">_xlfn.IFS(H90=$H$2,G90,F90=$F$102,E90)</f>
        <v>2.11524131</v>
      </c>
      <c r="Q90" cm="1">
        <f t="array" ref="Q90">_xlfn.IFS(H90=$H$2,E90,F90=$F$102,G90)</f>
        <v>2.0386126609657298</v>
      </c>
      <c r="R90">
        <f t="shared" si="7"/>
        <v>357.50268943102668</v>
      </c>
      <c r="S90" s="10">
        <f t="shared" si="8"/>
        <v>2.6907572500075819E-2</v>
      </c>
      <c r="T90" s="9">
        <f t="shared" si="9"/>
        <v>169.01272102662682</v>
      </c>
      <c r="U90" cm="1">
        <f t="array" ref="U90">_xlfn.IFS(D90=$D$2,I90*N90,D90=$D$3&amp;F90=$F$3,(I90)*N90,D90=$D$3,(1/I90)*N90,D90=$D$146,N90*I90)</f>
        <v>181.95743253217415</v>
      </c>
      <c r="V90" cm="1">
        <f t="array" ref="V90">_xlfn.IFS(F90=$F$2,E90*N90,F90=$F$3,E90*N90)</f>
        <v>357.50268943102668</v>
      </c>
      <c r="W90">
        <f t="shared" si="10"/>
        <v>169.01272040223193</v>
      </c>
      <c r="X90">
        <f t="shared" si="11"/>
        <v>181.95743253217415</v>
      </c>
    </row>
    <row r="91" spans="1:24" x14ac:dyDescent="0.25">
      <c r="A91" t="s">
        <v>110</v>
      </c>
      <c r="B91">
        <v>1579368927</v>
      </c>
      <c r="C91" s="2">
        <v>43848.732951388891</v>
      </c>
      <c r="D91" t="s">
        <v>12</v>
      </c>
      <c r="E91">
        <v>0.97768446201701498</v>
      </c>
      <c r="F91" t="s">
        <v>13</v>
      </c>
      <c r="G91">
        <v>1</v>
      </c>
      <c r="H91" t="s">
        <v>14</v>
      </c>
      <c r="I91">
        <v>0.97768445999999998</v>
      </c>
      <c r="J91" t="s">
        <v>15</v>
      </c>
      <c r="K91" t="str" cm="1">
        <f t="array" ref="K91">_xlfn.IFS(AND(F91=$Y$25,H91=$Z$25),"1",AND(F91=$Y$25,H91=$Z$27),"2",AND(F91=$Z$25,H91=$Y$25),"3",AND(F91=$Z$25,H91=$Z$27),"4",AND(F91=$Z$27,H91=$Y$25),"5",AND(F91=$Z$27,H91=$Z$25),"6")</f>
        <v>5</v>
      </c>
      <c r="L91">
        <f>IF(OR(K91="3",K91="2"),X91,W91)</f>
        <v>171.45229722027943</v>
      </c>
      <c r="M91" t="s">
        <v>16</v>
      </c>
      <c r="N91">
        <f>VLOOKUP(C91,ETH_USD[],6)</f>
        <v>175.36567700000001</v>
      </c>
      <c r="O91" s="10">
        <f t="shared" si="6"/>
        <v>0</v>
      </c>
      <c r="P91" cm="1">
        <f t="array" ref="P91">_xlfn.IFS(H91=$H$2,G91,F91=$F$102,E91)</f>
        <v>1</v>
      </c>
      <c r="Q91" cm="1">
        <f t="array" ref="Q91">_xlfn.IFS(H91=$H$2,E91,F91=$F$102,G91)</f>
        <v>0.97768446201701498</v>
      </c>
      <c r="R91">
        <f t="shared" si="7"/>
        <v>171.45229757399463</v>
      </c>
      <c r="S91" s="10">
        <f t="shared" si="8"/>
        <v>1.4434277683651207E-2</v>
      </c>
      <c r="T91" s="9">
        <f t="shared" si="9"/>
        <v>171.45229757399463</v>
      </c>
      <c r="U91" cm="1">
        <f t="array" ref="U91">_xlfn.IFS(D91=$D$2,I91*N91,D91=$D$3&amp;F91=$F$3,(I91)*N91,D91=$D$3,(1/I91)*N91,D91=$D$146,N91*I91)</f>
        <v>171.45229722027943</v>
      </c>
      <c r="V91" cm="1">
        <f t="array" ref="V91">_xlfn.IFS(F91=$F$2,E91*N91,F91=$F$3,E91*N91)</f>
        <v>171.45229757399463</v>
      </c>
      <c r="W91">
        <f t="shared" si="10"/>
        <v>171.45229722027943</v>
      </c>
      <c r="X91">
        <f t="shared" si="11"/>
        <v>179.36837924170342</v>
      </c>
    </row>
    <row r="92" spans="1:24" x14ac:dyDescent="0.25">
      <c r="A92" t="s">
        <v>111</v>
      </c>
      <c r="B92">
        <v>1579421389</v>
      </c>
      <c r="C92" s="2">
        <v>43849.340150462966</v>
      </c>
      <c r="D92" t="s">
        <v>12</v>
      </c>
      <c r="E92">
        <v>0.47557924664037399</v>
      </c>
      <c r="F92" t="s">
        <v>13</v>
      </c>
      <c r="G92">
        <v>0.5</v>
      </c>
      <c r="H92" t="s">
        <v>14</v>
      </c>
      <c r="I92">
        <v>0.95115848999999997</v>
      </c>
      <c r="J92" t="s">
        <v>15</v>
      </c>
      <c r="K92" t="str" cm="1">
        <f t="array" ref="K92">_xlfn.IFS(AND(F92=$Y$25,H92=$Z$25),"1",AND(F92=$Y$25,H92=$Z$27),"2",AND(F92=$Z$25,H92=$Y$25),"3",AND(F92=$Z$25,H92=$Z$27),"4",AND(F92=$Z$27,H92=$Y$25),"5",AND(F92=$Z$27,H92=$Z$25),"6")</f>
        <v>5</v>
      </c>
      <c r="L92">
        <f>IF(OR(K92="3",K92="2"),X92,W92)</f>
        <v>158.81478945036801</v>
      </c>
      <c r="M92" t="s">
        <v>16</v>
      </c>
      <c r="N92">
        <f>VLOOKUP(C92,ETH_USD[],6)</f>
        <v>166.96984900000001</v>
      </c>
      <c r="O92" s="10">
        <f t="shared" si="6"/>
        <v>-4.7876118882716111E-2</v>
      </c>
      <c r="P92" cm="1">
        <f t="array" ref="P92">_xlfn.IFS(H92=$H$2,G92,F92=$F$102,E92)</f>
        <v>0.5</v>
      </c>
      <c r="Q92" cm="1">
        <f t="array" ref="Q92">_xlfn.IFS(H92=$H$2,E92,F92=$F$102,G92)</f>
        <v>0.47557924664037399</v>
      </c>
      <c r="R92">
        <f t="shared" si="7"/>
        <v>79.407394999077013</v>
      </c>
      <c r="S92" s="10">
        <f t="shared" si="8"/>
        <v>-7.3708592737793802E-2</v>
      </c>
      <c r="T92" s="9">
        <f t="shared" si="9"/>
        <v>158.81478999815403</v>
      </c>
      <c r="U92" cm="1">
        <f t="array" ref="U92">_xlfn.IFS(D92=$D$2,I92*N92,D92=$D$3&amp;F92=$F$3,(I92)*N92,D92=$D$3,(1/I92)*N92,D92=$D$146,N92*I92)</f>
        <v>158.81478945036801</v>
      </c>
      <c r="V92" cm="1">
        <f t="array" ref="V92">_xlfn.IFS(F92=$F$2,E92*N92,F92=$F$3,E92*N92)</f>
        <v>79.407394999077013</v>
      </c>
      <c r="W92">
        <f t="shared" si="10"/>
        <v>158.81478945036801</v>
      </c>
      <c r="X92">
        <f t="shared" si="11"/>
        <v>175.54366675526393</v>
      </c>
    </row>
    <row r="93" spans="1:24" x14ac:dyDescent="0.25">
      <c r="A93" t="s">
        <v>112</v>
      </c>
      <c r="B93">
        <v>1579435017</v>
      </c>
      <c r="C93" s="2">
        <v>43849.497881944444</v>
      </c>
      <c r="D93" t="s">
        <v>18</v>
      </c>
      <c r="E93">
        <v>0.96571332156935197</v>
      </c>
      <c r="F93" t="s">
        <v>19</v>
      </c>
      <c r="G93">
        <v>1</v>
      </c>
      <c r="H93" t="s">
        <v>14</v>
      </c>
      <c r="I93">
        <v>0.96571331999999999</v>
      </c>
      <c r="J93" t="s">
        <v>89</v>
      </c>
      <c r="K93" t="str" cm="1">
        <f t="array" ref="K93">_xlfn.IFS(AND(F93=$Y$25,H93=$Z$25),"1",AND(F93=$Y$25,H93=$Z$27),"2",AND(F93=$Z$25,H93=$Y$25),"3",AND(F93=$Z$25,H93=$Z$27),"4",AND(F93=$Z$27,H93=$Y$25),"5",AND(F93=$Z$27,H93=$Z$25),"6")</f>
        <v>3</v>
      </c>
      <c r="L93">
        <f>IF(OR(K93="3",K93="2"),X93,W93)</f>
        <v>172.89794553108163</v>
      </c>
      <c r="M93" t="s">
        <v>16</v>
      </c>
      <c r="N93">
        <f>VLOOKUP(C93,ETH_USD[],6)</f>
        <v>166.96984900000001</v>
      </c>
      <c r="O93" s="10">
        <f t="shared" si="6"/>
        <v>0</v>
      </c>
      <c r="P93" cm="1">
        <f t="array" ref="P93">_xlfn.IFS(H93=$H$2,G93,F93=$F$102,E93)</f>
        <v>1</v>
      </c>
      <c r="Q93" cm="1">
        <f t="array" ref="Q93">_xlfn.IFS(H93=$H$2,E93,F93=$F$102,G93)</f>
        <v>0.96571332156935197</v>
      </c>
      <c r="R93">
        <f t="shared" si="7"/>
        <v>161.24500747972314</v>
      </c>
      <c r="S93" s="10">
        <f t="shared" si="8"/>
        <v>1.5302211346924071E-2</v>
      </c>
      <c r="T93" s="9">
        <f t="shared" si="9"/>
        <v>161.24500747972314</v>
      </c>
      <c r="U93" cm="1">
        <f t="array" ref="U93">_xlfn.IFS(D93=$D$2,I93*N93,D93=$D$3&amp;F93=$F$3,(I93)*N93,D93=$D$3,(1/I93)*N93,D93=$D$146,N93*I93)</f>
        <v>172.89794553108163</v>
      </c>
      <c r="V93" cm="1">
        <f t="array" ref="V93">_xlfn.IFS(F93=$F$2,E93*N93,F93=$F$3,E93*N93)</f>
        <v>161.24500747972314</v>
      </c>
      <c r="W93">
        <f t="shared" si="10"/>
        <v>161.24500721768868</v>
      </c>
      <c r="X93">
        <f t="shared" si="11"/>
        <v>172.89794553108163</v>
      </c>
    </row>
    <row r="94" spans="1:24" x14ac:dyDescent="0.25">
      <c r="A94" t="s">
        <v>113</v>
      </c>
      <c r="B94">
        <v>1579526040</v>
      </c>
      <c r="C94" s="2">
        <v>43850.551388888889</v>
      </c>
      <c r="D94" t="s">
        <v>18</v>
      </c>
      <c r="E94">
        <v>0.30762734007860798</v>
      </c>
      <c r="F94" t="s">
        <v>19</v>
      </c>
      <c r="G94">
        <v>0.31097148937743002</v>
      </c>
      <c r="H94" t="s">
        <v>14</v>
      </c>
      <c r="I94">
        <v>0.98924612000000001</v>
      </c>
      <c r="J94" t="s">
        <v>89</v>
      </c>
      <c r="K94" t="str" cm="1">
        <f t="array" ref="K94">_xlfn.IFS(AND(F94=$Y$25,H94=$Z$25),"1",AND(F94=$Y$25,H94=$Z$27),"2",AND(F94=$Z$25,H94=$Y$25),"3",AND(F94=$Z$25,H94=$Z$27),"4",AND(F94=$Z$27,H94=$Y$25),"5",AND(F94=$Z$27,H94=$Z$25),"6")</f>
        <v>3</v>
      </c>
      <c r="L94">
        <f>IF(OR(K94="3",K94="2"),X94,W94)</f>
        <v>168.93724485874151</v>
      </c>
      <c r="M94" t="s">
        <v>16</v>
      </c>
      <c r="N94">
        <f>VLOOKUP(C94,ETH_USD[],6)</f>
        <v>167.12051399999999</v>
      </c>
      <c r="O94" s="10">
        <f t="shared" si="6"/>
        <v>9.0234854317904523E-4</v>
      </c>
      <c r="P94" cm="1">
        <f t="array" ref="P94">_xlfn.IFS(H94=$H$2,G94,F94=$F$102,E94)</f>
        <v>0.31097148937743002</v>
      </c>
      <c r="Q94" cm="1">
        <f t="array" ref="Q94">_xlfn.IFS(H94=$H$2,E94,F94=$F$102,G94)</f>
        <v>0.30762734007860798</v>
      </c>
      <c r="R94">
        <f t="shared" si="7"/>
        <v>51.410839194389759</v>
      </c>
      <c r="S94" s="10">
        <f t="shared" si="8"/>
        <v>2.5292646580773029E-2</v>
      </c>
      <c r="T94" s="9">
        <f t="shared" si="9"/>
        <v>165.32332046682188</v>
      </c>
      <c r="U94" cm="1">
        <f t="array" ref="U94">_xlfn.IFS(D94=$D$2,I94*N94,D94=$D$3&amp;F94=$F$3,(I94)*N94,D94=$D$3,(1/I94)*N94,D94=$D$146,N94*I94)</f>
        <v>168.93724485874151</v>
      </c>
      <c r="V94" cm="1">
        <f t="array" ref="V94">_xlfn.IFS(F94=$F$2,E94*N94,F94=$F$3,E94*N94)</f>
        <v>51.410839194389759</v>
      </c>
      <c r="W94">
        <f t="shared" si="10"/>
        <v>165.32332004690568</v>
      </c>
      <c r="X94">
        <f t="shared" si="11"/>
        <v>168.93724485874151</v>
      </c>
    </row>
    <row r="95" spans="1:24" x14ac:dyDescent="0.25">
      <c r="A95" t="s">
        <v>114</v>
      </c>
      <c r="B95">
        <v>1579540646</v>
      </c>
      <c r="C95" s="2">
        <v>43850.720439814817</v>
      </c>
      <c r="D95" t="s">
        <v>12</v>
      </c>
      <c r="E95">
        <v>0.971052958429933</v>
      </c>
      <c r="F95" t="s">
        <v>13</v>
      </c>
      <c r="G95">
        <v>1</v>
      </c>
      <c r="H95" t="s">
        <v>14</v>
      </c>
      <c r="I95">
        <v>0.97105295999999997</v>
      </c>
      <c r="J95" t="s">
        <v>15</v>
      </c>
      <c r="K95" t="str" cm="1">
        <f t="array" ref="K95">_xlfn.IFS(AND(F95=$Y$25,H95=$Z$25),"1",AND(F95=$Y$25,H95=$Z$27),"2",AND(F95=$Z$25,H95=$Y$25),"3",AND(F95=$Z$25,H95=$Z$27),"4",AND(F95=$Z$27,H95=$Y$25),"5",AND(F95=$Z$27,H95=$Z$25),"6")</f>
        <v>5</v>
      </c>
      <c r="L95">
        <f>IF(OR(K95="3",K95="2"),X95,W95)</f>
        <v>162.28286979642141</v>
      </c>
      <c r="M95" t="s">
        <v>16</v>
      </c>
      <c r="N95">
        <f>VLOOKUP(C95,ETH_USD[],6)</f>
        <v>167.12051399999999</v>
      </c>
      <c r="O95" s="10">
        <f t="shared" si="6"/>
        <v>0</v>
      </c>
      <c r="P95" cm="1">
        <f t="array" ref="P95">_xlfn.IFS(H95=$H$2,G95,F95=$F$102,E95)</f>
        <v>1</v>
      </c>
      <c r="Q95" cm="1">
        <f t="array" ref="Q95">_xlfn.IFS(H95=$H$2,E95,F95=$F$102,G95)</f>
        <v>0.971052958429933</v>
      </c>
      <c r="R95">
        <f t="shared" si="7"/>
        <v>162.28286953403102</v>
      </c>
      <c r="S95" s="10">
        <f t="shared" si="8"/>
        <v>-1.8390937976599846E-2</v>
      </c>
      <c r="T95" s="9">
        <f t="shared" si="9"/>
        <v>162.28286953403102</v>
      </c>
      <c r="U95" cm="1">
        <f t="array" ref="U95">_xlfn.IFS(D95=$D$2,I95*N95,D95=$D$3&amp;F95=$F$3,(I95)*N95,D95=$D$3,(1/I95)*N95,D95=$D$146,N95*I95)</f>
        <v>162.28286979642141</v>
      </c>
      <c r="V95" cm="1">
        <f t="array" ref="V95">_xlfn.IFS(F95=$F$2,E95*N95,F95=$F$3,E95*N95)</f>
        <v>162.28286953403102</v>
      </c>
      <c r="W95">
        <f t="shared" si="10"/>
        <v>162.28286979642141</v>
      </c>
      <c r="X95">
        <f t="shared" si="11"/>
        <v>172.10236813448361</v>
      </c>
    </row>
    <row r="96" spans="1:24" x14ac:dyDescent="0.25">
      <c r="A96" t="s">
        <v>115</v>
      </c>
      <c r="B96">
        <v>1579548224</v>
      </c>
      <c r="C96" s="2">
        <v>43850.808148148149</v>
      </c>
      <c r="D96" t="s">
        <v>12</v>
      </c>
      <c r="E96">
        <v>0.483965133671103</v>
      </c>
      <c r="F96" t="s">
        <v>13</v>
      </c>
      <c r="G96">
        <v>0.5</v>
      </c>
      <c r="H96" t="s">
        <v>14</v>
      </c>
      <c r="I96">
        <v>0.96793026999999998</v>
      </c>
      <c r="J96" t="s">
        <v>15</v>
      </c>
      <c r="K96" t="str" cm="1">
        <f t="array" ref="K96">_xlfn.IFS(AND(F96=$Y$25,H96=$Z$25),"1",AND(F96=$Y$25,H96=$Z$27),"2",AND(F96=$Z$25,H96=$Y$25),"3",AND(F96=$Z$25,H96=$Z$27),"4",AND(F96=$Z$27,H96=$Y$25),"5",AND(F96=$Z$27,H96=$Z$25),"6")</f>
        <v>5</v>
      </c>
      <c r="L96">
        <f>IF(OR(K96="3",K96="2"),X96,W96)</f>
        <v>161.76100423855877</v>
      </c>
      <c r="M96" t="s">
        <v>16</v>
      </c>
      <c r="N96">
        <f>VLOOKUP(C96,ETH_USD[],6)</f>
        <v>167.12051399999999</v>
      </c>
      <c r="O96" s="10">
        <f t="shared" si="6"/>
        <v>0</v>
      </c>
      <c r="P96" cm="1">
        <f t="array" ref="P96">_xlfn.IFS(H96=$H$2,G96,F96=$F$102,E96)</f>
        <v>0.5</v>
      </c>
      <c r="Q96" cm="1">
        <f t="array" ref="Q96">_xlfn.IFS(H96=$H$2,E96,F96=$F$102,G96)</f>
        <v>0.483965133671103</v>
      </c>
      <c r="R96">
        <f t="shared" si="7"/>
        <v>80.88050189719344</v>
      </c>
      <c r="S96" s="10">
        <f t="shared" si="8"/>
        <v>-3.2157783575222356E-3</v>
      </c>
      <c r="T96" s="9">
        <f t="shared" si="9"/>
        <v>161.76100379438688</v>
      </c>
      <c r="U96" cm="1">
        <f t="array" ref="U96">_xlfn.IFS(D96=$D$2,I96*N96,D96=$D$3&amp;F96=$F$3,(I96)*N96,D96=$D$3,(1/I96)*N96,D96=$D$146,N96*I96)</f>
        <v>161.76100423855877</v>
      </c>
      <c r="V96" cm="1">
        <f t="array" ref="V96">_xlfn.IFS(F96=$F$2,E96*N96,F96=$F$3,E96*N96)</f>
        <v>80.88050189719344</v>
      </c>
      <c r="W96">
        <f t="shared" si="10"/>
        <v>161.76100423855877</v>
      </c>
      <c r="X96">
        <f t="shared" si="11"/>
        <v>172.65759650227693</v>
      </c>
    </row>
    <row r="97" spans="1:24" x14ac:dyDescent="0.25">
      <c r="A97" t="s">
        <v>116</v>
      </c>
      <c r="B97">
        <v>1579594715</v>
      </c>
      <c r="C97" s="2">
        <v>43851.346238425926</v>
      </c>
      <c r="D97" t="s">
        <v>18</v>
      </c>
      <c r="E97">
        <v>0.101418610950612</v>
      </c>
      <c r="F97" t="s">
        <v>19</v>
      </c>
      <c r="G97">
        <v>0.103624415455931</v>
      </c>
      <c r="H97" t="s">
        <v>14</v>
      </c>
      <c r="I97">
        <v>0.97871346999999997</v>
      </c>
      <c r="J97" t="s">
        <v>89</v>
      </c>
      <c r="K97" t="str" cm="1">
        <f t="array" ref="K97">_xlfn.IFS(AND(F97=$Y$25,H97=$Z$25),"1",AND(F97=$Y$25,H97=$Z$27),"2",AND(F97=$Z$25,H97=$Y$25),"3",AND(F97=$Z$25,H97=$Z$27),"4",AND(F97=$Z$27,H97=$Y$25),"5",AND(F97=$Z$27,H97=$Z$25),"6")</f>
        <v>3</v>
      </c>
      <c r="L97">
        <f>IF(OR(K97="3",K97="2"),X97,W97)</f>
        <v>173.38798759968023</v>
      </c>
      <c r="M97" t="s">
        <v>16</v>
      </c>
      <c r="N97">
        <f>VLOOKUP(C97,ETH_USD[],6)</f>
        <v>169.697159</v>
      </c>
      <c r="O97" s="10">
        <f t="shared" si="6"/>
        <v>1.5417885801859212E-2</v>
      </c>
      <c r="P97" cm="1">
        <f t="array" ref="P97">_xlfn.IFS(H97=$H$2,G97,F97=$F$102,E97)</f>
        <v>0.103624415455931</v>
      </c>
      <c r="Q97" cm="1">
        <f t="array" ref="Q97">_xlfn.IFS(H97=$H$2,E97,F97=$F$102,G97)</f>
        <v>0.101418610950612</v>
      </c>
      <c r="R97">
        <f t="shared" si="7"/>
        <v>17.210450148045144</v>
      </c>
      <c r="S97" s="10">
        <f t="shared" si="8"/>
        <v>2.6730120267720908E-2</v>
      </c>
      <c r="T97" s="9">
        <f t="shared" si="9"/>
        <v>166.0848948804381</v>
      </c>
      <c r="U97" cm="1">
        <f t="array" ref="U97">_xlfn.IFS(D97=$D$2,I97*N97,D97=$D$3&amp;F97=$F$3,(I97)*N97,D97=$D$3,(1/I97)*N97,D97=$D$146,N97*I97)</f>
        <v>173.38798759968023</v>
      </c>
      <c r="V97" cm="1">
        <f t="array" ref="V97">_xlfn.IFS(F97=$F$2,E97*N97,F97=$F$3,E97*N97)</f>
        <v>17.210450148045144</v>
      </c>
      <c r="W97">
        <f t="shared" si="10"/>
        <v>166.08489533403173</v>
      </c>
      <c r="X97">
        <f t="shared" si="11"/>
        <v>173.38798759968023</v>
      </c>
    </row>
    <row r="98" spans="1:24" x14ac:dyDescent="0.25">
      <c r="A98" t="s">
        <v>117</v>
      </c>
      <c r="B98">
        <v>1579630218</v>
      </c>
      <c r="C98" s="2">
        <v>43851.757152777776</v>
      </c>
      <c r="D98" t="s">
        <v>12</v>
      </c>
      <c r="E98">
        <v>1</v>
      </c>
      <c r="F98" t="s">
        <v>13</v>
      </c>
      <c r="G98">
        <v>1.00100471824218</v>
      </c>
      <c r="H98" t="s">
        <v>14</v>
      </c>
      <c r="I98">
        <v>0.99899629000000001</v>
      </c>
      <c r="J98" t="s">
        <v>15</v>
      </c>
      <c r="K98" t="str" cm="1">
        <f t="array" ref="K98">_xlfn.IFS(AND(F98=$Y$25,H98=$Z$25),"1",AND(F98=$Y$25,H98=$Z$27),"2",AND(F98=$Z$25,H98=$Y$25),"3",AND(F98=$Z$25,H98=$Z$27),"4",AND(F98=$Z$27,H98=$Y$25),"5",AND(F98=$Z$27,H98=$Z$25),"6")</f>
        <v>5</v>
      </c>
      <c r="L98">
        <f>IF(OR(K98="3",K98="2"),X98,W98)</f>
        <v>169.5268322645401</v>
      </c>
      <c r="M98" t="s">
        <v>16</v>
      </c>
      <c r="N98">
        <f>VLOOKUP(C98,ETH_USD[],6)</f>
        <v>169.697159</v>
      </c>
      <c r="O98" s="10">
        <f t="shared" si="6"/>
        <v>0</v>
      </c>
      <c r="P98" cm="1">
        <f t="array" ref="P98">_xlfn.IFS(H98=$H$2,G98,F98=$F$102,E98)</f>
        <v>1.00100471824218</v>
      </c>
      <c r="Q98" cm="1">
        <f t="array" ref="Q98">_xlfn.IFS(H98=$H$2,E98,F98=$F$102,G98)</f>
        <v>1</v>
      </c>
      <c r="R98">
        <f t="shared" si="7"/>
        <v>169.697159</v>
      </c>
      <c r="S98" s="10">
        <f t="shared" si="8"/>
        <v>2.072396421775663E-2</v>
      </c>
      <c r="T98" s="9">
        <f t="shared" si="9"/>
        <v>169.52683229905017</v>
      </c>
      <c r="U98" cm="1">
        <f t="array" ref="U98">_xlfn.IFS(D98=$D$2,I98*N98,D98=$D$3&amp;F98=$F$3,(I98)*N98,D98=$D$3,(1/I98)*N98,D98=$D$146,N98*I98)</f>
        <v>169.5268322645401</v>
      </c>
      <c r="V98" cm="1">
        <f t="array" ref="V98">_xlfn.IFS(F98=$F$2,E98*N98,F98=$F$3,E98*N98)</f>
        <v>169.697159</v>
      </c>
      <c r="W98">
        <f t="shared" si="10"/>
        <v>169.5268322645401</v>
      </c>
      <c r="X98">
        <f t="shared" si="11"/>
        <v>169.86765686587285</v>
      </c>
    </row>
    <row r="99" spans="1:24" x14ac:dyDescent="0.25">
      <c r="A99" t="s">
        <v>118</v>
      </c>
      <c r="B99">
        <v>1579631311</v>
      </c>
      <c r="C99" s="2">
        <v>43851.769803240742</v>
      </c>
      <c r="D99" t="s">
        <v>18</v>
      </c>
      <c r="E99">
        <v>0.15310199793346899</v>
      </c>
      <c r="F99" t="s">
        <v>19</v>
      </c>
      <c r="G99">
        <v>0.15</v>
      </c>
      <c r="H99" t="s">
        <v>14</v>
      </c>
      <c r="I99">
        <v>0.97973900999999997</v>
      </c>
      <c r="J99" t="s">
        <v>20</v>
      </c>
      <c r="K99" t="str" cm="1">
        <f t="array" ref="K99">_xlfn.IFS(AND(F99=$Y$25,H99=$Z$25),"1",AND(F99=$Y$25,H99=$Z$27),"2",AND(F99=$Z$25,H99=$Y$25),"3",AND(F99=$Z$25,H99=$Z$27),"4",AND(F99=$Z$27,H99=$Y$25),"5",AND(F99=$Z$27,H99=$Z$25),"6")</f>
        <v>3</v>
      </c>
      <c r="L99">
        <f>IF(OR(K99="3",K99="2"),X99,W99)</f>
        <v>173.20649404375561</v>
      </c>
      <c r="M99" t="s">
        <v>16</v>
      </c>
      <c r="N99">
        <f>VLOOKUP(C99,ETH_USD[],6)</f>
        <v>169.697159</v>
      </c>
      <c r="O99" s="10">
        <f t="shared" si="6"/>
        <v>0</v>
      </c>
      <c r="P99" cm="1">
        <f t="array" ref="P99">_xlfn.IFS(H99=$H$2,G99,F99=$F$102,E99)</f>
        <v>0.15</v>
      </c>
      <c r="Q99" cm="1">
        <f t="array" ref="Q99">_xlfn.IFS(H99=$H$2,E99,F99=$F$102,G99)</f>
        <v>0.15310199793346899</v>
      </c>
      <c r="R99">
        <f t="shared" si="7"/>
        <v>25.980974086533557</v>
      </c>
      <c r="S99" s="10">
        <f t="shared" si="8"/>
        <v>2.1705482024712848E-2</v>
      </c>
      <c r="T99" s="9">
        <f t="shared" si="9"/>
        <v>173.20649391022371</v>
      </c>
      <c r="U99" cm="1">
        <f t="array" ref="U99">_xlfn.IFS(D99=$D$2,I99*N99,D99=$D$3&amp;F99=$F$3,(I99)*N99,D99=$D$3,(1/I99)*N99,D99=$D$146,N99*I99)</f>
        <v>173.20649404375561</v>
      </c>
      <c r="V99" cm="1">
        <f t="array" ref="V99">_xlfn.IFS(F99=$F$2,E99*N99,F99=$F$3,E99*N99)</f>
        <v>25.980974086533557</v>
      </c>
      <c r="W99">
        <f t="shared" si="10"/>
        <v>166.25892655847258</v>
      </c>
      <c r="X99">
        <f t="shared" si="11"/>
        <v>173.20649404375561</v>
      </c>
    </row>
    <row r="100" spans="1:24" x14ac:dyDescent="0.25">
      <c r="A100" t="s">
        <v>119</v>
      </c>
      <c r="B100">
        <v>1579639708</v>
      </c>
      <c r="C100" s="2">
        <v>43851.866990740738</v>
      </c>
      <c r="D100" t="s">
        <v>12</v>
      </c>
      <c r="E100">
        <v>0.50399255934522202</v>
      </c>
      <c r="F100" t="s">
        <v>13</v>
      </c>
      <c r="G100">
        <v>0.5</v>
      </c>
      <c r="H100" t="s">
        <v>14</v>
      </c>
      <c r="I100">
        <v>1.0079851200000001</v>
      </c>
      <c r="J100" t="s">
        <v>15</v>
      </c>
      <c r="K100" t="str" cm="1">
        <f t="array" ref="K100">_xlfn.IFS(AND(F100=$Y$25,H100=$Z$25),"1",AND(F100=$Y$25,H100=$Z$27),"2",AND(F100=$Z$25,H100=$Y$25),"3",AND(F100=$Z$25,H100=$Z$27),"4",AND(F100=$Z$27,H100=$Y$25),"5",AND(F100=$Z$27,H100=$Z$25),"6")</f>
        <v>5</v>
      </c>
      <c r="L100">
        <f>IF(OR(K100="3",K100="2"),X100,W100)</f>
        <v>171.05221117827409</v>
      </c>
      <c r="M100" t="s">
        <v>16</v>
      </c>
      <c r="N100">
        <f>VLOOKUP(C100,ETH_USD[],6)</f>
        <v>169.697159</v>
      </c>
      <c r="O100" s="10">
        <f t="shared" si="6"/>
        <v>0</v>
      </c>
      <c r="P100" cm="1">
        <f t="array" ref="P100">_xlfn.IFS(H100=$H$2,G100,F100=$F$102,E100)</f>
        <v>0.5</v>
      </c>
      <c r="Q100" cm="1">
        <f t="array" ref="Q100">_xlfn.IFS(H100=$H$2,E100,F100=$F$102,G100)</f>
        <v>0.50399255934522202</v>
      </c>
      <c r="R100">
        <f t="shared" si="7"/>
        <v>85.526105478023084</v>
      </c>
      <c r="S100" s="10">
        <f t="shared" si="8"/>
        <v>-1.2437656958140107E-2</v>
      </c>
      <c r="T100" s="9">
        <f t="shared" si="9"/>
        <v>171.05221095604617</v>
      </c>
      <c r="U100" cm="1">
        <f t="array" ref="U100">_xlfn.IFS(D100=$D$2,I100*N100,D100=$D$3&amp;F100=$F$3,(I100)*N100,D100=$D$3,(1/I100)*N100,D100=$D$146,N100*I100)</f>
        <v>171.05221117827409</v>
      </c>
      <c r="V100" cm="1">
        <f t="array" ref="V100">_xlfn.IFS(F100=$F$2,E100*N100,F100=$F$3,E100*N100)</f>
        <v>85.526105478023084</v>
      </c>
      <c r="W100">
        <f t="shared" si="10"/>
        <v>171.05221117827409</v>
      </c>
      <c r="X100">
        <f t="shared" si="11"/>
        <v>168.35284135940418</v>
      </c>
    </row>
    <row r="101" spans="1:24" x14ac:dyDescent="0.25">
      <c r="A101" t="s">
        <v>120</v>
      </c>
      <c r="B101">
        <v>1579676120</v>
      </c>
      <c r="C101" s="2">
        <v>43852.288425925923</v>
      </c>
      <c r="D101" t="s">
        <v>12</v>
      </c>
      <c r="E101">
        <v>0.98038099285043401</v>
      </c>
      <c r="F101" t="s">
        <v>13</v>
      </c>
      <c r="G101">
        <v>1</v>
      </c>
      <c r="H101" t="s">
        <v>14</v>
      </c>
      <c r="I101">
        <v>0.98038099000000001</v>
      </c>
      <c r="J101" t="s">
        <v>15</v>
      </c>
      <c r="K101" t="str" cm="1">
        <f t="array" ref="K101">_xlfn.IFS(AND(F101=$Y$25,H101=$Z$25),"1",AND(F101=$Y$25,H101=$Z$27),"2",AND(F101=$Z$25,H101=$Y$25),"3",AND(F101=$Z$25,H101=$Z$27),"4",AND(F101=$Z$27,H101=$Y$25),"5",AND(F101=$Z$27,H101=$Z$25),"6")</f>
        <v>5</v>
      </c>
      <c r="L101">
        <f>IF(OR(K101="3",K101="2"),X101,W101)</f>
        <v>164.99239421163742</v>
      </c>
      <c r="M101" t="s">
        <v>16</v>
      </c>
      <c r="N101">
        <f>VLOOKUP(C101,ETH_USD[],6)</f>
        <v>168.29415900000001</v>
      </c>
      <c r="O101" s="10">
        <f t="shared" si="6"/>
        <v>-8.2676693485480898E-3</v>
      </c>
      <c r="P101" cm="1">
        <f t="array" ref="P101">_xlfn.IFS(H101=$H$2,G101,F101=$F$102,E101)</f>
        <v>1</v>
      </c>
      <c r="Q101" cm="1">
        <f t="array" ref="Q101">_xlfn.IFS(H101=$H$2,E101,F101=$F$102,G101)</f>
        <v>0.98038099285043401</v>
      </c>
      <c r="R101">
        <f t="shared" si="7"/>
        <v>164.99239469134881</v>
      </c>
      <c r="S101" s="10">
        <f t="shared" si="8"/>
        <v>-3.5426705278042273E-2</v>
      </c>
      <c r="T101" s="9">
        <f t="shared" si="9"/>
        <v>164.99239469134881</v>
      </c>
      <c r="U101" cm="1">
        <f t="array" ref="U101">_xlfn.IFS(D101=$D$2,I101*N101,D101=$D$3&amp;F101=$F$3,(I101)*N101,D101=$D$3,(1/I101)*N101,D101=$D$146,N101*I101)</f>
        <v>164.99239421163742</v>
      </c>
      <c r="V101" cm="1">
        <f t="array" ref="V101">_xlfn.IFS(F101=$F$2,E101*N101,F101=$F$3,E101*N101)</f>
        <v>164.99239469134881</v>
      </c>
      <c r="W101">
        <f t="shared" si="10"/>
        <v>164.99239421163742</v>
      </c>
      <c r="X101">
        <f t="shared" si="11"/>
        <v>171.66199744448329</v>
      </c>
    </row>
    <row r="102" spans="1:24" x14ac:dyDescent="0.25">
      <c r="A102" t="s">
        <v>121</v>
      </c>
      <c r="B102">
        <v>1579683783</v>
      </c>
      <c r="C102" s="2">
        <v>43852.377118055556</v>
      </c>
      <c r="D102" t="s">
        <v>105</v>
      </c>
      <c r="E102">
        <v>0.90754361692301799</v>
      </c>
      <c r="F102" t="s">
        <v>14</v>
      </c>
      <c r="G102">
        <v>0.89356165524209397</v>
      </c>
      <c r="H102" t="s">
        <v>13</v>
      </c>
      <c r="I102">
        <v>0.98459361999999995</v>
      </c>
      <c r="J102" t="s">
        <v>15</v>
      </c>
      <c r="K102" t="str" cm="1">
        <f t="array" ref="K102">_xlfn.IFS(AND(F102=$Y$25,H102=$Z$25),"1",AND(F102=$Y$25,H102=$Z$27),"2",AND(F102=$Z$25,H102=$Y$25),"3",AND(F102=$Z$25,H102=$Z$27),"4",AND(F102=$Z$27,H102=$Y$25),"5",AND(F102=$Z$27,H102=$Z$25),"6")</f>
        <v>2</v>
      </c>
      <c r="L102">
        <f>IF(OR(K102="3",K102="2"),X102,W102)</f>
        <v>170.92753353408892</v>
      </c>
      <c r="M102" t="s">
        <v>16</v>
      </c>
      <c r="N102">
        <f>VLOOKUP(C102,ETH_USD[],6)</f>
        <v>168.29415900000001</v>
      </c>
      <c r="O102" s="10">
        <f t="shared" si="6"/>
        <v>0</v>
      </c>
      <c r="P102" cm="1">
        <f t="array" ref="P102">_xlfn.IFS(H102=$H$2,G102,F102=$F$102,E102)</f>
        <v>0.90754361692301799</v>
      </c>
      <c r="Q102" cm="1">
        <f t="array" ref="Q102">_xlfn.IFS(H102=$H$2,E102,F102=$F$102,G102)</f>
        <v>0.89356165524209397</v>
      </c>
      <c r="R102">
        <f t="shared" si="7"/>
        <v>150.38120728361616</v>
      </c>
      <c r="S102" s="10">
        <f t="shared" si="8"/>
        <v>4.2969287892440818E-3</v>
      </c>
      <c r="T102" s="9">
        <f t="shared" si="9"/>
        <v>165.70135526210439</v>
      </c>
      <c r="U102" cm="1">
        <f t="array" ref="U102">_xlfn.IFS(D102=$D$2,I102*N102,D102=$D$3&amp;F102=$F$3,(I102)*N102,D102=$D$3,(1/I102)*N102,D102=$D$146,N102*I102)</f>
        <v>165.70135523466558</v>
      </c>
      <c r="V102" t="e" cm="1">
        <f t="array" ref="V102">_xlfn.IFS(F102=$F$2,E102*N102,F102=$F$3,E102*N102)</f>
        <v>#N/A</v>
      </c>
      <c r="W102">
        <f t="shared" si="10"/>
        <v>165.70135523466558</v>
      </c>
      <c r="X102">
        <f t="shared" si="11"/>
        <v>170.92753353408892</v>
      </c>
    </row>
    <row r="103" spans="1:24" x14ac:dyDescent="0.25">
      <c r="A103" t="s">
        <v>122</v>
      </c>
      <c r="B103">
        <v>1579684112</v>
      </c>
      <c r="C103" s="2">
        <v>43852.380925925929</v>
      </c>
      <c r="D103" t="s">
        <v>12</v>
      </c>
      <c r="E103">
        <v>1.12439847260666</v>
      </c>
      <c r="F103" t="s">
        <v>13</v>
      </c>
      <c r="G103">
        <v>1.1000000000000001</v>
      </c>
      <c r="H103" t="s">
        <v>14</v>
      </c>
      <c r="I103">
        <v>1.0221804299999999</v>
      </c>
      <c r="J103" t="s">
        <v>15</v>
      </c>
      <c r="K103" t="str" cm="1">
        <f t="array" ref="K103">_xlfn.IFS(AND(F103=$Y$25,H103=$Z$25),"1",AND(F103=$Y$25,H103=$Z$27),"2",AND(F103=$Z$25,H103=$Y$25),"3",AND(F103=$Z$25,H103=$Z$27),"4",AND(F103=$Z$27,H103=$Y$25),"5",AND(F103=$Z$27,H103=$Z$25),"6")</f>
        <v>5</v>
      </c>
      <c r="L103">
        <f>IF(OR(K103="3",K103="2"),X103,W103)</f>
        <v>172.02699581310836</v>
      </c>
      <c r="M103" t="s">
        <v>16</v>
      </c>
      <c r="N103">
        <f>VLOOKUP(C103,ETH_USD[],6)</f>
        <v>168.29415900000001</v>
      </c>
      <c r="O103" s="10">
        <f t="shared" si="6"/>
        <v>0</v>
      </c>
      <c r="P103" cm="1">
        <f t="array" ref="P103">_xlfn.IFS(H103=$H$2,G103,F103=$F$102,E103)</f>
        <v>1.1000000000000001</v>
      </c>
      <c r="Q103" cm="1">
        <f t="array" ref="Q103">_xlfn.IFS(H103=$H$2,E103,F103=$F$102,G103)</f>
        <v>1.12439847260666</v>
      </c>
      <c r="R103">
        <f t="shared" si="7"/>
        <v>189.22969532822239</v>
      </c>
      <c r="S103" s="10">
        <f t="shared" si="8"/>
        <v>3.8174947216449838E-2</v>
      </c>
      <c r="T103" s="9">
        <f t="shared" si="9"/>
        <v>172.02699575292942</v>
      </c>
      <c r="U103" cm="1">
        <f t="array" ref="U103">_xlfn.IFS(D103=$D$2,I103*N103,D103=$D$3&amp;F103=$F$3,(I103)*N103,D103=$D$3,(1/I103)*N103,D103=$D$146,N103*I103)</f>
        <v>172.02699581310836</v>
      </c>
      <c r="V103" cm="1">
        <f t="array" ref="V103">_xlfn.IFS(F103=$F$2,E103*N103,F103=$F$3,E103*N103)</f>
        <v>189.22969532822239</v>
      </c>
      <c r="W103">
        <f t="shared" si="10"/>
        <v>172.02699581310836</v>
      </c>
      <c r="X103">
        <f t="shared" si="11"/>
        <v>164.64232151265116</v>
      </c>
    </row>
    <row r="104" spans="1:24" x14ac:dyDescent="0.25">
      <c r="A104" t="s">
        <v>123</v>
      </c>
      <c r="B104">
        <v>1579689004</v>
      </c>
      <c r="C104" s="2">
        <v>43852.4375462963</v>
      </c>
      <c r="D104" t="s">
        <v>12</v>
      </c>
      <c r="E104">
        <v>1.93</v>
      </c>
      <c r="F104" t="s">
        <v>13</v>
      </c>
      <c r="G104">
        <v>1.9284492674355</v>
      </c>
      <c r="H104" t="s">
        <v>14</v>
      </c>
      <c r="I104">
        <v>1.0008041299999999</v>
      </c>
      <c r="J104" t="s">
        <v>15</v>
      </c>
      <c r="K104" t="str" cm="1">
        <f t="array" ref="K104">_xlfn.IFS(AND(F104=$Y$25,H104=$Z$25),"1",AND(F104=$Y$25,H104=$Z$27),"2",AND(F104=$Z$25,H104=$Y$25),"3",AND(F104=$Z$25,H104=$Z$27),"4",AND(F104=$Z$27,H104=$Y$25),"5",AND(F104=$Z$27,H104=$Z$25),"6")</f>
        <v>5</v>
      </c>
      <c r="L104">
        <f>IF(OR(K104="3",K104="2"),X104,W104)</f>
        <v>168.42948938207667</v>
      </c>
      <c r="M104" t="s">
        <v>16</v>
      </c>
      <c r="N104">
        <f>VLOOKUP(C104,ETH_USD[],6)</f>
        <v>168.29415900000001</v>
      </c>
      <c r="O104" s="10">
        <f t="shared" si="6"/>
        <v>0</v>
      </c>
      <c r="P104" cm="1">
        <f t="array" ref="P104">_xlfn.IFS(H104=$H$2,G104,F104=$F$102,E104)</f>
        <v>1.9284492674355</v>
      </c>
      <c r="Q104" cm="1">
        <f t="array" ref="Q104">_xlfn.IFS(H104=$H$2,E104,F104=$F$102,G104)</f>
        <v>1.93</v>
      </c>
      <c r="R104">
        <f t="shared" si="7"/>
        <v>324.80772687000001</v>
      </c>
      <c r="S104" s="10">
        <f t="shared" si="8"/>
        <v>-2.0912448071221567E-2</v>
      </c>
      <c r="T104" s="9">
        <f t="shared" si="9"/>
        <v>168.42949013739803</v>
      </c>
      <c r="U104" cm="1">
        <f t="array" ref="U104">_xlfn.IFS(D104=$D$2,I104*N104,D104=$D$3&amp;F104=$F$3,(I104)*N104,D104=$D$3,(1/I104)*N104,D104=$D$146,N104*I104)</f>
        <v>168.42948938207667</v>
      </c>
      <c r="V104" cm="1">
        <f t="array" ref="V104">_xlfn.IFS(F104=$F$2,E104*N104,F104=$F$3,E104*N104)</f>
        <v>324.80772687000001</v>
      </c>
      <c r="W104">
        <f t="shared" si="10"/>
        <v>168.42948938207667</v>
      </c>
      <c r="X104">
        <f t="shared" si="11"/>
        <v>168.1589373537058</v>
      </c>
    </row>
    <row r="105" spans="1:24" x14ac:dyDescent="0.25">
      <c r="A105" t="s">
        <v>124</v>
      </c>
      <c r="B105">
        <v>1579700470</v>
      </c>
      <c r="C105" s="2">
        <v>43852.570254629631</v>
      </c>
      <c r="D105" t="s">
        <v>12</v>
      </c>
      <c r="E105">
        <v>0.49012290478238202</v>
      </c>
      <c r="F105" t="s">
        <v>13</v>
      </c>
      <c r="G105">
        <v>0.5</v>
      </c>
      <c r="H105" t="s">
        <v>14</v>
      </c>
      <c r="I105">
        <v>0.98024581</v>
      </c>
      <c r="J105" t="s">
        <v>15</v>
      </c>
      <c r="K105" t="str" cm="1">
        <f t="array" ref="K105">_xlfn.IFS(AND(F105=$Y$25,H105=$Z$25),"1",AND(F105=$Y$25,H105=$Z$27),"2",AND(F105=$Z$25,H105=$Y$25),"3",AND(F105=$Z$25,H105=$Z$27),"4",AND(F105=$Z$27,H105=$Y$25),"5",AND(F105=$Z$27,H105=$Z$25),"6")</f>
        <v>5</v>
      </c>
      <c r="L105">
        <f>IF(OR(K105="3",K105="2"),X105,W105)</f>
        <v>164.96964420722381</v>
      </c>
      <c r="M105" t="s">
        <v>16</v>
      </c>
      <c r="N105">
        <f>VLOOKUP(C105,ETH_USD[],6)</f>
        <v>168.29415900000001</v>
      </c>
      <c r="O105" s="10">
        <f t="shared" si="6"/>
        <v>0</v>
      </c>
      <c r="P105" cm="1">
        <f t="array" ref="P105">_xlfn.IFS(H105=$H$2,G105,F105=$F$102,E105)</f>
        <v>0.5</v>
      </c>
      <c r="Q105" cm="1">
        <f t="array" ref="Q105">_xlfn.IFS(H105=$H$2,E105,F105=$F$102,G105)</f>
        <v>0.49012290478238202</v>
      </c>
      <c r="R105">
        <f t="shared" si="7"/>
        <v>82.484822066988059</v>
      </c>
      <c r="S105" s="10">
        <f t="shared" si="8"/>
        <v>-2.0541806548244682E-2</v>
      </c>
      <c r="T105" s="9">
        <f t="shared" si="9"/>
        <v>164.96964413397612</v>
      </c>
      <c r="U105" cm="1">
        <f t="array" ref="U105">_xlfn.IFS(D105=$D$2,I105*N105,D105=$D$3&amp;F105=$F$3,(I105)*N105,D105=$D$3,(1/I105)*N105,D105=$D$146,N105*I105)</f>
        <v>164.96964420722381</v>
      </c>
      <c r="V105" cm="1">
        <f t="array" ref="V105">_xlfn.IFS(F105=$F$2,E105*N105,F105=$F$3,E105*N105)</f>
        <v>82.484822066988059</v>
      </c>
      <c r="W105">
        <f t="shared" si="10"/>
        <v>164.96964420722381</v>
      </c>
      <c r="X105">
        <f t="shared" si="11"/>
        <v>171.68567035241907</v>
      </c>
    </row>
    <row r="106" spans="1:24" x14ac:dyDescent="0.25">
      <c r="A106" t="s">
        <v>125</v>
      </c>
      <c r="B106">
        <v>1579705747</v>
      </c>
      <c r="C106" s="2">
        <v>43852.631331018521</v>
      </c>
      <c r="D106" t="s">
        <v>12</v>
      </c>
      <c r="E106">
        <v>1.9E-2</v>
      </c>
      <c r="F106" t="s">
        <v>13</v>
      </c>
      <c r="G106">
        <v>1.9198009348538402E-2</v>
      </c>
      <c r="H106" t="s">
        <v>14</v>
      </c>
      <c r="I106">
        <v>0.98968593999999999</v>
      </c>
      <c r="J106" t="s">
        <v>15</v>
      </c>
      <c r="K106" t="str" cm="1">
        <f t="array" ref="K106">_xlfn.IFS(AND(F106=$Y$25,H106=$Z$25),"1",AND(F106=$Y$25,H106=$Z$27),"2",AND(F106=$Z$25,H106=$Y$25),"3",AND(F106=$Z$25,H106=$Z$27),"4",AND(F106=$Z$27,H106=$Y$25),"5",AND(F106=$Z$27,H106=$Z$25),"6")</f>
        <v>5</v>
      </c>
      <c r="L106">
        <f>IF(OR(K106="3",K106="2"),X106,W106)</f>
        <v>166.55836294642447</v>
      </c>
      <c r="M106" t="s">
        <v>16</v>
      </c>
      <c r="N106">
        <f>VLOOKUP(C106,ETH_USD[],6)</f>
        <v>168.29415900000001</v>
      </c>
      <c r="O106" s="10">
        <f t="shared" si="6"/>
        <v>0</v>
      </c>
      <c r="P106" cm="1">
        <f t="array" ref="P106">_xlfn.IFS(H106=$H$2,G106,F106=$F$102,E106)</f>
        <v>1.9198009348538402E-2</v>
      </c>
      <c r="Q106" cm="1">
        <f t="array" ref="Q106">_xlfn.IFS(H106=$H$2,E106,F106=$F$102,G106)</f>
        <v>1.9E-2</v>
      </c>
      <c r="R106">
        <f t="shared" si="7"/>
        <v>3.1975890210000002</v>
      </c>
      <c r="S106" s="10">
        <f t="shared" si="8"/>
        <v>9.6303744236055609E-3</v>
      </c>
      <c r="T106" s="9">
        <f t="shared" si="9"/>
        <v>166.55836357551527</v>
      </c>
      <c r="U106" cm="1">
        <f t="array" ref="U106">_xlfn.IFS(D106=$D$2,I106*N106,D106=$D$3&amp;F106=$F$3,(I106)*N106,D106=$D$3,(1/I106)*N106,D106=$D$146,N106*I106)</f>
        <v>166.55836294642447</v>
      </c>
      <c r="V106" cm="1">
        <f t="array" ref="V106">_xlfn.IFS(F106=$F$2,E106*N106,F106=$F$3,E106*N106)</f>
        <v>3.1975890210000002</v>
      </c>
      <c r="W106">
        <f t="shared" si="10"/>
        <v>166.55836294642447</v>
      </c>
      <c r="X106">
        <f t="shared" si="11"/>
        <v>170.04804473629284</v>
      </c>
    </row>
    <row r="107" spans="1:24" x14ac:dyDescent="0.25">
      <c r="A107" t="s">
        <v>126</v>
      </c>
      <c r="B107">
        <v>1579722871</v>
      </c>
      <c r="C107" s="2">
        <v>43852.829525462963</v>
      </c>
      <c r="D107" t="s">
        <v>18</v>
      </c>
      <c r="E107">
        <v>0.34877112016478501</v>
      </c>
      <c r="F107" t="s">
        <v>19</v>
      </c>
      <c r="G107">
        <v>0.35</v>
      </c>
      <c r="H107" t="s">
        <v>14</v>
      </c>
      <c r="I107">
        <v>0.99648890999999995</v>
      </c>
      <c r="J107" t="s">
        <v>89</v>
      </c>
      <c r="K107" t="str" cm="1">
        <f t="array" ref="K107">_xlfn.IFS(AND(F107=$Y$25,H107=$Z$25),"1",AND(F107=$Y$25,H107=$Z$27),"2",AND(F107=$Z$25,H107=$Y$25),"3",AND(F107=$Z$25,H107=$Z$27),"4",AND(F107=$Z$27,H107=$Y$25),"5",AND(F107=$Z$27,H107=$Z$25),"6")</f>
        <v>3</v>
      </c>
      <c r="L107">
        <f>IF(OR(K107="3",K107="2"),X107,W107)</f>
        <v>168.88713693763034</v>
      </c>
      <c r="M107" t="s">
        <v>16</v>
      </c>
      <c r="N107">
        <f>VLOOKUP(C107,ETH_USD[],6)</f>
        <v>168.29415900000001</v>
      </c>
      <c r="O107" s="10">
        <f t="shared" si="6"/>
        <v>0</v>
      </c>
      <c r="P107" cm="1">
        <f t="array" ref="P107">_xlfn.IFS(H107=$H$2,G107,F107=$F$102,E107)</f>
        <v>0.35</v>
      </c>
      <c r="Q107" cm="1">
        <f t="array" ref="Q107">_xlfn.IFS(H107=$H$2,E107,F107=$F$102,G107)</f>
        <v>0.34877112016478501</v>
      </c>
      <c r="R107">
        <f t="shared" si="7"/>
        <v>58.696142351620438</v>
      </c>
      <c r="S107" s="10">
        <f t="shared" si="8"/>
        <v>6.8738684847748782E-3</v>
      </c>
      <c r="T107" s="9">
        <f t="shared" si="9"/>
        <v>167.70326386177268</v>
      </c>
      <c r="U107" cm="1">
        <f t="array" ref="U107">_xlfn.IFS(D107=$D$2,I107*N107,D107=$D$3&amp;F107=$F$3,(I107)*N107,D107=$D$3,(1/I107)*N107,D107=$D$146,N107*I107)</f>
        <v>168.88713693763034</v>
      </c>
      <c r="V107" cm="1">
        <f t="array" ref="V107">_xlfn.IFS(F107=$F$2,E107*N107,F107=$F$3,E107*N107)</f>
        <v>58.696142351620438</v>
      </c>
      <c r="W107">
        <f t="shared" si="10"/>
        <v>167.70326306127669</v>
      </c>
      <c r="X107">
        <f t="shared" si="11"/>
        <v>168.88713693763034</v>
      </c>
    </row>
    <row r="108" spans="1:24" x14ac:dyDescent="0.25">
      <c r="A108" t="s">
        <v>127</v>
      </c>
      <c r="B108">
        <v>1579723270</v>
      </c>
      <c r="C108" s="2">
        <v>43852.834143518521</v>
      </c>
      <c r="D108" t="s">
        <v>12</v>
      </c>
      <c r="E108">
        <v>0.30259015345384499</v>
      </c>
      <c r="F108" t="s">
        <v>13</v>
      </c>
      <c r="G108">
        <v>0.3</v>
      </c>
      <c r="H108" t="s">
        <v>14</v>
      </c>
      <c r="I108">
        <v>1.0086338399999999</v>
      </c>
      <c r="J108" t="s">
        <v>15</v>
      </c>
      <c r="K108" t="str" cm="1">
        <f t="array" ref="K108">_xlfn.IFS(AND(F108=$Y$25,H108=$Z$25),"1",AND(F108=$Y$25,H108=$Z$27),"2",AND(F108=$Z$25,H108=$Y$25),"3",AND(F108=$Z$25,H108=$Z$27),"4",AND(F108=$Z$27,H108=$Y$25),"5",AND(F108=$Z$27,H108=$Z$25),"6")</f>
        <v>5</v>
      </c>
      <c r="L108">
        <f>IF(OR(K108="3",K108="2"),X108,W108)</f>
        <v>169.74718384174054</v>
      </c>
      <c r="M108" t="s">
        <v>16</v>
      </c>
      <c r="N108">
        <f>VLOOKUP(C108,ETH_USD[],6)</f>
        <v>168.29415900000001</v>
      </c>
      <c r="O108" s="10">
        <f t="shared" si="6"/>
        <v>0</v>
      </c>
      <c r="P108" cm="1">
        <f t="array" ref="P108">_xlfn.IFS(H108=$H$2,G108,F108=$F$102,E108)</f>
        <v>0.3</v>
      </c>
      <c r="Q108" cm="1">
        <f t="array" ref="Q108">_xlfn.IFS(H108=$H$2,E108,F108=$F$102,G108)</f>
        <v>0.30259015345384499</v>
      </c>
      <c r="R108">
        <f t="shared" si="7"/>
        <v>50.92415539719579</v>
      </c>
      <c r="S108" s="10">
        <f t="shared" si="8"/>
        <v>1.2187722221263995E-2</v>
      </c>
      <c r="T108" s="9">
        <f t="shared" si="9"/>
        <v>169.74718465731931</v>
      </c>
      <c r="U108" cm="1">
        <f t="array" ref="U108">_xlfn.IFS(D108=$D$2,I108*N108,D108=$D$3&amp;F108=$F$3,(I108)*N108,D108=$D$3,(1/I108)*N108,D108=$D$146,N108*I108)</f>
        <v>169.74718384174054</v>
      </c>
      <c r="V108" cm="1">
        <f t="array" ref="V108">_xlfn.IFS(F108=$F$2,E108*N108,F108=$F$3,E108*N108)</f>
        <v>50.92415539719579</v>
      </c>
      <c r="W108">
        <f t="shared" si="10"/>
        <v>169.74718384174054</v>
      </c>
      <c r="X108">
        <f t="shared" si="11"/>
        <v>166.85357195630084</v>
      </c>
    </row>
    <row r="109" spans="1:24" x14ac:dyDescent="0.25">
      <c r="A109" t="s">
        <v>128</v>
      </c>
      <c r="B109">
        <v>1579724444</v>
      </c>
      <c r="C109" s="2">
        <v>43852.847731481481</v>
      </c>
      <c r="D109" t="s">
        <v>12</v>
      </c>
      <c r="E109">
        <v>0.49945839994741997</v>
      </c>
      <c r="F109" t="s">
        <v>13</v>
      </c>
      <c r="G109">
        <v>0.5</v>
      </c>
      <c r="H109" t="s">
        <v>14</v>
      </c>
      <c r="I109">
        <v>0.99891680000000005</v>
      </c>
      <c r="J109" t="s">
        <v>15</v>
      </c>
      <c r="K109" t="str" cm="1">
        <f t="array" ref="K109">_xlfn.IFS(AND(F109=$Y$25,H109=$Z$25),"1",AND(F109=$Y$25,H109=$Z$27),"2",AND(F109=$Z$25,H109=$Y$25),"3",AND(F109=$Z$25,H109=$Z$27),"4",AND(F109=$Z$27,H109=$Y$25),"5",AND(F109=$Z$27,H109=$Z$25),"6")</f>
        <v>5</v>
      </c>
      <c r="L109">
        <f>IF(OR(K109="3",K109="2"),X109,W109)</f>
        <v>168.11186276697123</v>
      </c>
      <c r="M109" t="s">
        <v>16</v>
      </c>
      <c r="N109">
        <f>VLOOKUP(C109,ETH_USD[],6)</f>
        <v>168.29415900000001</v>
      </c>
      <c r="O109" s="10">
        <f t="shared" si="6"/>
        <v>0</v>
      </c>
      <c r="P109" cm="1">
        <f t="array" ref="P109">_xlfn.IFS(H109=$H$2,G109,F109=$F$102,E109)</f>
        <v>0.5</v>
      </c>
      <c r="Q109" cm="1">
        <f t="array" ref="Q109">_xlfn.IFS(H109=$H$2,E109,F109=$F$102,G109)</f>
        <v>0.49945839994741997</v>
      </c>
      <c r="R109">
        <f t="shared" si="7"/>
        <v>84.055931374636685</v>
      </c>
      <c r="S109" s="10">
        <f t="shared" si="8"/>
        <v>-9.6338676328993535E-3</v>
      </c>
      <c r="T109" s="9">
        <f t="shared" si="9"/>
        <v>168.11186274927337</v>
      </c>
      <c r="U109" cm="1">
        <f t="array" ref="U109">_xlfn.IFS(D109=$D$2,I109*N109,D109=$D$3&amp;F109=$F$3,(I109)*N109,D109=$D$3,(1/I109)*N109,D109=$D$146,N109*I109)</f>
        <v>168.11186276697123</v>
      </c>
      <c r="V109" cm="1">
        <f t="array" ref="V109">_xlfn.IFS(F109=$F$2,E109*N109,F109=$F$3,E109*N109)</f>
        <v>84.055931374636685</v>
      </c>
      <c r="W109">
        <f t="shared" si="10"/>
        <v>168.11186276697123</v>
      </c>
      <c r="X109">
        <f t="shared" si="11"/>
        <v>168.47665291043259</v>
      </c>
    </row>
    <row r="110" spans="1:24" x14ac:dyDescent="0.25">
      <c r="A110" t="s">
        <v>129</v>
      </c>
      <c r="B110">
        <v>1579794891</v>
      </c>
      <c r="C110" s="2">
        <v>43853.663090277776</v>
      </c>
      <c r="D110" t="s">
        <v>18</v>
      </c>
      <c r="E110">
        <v>3.7026087413794997E-2</v>
      </c>
      <c r="F110" t="s">
        <v>19</v>
      </c>
      <c r="G110">
        <v>3.7163402937228099E-2</v>
      </c>
      <c r="H110" t="s">
        <v>14</v>
      </c>
      <c r="I110">
        <v>0.99630509</v>
      </c>
      <c r="J110" t="s">
        <v>89</v>
      </c>
      <c r="K110" t="str" cm="1">
        <f t="array" ref="K110">_xlfn.IFS(AND(F110=$Y$25,H110=$Z$25),"1",AND(F110=$Y$25,H110=$Z$27),"2",AND(F110=$Z$25,H110=$Y$25),"3",AND(F110=$Z$25,H110=$Z$27),"4",AND(F110=$Z$27,H110=$Y$25),"5",AND(F110=$Z$27,H110=$Z$25),"6")</f>
        <v>3</v>
      </c>
      <c r="L110">
        <f>IF(OR(K110="3",K110="2"),X110,W110)</f>
        <v>163.53279696684075</v>
      </c>
      <c r="M110" t="s">
        <v>16</v>
      </c>
      <c r="N110">
        <f>VLOOKUP(C110,ETH_USD[],6)</f>
        <v>162.92855800000001</v>
      </c>
      <c r="O110" s="10">
        <f t="shared" si="6"/>
        <v>-3.188227703137337E-2</v>
      </c>
      <c r="P110" cm="1">
        <f t="array" ref="P110">_xlfn.IFS(H110=$H$2,G110,F110=$F$102,E110)</f>
        <v>3.7163402937228099E-2</v>
      </c>
      <c r="Q110" cm="1">
        <f t="array" ref="Q110">_xlfn.IFS(H110=$H$2,E110,F110=$F$102,G110)</f>
        <v>3.7026087413794997E-2</v>
      </c>
      <c r="R110">
        <f t="shared" si="7"/>
        <v>6.0326070307115689</v>
      </c>
      <c r="S110" s="10">
        <f t="shared" si="8"/>
        <v>-3.4413463905895371E-2</v>
      </c>
      <c r="T110" s="9">
        <f t="shared" si="9"/>
        <v>162.32655122839842</v>
      </c>
      <c r="U110" cm="1">
        <f t="array" ref="U110">_xlfn.IFS(D110=$D$2,I110*N110,D110=$D$3&amp;F110=$F$3,(I110)*N110,D110=$D$3,(1/I110)*N110,D110=$D$146,N110*I110)</f>
        <v>163.53279696684075</v>
      </c>
      <c r="V110" cm="1">
        <f t="array" ref="V110">_xlfn.IFS(F110=$F$2,E110*N110,F110=$F$3,E110*N110)</f>
        <v>6.0326070307115689</v>
      </c>
      <c r="W110">
        <f t="shared" si="10"/>
        <v>162.32655164176023</v>
      </c>
      <c r="X110">
        <f t="shared" si="11"/>
        <v>163.53279696684075</v>
      </c>
    </row>
    <row r="111" spans="1:24" x14ac:dyDescent="0.25">
      <c r="A111" t="s">
        <v>130</v>
      </c>
      <c r="B111">
        <v>1579803923</v>
      </c>
      <c r="C111" s="2">
        <v>43853.767627314817</v>
      </c>
      <c r="D111" t="s">
        <v>12</v>
      </c>
      <c r="E111">
        <v>9.9884811306584997E-2</v>
      </c>
      <c r="F111" t="s">
        <v>13</v>
      </c>
      <c r="G111">
        <v>0.1</v>
      </c>
      <c r="H111" t="s">
        <v>14</v>
      </c>
      <c r="I111">
        <v>0.99884810999999996</v>
      </c>
      <c r="J111" t="s">
        <v>15</v>
      </c>
      <c r="K111" t="str" cm="1">
        <f t="array" ref="K111">_xlfn.IFS(AND(F111=$Y$25,H111=$Z$25),"1",AND(F111=$Y$25,H111=$Z$27),"2",AND(F111=$Z$25,H111=$Y$25),"3",AND(F111=$Z$25,H111=$Z$27),"4",AND(F111=$Z$27,H111=$Y$25),"5",AND(F111=$Z$27,H111=$Z$25),"6")</f>
        <v>5</v>
      </c>
      <c r="L111">
        <f>IF(OR(K111="3",K111="2"),X111,W111)</f>
        <v>162.74088222332537</v>
      </c>
      <c r="M111" t="s">
        <v>16</v>
      </c>
      <c r="N111">
        <f>VLOOKUP(C111,ETH_USD[],6)</f>
        <v>162.92855800000001</v>
      </c>
      <c r="O111" s="10">
        <f t="shared" si="6"/>
        <v>0</v>
      </c>
      <c r="P111" cm="1">
        <f t="array" ref="P111">_xlfn.IFS(H111=$H$2,G111,F111=$F$102,E111)</f>
        <v>0.1</v>
      </c>
      <c r="Q111" cm="1">
        <f t="array" ref="Q111">_xlfn.IFS(H111=$H$2,E111,F111=$F$102,G111)</f>
        <v>9.9884811306584997E-2</v>
      </c>
      <c r="R111">
        <f t="shared" si="7"/>
        <v>16.27408827228399</v>
      </c>
      <c r="S111" s="10">
        <f t="shared" si="8"/>
        <v>2.5524567072117916E-3</v>
      </c>
      <c r="T111" s="9">
        <f t="shared" si="9"/>
        <v>162.7408827228399</v>
      </c>
      <c r="U111" cm="1">
        <f t="array" ref="U111">_xlfn.IFS(D111=$D$2,I111*N111,D111=$D$3&amp;F111=$F$3,(I111)*N111,D111=$D$3,(1/I111)*N111,D111=$D$146,N111*I111)</f>
        <v>162.74088222332537</v>
      </c>
      <c r="V111" cm="1">
        <f t="array" ref="V111">_xlfn.IFS(F111=$F$2,E111*N111,F111=$F$3,E111*N111)</f>
        <v>16.27408827228399</v>
      </c>
      <c r="W111">
        <f t="shared" si="10"/>
        <v>162.74088222332537</v>
      </c>
      <c r="X111">
        <f t="shared" si="11"/>
        <v>163.1164502078299</v>
      </c>
    </row>
    <row r="112" spans="1:24" x14ac:dyDescent="0.25">
      <c r="A112" t="s">
        <v>131</v>
      </c>
      <c r="B112">
        <v>1579807076</v>
      </c>
      <c r="C112" s="2">
        <v>43853.804120370369</v>
      </c>
      <c r="D112" t="s">
        <v>18</v>
      </c>
      <c r="E112">
        <v>0.70973528372635697</v>
      </c>
      <c r="F112" t="s">
        <v>19</v>
      </c>
      <c r="G112">
        <v>0.7</v>
      </c>
      <c r="H112" t="s">
        <v>14</v>
      </c>
      <c r="I112">
        <v>0.98628322000000002</v>
      </c>
      <c r="J112" t="s">
        <v>20</v>
      </c>
      <c r="K112" t="str" cm="1">
        <f t="array" ref="K112">_xlfn.IFS(AND(F112=$Y$25,H112=$Z$25),"1",AND(F112=$Y$25,H112=$Z$27),"2",AND(F112=$Z$25,H112=$Y$25),"3",AND(F112=$Z$25,H112=$Z$27),"4",AND(F112=$Z$27,H112=$Y$25),"5",AND(F112=$Z$27,H112=$Z$25),"6")</f>
        <v>3</v>
      </c>
      <c r="L112">
        <f>IF(OR(K112="3",K112="2"),X112,W112)</f>
        <v>165.19449453879994</v>
      </c>
      <c r="M112" t="s">
        <v>16</v>
      </c>
      <c r="N112">
        <f>VLOOKUP(C112,ETH_USD[],6)</f>
        <v>162.92855800000001</v>
      </c>
      <c r="O112" s="10">
        <f t="shared" si="6"/>
        <v>0</v>
      </c>
      <c r="P112" cm="1">
        <f t="array" ref="P112">_xlfn.IFS(H112=$H$2,G112,F112=$F$102,E112)</f>
        <v>0.7</v>
      </c>
      <c r="Q112" cm="1">
        <f t="array" ref="Q112">_xlfn.IFS(H112=$H$2,E112,F112=$F$102,G112)</f>
        <v>0.70973528372635697</v>
      </c>
      <c r="R112">
        <f t="shared" si="7"/>
        <v>115.63614633925621</v>
      </c>
      <c r="S112" s="10">
        <f t="shared" si="8"/>
        <v>1.5076801885760995E-2</v>
      </c>
      <c r="T112" s="9">
        <f t="shared" si="9"/>
        <v>165.19449477036602</v>
      </c>
      <c r="U112" cm="1">
        <f t="array" ref="U112">_xlfn.IFS(D112=$D$2,I112*N112,D112=$D$3&amp;F112=$F$3,(I112)*N112,D112=$D$3,(1/I112)*N112,D112=$D$146,N112*I112)</f>
        <v>165.19449453879994</v>
      </c>
      <c r="V112" cm="1">
        <f t="array" ref="V112">_xlfn.IFS(F112=$F$2,E112*N112,F112=$F$3,E112*N112)</f>
        <v>115.63614633925621</v>
      </c>
      <c r="W112">
        <f t="shared" si="10"/>
        <v>160.69370281419677</v>
      </c>
      <c r="X112">
        <f t="shared" si="11"/>
        <v>165.19449453879994</v>
      </c>
    </row>
    <row r="113" spans="1:24" x14ac:dyDescent="0.25">
      <c r="A113" t="s">
        <v>132</v>
      </c>
      <c r="B113">
        <v>1579808484</v>
      </c>
      <c r="C113" s="2">
        <v>43853.820416666669</v>
      </c>
      <c r="D113" t="s">
        <v>18</v>
      </c>
      <c r="E113">
        <v>0.12691496740005401</v>
      </c>
      <c r="F113" t="s">
        <v>19</v>
      </c>
      <c r="G113">
        <v>0.123253193288868</v>
      </c>
      <c r="H113" t="s">
        <v>14</v>
      </c>
      <c r="I113">
        <v>0.97114781999999999</v>
      </c>
      <c r="J113" t="s">
        <v>20</v>
      </c>
      <c r="K113" t="str" cm="1">
        <f t="array" ref="K113">_xlfn.IFS(AND(F113=$Y$25,H113=$Z$25),"1",AND(F113=$Y$25,H113=$Z$27),"2",AND(F113=$Z$25,H113=$Y$25),"3",AND(F113=$Z$25,H113=$Z$27),"4",AND(F113=$Z$27,H113=$Y$25),"5",AND(F113=$Z$27,H113=$Z$25),"6")</f>
        <v>3</v>
      </c>
      <c r="L113">
        <f>IF(OR(K113="3",K113="2"),X113,W113)</f>
        <v>167.76906115075252</v>
      </c>
      <c r="M113" t="s">
        <v>16</v>
      </c>
      <c r="N113">
        <f>VLOOKUP(C113,ETH_USD[],6)</f>
        <v>162.92855800000001</v>
      </c>
      <c r="O113" s="10">
        <f t="shared" si="6"/>
        <v>0</v>
      </c>
      <c r="P113" cm="1">
        <f t="array" ref="P113">_xlfn.IFS(H113=$H$2,G113,F113=$F$102,E113)</f>
        <v>0.123253193288868</v>
      </c>
      <c r="Q113" cm="1">
        <f t="array" ref="Q113">_xlfn.IFS(H113=$H$2,E113,F113=$F$102,G113)</f>
        <v>0.12691496740005401</v>
      </c>
      <c r="R113">
        <f t="shared" si="7"/>
        <v>20.678072627107809</v>
      </c>
      <c r="S113" s="10">
        <f t="shared" si="8"/>
        <v>1.5585066787550844E-2</v>
      </c>
      <c r="T113" s="9">
        <f t="shared" si="9"/>
        <v>167.76906200429789</v>
      </c>
      <c r="U113" cm="1">
        <f t="array" ref="U113">_xlfn.IFS(D113=$D$2,I113*N113,D113=$D$3&amp;F113=$F$3,(I113)*N113,D113=$D$3,(1/I113)*N113,D113=$D$146,N113*I113)</f>
        <v>167.76906115075252</v>
      </c>
      <c r="V113" cm="1">
        <f t="array" ref="V113">_xlfn.IFS(F113=$F$2,E113*N113,F113=$F$3,E113*N113)</f>
        <v>20.678072627107809</v>
      </c>
      <c r="W113">
        <f t="shared" si="10"/>
        <v>158.22771391744357</v>
      </c>
      <c r="X113">
        <f t="shared" si="11"/>
        <v>167.76906115075252</v>
      </c>
    </row>
    <row r="114" spans="1:24" x14ac:dyDescent="0.25">
      <c r="A114" t="s">
        <v>133</v>
      </c>
      <c r="B114">
        <v>1579808759</v>
      </c>
      <c r="C114" s="2">
        <v>43853.823599537034</v>
      </c>
      <c r="D114" t="s">
        <v>18</v>
      </c>
      <c r="E114">
        <v>0.36058478650276299</v>
      </c>
      <c r="F114" t="s">
        <v>19</v>
      </c>
      <c r="G114">
        <v>0.34707592586393099</v>
      </c>
      <c r="H114" t="s">
        <v>14</v>
      </c>
      <c r="I114">
        <v>0.96253624000000004</v>
      </c>
      <c r="J114" t="s">
        <v>20</v>
      </c>
      <c r="K114" t="str" cm="1">
        <f t="array" ref="K114">_xlfn.IFS(AND(F114=$Y$25,H114=$Z$25),"1",AND(F114=$Y$25,H114=$Z$27),"2",AND(F114=$Z$25,H114=$Y$25),"3",AND(F114=$Z$25,H114=$Z$27),"4",AND(F114=$Z$27,H114=$Y$25),"5",AND(F114=$Z$27,H114=$Z$25),"6")</f>
        <v>3</v>
      </c>
      <c r="L114">
        <f>IF(OR(K114="3",K114="2"),X114,W114)</f>
        <v>169.27005054895386</v>
      </c>
      <c r="M114" t="s">
        <v>16</v>
      </c>
      <c r="N114">
        <f>VLOOKUP(C114,ETH_USD[],6)</f>
        <v>162.92855800000001</v>
      </c>
      <c r="O114" s="10">
        <f t="shared" si="6"/>
        <v>0</v>
      </c>
      <c r="P114" cm="1">
        <f t="array" ref="P114">_xlfn.IFS(H114=$H$2,G114,F114=$F$102,E114)</f>
        <v>0.34707592586393099</v>
      </c>
      <c r="Q114" cm="1">
        <f t="array" ref="Q114">_xlfn.IFS(H114=$H$2,E114,F114=$F$102,G114)</f>
        <v>0.36058478650276299</v>
      </c>
      <c r="R114">
        <f t="shared" si="7"/>
        <v>58.749559301633042</v>
      </c>
      <c r="S114" s="10">
        <f t="shared" si="8"/>
        <v>8.9467504381774022E-3</v>
      </c>
      <c r="T114" s="9">
        <f t="shared" si="9"/>
        <v>169.27004993329746</v>
      </c>
      <c r="U114" cm="1">
        <f t="array" ref="U114">_xlfn.IFS(D114=$D$2,I114*N114,D114=$D$3&amp;F114=$F$3,(I114)*N114,D114=$D$3,(1/I114)*N114,D114=$D$146,N114*I114)</f>
        <v>169.27005054895386</v>
      </c>
      <c r="V114" cm="1">
        <f t="array" ref="V114">_xlfn.IFS(F114=$F$2,E114*N114,F114=$F$3,E114*N114)</f>
        <v>58.749559301633042</v>
      </c>
      <c r="W114">
        <f t="shared" si="10"/>
        <v>156.82464160594193</v>
      </c>
      <c r="X114">
        <f t="shared" si="11"/>
        <v>169.27005054895386</v>
      </c>
    </row>
    <row r="115" spans="1:24" x14ac:dyDescent="0.25">
      <c r="A115" t="s">
        <v>134</v>
      </c>
      <c r="B115">
        <v>1579809191</v>
      </c>
      <c r="C115" s="2">
        <v>43853.828599537039</v>
      </c>
      <c r="D115" t="s">
        <v>12</v>
      </c>
      <c r="E115">
        <v>0.51488683255905499</v>
      </c>
      <c r="F115" t="s">
        <v>13</v>
      </c>
      <c r="G115">
        <v>0.5</v>
      </c>
      <c r="H115" t="s">
        <v>14</v>
      </c>
      <c r="I115">
        <v>1.02977367</v>
      </c>
      <c r="J115" t="s">
        <v>15</v>
      </c>
      <c r="K115" t="str" cm="1">
        <f t="array" ref="K115">_xlfn.IFS(AND(F115=$Y$25,H115=$Z$25),"1",AND(F115=$Y$25,H115=$Z$27),"2",AND(F115=$Z$25,H115=$Y$25),"3",AND(F115=$Z$25,H115=$Z$27),"4",AND(F115=$Z$27,H115=$Y$25),"5",AND(F115=$Z$27,H115=$Z$25),"6")</f>
        <v>5</v>
      </c>
      <c r="L115">
        <f>IF(OR(K115="3",K115="2"),X115,W115)</f>
        <v>167.77953911946787</v>
      </c>
      <c r="M115" t="s">
        <v>16</v>
      </c>
      <c r="N115">
        <f>VLOOKUP(C115,ETH_USD[],6)</f>
        <v>162.92855800000001</v>
      </c>
      <c r="O115" s="10">
        <f t="shared" si="6"/>
        <v>0</v>
      </c>
      <c r="P115" cm="1">
        <f t="array" ref="P115">_xlfn.IFS(H115=$H$2,G115,F115=$F$102,E115)</f>
        <v>0.5</v>
      </c>
      <c r="Q115" cm="1">
        <f t="array" ref="Q115">_xlfn.IFS(H115=$H$2,E115,F115=$F$102,G115)</f>
        <v>0.51488683255905499</v>
      </c>
      <c r="R115">
        <f t="shared" si="7"/>
        <v>83.889769162034284</v>
      </c>
      <c r="S115" s="10">
        <f t="shared" si="8"/>
        <v>-8.8055247210964971E-3</v>
      </c>
      <c r="T115" s="9">
        <f t="shared" si="9"/>
        <v>167.77953832406857</v>
      </c>
      <c r="U115" cm="1">
        <f t="array" ref="U115">_xlfn.IFS(D115=$D$2,I115*N115,D115=$D$3&amp;F115=$F$3,(I115)*N115,D115=$D$3,(1/I115)*N115,D115=$D$146,N115*I115)</f>
        <v>167.77953911946787</v>
      </c>
      <c r="V115" cm="1">
        <f t="array" ref="V115">_xlfn.IFS(F115=$F$2,E115*N115,F115=$F$3,E115*N115)</f>
        <v>83.889769162034284</v>
      </c>
      <c r="W115">
        <f t="shared" si="10"/>
        <v>167.77953911946787</v>
      </c>
      <c r="X115">
        <f t="shared" si="11"/>
        <v>158.21783246798299</v>
      </c>
    </row>
    <row r="116" spans="1:24" x14ac:dyDescent="0.25">
      <c r="A116" t="s">
        <v>135</v>
      </c>
      <c r="B116">
        <v>1579862442</v>
      </c>
      <c r="C116" s="2">
        <v>43854.444930555554</v>
      </c>
      <c r="D116" t="s">
        <v>12</v>
      </c>
      <c r="E116">
        <v>0.30961706798372302</v>
      </c>
      <c r="F116" t="s">
        <v>13</v>
      </c>
      <c r="G116">
        <v>0.3</v>
      </c>
      <c r="H116" t="s">
        <v>14</v>
      </c>
      <c r="I116">
        <v>1.03205689</v>
      </c>
      <c r="J116" t="s">
        <v>15</v>
      </c>
      <c r="K116" t="str" cm="1">
        <f t="array" ref="K116">_xlfn.IFS(AND(F116=$Y$25,H116=$Z$25),"1",AND(F116=$Y$25,H116=$Z$27),"2",AND(F116=$Z$25,H116=$Y$25),"3",AND(F116=$Z$25,H116=$Z$27),"4",AND(F116=$Z$27,H116=$Y$25),"5",AND(F116=$Z$27,H116=$Z$25),"6")</f>
        <v>5</v>
      </c>
      <c r="L116">
        <f>IF(OR(K116="3",K116="2"),X116,W116)</f>
        <v>168.27809167751641</v>
      </c>
      <c r="M116" t="s">
        <v>16</v>
      </c>
      <c r="N116">
        <f>VLOOKUP(C116,ETH_USD[],6)</f>
        <v>163.05117799999999</v>
      </c>
      <c r="O116" s="10">
        <f t="shared" si="6"/>
        <v>7.5259979898664243E-4</v>
      </c>
      <c r="P116" cm="1">
        <f t="array" ref="P116">_xlfn.IFS(H116=$H$2,G116,F116=$F$102,E116)</f>
        <v>0.3</v>
      </c>
      <c r="Q116" cm="1">
        <f t="array" ref="Q116">_xlfn.IFS(H116=$H$2,E116,F116=$F$102,G116)</f>
        <v>0.30961706798372302</v>
      </c>
      <c r="R116">
        <f t="shared" si="7"/>
        <v>50.483427663652122</v>
      </c>
      <c r="S116" s="10">
        <f t="shared" si="8"/>
        <v>2.9714820596432228E-3</v>
      </c>
      <c r="T116" s="9">
        <f t="shared" si="9"/>
        <v>168.27809221217376</v>
      </c>
      <c r="U116" cm="1">
        <f t="array" ref="U116">_xlfn.IFS(D116=$D$2,I116*N116,D116=$D$3&amp;F116=$F$3,(I116)*N116,D116=$D$3,(1/I116)*N116,D116=$D$146,N116*I116)</f>
        <v>168.27809167751641</v>
      </c>
      <c r="V116" cm="1">
        <f t="array" ref="V116">_xlfn.IFS(F116=$F$2,E116*N116,F116=$F$3,E116*N116)</f>
        <v>50.483427663652122</v>
      </c>
      <c r="W116">
        <f t="shared" si="10"/>
        <v>168.27809167751641</v>
      </c>
      <c r="X116">
        <f t="shared" si="11"/>
        <v>157.98661835395527</v>
      </c>
    </row>
    <row r="117" spans="1:24" x14ac:dyDescent="0.25">
      <c r="A117" t="s">
        <v>136</v>
      </c>
      <c r="B117">
        <v>1579882145</v>
      </c>
      <c r="C117" s="2">
        <v>43854.672974537039</v>
      </c>
      <c r="D117" t="s">
        <v>12</v>
      </c>
      <c r="E117">
        <v>0.51103567533046002</v>
      </c>
      <c r="F117" t="s">
        <v>13</v>
      </c>
      <c r="G117">
        <v>0.5</v>
      </c>
      <c r="H117" t="s">
        <v>14</v>
      </c>
      <c r="I117">
        <v>1.02207135</v>
      </c>
      <c r="J117" t="s">
        <v>15</v>
      </c>
      <c r="K117" t="str" cm="1">
        <f t="array" ref="K117">_xlfn.IFS(AND(F117=$Y$25,H117=$Z$25),"1",AND(F117=$Y$25,H117=$Z$27),"2",AND(F117=$Z$25,H117=$Y$25),"3",AND(F117=$Z$25,H117=$Z$27),"4",AND(F117=$Z$27,H117=$Y$25),"5",AND(F117=$Z$27,H117=$Z$25),"6")</f>
        <v>5</v>
      </c>
      <c r="L117">
        <f>IF(OR(K117="3",K117="2"),X117,W117)</f>
        <v>166.64993761755031</v>
      </c>
      <c r="M117" t="s">
        <v>16</v>
      </c>
      <c r="N117">
        <f>VLOOKUP(C117,ETH_USD[],6)</f>
        <v>163.05117799999999</v>
      </c>
      <c r="O117" s="10">
        <f t="shared" si="6"/>
        <v>0</v>
      </c>
      <c r="P117" cm="1">
        <f t="array" ref="P117">_xlfn.IFS(H117=$H$2,G117,F117=$F$102,E117)</f>
        <v>0.5</v>
      </c>
      <c r="Q117" cm="1">
        <f t="array" ref="Q117">_xlfn.IFS(H117=$H$2,E117,F117=$F$102,G117)</f>
        <v>0.51103567533046002</v>
      </c>
      <c r="R117">
        <f t="shared" si="7"/>
        <v>83.324968862657045</v>
      </c>
      <c r="S117" s="10">
        <f t="shared" si="8"/>
        <v>-9.6753799942467227E-3</v>
      </c>
      <c r="T117" s="9">
        <f t="shared" si="9"/>
        <v>166.64993772531409</v>
      </c>
      <c r="U117" cm="1">
        <f t="array" ref="U117">_xlfn.IFS(D117=$D$2,I117*N117,D117=$D$3&amp;F117=$F$3,(I117)*N117,D117=$D$3,(1/I117)*N117,D117=$D$146,N117*I117)</f>
        <v>166.64993761755031</v>
      </c>
      <c r="V117" cm="1">
        <f t="array" ref="V117">_xlfn.IFS(F117=$F$2,E117*N117,F117=$F$3,E117*N117)</f>
        <v>83.324968862657045</v>
      </c>
      <c r="W117">
        <f t="shared" si="10"/>
        <v>166.64993761755031</v>
      </c>
      <c r="X117">
        <f t="shared" si="11"/>
        <v>159.53013260766969</v>
      </c>
    </row>
    <row r="118" spans="1:24" x14ac:dyDescent="0.25">
      <c r="A118" t="s">
        <v>137</v>
      </c>
      <c r="B118">
        <v>1579905655</v>
      </c>
      <c r="C118" s="2">
        <v>43854.945081018515</v>
      </c>
      <c r="D118" t="s">
        <v>12</v>
      </c>
      <c r="E118">
        <v>1.03805949474379</v>
      </c>
      <c r="F118" t="s">
        <v>13</v>
      </c>
      <c r="G118">
        <v>1</v>
      </c>
      <c r="H118" t="s">
        <v>14</v>
      </c>
      <c r="I118">
        <v>1.03805949</v>
      </c>
      <c r="J118" t="s">
        <v>15</v>
      </c>
      <c r="K118" t="str" cm="1">
        <f t="array" ref="K118">_xlfn.IFS(AND(F118=$Y$25,H118=$Z$25),"1",AND(F118=$Y$25,H118=$Z$27),"2",AND(F118=$Z$25,H118=$Y$25),"3",AND(F118=$Z$25,H118=$Z$27),"4",AND(F118=$Z$27,H118=$Y$25),"5",AND(F118=$Z$27,H118=$Z$25),"6")</f>
        <v>5</v>
      </c>
      <c r="L118">
        <f>IF(OR(K118="3",K118="2"),X118,W118)</f>
        <v>169.2568226785792</v>
      </c>
      <c r="M118" t="s">
        <v>16</v>
      </c>
      <c r="N118">
        <f>VLOOKUP(C118,ETH_USD[],6)</f>
        <v>163.05117799999999</v>
      </c>
      <c r="O118" s="10">
        <f t="shared" si="6"/>
        <v>0</v>
      </c>
      <c r="P118" cm="1">
        <f t="array" ref="P118">_xlfn.IFS(H118=$H$2,G118,F118=$F$102,E118)</f>
        <v>1</v>
      </c>
      <c r="Q118" cm="1">
        <f t="array" ref="Q118">_xlfn.IFS(H118=$H$2,E118,F118=$F$102,G118)</f>
        <v>1.03805949474379</v>
      </c>
      <c r="R118">
        <f t="shared" si="7"/>
        <v>169.25682345205976</v>
      </c>
      <c r="S118" s="10">
        <f t="shared" si="8"/>
        <v>1.5642884493857739E-2</v>
      </c>
      <c r="T118" s="9">
        <f t="shared" si="9"/>
        <v>169.25682345205976</v>
      </c>
      <c r="U118" cm="1">
        <f t="array" ref="U118">_xlfn.IFS(D118=$D$2,I118*N118,D118=$D$3&amp;F118=$F$3,(I118)*N118,D118=$D$3,(1/I118)*N118,D118=$D$146,N118*I118)</f>
        <v>169.2568226785792</v>
      </c>
      <c r="V118" cm="1">
        <f t="array" ref="V118">_xlfn.IFS(F118=$F$2,E118*N118,F118=$F$3,E118*N118)</f>
        <v>169.25682345205976</v>
      </c>
      <c r="W118">
        <f t="shared" si="10"/>
        <v>169.2568226785792</v>
      </c>
      <c r="X118">
        <f t="shared" si="11"/>
        <v>157.07305753738643</v>
      </c>
    </row>
    <row r="119" spans="1:24" x14ac:dyDescent="0.25">
      <c r="A119" t="s">
        <v>138</v>
      </c>
      <c r="B119">
        <v>1579917310</v>
      </c>
      <c r="C119" s="2">
        <v>43855.079976851855</v>
      </c>
      <c r="D119" t="s">
        <v>12</v>
      </c>
      <c r="E119">
        <v>0.53408643767910102</v>
      </c>
      <c r="F119" t="s">
        <v>13</v>
      </c>
      <c r="G119">
        <v>0.5</v>
      </c>
      <c r="H119" t="s">
        <v>14</v>
      </c>
      <c r="I119">
        <v>1.0681728800000001</v>
      </c>
      <c r="J119" t="s">
        <v>15</v>
      </c>
      <c r="K119" t="str" cm="1">
        <f t="array" ref="K119">_xlfn.IFS(AND(F119=$Y$25,H119=$Z$25),"1",AND(F119=$Y$25,H119=$Z$27),"2",AND(F119=$Z$25,H119=$Y$25),"3",AND(F119=$Z$25,H119=$Z$27),"4",AND(F119=$Z$27,H119=$Y$25),"5",AND(F119=$Z$27,H119=$Z$25),"6")</f>
        <v>5</v>
      </c>
      <c r="L119">
        <f>IF(OR(K119="3",K119="2"),X119,W119)</f>
        <v>172.27912641485571</v>
      </c>
      <c r="M119" t="s">
        <v>16</v>
      </c>
      <c r="N119">
        <f>VLOOKUP(C119,ETH_USD[],6)</f>
        <v>161.28393600000001</v>
      </c>
      <c r="O119" s="10">
        <f t="shared" si="6"/>
        <v>-1.0838572414361716E-2</v>
      </c>
      <c r="P119" cm="1">
        <f t="array" ref="P119">_xlfn.IFS(H119=$H$2,G119,F119=$F$102,E119)</f>
        <v>0.5</v>
      </c>
      <c r="Q119" cm="1">
        <f t="array" ref="Q119">_xlfn.IFS(H119=$H$2,E119,F119=$F$102,G119)</f>
        <v>0.53408643767910102</v>
      </c>
      <c r="R119">
        <f t="shared" si="7"/>
        <v>86.139562833104122</v>
      </c>
      <c r="S119" s="10">
        <f t="shared" si="8"/>
        <v>1.785630943856463E-2</v>
      </c>
      <c r="T119" s="9">
        <f t="shared" si="9"/>
        <v>172.27912566620824</v>
      </c>
      <c r="U119" cm="1">
        <f t="array" ref="U119">_xlfn.IFS(D119=$D$2,I119*N119,D119=$D$3&amp;F119=$F$3,(I119)*N119,D119=$D$3,(1/I119)*N119,D119=$D$146,N119*I119)</f>
        <v>172.27912641485571</v>
      </c>
      <c r="V119" cm="1">
        <f t="array" ref="V119">_xlfn.IFS(F119=$F$2,E119*N119,F119=$F$3,E119*N119)</f>
        <v>86.139562833104122</v>
      </c>
      <c r="W119">
        <f t="shared" si="10"/>
        <v>172.27912641485571</v>
      </c>
      <c r="X119">
        <f t="shared" si="11"/>
        <v>150.99048011778765</v>
      </c>
    </row>
    <row r="120" spans="1:24" x14ac:dyDescent="0.25">
      <c r="A120" t="s">
        <v>139</v>
      </c>
      <c r="B120">
        <v>1579939744</v>
      </c>
      <c r="C120" s="2">
        <v>43855.339629629627</v>
      </c>
      <c r="D120" t="s">
        <v>12</v>
      </c>
      <c r="E120">
        <v>0.53091721833848204</v>
      </c>
      <c r="F120" t="s">
        <v>13</v>
      </c>
      <c r="G120">
        <v>0.5</v>
      </c>
      <c r="H120" t="s">
        <v>14</v>
      </c>
      <c r="I120">
        <v>1.0618344399999999</v>
      </c>
      <c r="J120" t="s">
        <v>15</v>
      </c>
      <c r="K120" t="str" cm="1">
        <f t="array" ref="K120">_xlfn.IFS(AND(F120=$Y$25,H120=$Z$25),"1",AND(F120=$Y$25,H120=$Z$27),"2",AND(F120=$Z$25,H120=$Y$25),"3",AND(F120=$Z$25,H120=$Z$27),"4",AND(F120=$Z$27,H120=$Y$25),"5",AND(F120=$Z$27,H120=$Z$25),"6")</f>
        <v>5</v>
      </c>
      <c r="L120">
        <f>IF(OR(K120="3",K120="2"),X120,W120)</f>
        <v>171.25683786355583</v>
      </c>
      <c r="M120" t="s">
        <v>16</v>
      </c>
      <c r="N120">
        <f>VLOOKUP(C120,ETH_USD[],6)</f>
        <v>161.28393600000001</v>
      </c>
      <c r="O120" s="10">
        <f t="shared" si="6"/>
        <v>0</v>
      </c>
      <c r="P120" cm="1">
        <f t="array" ref="P120">_xlfn.IFS(H120=$H$2,G120,F120=$F$102,E120)</f>
        <v>0.5</v>
      </c>
      <c r="Q120" cm="1">
        <f t="array" ref="Q120">_xlfn.IFS(H120=$H$2,E120,F120=$F$102,G120)</f>
        <v>0.53091721833848204</v>
      </c>
      <c r="R120">
        <f t="shared" si="7"/>
        <v>85.628418663801767</v>
      </c>
      <c r="S120" s="10">
        <f t="shared" si="8"/>
        <v>-5.9339071675195256E-3</v>
      </c>
      <c r="T120" s="9">
        <f t="shared" si="9"/>
        <v>171.25683732760353</v>
      </c>
      <c r="U120" cm="1">
        <f t="array" ref="U120">_xlfn.IFS(D120=$D$2,I120*N120,D120=$D$3&amp;F120=$F$3,(I120)*N120,D120=$D$3,(1/I120)*N120,D120=$D$146,N120*I120)</f>
        <v>171.25683786355583</v>
      </c>
      <c r="V120" cm="1">
        <f t="array" ref="V120">_xlfn.IFS(F120=$F$2,E120*N120,F120=$F$3,E120*N120)</f>
        <v>85.628418663801767</v>
      </c>
      <c r="W120">
        <f t="shared" si="10"/>
        <v>171.25683786355583</v>
      </c>
      <c r="X120">
        <f t="shared" si="11"/>
        <v>151.89179209519708</v>
      </c>
    </row>
    <row r="121" spans="1:24" x14ac:dyDescent="0.25">
      <c r="A121" t="s">
        <v>140</v>
      </c>
      <c r="B121">
        <v>1579968530</v>
      </c>
      <c r="C121" s="2">
        <v>43855.672800925924</v>
      </c>
      <c r="D121" t="s">
        <v>18</v>
      </c>
      <c r="E121">
        <v>3.5596149140836898E-3</v>
      </c>
      <c r="F121" t="s">
        <v>19</v>
      </c>
      <c r="G121">
        <v>3.36418308454711E-3</v>
      </c>
      <c r="H121" t="s">
        <v>14</v>
      </c>
      <c r="I121">
        <v>0.94509748000000005</v>
      </c>
      <c r="J121" t="s">
        <v>20</v>
      </c>
      <c r="K121" t="str" cm="1">
        <f t="array" ref="K121">_xlfn.IFS(AND(F121=$Y$25,H121=$Z$25),"1",AND(F121=$Y$25,H121=$Z$27),"2",AND(F121=$Z$25,H121=$Y$25),"3",AND(F121=$Z$25,H121=$Z$27),"4",AND(F121=$Z$27,H121=$Y$25),"5",AND(F121=$Z$27,H121=$Z$25),"6")</f>
        <v>3</v>
      </c>
      <c r="L121">
        <f>IF(OR(K121="3",K121="2"),X121,W121)</f>
        <v>170.65322827863216</v>
      </c>
      <c r="M121" t="s">
        <v>16</v>
      </c>
      <c r="N121">
        <f>VLOOKUP(C121,ETH_USD[],6)</f>
        <v>161.28393600000001</v>
      </c>
      <c r="O121" s="10">
        <f t="shared" si="6"/>
        <v>0</v>
      </c>
      <c r="P121" cm="1">
        <f t="array" ref="P121">_xlfn.IFS(H121=$H$2,G121,F121=$F$102,E121)</f>
        <v>3.36418308454711E-3</v>
      </c>
      <c r="Q121" cm="1">
        <f t="array" ref="Q121">_xlfn.IFS(H121=$H$2,E121,F121=$F$102,G121)</f>
        <v>3.5596149140836898E-3</v>
      </c>
      <c r="R121">
        <f t="shared" si="7"/>
        <v>0.5741087039877194</v>
      </c>
      <c r="S121" s="10">
        <f t="shared" si="8"/>
        <v>-3.5245834958755676E-3</v>
      </c>
      <c r="T121" s="9">
        <f t="shared" si="9"/>
        <v>170.65322830520282</v>
      </c>
      <c r="U121" cm="1">
        <f t="array" ref="U121">_xlfn.IFS(D121=$D$2,I121*N121,D121=$D$3&amp;F121=$F$3,(I121)*N121,D121=$D$3,(1/I121)*N121,D121=$D$146,N121*I121)</f>
        <v>170.65322827863216</v>
      </c>
      <c r="V121" cm="1">
        <f t="array" ref="V121">_xlfn.IFS(F121=$F$2,E121*N121,F121=$F$3,E121*N121)</f>
        <v>0.5741087039877194</v>
      </c>
      <c r="W121">
        <f t="shared" si="10"/>
        <v>152.4290414780813</v>
      </c>
      <c r="X121">
        <f t="shared" si="11"/>
        <v>170.65322827863216</v>
      </c>
    </row>
    <row r="122" spans="1:24" x14ac:dyDescent="0.25">
      <c r="A122" t="s">
        <v>141</v>
      </c>
      <c r="B122">
        <v>1579977750</v>
      </c>
      <c r="C122" s="2">
        <v>43855.779513888891</v>
      </c>
      <c r="D122" t="s">
        <v>18</v>
      </c>
      <c r="E122">
        <v>8.5552628900080099E-2</v>
      </c>
      <c r="F122" t="s">
        <v>19</v>
      </c>
      <c r="G122">
        <v>8.0725583962786396E-2</v>
      </c>
      <c r="H122" t="s">
        <v>14</v>
      </c>
      <c r="I122">
        <v>0.94357806</v>
      </c>
      <c r="J122" t="s">
        <v>20</v>
      </c>
      <c r="K122" t="str" cm="1">
        <f t="array" ref="K122">_xlfn.IFS(AND(F122=$Y$25,H122=$Z$25),"1",AND(F122=$Y$25,H122=$Z$27),"2",AND(F122=$Z$25,H122=$Y$25),"3",AND(F122=$Z$25,H122=$Z$27),"4",AND(F122=$Z$27,H122=$Y$25),"5",AND(F122=$Z$27,H122=$Z$25),"6")</f>
        <v>3</v>
      </c>
      <c r="L122">
        <f>IF(OR(K122="3",K122="2"),X122,W122)</f>
        <v>170.92802687675888</v>
      </c>
      <c r="M122" t="s">
        <v>16</v>
      </c>
      <c r="N122">
        <f>VLOOKUP(C122,ETH_USD[],6)</f>
        <v>161.28393600000001</v>
      </c>
      <c r="O122" s="10">
        <f t="shared" si="6"/>
        <v>0</v>
      </c>
      <c r="P122" cm="1">
        <f t="array" ref="P122">_xlfn.IFS(H122=$H$2,G122,F122=$F$102,E122)</f>
        <v>8.0725583962786396E-2</v>
      </c>
      <c r="Q122" cm="1">
        <f t="array" ref="Q122">_xlfn.IFS(H122=$H$2,E122,F122=$F$102,G122)</f>
        <v>8.5552628900080099E-2</v>
      </c>
      <c r="R122">
        <f t="shared" si="7"/>
        <v>13.79826472415227</v>
      </c>
      <c r="S122" s="10">
        <f t="shared" si="8"/>
        <v>1.6102702400420821E-3</v>
      </c>
      <c r="T122" s="9">
        <f t="shared" si="9"/>
        <v>170.92802612010979</v>
      </c>
      <c r="U122" cm="1">
        <f t="array" ref="U122">_xlfn.IFS(D122=$D$2,I122*N122,D122=$D$3&amp;F122=$F$3,(I122)*N122,D122=$D$3,(1/I122)*N122,D122=$D$146,N122*I122)</f>
        <v>170.92802687675888</v>
      </c>
      <c r="V122" cm="1">
        <f t="array" ref="V122">_xlfn.IFS(F122=$F$2,E122*N122,F122=$F$3,E122*N122)</f>
        <v>13.79826472415227</v>
      </c>
      <c r="W122">
        <f t="shared" si="10"/>
        <v>152.18398344004416</v>
      </c>
      <c r="X122">
        <f t="shared" si="11"/>
        <v>170.92802687675888</v>
      </c>
    </row>
    <row r="123" spans="1:24" x14ac:dyDescent="0.25">
      <c r="A123" t="s">
        <v>142</v>
      </c>
      <c r="B123">
        <v>1579983120</v>
      </c>
      <c r="C123" s="2">
        <v>43855.841666666667</v>
      </c>
      <c r="D123" t="s">
        <v>12</v>
      </c>
      <c r="E123">
        <v>2.0707075338428198</v>
      </c>
      <c r="F123" t="s">
        <v>13</v>
      </c>
      <c r="G123">
        <v>2.0390000000000001</v>
      </c>
      <c r="H123" t="s">
        <v>14</v>
      </c>
      <c r="I123">
        <v>1.0155505300000001</v>
      </c>
      <c r="J123" t="s">
        <v>15</v>
      </c>
      <c r="K123" t="str" cm="1">
        <f t="array" ref="K123">_xlfn.IFS(AND(F123=$Y$25,H123=$Z$25),"1",AND(F123=$Y$25,H123=$Z$27),"2",AND(F123=$Z$25,H123=$Y$25),"3",AND(F123=$Z$25,H123=$Z$27),"4",AND(F123=$Z$27,H123=$Y$25),"5",AND(F123=$Z$27,H123=$Z$25),"6")</f>
        <v>5</v>
      </c>
      <c r="L123">
        <f>IF(OR(K123="3",K123="2"),X123,W123)</f>
        <v>163.7919866852861</v>
      </c>
      <c r="M123" t="s">
        <v>16</v>
      </c>
      <c r="N123">
        <f>VLOOKUP(C123,ETH_USD[],6)</f>
        <v>161.28393600000001</v>
      </c>
      <c r="O123" s="10">
        <f t="shared" si="6"/>
        <v>0</v>
      </c>
      <c r="P123" cm="1">
        <f t="array" ref="P123">_xlfn.IFS(H123=$H$2,G123,F123=$F$102,E123)</f>
        <v>2.0390000000000001</v>
      </c>
      <c r="Q123" cm="1">
        <f t="array" ref="Q123">_xlfn.IFS(H123=$H$2,E123,F123=$F$102,G123)</f>
        <v>2.0707075338428198</v>
      </c>
      <c r="R123">
        <f t="shared" si="7"/>
        <v>333.97186136302321</v>
      </c>
      <c r="S123" s="10">
        <f t="shared" si="8"/>
        <v>-4.1748795360456115E-2</v>
      </c>
      <c r="T123" s="9">
        <f t="shared" si="9"/>
        <v>163.79198693625463</v>
      </c>
      <c r="U123" cm="1">
        <f t="array" ref="U123">_xlfn.IFS(D123=$D$2,I123*N123,D123=$D$3&amp;F123=$F$3,(I123)*N123,D123=$D$3,(1/I123)*N123,D123=$D$146,N123*I123)</f>
        <v>163.7919866852861</v>
      </c>
      <c r="V123" cm="1">
        <f t="array" ref="V123">_xlfn.IFS(F123=$F$2,E123*N123,F123=$F$3,E123*N123)</f>
        <v>333.97186136302321</v>
      </c>
      <c r="W123">
        <f t="shared" si="10"/>
        <v>163.7919866852861</v>
      </c>
      <c r="X123">
        <f t="shared" si="11"/>
        <v>158.81428962476147</v>
      </c>
    </row>
    <row r="124" spans="1:24" x14ac:dyDescent="0.25">
      <c r="A124" t="s">
        <v>143</v>
      </c>
      <c r="B124">
        <v>1579984064</v>
      </c>
      <c r="C124" s="2">
        <v>43855.852592592593</v>
      </c>
      <c r="D124" t="s">
        <v>12</v>
      </c>
      <c r="E124">
        <v>5.4399999999999997E-2</v>
      </c>
      <c r="F124" t="s">
        <v>13</v>
      </c>
      <c r="G124">
        <v>5.5268516564834398E-2</v>
      </c>
      <c r="H124" t="s">
        <v>14</v>
      </c>
      <c r="I124">
        <v>0.98428550999999997</v>
      </c>
      <c r="J124" t="s">
        <v>15</v>
      </c>
      <c r="K124" t="str" cm="1">
        <f t="array" ref="K124">_xlfn.IFS(AND(F124=$Y$25,H124=$Z$25),"1",AND(F124=$Y$25,H124=$Z$27),"2",AND(F124=$Z$25,H124=$Y$25),"3",AND(F124=$Z$25,H124=$Z$27),"4",AND(F124=$Z$27,H124=$Y$25),"5",AND(F124=$Z$27,H124=$Z$25),"6")</f>
        <v>5</v>
      </c>
      <c r="L124">
        <f>IF(OR(K124="3",K124="2"),X124,W124)</f>
        <v>158.74944120056736</v>
      </c>
      <c r="M124" t="s">
        <v>16</v>
      </c>
      <c r="N124">
        <f>VLOOKUP(C124,ETH_USD[],6)</f>
        <v>161.28393600000001</v>
      </c>
      <c r="O124" s="10">
        <f t="shared" si="6"/>
        <v>0</v>
      </c>
      <c r="P124" cm="1">
        <f t="array" ref="P124">_xlfn.IFS(H124=$H$2,G124,F124=$F$102,E124)</f>
        <v>5.5268516564834398E-2</v>
      </c>
      <c r="Q124" cm="1">
        <f t="array" ref="Q124">_xlfn.IFS(H124=$H$2,E124,F124=$F$102,G124)</f>
        <v>5.4399999999999997E-2</v>
      </c>
      <c r="R124">
        <f t="shared" si="7"/>
        <v>8.7738461183999998</v>
      </c>
      <c r="S124" s="10">
        <f t="shared" si="8"/>
        <v>-3.0786278808571755E-2</v>
      </c>
      <c r="T124" s="9">
        <f t="shared" si="9"/>
        <v>158.74944115982515</v>
      </c>
      <c r="U124" cm="1">
        <f t="array" ref="U124">_xlfn.IFS(D124=$D$2,I124*N124,D124=$D$3&amp;F124=$F$3,(I124)*N124,D124=$D$3,(1/I124)*N124,D124=$D$146,N124*I124)</f>
        <v>158.74944120056736</v>
      </c>
      <c r="V124" cm="1">
        <f t="array" ref="V124">_xlfn.IFS(F124=$F$2,E124*N124,F124=$F$3,E124*N124)</f>
        <v>8.7738461183999998</v>
      </c>
      <c r="W124">
        <f t="shared" si="10"/>
        <v>158.74944120056736</v>
      </c>
      <c r="X124">
        <f t="shared" si="11"/>
        <v>163.85889496635991</v>
      </c>
    </row>
    <row r="125" spans="1:24" x14ac:dyDescent="0.25">
      <c r="A125" t="s">
        <v>144</v>
      </c>
      <c r="B125">
        <v>1580007173</v>
      </c>
      <c r="C125" s="2">
        <v>43856.120057870372</v>
      </c>
      <c r="D125" t="s">
        <v>18</v>
      </c>
      <c r="E125">
        <v>0.124547715624518</v>
      </c>
      <c r="F125" t="s">
        <v>19</v>
      </c>
      <c r="G125">
        <v>0.12611284125053601</v>
      </c>
      <c r="H125" t="s">
        <v>14</v>
      </c>
      <c r="I125">
        <v>0.98758948000000002</v>
      </c>
      <c r="J125" t="s">
        <v>89</v>
      </c>
      <c r="K125" t="str" cm="1">
        <f t="array" ref="K125">_xlfn.IFS(AND(F125=$Y$25,H125=$Z$25),"1",AND(F125=$Y$25,H125=$Z$27),"2",AND(F125=$Z$25,H125=$Y$25),"3",AND(F125=$Z$25,H125=$Z$27),"4",AND(F125=$Z$27,H125=$Y$25),"5",AND(F125=$Z$27,H125=$Z$25),"6")</f>
        <v>3</v>
      </c>
      <c r="L125">
        <f>IF(OR(K125="3",K125="2"),X125,W125)</f>
        <v>170.18923996638765</v>
      </c>
      <c r="M125" t="s">
        <v>16</v>
      </c>
      <c r="N125">
        <f>VLOOKUP(C125,ETH_USD[],6)</f>
        <v>168.07710299999999</v>
      </c>
      <c r="O125" s="10">
        <f t="shared" si="6"/>
        <v>4.2119303189624431E-2</v>
      </c>
      <c r="P125" cm="1">
        <f t="array" ref="P125">_xlfn.IFS(H125=$H$2,G125,F125=$F$102,E125)</f>
        <v>0.12611284125053601</v>
      </c>
      <c r="Q125" cm="1">
        <f t="array" ref="Q125">_xlfn.IFS(H125=$H$2,E125,F125=$F$102,G125)</f>
        <v>0.124547715624518</v>
      </c>
      <c r="R125">
        <f t="shared" si="7"/>
        <v>20.933619227436822</v>
      </c>
      <c r="S125" s="10">
        <f t="shared" si="8"/>
        <v>4.5617407882085861E-2</v>
      </c>
      <c r="T125" s="9">
        <f t="shared" si="9"/>
        <v>165.99117916826609</v>
      </c>
      <c r="U125" cm="1">
        <f t="array" ref="U125">_xlfn.IFS(D125=$D$2,I125*N125,D125=$D$3&amp;F125=$F$3,(I125)*N125,D125=$D$3,(1/I125)*N125,D125=$D$146,N125*I125)</f>
        <v>170.18923996638765</v>
      </c>
      <c r="V125" cm="1">
        <f t="array" ref="V125">_xlfn.IFS(F125=$F$2,E125*N125,F125=$F$3,E125*N125)</f>
        <v>20.933619227436822</v>
      </c>
      <c r="W125">
        <f t="shared" si="10"/>
        <v>165.99117875167644</v>
      </c>
      <c r="X125">
        <f t="shared" si="11"/>
        <v>170.18923996638765</v>
      </c>
    </row>
    <row r="126" spans="1:24" x14ac:dyDescent="0.25">
      <c r="A126" t="s">
        <v>145</v>
      </c>
      <c r="B126">
        <v>1580007173</v>
      </c>
      <c r="C126" s="2">
        <v>43856.120057870372</v>
      </c>
      <c r="D126" t="s">
        <v>18</v>
      </c>
      <c r="E126">
        <v>0.124544299643277</v>
      </c>
      <c r="F126" t="s">
        <v>19</v>
      </c>
      <c r="G126">
        <v>0.12552312981099301</v>
      </c>
      <c r="H126" t="s">
        <v>14</v>
      </c>
      <c r="I126">
        <v>0.99220198999999998</v>
      </c>
      <c r="J126" t="s">
        <v>89</v>
      </c>
      <c r="K126" t="str" cm="1">
        <f t="array" ref="K126">_xlfn.IFS(AND(F126=$Y$25,H126=$Z$25),"1",AND(F126=$Y$25,H126=$Z$27),"2",AND(F126=$Z$25,H126=$Y$25),"3",AND(F126=$Z$25,H126=$Z$27),"4",AND(F126=$Z$27,H126=$Y$25),"5",AND(F126=$Z$27,H126=$Z$25),"6")</f>
        <v>3</v>
      </c>
      <c r="L126">
        <f>IF(OR(K126="3",K126="2"),X126,W126)</f>
        <v>169.39807085047272</v>
      </c>
      <c r="M126" t="s">
        <v>16</v>
      </c>
      <c r="N126">
        <f>VLOOKUP(C126,ETH_USD[],6)</f>
        <v>168.07710299999999</v>
      </c>
      <c r="O126" s="10">
        <f t="shared" si="6"/>
        <v>0</v>
      </c>
      <c r="P126" cm="1">
        <f t="array" ref="P126">_xlfn.IFS(H126=$H$2,G126,F126=$F$102,E126)</f>
        <v>0.12552312981099301</v>
      </c>
      <c r="Q126" cm="1">
        <f t="array" ref="Q126">_xlfn.IFS(H126=$H$2,E126,F126=$F$102,G126)</f>
        <v>0.124544299643277</v>
      </c>
      <c r="R126">
        <f t="shared" si="7"/>
        <v>20.933045079205929</v>
      </c>
      <c r="S126" s="10">
        <f t="shared" si="8"/>
        <v>4.6704741376780443E-3</v>
      </c>
      <c r="T126" s="9">
        <f t="shared" si="9"/>
        <v>166.76643667765416</v>
      </c>
      <c r="U126" cm="1">
        <f t="array" ref="U126">_xlfn.IFS(D126=$D$2,I126*N126,D126=$D$3&amp;F126=$F$3,(I126)*N126,D126=$D$3,(1/I126)*N126,D126=$D$146,N126*I126)</f>
        <v>169.39807085047272</v>
      </c>
      <c r="V126" cm="1">
        <f t="array" ref="V126">_xlfn.IFS(F126=$F$2,E126*N126,F126=$F$3,E126*N126)</f>
        <v>20.933045079205929</v>
      </c>
      <c r="W126">
        <f t="shared" si="10"/>
        <v>166.76643607003496</v>
      </c>
      <c r="X126">
        <f t="shared" si="11"/>
        <v>169.39807085047272</v>
      </c>
    </row>
    <row r="127" spans="1:24" x14ac:dyDescent="0.25">
      <c r="A127" t="s">
        <v>146</v>
      </c>
      <c r="B127">
        <v>1580028185</v>
      </c>
      <c r="C127" s="2">
        <v>43856.363252314812</v>
      </c>
      <c r="D127" t="s">
        <v>12</v>
      </c>
      <c r="E127">
        <v>7.8454704850512202</v>
      </c>
      <c r="F127" t="s">
        <v>13</v>
      </c>
      <c r="G127">
        <v>9.3000000000000007</v>
      </c>
      <c r="H127" t="s">
        <v>14</v>
      </c>
      <c r="I127">
        <v>0.84359898</v>
      </c>
      <c r="J127" t="s">
        <v>15</v>
      </c>
      <c r="K127" t="str" cm="1">
        <f t="array" ref="K127">_xlfn.IFS(AND(F127=$Y$25,H127=$Z$25),"1",AND(F127=$Y$25,H127=$Z$27),"2",AND(F127=$Z$25,H127=$Y$25),"3",AND(F127=$Z$25,H127=$Z$27),"4",AND(F127=$Z$27,H127=$Y$25),"5",AND(F127=$Z$27,H127=$Z$25),"6")</f>
        <v>5</v>
      </c>
      <c r="L127">
        <f>IF(OR(K127="3",K127="2"),X127,W127)</f>
        <v>141.78967265215493</v>
      </c>
      <c r="M127" t="s">
        <v>16</v>
      </c>
      <c r="N127">
        <f>VLOOKUP(C127,ETH_USD[],6)</f>
        <v>168.07710299999999</v>
      </c>
      <c r="O127" s="10">
        <f t="shared" si="6"/>
        <v>0</v>
      </c>
      <c r="P127" cm="1">
        <f t="array" ref="P127">_xlfn.IFS(H127=$H$2,G127,F127=$F$102,E127)</f>
        <v>9.3000000000000007</v>
      </c>
      <c r="Q127" cm="1">
        <f t="array" ref="Q127">_xlfn.IFS(H127=$H$2,E127,F127=$F$102,G127)</f>
        <v>7.8454704850512202</v>
      </c>
      <c r="R127">
        <f t="shared" si="7"/>
        <v>1318.6439507994139</v>
      </c>
      <c r="S127" s="10">
        <f t="shared" si="8"/>
        <v>-0.14977093140727699</v>
      </c>
      <c r="T127" s="9">
        <f t="shared" si="9"/>
        <v>141.78967212896922</v>
      </c>
      <c r="U127" cm="1">
        <f t="array" ref="U127">_xlfn.IFS(D127=$D$2,I127*N127,D127=$D$3&amp;F127=$F$3,(I127)*N127,D127=$D$3,(1/I127)*N127,D127=$D$146,N127*I127)</f>
        <v>141.78967265215493</v>
      </c>
      <c r="V127" cm="1">
        <f t="array" ref="V127">_xlfn.IFS(F127=$F$2,E127*N127,F127=$F$3,E127*N127)</f>
        <v>1318.6439507994139</v>
      </c>
      <c r="W127">
        <f t="shared" si="10"/>
        <v>141.78967265215493</v>
      </c>
      <c r="X127">
        <f t="shared" si="11"/>
        <v>199.23815341739743</v>
      </c>
    </row>
    <row r="128" spans="1:24" x14ac:dyDescent="0.25">
      <c r="A128" t="s">
        <v>147</v>
      </c>
      <c r="B128">
        <v>1580032030</v>
      </c>
      <c r="C128" s="2">
        <v>43856.407754629632</v>
      </c>
      <c r="D128" t="s">
        <v>12</v>
      </c>
      <c r="E128">
        <v>6.1215507461951999</v>
      </c>
      <c r="F128" t="s">
        <v>13</v>
      </c>
      <c r="G128">
        <v>7.45908104865432</v>
      </c>
      <c r="H128" t="s">
        <v>14</v>
      </c>
      <c r="I128">
        <v>0.82068430000000003</v>
      </c>
      <c r="J128" t="s">
        <v>15</v>
      </c>
      <c r="K128" t="str" cm="1">
        <f t="array" ref="K128">_xlfn.IFS(AND(F128=$Y$25,H128=$Z$25),"1",AND(F128=$Y$25,H128=$Z$27),"2",AND(F128=$Z$25,H128=$Y$25),"3",AND(F128=$Z$25,H128=$Z$27),"4",AND(F128=$Z$27,H128=$Y$25),"5",AND(F128=$Z$27,H128=$Z$25),"6")</f>
        <v>5</v>
      </c>
      <c r="L128">
        <f>IF(OR(K128="3",K128="2"),X128,W128)</f>
        <v>137.93823962158291</v>
      </c>
      <c r="M128" t="s">
        <v>16</v>
      </c>
      <c r="N128">
        <f>VLOOKUP(C128,ETH_USD[],6)</f>
        <v>168.07710299999999</v>
      </c>
      <c r="O128" s="10">
        <f t="shared" si="6"/>
        <v>0</v>
      </c>
      <c r="P128" cm="1">
        <f t="array" ref="P128">_xlfn.IFS(H128=$H$2,G128,F128=$F$102,E128)</f>
        <v>7.45908104865432</v>
      </c>
      <c r="Q128" cm="1">
        <f t="array" ref="Q128">_xlfn.IFS(H128=$H$2,E128,F128=$F$102,G128)</f>
        <v>6.1215507461951999</v>
      </c>
      <c r="R128">
        <f t="shared" si="7"/>
        <v>1028.8925152879774</v>
      </c>
      <c r="S128" s="10">
        <f t="shared" si="8"/>
        <v>-2.7162991582811252E-2</v>
      </c>
      <c r="T128" s="9">
        <f t="shared" si="9"/>
        <v>137.93824045840046</v>
      </c>
      <c r="U128" cm="1">
        <f t="array" ref="U128">_xlfn.IFS(D128=$D$2,I128*N128,D128=$D$3&amp;F128=$F$3,(I128)*N128,D128=$D$3,(1/I128)*N128,D128=$D$146,N128*I128)</f>
        <v>137.93823962158291</v>
      </c>
      <c r="V128" cm="1">
        <f t="array" ref="V128">_xlfn.IFS(F128=$F$2,E128*N128,F128=$F$3,E128*N128)</f>
        <v>1028.8925152879774</v>
      </c>
      <c r="W128">
        <f t="shared" si="10"/>
        <v>137.93823962158291</v>
      </c>
      <c r="X128">
        <f t="shared" si="11"/>
        <v>204.80116775719966</v>
      </c>
    </row>
    <row r="129" spans="1:24" x14ac:dyDescent="0.25">
      <c r="A129" t="s">
        <v>148</v>
      </c>
      <c r="B129">
        <v>1580034868</v>
      </c>
      <c r="C129" s="2">
        <v>43856.440601851849</v>
      </c>
      <c r="D129" t="s">
        <v>12</v>
      </c>
      <c r="E129">
        <v>4.0103565762076503</v>
      </c>
      <c r="F129" t="s">
        <v>13</v>
      </c>
      <c r="G129">
        <v>4</v>
      </c>
      <c r="H129" t="s">
        <v>14</v>
      </c>
      <c r="I129">
        <v>1.00258914</v>
      </c>
      <c r="J129" t="s">
        <v>15</v>
      </c>
      <c r="K129" t="str" cm="1">
        <f t="array" ref="K129">_xlfn.IFS(AND(F129=$Y$25,H129=$Z$25),"1",AND(F129=$Y$25,H129=$Z$27),"2",AND(F129=$Z$25,H129=$Y$25),"3",AND(F129=$Z$25,H129=$Z$27),"4",AND(F129=$Z$27,H129=$Y$25),"5",AND(F129=$Z$27,H129=$Z$25),"6")</f>
        <v>5</v>
      </c>
      <c r="L129">
        <f>IF(OR(K129="3",K129="2"),X129,W129)</f>
        <v>168.51227815046141</v>
      </c>
      <c r="M129" t="s">
        <v>16</v>
      </c>
      <c r="N129">
        <f>VLOOKUP(C129,ETH_USD[],6)</f>
        <v>168.07710299999999</v>
      </c>
      <c r="O129" s="10">
        <f t="shared" si="6"/>
        <v>0</v>
      </c>
      <c r="P129" cm="1">
        <f t="array" ref="P129">_xlfn.IFS(H129=$H$2,G129,F129=$F$102,E129)</f>
        <v>4</v>
      </c>
      <c r="Q129" cm="1">
        <f t="array" ref="Q129">_xlfn.IFS(H129=$H$2,E129,F129=$F$102,G129)</f>
        <v>4.0103565762076503</v>
      </c>
      <c r="R129">
        <f t="shared" si="7"/>
        <v>674.04911532598055</v>
      </c>
      <c r="S129" s="10">
        <f t="shared" si="8"/>
        <v>0.22165019846193579</v>
      </c>
      <c r="T129" s="9">
        <f t="shared" si="9"/>
        <v>168.51227883149514</v>
      </c>
      <c r="U129" cm="1">
        <f t="array" ref="U129">_xlfn.IFS(D129=$D$2,I129*N129,D129=$D$3&amp;F129=$F$3,(I129)*N129,D129=$D$3,(1/I129)*N129,D129=$D$146,N129*I129)</f>
        <v>168.51227815046141</v>
      </c>
      <c r="V129" cm="1">
        <f t="array" ref="V129">_xlfn.IFS(F129=$F$2,E129*N129,F129=$F$3,E129*N129)</f>
        <v>674.04911532598055</v>
      </c>
      <c r="W129">
        <f t="shared" si="10"/>
        <v>168.51227815046141</v>
      </c>
      <c r="X129">
        <f t="shared" si="11"/>
        <v>167.64305166920118</v>
      </c>
    </row>
    <row r="130" spans="1:24" x14ac:dyDescent="0.25">
      <c r="A130" t="s">
        <v>149</v>
      </c>
      <c r="B130">
        <v>1580035893</v>
      </c>
      <c r="C130" s="2">
        <v>43856.452465277776</v>
      </c>
      <c r="D130" t="s">
        <v>12</v>
      </c>
      <c r="E130">
        <v>1.0534934603602</v>
      </c>
      <c r="F130" t="s">
        <v>13</v>
      </c>
      <c r="G130">
        <v>1</v>
      </c>
      <c r="H130" t="s">
        <v>14</v>
      </c>
      <c r="I130">
        <v>1.0534934600000001</v>
      </c>
      <c r="J130" t="s">
        <v>15</v>
      </c>
      <c r="K130" t="str" cm="1">
        <f t="array" ref="K130">_xlfn.IFS(AND(F130=$Y$25,H130=$Z$25),"1",AND(F130=$Y$25,H130=$Z$27),"2",AND(F130=$Z$25,H130=$Y$25),"3",AND(F130=$Z$25,H130=$Z$27),"4",AND(F130=$Z$27,H130=$Y$25),"5",AND(F130=$Z$27,H130=$Z$25),"6")</f>
        <v>5</v>
      </c>
      <c r="L130">
        <f>IF(OR(K130="3",K130="2"),X130,W130)</f>
        <v>177.0681287862464</v>
      </c>
      <c r="M130" t="s">
        <v>16</v>
      </c>
      <c r="N130">
        <f>VLOOKUP(C130,ETH_USD[],6)</f>
        <v>168.07710299999999</v>
      </c>
      <c r="O130" s="10">
        <f t="shared" si="6"/>
        <v>0</v>
      </c>
      <c r="P130" cm="1">
        <f t="array" ref="P130">_xlfn.IFS(H130=$H$2,G130,F130=$F$102,E130)</f>
        <v>1</v>
      </c>
      <c r="Q130" cm="1">
        <f t="array" ref="Q130">_xlfn.IFS(H130=$H$2,E130,F130=$F$102,G130)</f>
        <v>1.0534934603602</v>
      </c>
      <c r="R130">
        <f t="shared" si="7"/>
        <v>177.06812884678774</v>
      </c>
      <c r="S130" s="10">
        <f t="shared" si="8"/>
        <v>5.0772858064830277E-2</v>
      </c>
      <c r="T130" s="9">
        <f t="shared" si="9"/>
        <v>177.06812884678774</v>
      </c>
      <c r="U130" cm="1">
        <f t="array" ref="U130">_xlfn.IFS(D130=$D$2,I130*N130,D130=$D$3&amp;F130=$F$3,(I130)*N130,D130=$D$3,(1/I130)*N130,D130=$D$146,N130*I130)</f>
        <v>177.0681287862464</v>
      </c>
      <c r="V130" cm="1">
        <f t="array" ref="V130">_xlfn.IFS(F130=$F$2,E130*N130,F130=$F$3,E130*N130)</f>
        <v>177.06812884678774</v>
      </c>
      <c r="W130">
        <f t="shared" si="10"/>
        <v>177.0681287862464</v>
      </c>
      <c r="X130">
        <f t="shared" si="11"/>
        <v>159.54261642972133</v>
      </c>
    </row>
    <row r="131" spans="1:24" x14ac:dyDescent="0.25">
      <c r="A131" t="s">
        <v>150</v>
      </c>
      <c r="B131">
        <v>1580036627</v>
      </c>
      <c r="C131" s="2">
        <v>43856.460960648146</v>
      </c>
      <c r="D131" t="s">
        <v>12</v>
      </c>
      <c r="E131">
        <v>1.01438684772552</v>
      </c>
      <c r="F131" t="s">
        <v>13</v>
      </c>
      <c r="G131">
        <v>1</v>
      </c>
      <c r="H131" t="s">
        <v>14</v>
      </c>
      <c r="I131">
        <v>1.01438685</v>
      </c>
      <c r="J131" t="s">
        <v>15</v>
      </c>
      <c r="K131" t="str" cm="1">
        <f t="array" ref="K131">_xlfn.IFS(AND(F131=$Y$25,H131=$Z$25),"1",AND(F131=$Y$25,H131=$Z$27),"2",AND(F131=$Z$25,H131=$Y$25),"3",AND(F131=$Z$25,H131=$Z$27),"4",AND(F131=$Z$27,H131=$Y$25),"5",AND(F131=$Z$27,H131=$Z$25),"6")</f>
        <v>5</v>
      </c>
      <c r="L131">
        <f>IF(OR(K131="3",K131="2"),X131,W131)</f>
        <v>170.49520306929554</v>
      </c>
      <c r="M131" t="s">
        <v>16</v>
      </c>
      <c r="N131">
        <f>VLOOKUP(C131,ETH_USD[],6)</f>
        <v>168.07710299999999</v>
      </c>
      <c r="O131" s="10">
        <f t="shared" ref="O131:O194" si="12">(N131-N130)/N130</f>
        <v>0</v>
      </c>
      <c r="P131" cm="1">
        <f t="array" ref="P131">_xlfn.IFS(H131=$H$2,G131,F131=$F$102,E131)</f>
        <v>1</v>
      </c>
      <c r="Q131" cm="1">
        <f t="array" ref="Q131">_xlfn.IFS(H131=$H$2,E131,F131=$F$102,G131)</f>
        <v>1.01438684772552</v>
      </c>
      <c r="R131">
        <f>Q131*N131</f>
        <v>170.49520268700755</v>
      </c>
      <c r="S131" s="10">
        <f t="shared" ref="S131:S194" si="13">(T131-T130)/T130</f>
        <v>-3.7120887889810876E-2</v>
      </c>
      <c r="T131" s="9">
        <f>R131/P131</f>
        <v>170.49520268700755</v>
      </c>
      <c r="U131" cm="1">
        <f t="array" ref="U131">_xlfn.IFS(D131=$D$2,I131*N131,D131=$D$3&amp;F131=$F$3,(I131)*N131,D131=$D$3,(1/I131)*N131,D131=$D$146,N131*I131)</f>
        <v>170.49520306929554</v>
      </c>
      <c r="V131" cm="1">
        <f t="array" ref="V131">_xlfn.IFS(F131=$F$2,E131*N131,F131=$F$3,E131*N131)</f>
        <v>170.49520268700755</v>
      </c>
      <c r="W131">
        <f t="shared" ref="W131:W194" si="14">N131*I131</f>
        <v>170.49520306929554</v>
      </c>
      <c r="X131">
        <f t="shared" ref="X131:X194" si="15">N131*(1/I131)</f>
        <v>165.69329837034067</v>
      </c>
    </row>
    <row r="132" spans="1:24" x14ac:dyDescent="0.25">
      <c r="A132" t="s">
        <v>151</v>
      </c>
      <c r="B132">
        <v>1580037872</v>
      </c>
      <c r="C132" s="2">
        <v>43856.475370370368</v>
      </c>
      <c r="D132" t="s">
        <v>18</v>
      </c>
      <c r="E132">
        <v>0.14069311156296499</v>
      </c>
      <c r="F132" t="s">
        <v>19</v>
      </c>
      <c r="G132">
        <v>0.140112006945767</v>
      </c>
      <c r="H132" t="s">
        <v>14</v>
      </c>
      <c r="I132">
        <v>0.99586969999999997</v>
      </c>
      <c r="J132" t="s">
        <v>20</v>
      </c>
      <c r="K132" t="str" cm="1">
        <f t="array" ref="K132">_xlfn.IFS(AND(F132=$Y$25,H132=$Z$25),"1",AND(F132=$Y$25,H132=$Z$27),"2",AND(F132=$Z$25,H132=$Y$25),"3",AND(F132=$Z$25,H132=$Z$27),"4",AND(F132=$Z$27,H132=$Y$25),"5",AND(F132=$Z$27,H132=$Z$25),"6")</f>
        <v>3</v>
      </c>
      <c r="L132">
        <f>IF(OR(K132="3",K132="2"),X132,W132)</f>
        <v>168.77419104125772</v>
      </c>
      <c r="M132" t="s">
        <v>16</v>
      </c>
      <c r="N132">
        <f>VLOOKUP(C132,ETH_USD[],6)</f>
        <v>168.07710299999999</v>
      </c>
      <c r="O132" s="10">
        <f t="shared" si="12"/>
        <v>0</v>
      </c>
      <c r="P132" cm="1">
        <f t="array" ref="P132">_xlfn.IFS(H132=$H$2,G132,F132=$F$102,E132)</f>
        <v>0.140112006945767</v>
      </c>
      <c r="Q132" cm="1">
        <f t="array" ref="Q132">_xlfn.IFS(H132=$H$2,E132,F132=$F$102,G132)</f>
        <v>0.14069311156296499</v>
      </c>
      <c r="R132">
        <f>Q132*N132</f>
        <v>23.647290603558957</v>
      </c>
      <c r="S132" s="10">
        <f t="shared" si="13"/>
        <v>-1.009419496303344E-2</v>
      </c>
      <c r="T132" s="9">
        <f>R132/P132</f>
        <v>168.77419087082299</v>
      </c>
      <c r="U132" cm="1">
        <f t="array" ref="U132">_xlfn.IFS(D132=$D$2,I132*N132,D132=$D$3&amp;F132=$F$3,(I132)*N132,D132=$D$3,(1/I132)*N132,D132=$D$146,N132*I132)</f>
        <v>168.77419104125772</v>
      </c>
      <c r="V132" cm="1">
        <f t="array" ref="V132">_xlfn.IFS(F132=$F$2,E132*N132,F132=$F$3,E132*N132)</f>
        <v>23.647290603558957</v>
      </c>
      <c r="W132">
        <f t="shared" si="14"/>
        <v>167.38289414147908</v>
      </c>
      <c r="X132">
        <f t="shared" si="15"/>
        <v>168.77419104125772</v>
      </c>
    </row>
    <row r="133" spans="1:24" x14ac:dyDescent="0.25">
      <c r="A133" t="s">
        <v>152</v>
      </c>
      <c r="B133">
        <v>1580075166</v>
      </c>
      <c r="C133" s="2">
        <v>43856.907013888886</v>
      </c>
      <c r="D133" t="s">
        <v>18</v>
      </c>
      <c r="E133">
        <v>8.6216268478952205E-4</v>
      </c>
      <c r="F133" t="s">
        <v>19</v>
      </c>
      <c r="G133">
        <v>8.5634525942429899E-4</v>
      </c>
      <c r="H133" t="s">
        <v>14</v>
      </c>
      <c r="I133">
        <v>0.99325251999999997</v>
      </c>
      <c r="J133" t="s">
        <v>20</v>
      </c>
      <c r="K133" t="str" cm="1">
        <f t="array" ref="K133">_xlfn.IFS(AND(F133=$Y$25,H133=$Z$25),"1",AND(F133=$Y$25,H133=$Z$27),"2",AND(F133=$Z$25,H133=$Y$25),"3",AND(F133=$Z$25,H133=$Z$27),"4",AND(F133=$Z$27,H133=$Y$25),"5",AND(F133=$Z$27,H133=$Z$25),"6")</f>
        <v>3</v>
      </c>
      <c r="L133">
        <f>IF(OR(K133="3",K133="2"),X133,W133)</f>
        <v>169.21890417151926</v>
      </c>
      <c r="M133" t="s">
        <v>16</v>
      </c>
      <c r="N133">
        <f>VLOOKUP(C133,ETH_USD[],6)</f>
        <v>168.07710299999999</v>
      </c>
      <c r="O133" s="10">
        <f t="shared" si="12"/>
        <v>0</v>
      </c>
      <c r="P133" cm="1">
        <f t="array" ref="P133">_xlfn.IFS(H133=$H$2,G133,F133=$F$102,E133)</f>
        <v>8.5634525942429899E-4</v>
      </c>
      <c r="Q133" cm="1">
        <f t="array" ref="Q133">_xlfn.IFS(H133=$H$2,E133,F133=$F$102,G133)</f>
        <v>8.6216268478952205E-4</v>
      </c>
      <c r="R133">
        <f>Q133*N133</f>
        <v>0.14490980637412504</v>
      </c>
      <c r="S133" s="10">
        <f t="shared" si="13"/>
        <v>2.6349602224727902E-3</v>
      </c>
      <c r="T133" s="9">
        <f>R133/P133</f>
        <v>169.21890415034764</v>
      </c>
      <c r="U133" cm="1">
        <f t="array" ref="U133">_xlfn.IFS(D133=$D$2,I133*N133,D133=$D$3&amp;F133=$F$3,(I133)*N133,D133=$D$3,(1/I133)*N133,D133=$D$146,N133*I133)</f>
        <v>169.21890417151926</v>
      </c>
      <c r="V133" cm="1">
        <f t="array" ref="V133">_xlfn.IFS(F133=$F$2,E133*N133,F133=$F$3,E133*N133)</f>
        <v>0.14490980637412504</v>
      </c>
      <c r="W133">
        <f t="shared" si="14"/>
        <v>166.94300610904955</v>
      </c>
      <c r="X133">
        <f t="shared" si="15"/>
        <v>169.21890417151926</v>
      </c>
    </row>
    <row r="134" spans="1:24" x14ac:dyDescent="0.25">
      <c r="A134" t="s">
        <v>153</v>
      </c>
      <c r="B134">
        <v>1580079227</v>
      </c>
      <c r="C134" s="2">
        <v>43856.954016203701</v>
      </c>
      <c r="D134" t="s">
        <v>12</v>
      </c>
      <c r="E134">
        <v>0.98252216760373101</v>
      </c>
      <c r="F134" t="s">
        <v>13</v>
      </c>
      <c r="G134">
        <v>1</v>
      </c>
      <c r="H134" t="s">
        <v>14</v>
      </c>
      <c r="I134">
        <v>0.98252216999999997</v>
      </c>
      <c r="J134" t="s">
        <v>15</v>
      </c>
      <c r="K134" t="str" cm="1">
        <f t="array" ref="K134">_xlfn.IFS(AND(F134=$Y$25,H134=$Z$25),"1",AND(F134=$Y$25,H134=$Z$27),"2",AND(F134=$Z$25,H134=$Y$25),"3",AND(F134=$Z$25,H134=$Z$27),"4",AND(F134=$Z$27,H134=$Y$25),"5",AND(F134=$Z$27,H134=$Z$25),"6")</f>
        <v>5</v>
      </c>
      <c r="L134">
        <f>IF(OR(K134="3",K134="2"),X134,W134)</f>
        <v>165.13947996687349</v>
      </c>
      <c r="M134" t="s">
        <v>16</v>
      </c>
      <c r="N134">
        <f>VLOOKUP(C134,ETH_USD[],6)</f>
        <v>168.07710299999999</v>
      </c>
      <c r="O134" s="10">
        <f t="shared" si="12"/>
        <v>0</v>
      </c>
      <c r="P134" cm="1">
        <f t="array" ref="P134">_xlfn.IFS(H134=$H$2,G134,F134=$F$102,E134)</f>
        <v>1</v>
      </c>
      <c r="Q134" cm="1">
        <f t="array" ref="Q134">_xlfn.IFS(H134=$H$2,E134,F134=$F$102,G134)</f>
        <v>0.98252216760373101</v>
      </c>
      <c r="R134">
        <f>Q134*N134</f>
        <v>165.13947956411556</v>
      </c>
      <c r="S134" s="10">
        <f t="shared" si="13"/>
        <v>-2.4107380949634275E-2</v>
      </c>
      <c r="T134" s="9">
        <f>R134/P134</f>
        <v>165.13947956411556</v>
      </c>
      <c r="U134" cm="1">
        <f t="array" ref="U134">_xlfn.IFS(D134=$D$2,I134*N134,D134=$D$3&amp;F134=$F$3,(I134)*N134,D134=$D$3,(1/I134)*N134,D134=$D$146,N134*I134)</f>
        <v>165.13947996687349</v>
      </c>
      <c r="V134" cm="1">
        <f t="array" ref="V134">_xlfn.IFS(F134=$F$2,E134*N134,F134=$F$3,E134*N134)</f>
        <v>165.13947956411556</v>
      </c>
      <c r="W134">
        <f t="shared" si="14"/>
        <v>165.13947996687349</v>
      </c>
      <c r="X134">
        <f t="shared" si="15"/>
        <v>171.0669826412161</v>
      </c>
    </row>
    <row r="135" spans="1:24" x14ac:dyDescent="0.25">
      <c r="A135" t="s">
        <v>154</v>
      </c>
      <c r="B135">
        <v>1580157996</v>
      </c>
      <c r="C135" s="2">
        <v>43857.865694444445</v>
      </c>
      <c r="D135" t="s">
        <v>18</v>
      </c>
      <c r="E135">
        <v>8.3228424086969797E-4</v>
      </c>
      <c r="F135" t="s">
        <v>19</v>
      </c>
      <c r="G135">
        <v>8.5769304347417703E-4</v>
      </c>
      <c r="H135" t="s">
        <v>14</v>
      </c>
      <c r="I135">
        <v>0.97037541000000005</v>
      </c>
      <c r="J135" t="s">
        <v>89</v>
      </c>
      <c r="K135" t="str" cm="1">
        <f t="array" ref="K135">_xlfn.IFS(AND(F135=$Y$25,H135=$Z$25),"1",AND(F135=$Y$25,H135=$Z$27),"2",AND(F135=$Z$25,H135=$Y$25),"3",AND(F135=$Z$25,H135=$Z$27),"4",AND(F135=$Z$27,H135=$Y$25),"5",AND(F135=$Z$27,H135=$Z$25),"6")</f>
        <v>3</v>
      </c>
      <c r="L135">
        <f>IF(OR(K135="3",K135="2"),X135,W135)</f>
        <v>176.14924207529126</v>
      </c>
      <c r="M135" t="s">
        <v>16</v>
      </c>
      <c r="N135">
        <f>VLOOKUP(C135,ETH_USD[],6)</f>
        <v>170.930893</v>
      </c>
      <c r="O135" s="10">
        <f t="shared" si="12"/>
        <v>1.6979052762469398E-2</v>
      </c>
      <c r="P135" cm="1">
        <f t="array" ref="P135">_xlfn.IFS(H135=$H$2,G135,F135=$F$102,E135)</f>
        <v>8.5769304347417703E-4</v>
      </c>
      <c r="Q135" cm="1">
        <f t="array" ref="Q135">_xlfn.IFS(H135=$H$2,E135,F135=$F$102,G135)</f>
        <v>8.3228424086969797E-4</v>
      </c>
      <c r="R135">
        <f>Q135*N135</f>
        <v>0.14226308852168457</v>
      </c>
      <c r="S135" s="10">
        <f t="shared" si="13"/>
        <v>4.4063130371908123E-3</v>
      </c>
      <c r="T135" s="9">
        <f>R135/P135</f>
        <v>165.86713580587383</v>
      </c>
      <c r="U135" cm="1">
        <f t="array" ref="U135">_xlfn.IFS(D135=$D$2,I135*N135,D135=$D$3&amp;F135=$F$3,(I135)*N135,D135=$D$3,(1/I135)*N135,D135=$D$146,N135*I135)</f>
        <v>176.14924207529126</v>
      </c>
      <c r="V135" cm="1">
        <f t="array" ref="V135">_xlfn.IFS(F135=$F$2,E135*N135,F135=$F$3,E135*N135)</f>
        <v>0.14226308852168457</v>
      </c>
      <c r="W135">
        <f t="shared" si="14"/>
        <v>165.86713537654114</v>
      </c>
      <c r="X135">
        <f t="shared" si="15"/>
        <v>176.14924207529126</v>
      </c>
    </row>
    <row r="136" spans="1:24" x14ac:dyDescent="0.25">
      <c r="A136" t="s">
        <v>155</v>
      </c>
      <c r="B136">
        <v>1580239142</v>
      </c>
      <c r="C136" s="2">
        <v>43858.804884259262</v>
      </c>
      <c r="D136" t="s">
        <v>12</v>
      </c>
      <c r="E136">
        <v>0.78784371679165699</v>
      </c>
      <c r="F136" t="s">
        <v>13</v>
      </c>
      <c r="G136">
        <v>0.8</v>
      </c>
      <c r="H136" t="s">
        <v>14</v>
      </c>
      <c r="I136">
        <v>0.98480464999999995</v>
      </c>
      <c r="J136" t="s">
        <v>15</v>
      </c>
      <c r="K136" t="str" cm="1">
        <f t="array" ref="K136">_xlfn.IFS(AND(F136=$Y$25,H136=$Z$25),"1",AND(F136=$Y$25,H136=$Z$27),"2",AND(F136=$Z$25,H136=$Y$25),"3",AND(F136=$Z$25,H136=$Z$27),"4",AND(F136=$Z$27,H136=$Y$25),"5",AND(F136=$Z$27,H136=$Z$25),"6")</f>
        <v>5</v>
      </c>
      <c r="L136">
        <f>IF(OR(K136="3",K136="2"),X136,W136)</f>
        <v>173.69030731876938</v>
      </c>
      <c r="M136" t="s">
        <v>16</v>
      </c>
      <c r="N136">
        <f>VLOOKUP(C136,ETH_USD[],6)</f>
        <v>176.370316</v>
      </c>
      <c r="O136" s="10">
        <f t="shared" si="12"/>
        <v>3.1822351738371862E-2</v>
      </c>
      <c r="P136" cm="1">
        <f t="array" ref="P136">_xlfn.IFS(H136=$H$2,G136,F136=$F$102,E136)</f>
        <v>0.8</v>
      </c>
      <c r="Q136" cm="1">
        <f t="array" ref="Q136">_xlfn.IFS(H136=$H$2,E136,F136=$F$102,G136)</f>
        <v>0.78784371679165699</v>
      </c>
      <c r="R136">
        <f>Q136*N136</f>
        <v>138.95224528915904</v>
      </c>
      <c r="S136" s="10">
        <f t="shared" si="13"/>
        <v>4.7165285441059142E-2</v>
      </c>
      <c r="T136" s="9">
        <f>R136/P136</f>
        <v>173.69030661144879</v>
      </c>
      <c r="U136" cm="1">
        <f t="array" ref="U136">_xlfn.IFS(D136=$D$2,I136*N136,D136=$D$3&amp;F136=$F$3,(I136)*N136,D136=$D$3,(1/I136)*N136,D136=$D$146,N136*I136)</f>
        <v>173.69030731876938</v>
      </c>
      <c r="V136" cm="1">
        <f t="array" ref="V136">_xlfn.IFS(F136=$F$2,E136*N136,F136=$F$3,E136*N136)</f>
        <v>138.95224528915904</v>
      </c>
      <c r="W136">
        <f t="shared" si="14"/>
        <v>173.69030731876938</v>
      </c>
      <c r="X136">
        <f t="shared" si="15"/>
        <v>179.0916767096906</v>
      </c>
    </row>
    <row r="137" spans="1:24" x14ac:dyDescent="0.25">
      <c r="A137" t="s">
        <v>156</v>
      </c>
      <c r="B137">
        <v>1580240826</v>
      </c>
      <c r="C137" s="2">
        <v>43858.824374999997</v>
      </c>
      <c r="D137" t="s">
        <v>12</v>
      </c>
      <c r="E137">
        <v>0.105630193066514</v>
      </c>
      <c r="F137" t="s">
        <v>13</v>
      </c>
      <c r="G137">
        <v>0.10653214911282401</v>
      </c>
      <c r="H137" t="s">
        <v>14</v>
      </c>
      <c r="I137">
        <v>0.99153347999999997</v>
      </c>
      <c r="J137" t="s">
        <v>15</v>
      </c>
      <c r="K137" t="str" cm="1">
        <f t="array" ref="K137">_xlfn.IFS(AND(F137=$Y$25,H137=$Z$25),"1",AND(F137=$Y$25,H137=$Z$27),"2",AND(F137=$Z$25,H137=$Y$25),"3",AND(F137=$Z$25,H137=$Z$27),"4",AND(F137=$Z$27,H137=$Y$25),"5",AND(F137=$Z$27,H137=$Z$25),"6")</f>
        <v>5</v>
      </c>
      <c r="L137">
        <f>IF(OR(K137="3",K137="2"),X137,W137)</f>
        <v>174.87707319217967</v>
      </c>
      <c r="M137" t="s">
        <v>16</v>
      </c>
      <c r="N137">
        <f>VLOOKUP(C137,ETH_USD[],6)</f>
        <v>176.370316</v>
      </c>
      <c r="O137" s="10">
        <f t="shared" si="12"/>
        <v>0</v>
      </c>
      <c r="P137" cm="1">
        <f t="array" ref="P137">_xlfn.IFS(H137=$H$2,G137,F137=$F$102,E137)</f>
        <v>0.10653214911282401</v>
      </c>
      <c r="Q137" cm="1">
        <f t="array" ref="Q137">_xlfn.IFS(H137=$H$2,E137,F137=$F$102,G137)</f>
        <v>0.105630193066514</v>
      </c>
      <c r="R137">
        <f>Q137*N137</f>
        <v>18.630030530282085</v>
      </c>
      <c r="S137" s="10">
        <f t="shared" si="13"/>
        <v>6.8326636800632289E-3</v>
      </c>
      <c r="T137" s="9">
        <f>R137/P137</f>
        <v>174.87707406101188</v>
      </c>
      <c r="U137" cm="1">
        <f t="array" ref="U137">_xlfn.IFS(D137=$D$2,I137*N137,D137=$D$3&amp;F137=$F$3,(I137)*N137,D137=$D$3,(1/I137)*N137,D137=$D$146,N137*I137)</f>
        <v>174.87707319217967</v>
      </c>
      <c r="V137" cm="1">
        <f t="array" ref="V137">_xlfn.IFS(F137=$F$2,E137*N137,F137=$F$3,E137*N137)</f>
        <v>18.630030530282085</v>
      </c>
      <c r="W137">
        <f t="shared" si="14"/>
        <v>174.87707319217967</v>
      </c>
      <c r="X137">
        <f t="shared" si="15"/>
        <v>177.87630933047262</v>
      </c>
    </row>
    <row r="138" spans="1:24" x14ac:dyDescent="0.25">
      <c r="A138" t="s">
        <v>157</v>
      </c>
      <c r="B138">
        <v>1580251345</v>
      </c>
      <c r="C138" s="2">
        <v>43858.946122685185</v>
      </c>
      <c r="D138" t="s">
        <v>12</v>
      </c>
      <c r="E138">
        <v>0.97162535102175696</v>
      </c>
      <c r="F138" t="s">
        <v>13</v>
      </c>
      <c r="G138">
        <v>1</v>
      </c>
      <c r="H138" t="s">
        <v>14</v>
      </c>
      <c r="I138">
        <v>0.97162535000000005</v>
      </c>
      <c r="J138" t="s">
        <v>15</v>
      </c>
      <c r="K138" t="str" cm="1">
        <f t="array" ref="K138">_xlfn.IFS(AND(F138=$Y$25,H138=$Z$25),"1",AND(F138=$Y$25,H138=$Z$27),"2",AND(F138=$Z$25,H138=$Y$25),"3",AND(F138=$Z$25,H138=$Z$27),"4",AND(F138=$Z$27,H138=$Y$25),"5",AND(F138=$Z$27,H138=$Z$25),"6")</f>
        <v>5</v>
      </c>
      <c r="L138">
        <f>IF(OR(K138="3",K138="2"),X138,W138)</f>
        <v>171.36587001311062</v>
      </c>
      <c r="M138" t="s">
        <v>16</v>
      </c>
      <c r="N138">
        <f>VLOOKUP(C138,ETH_USD[],6)</f>
        <v>176.370316</v>
      </c>
      <c r="O138" s="10">
        <f t="shared" si="12"/>
        <v>0</v>
      </c>
      <c r="P138" cm="1">
        <f t="array" ref="P138">_xlfn.IFS(H138=$H$2,G138,F138=$F$102,E138)</f>
        <v>1</v>
      </c>
      <c r="Q138" cm="1">
        <f t="array" ref="Q138">_xlfn.IFS(H138=$H$2,E138,F138=$F$102,G138)</f>
        <v>0.97162535102175696</v>
      </c>
      <c r="R138">
        <f>Q138*N138</f>
        <v>171.36587019331819</v>
      </c>
      <c r="S138" s="10">
        <f t="shared" si="13"/>
        <v>-2.0078125657961837E-2</v>
      </c>
      <c r="T138" s="9">
        <f>R138/P138</f>
        <v>171.36587019331819</v>
      </c>
      <c r="U138" cm="1">
        <f t="array" ref="U138">_xlfn.IFS(D138=$D$2,I138*N138,D138=$D$3&amp;F138=$F$3,(I138)*N138,D138=$D$3,(1/I138)*N138,D138=$D$146,N138*I138)</f>
        <v>171.36587001311062</v>
      </c>
      <c r="V138" cm="1">
        <f t="array" ref="V138">_xlfn.IFS(F138=$F$2,E138*N138,F138=$F$3,E138*N138)</f>
        <v>171.36587019331819</v>
      </c>
      <c r="W138">
        <f t="shared" si="14"/>
        <v>171.36587001311062</v>
      </c>
      <c r="X138">
        <f t="shared" si="15"/>
        <v>181.5209082389627</v>
      </c>
    </row>
    <row r="139" spans="1:24" x14ac:dyDescent="0.25">
      <c r="A139" t="s">
        <v>158</v>
      </c>
      <c r="B139">
        <v>1580276525</v>
      </c>
      <c r="C139" s="2">
        <v>43859.237557870372</v>
      </c>
      <c r="D139" t="s">
        <v>18</v>
      </c>
      <c r="E139">
        <v>0.44128845648957099</v>
      </c>
      <c r="F139" t="s">
        <v>19</v>
      </c>
      <c r="G139">
        <v>0.45600546030848499</v>
      </c>
      <c r="H139" t="s">
        <v>14</v>
      </c>
      <c r="I139">
        <v>0.96772625999999995</v>
      </c>
      <c r="J139" t="s">
        <v>89</v>
      </c>
      <c r="K139" t="str" cm="1">
        <f t="array" ref="K139">_xlfn.IFS(AND(F139=$Y$25,H139=$Z$25),"1",AND(F139=$Y$25,H139=$Z$27),"2",AND(F139=$Z$25,H139=$Y$25),"3",AND(F139=$Z$25,H139=$Z$27),"4",AND(F139=$Z$27,H139=$Y$25),"5",AND(F139=$Z$27,H139=$Z$25),"6")</f>
        <v>3</v>
      </c>
      <c r="L139">
        <f>IF(OR(K139="3",K139="2"),X139,W139)</f>
        <v>180.88828032836477</v>
      </c>
      <c r="M139" t="s">
        <v>16</v>
      </c>
      <c r="N139">
        <f>VLOOKUP(C139,ETH_USD[],6)</f>
        <v>175.05033900000001</v>
      </c>
      <c r="O139" s="10">
        <f t="shared" si="12"/>
        <v>-7.484122214760869E-3</v>
      </c>
      <c r="P139" cm="1">
        <f t="array" ref="P139">_xlfn.IFS(H139=$H$2,G139,F139=$F$102,E139)</f>
        <v>0.45600546030848499</v>
      </c>
      <c r="Q139" cm="1">
        <f t="array" ref="Q139">_xlfn.IFS(H139=$H$2,E139,F139=$F$102,G139)</f>
        <v>0.44128845648957099</v>
      </c>
      <c r="R139">
        <f>Q139*N139</f>
        <v>77.247693905286155</v>
      </c>
      <c r="S139" s="10">
        <f t="shared" si="13"/>
        <v>-1.1467050853833913E-2</v>
      </c>
      <c r="T139" s="9">
        <f>R139/P139</f>
        <v>169.40080904519991</v>
      </c>
      <c r="U139" cm="1">
        <f t="array" ref="U139">_xlfn.IFS(D139=$D$2,I139*N139,D139=$D$3&amp;F139=$F$3,(I139)*N139,D139=$D$3,(1/I139)*N139,D139=$D$146,N139*I139)</f>
        <v>180.88828032836477</v>
      </c>
      <c r="V139" cm="1">
        <f t="array" ref="V139">_xlfn.IFS(F139=$F$2,E139*N139,F139=$F$3,E139*N139)</f>
        <v>77.247693905286155</v>
      </c>
      <c r="W139">
        <f t="shared" si="14"/>
        <v>169.40080987220213</v>
      </c>
      <c r="X139">
        <f t="shared" si="15"/>
        <v>180.88828032836477</v>
      </c>
    </row>
    <row r="140" spans="1:24" x14ac:dyDescent="0.25">
      <c r="A140" t="s">
        <v>159</v>
      </c>
      <c r="B140">
        <v>1580285017</v>
      </c>
      <c r="C140" s="2">
        <v>43859.335844907408</v>
      </c>
      <c r="D140" t="s">
        <v>12</v>
      </c>
      <c r="E140">
        <v>1.32409419801168</v>
      </c>
      <c r="F140" t="s">
        <v>13</v>
      </c>
      <c r="G140">
        <v>1.4</v>
      </c>
      <c r="H140" t="s">
        <v>14</v>
      </c>
      <c r="I140">
        <v>0.94578156999999996</v>
      </c>
      <c r="J140" t="s">
        <v>15</v>
      </c>
      <c r="K140" t="str" cm="1">
        <f t="array" ref="K140">_xlfn.IFS(AND(F140=$Y$25,H140=$Z$25),"1",AND(F140=$Y$25,H140=$Z$27),"2",AND(F140=$Z$25,H140=$Y$25),"3",AND(F140=$Z$25,H140=$Z$27),"4",AND(F140=$Z$27,H140=$Y$25),"5",AND(F140=$Z$27,H140=$Z$25),"6")</f>
        <v>5</v>
      </c>
      <c r="L140">
        <f>IF(OR(K140="3",K140="2"),X140,W140)</f>
        <v>165.55938444845222</v>
      </c>
      <c r="M140" t="s">
        <v>16</v>
      </c>
      <c r="N140">
        <f>VLOOKUP(C140,ETH_USD[],6)</f>
        <v>175.05033900000001</v>
      </c>
      <c r="O140" s="10">
        <f t="shared" si="12"/>
        <v>0</v>
      </c>
      <c r="P140" cm="1">
        <f t="array" ref="P140">_xlfn.IFS(H140=$H$2,G140,F140=$F$102,E140)</f>
        <v>1.4</v>
      </c>
      <c r="Q140" cm="1">
        <f t="array" ref="Q140">_xlfn.IFS(H140=$H$2,E140,F140=$F$102,G140)</f>
        <v>1.32409419801168</v>
      </c>
      <c r="R140">
        <f>Q140*N140</f>
        <v>231.78313822987772</v>
      </c>
      <c r="S140" s="10">
        <f t="shared" si="13"/>
        <v>-2.2676542201532573E-2</v>
      </c>
      <c r="T140" s="9">
        <f>R140/P140</f>
        <v>165.55938444991267</v>
      </c>
      <c r="U140" cm="1">
        <f t="array" ref="U140">_xlfn.IFS(D140=$D$2,I140*N140,D140=$D$3&amp;F140=$F$3,(I140)*N140,D140=$D$3,(1/I140)*N140,D140=$D$146,N140*I140)</f>
        <v>165.55938444845222</v>
      </c>
      <c r="V140" cm="1">
        <f t="array" ref="V140">_xlfn.IFS(F140=$F$2,E140*N140,F140=$F$3,E140*N140)</f>
        <v>231.78313822987772</v>
      </c>
      <c r="W140">
        <f t="shared" si="14"/>
        <v>165.55938444845222</v>
      </c>
      <c r="X140">
        <f t="shared" si="15"/>
        <v>185.08537758882321</v>
      </c>
    </row>
    <row r="141" spans="1:24" x14ac:dyDescent="0.25">
      <c r="A141" t="s">
        <v>160</v>
      </c>
      <c r="B141">
        <v>1580324629</v>
      </c>
      <c r="C141" s="2">
        <v>43859.794317129628</v>
      </c>
      <c r="D141" t="s">
        <v>12</v>
      </c>
      <c r="E141">
        <v>0.46801354758776298</v>
      </c>
      <c r="F141" t="s">
        <v>13</v>
      </c>
      <c r="G141">
        <v>0.5</v>
      </c>
      <c r="H141" t="s">
        <v>14</v>
      </c>
      <c r="I141">
        <v>0.9360271</v>
      </c>
      <c r="J141" t="s">
        <v>15</v>
      </c>
      <c r="K141" t="str" cm="1">
        <f t="array" ref="K141">_xlfn.IFS(AND(F141=$Y$25,H141=$Z$25),"1",AND(F141=$Y$25,H141=$Z$27),"2",AND(F141=$Z$25,H141=$Y$25),"3",AND(F141=$Z$25,H141=$Z$27),"4",AND(F141=$Z$27,H141=$Y$25),"5",AND(F141=$Z$27,H141=$Z$25),"6")</f>
        <v>5</v>
      </c>
      <c r="L141">
        <f>IF(OR(K141="3",K141="2"),X141,W141)</f>
        <v>163.8518611681869</v>
      </c>
      <c r="M141" t="s">
        <v>16</v>
      </c>
      <c r="N141">
        <f>VLOOKUP(C141,ETH_USD[],6)</f>
        <v>175.05033900000001</v>
      </c>
      <c r="O141" s="10">
        <f t="shared" si="12"/>
        <v>0</v>
      </c>
      <c r="P141" cm="1">
        <f t="array" ref="P141">_xlfn.IFS(H141=$H$2,G141,F141=$F$102,E141)</f>
        <v>0.5</v>
      </c>
      <c r="Q141" cm="1">
        <f t="array" ref="Q141">_xlfn.IFS(H141=$H$2,E141,F141=$F$102,G141)</f>
        <v>0.46801354758776298</v>
      </c>
      <c r="R141">
        <f>Q141*N141</f>
        <v>81.92593016183055</v>
      </c>
      <c r="S141" s="10">
        <f t="shared" si="13"/>
        <v>-1.0313665588483475E-2</v>
      </c>
      <c r="T141" s="9">
        <f>R141/P141</f>
        <v>163.8518603236611</v>
      </c>
      <c r="U141" cm="1">
        <f t="array" ref="U141">_xlfn.IFS(D141=$D$2,I141*N141,D141=$D$3&amp;F141=$F$3,(I141)*N141,D141=$D$3,(1/I141)*N141,D141=$D$146,N141*I141)</f>
        <v>163.8518611681869</v>
      </c>
      <c r="V141" cm="1">
        <f t="array" ref="V141">_xlfn.IFS(F141=$F$2,E141*N141,F141=$F$3,E141*N141)</f>
        <v>81.92593016183055</v>
      </c>
      <c r="W141">
        <f t="shared" si="14"/>
        <v>163.8518611681869</v>
      </c>
      <c r="X141">
        <f t="shared" si="15"/>
        <v>187.01417832881123</v>
      </c>
    </row>
    <row r="142" spans="1:24" x14ac:dyDescent="0.25">
      <c r="A142" t="s">
        <v>161</v>
      </c>
      <c r="B142">
        <v>1580325060</v>
      </c>
      <c r="C142" s="2">
        <v>43859.799305555556</v>
      </c>
      <c r="D142" t="s">
        <v>18</v>
      </c>
      <c r="E142">
        <v>0.18307316368691701</v>
      </c>
      <c r="F142" t="s">
        <v>19</v>
      </c>
      <c r="G142">
        <v>0.193155272053773</v>
      </c>
      <c r="H142" t="s">
        <v>14</v>
      </c>
      <c r="I142">
        <v>0.94780308999999996</v>
      </c>
      <c r="J142" t="s">
        <v>89</v>
      </c>
      <c r="K142" t="str" cm="1">
        <f t="array" ref="K142">_xlfn.IFS(AND(F142=$Y$25,H142=$Z$25),"1",AND(F142=$Y$25,H142=$Z$27),"2",AND(F142=$Z$25,H142=$Y$25),"3",AND(F142=$Z$25,H142=$Z$27),"4",AND(F142=$Z$27,H142=$Y$25),"5",AND(F142=$Z$27,H142=$Z$25),"6")</f>
        <v>3</v>
      </c>
      <c r="L142">
        <f>IF(OR(K142="3",K142="2"),X142,W142)</f>
        <v>184.69061859673829</v>
      </c>
      <c r="M142" t="s">
        <v>16</v>
      </c>
      <c r="N142">
        <f>VLOOKUP(C142,ETH_USD[],6)</f>
        <v>175.05033900000001</v>
      </c>
      <c r="O142" s="10">
        <f t="shared" si="12"/>
        <v>0</v>
      </c>
      <c r="P142" cm="1">
        <f t="array" ref="P142">_xlfn.IFS(H142=$H$2,G142,F142=$F$102,E142)</f>
        <v>0.193155272053773</v>
      </c>
      <c r="Q142" cm="1">
        <f t="array" ref="Q142">_xlfn.IFS(H142=$H$2,E142,F142=$F$102,G142)</f>
        <v>0.18307316368691701</v>
      </c>
      <c r="R142">
        <f>Q142*N142</f>
        <v>32.047019365197315</v>
      </c>
      <c r="S142" s="10">
        <f t="shared" si="13"/>
        <v>1.2580826778664648E-2</v>
      </c>
      <c r="T142" s="9">
        <f>R142/P142</f>
        <v>165.91325219575504</v>
      </c>
      <c r="U142" cm="1">
        <f t="array" ref="U142">_xlfn.IFS(D142=$D$2,I142*N142,D142=$D$3&amp;F142=$F$3,(I142)*N142,D142=$D$3,(1/I142)*N142,D142=$D$146,N142*I142)</f>
        <v>184.69061859673829</v>
      </c>
      <c r="V142" cm="1">
        <f t="array" ref="V142">_xlfn.IFS(F142=$F$2,E142*N142,F142=$F$3,E142*N142)</f>
        <v>32.047019365197315</v>
      </c>
      <c r="W142">
        <f t="shared" si="14"/>
        <v>165.9132522097475</v>
      </c>
      <c r="X142">
        <f t="shared" si="15"/>
        <v>184.69061859673829</v>
      </c>
    </row>
    <row r="143" spans="1:24" x14ac:dyDescent="0.25">
      <c r="A143" t="s">
        <v>162</v>
      </c>
      <c r="B143">
        <v>1580328726</v>
      </c>
      <c r="C143" s="2">
        <v>43859.841736111113</v>
      </c>
      <c r="D143" t="s">
        <v>105</v>
      </c>
      <c r="E143">
        <v>0.92866211772151197</v>
      </c>
      <c r="F143" t="s">
        <v>14</v>
      </c>
      <c r="G143">
        <v>1</v>
      </c>
      <c r="H143" t="s">
        <v>13</v>
      </c>
      <c r="I143">
        <v>1.0768179099999999</v>
      </c>
      <c r="J143" t="s">
        <v>15</v>
      </c>
      <c r="K143" t="str" cm="1">
        <f t="array" ref="K143">_xlfn.IFS(AND(F143=$Y$25,H143=$Z$25),"1",AND(F143=$Y$25,H143=$Z$27),"2",AND(F143=$Z$25,H143=$Y$25),"3",AND(F143=$Z$25,H143=$Z$27),"4",AND(F143=$Z$27,H143=$Y$25),"5",AND(F143=$Z$27,H143=$Z$25),"6")</f>
        <v>2</v>
      </c>
      <c r="L143">
        <f>IF(OR(K143="3",K143="2"),X143,W143)</f>
        <v>162.56261840964368</v>
      </c>
      <c r="M143" t="s">
        <v>16</v>
      </c>
      <c r="N143">
        <f>VLOOKUP(C143,ETH_USD[],6)</f>
        <v>175.05033900000001</v>
      </c>
      <c r="O143" s="10">
        <f t="shared" si="12"/>
        <v>0</v>
      </c>
      <c r="P143" cm="1">
        <f t="array" ref="P143">_xlfn.IFS(H143=$H$2,G143,F143=$F$102,E143)</f>
        <v>0.92866211772151197</v>
      </c>
      <c r="Q143" cm="1">
        <f t="array" ref="Q143">_xlfn.IFS(H143=$H$2,E143,F143=$F$102,G143)</f>
        <v>1</v>
      </c>
      <c r="R143">
        <f>Q143*N143</f>
        <v>175.05033900000001</v>
      </c>
      <c r="S143" s="10">
        <f t="shared" si="13"/>
        <v>0.13611985516517866</v>
      </c>
      <c r="T143" s="9">
        <f>R143/P143</f>
        <v>188.49734005462497</v>
      </c>
      <c r="U143" cm="1">
        <f t="array" ref="U143">_xlfn.IFS(D143=$D$2,I143*N143,D143=$D$3&amp;F143=$F$3,(I143)*N143,D143=$D$3,(1/I143)*N143,D143=$D$146,N143*I143)</f>
        <v>188.49734018677148</v>
      </c>
      <c r="V143" t="e" cm="1">
        <f t="array" ref="V143">_xlfn.IFS(F143=$F$2,E143*N143,F143=$F$3,E143*N143)</f>
        <v>#N/A</v>
      </c>
      <c r="W143">
        <f t="shared" si="14"/>
        <v>188.49734018677148</v>
      </c>
      <c r="X143">
        <f t="shared" si="15"/>
        <v>162.56261840964368</v>
      </c>
    </row>
    <row r="144" spans="1:24" x14ac:dyDescent="0.25">
      <c r="A144" t="s">
        <v>163</v>
      </c>
      <c r="B144">
        <v>1580330420</v>
      </c>
      <c r="C144" s="2">
        <v>43859.861342592594</v>
      </c>
      <c r="D144" t="s">
        <v>12</v>
      </c>
      <c r="E144">
        <v>0.15</v>
      </c>
      <c r="F144" t="s">
        <v>13</v>
      </c>
      <c r="G144">
        <v>0.16298884448943199</v>
      </c>
      <c r="H144" t="s">
        <v>14</v>
      </c>
      <c r="I144">
        <v>0.92030838000000004</v>
      </c>
      <c r="J144" t="s">
        <v>15</v>
      </c>
      <c r="K144" t="str" cm="1">
        <f t="array" ref="K144">_xlfn.IFS(AND(F144=$Y$25,H144=$Z$25),"1",AND(F144=$Y$25,H144=$Z$27),"2",AND(F144=$Z$25,H144=$Y$25),"3",AND(F144=$Z$25,H144=$Z$27),"4",AND(F144=$Z$27,H144=$Y$25),"5",AND(F144=$Z$27,H144=$Z$25),"6")</f>
        <v>5</v>
      </c>
      <c r="L144">
        <f>IF(OR(K144="3",K144="2"),X144,W144)</f>
        <v>161.10029390354083</v>
      </c>
      <c r="M144" t="s">
        <v>16</v>
      </c>
      <c r="N144">
        <f>VLOOKUP(C144,ETH_USD[],6)</f>
        <v>175.05033900000001</v>
      </c>
      <c r="O144" s="10">
        <f t="shared" si="12"/>
        <v>0</v>
      </c>
      <c r="P144" cm="1">
        <f t="array" ref="P144">_xlfn.IFS(H144=$H$2,G144,F144=$F$102,E144)</f>
        <v>0.16298884448943199</v>
      </c>
      <c r="Q144" cm="1">
        <f t="array" ref="Q144">_xlfn.IFS(H144=$H$2,E144,F144=$F$102,G144)</f>
        <v>0.15</v>
      </c>
      <c r="R144">
        <f>Q144*N144</f>
        <v>26.257550850000001</v>
      </c>
      <c r="S144" s="10">
        <f t="shared" si="13"/>
        <v>-0.14534446762545883</v>
      </c>
      <c r="T144" s="9">
        <f>R144/P144</f>
        <v>161.10029451557043</v>
      </c>
      <c r="U144" cm="1">
        <f t="array" ref="U144">_xlfn.IFS(D144=$D$2,I144*N144,D144=$D$3&amp;F144=$F$3,(I144)*N144,D144=$D$3,(1/I144)*N144,D144=$D$146,N144*I144)</f>
        <v>161.10029390354083</v>
      </c>
      <c r="V144" cm="1">
        <f t="array" ref="V144">_xlfn.IFS(F144=$F$2,E144*N144,F144=$F$3,E144*N144)</f>
        <v>26.257550850000001</v>
      </c>
      <c r="W144">
        <f t="shared" si="14"/>
        <v>161.10029390354083</v>
      </c>
      <c r="X144">
        <f t="shared" si="15"/>
        <v>190.20835059656852</v>
      </c>
    </row>
    <row r="145" spans="1:24" x14ac:dyDescent="0.25">
      <c r="A145" t="s">
        <v>164</v>
      </c>
      <c r="B145">
        <v>1580343567</v>
      </c>
      <c r="C145" s="2">
        <v>43860.013506944444</v>
      </c>
      <c r="D145" t="s">
        <v>12</v>
      </c>
      <c r="E145">
        <v>0.5</v>
      </c>
      <c r="F145" t="s">
        <v>13</v>
      </c>
      <c r="G145">
        <v>0.53653097027519203</v>
      </c>
      <c r="H145" t="s">
        <v>14</v>
      </c>
      <c r="I145">
        <v>0.93191265000000001</v>
      </c>
      <c r="J145" t="s">
        <v>15</v>
      </c>
      <c r="K145" t="str" cm="1">
        <f t="array" ref="K145">_xlfn.IFS(AND(F145=$Y$25,H145=$Z$25),"1",AND(F145=$Y$25,H145=$Z$27),"2",AND(F145=$Z$25,H145=$Y$25),"3",AND(F145=$Z$25,H145=$Z$27),"4",AND(F145=$Z$27,H145=$Y$25),"5",AND(F145=$Z$27,H145=$Z$25),"6")</f>
        <v>5</v>
      </c>
      <c r="L145">
        <f>IF(OR(K145="3",K145="2"),X145,W145)</f>
        <v>172.11538998700874</v>
      </c>
      <c r="M145" t="s">
        <v>16</v>
      </c>
      <c r="N145">
        <f>VLOOKUP(C145,ETH_USD[],6)</f>
        <v>184.69047499999999</v>
      </c>
      <c r="O145" s="10">
        <f t="shared" si="12"/>
        <v>5.50706502773467E-2</v>
      </c>
      <c r="P145" cm="1">
        <f t="array" ref="P145">_xlfn.IFS(H145=$H$2,G145,F145=$F$102,E145)</f>
        <v>0.53653097027519203</v>
      </c>
      <c r="Q145" cm="1">
        <f t="array" ref="Q145">_xlfn.IFS(H145=$H$2,E145,F145=$F$102,G145)</f>
        <v>0.5</v>
      </c>
      <c r="R145">
        <f>Q145*N145</f>
        <v>92.345237499999996</v>
      </c>
      <c r="S145" s="10">
        <f t="shared" si="13"/>
        <v>6.8374152165070978E-2</v>
      </c>
      <c r="T145" s="9">
        <f>R145/P145</f>
        <v>172.11539056661579</v>
      </c>
      <c r="U145" cm="1">
        <f t="array" ref="U145">_xlfn.IFS(D145=$D$2,I145*N145,D145=$D$3&amp;F145=$F$3,(I145)*N145,D145=$D$3,(1/I145)*N145,D145=$D$146,N145*I145)</f>
        <v>172.11538998700874</v>
      </c>
      <c r="V145" cm="1">
        <f t="array" ref="V145">_xlfn.IFS(F145=$F$2,E145*N145,F145=$F$3,E145*N145)</f>
        <v>92.345237499999996</v>
      </c>
      <c r="W145">
        <f t="shared" si="14"/>
        <v>172.11538998700874</v>
      </c>
      <c r="X145">
        <f t="shared" si="15"/>
        <v>198.1843201720676</v>
      </c>
    </row>
    <row r="146" spans="1:24" x14ac:dyDescent="0.25">
      <c r="A146" t="s">
        <v>165</v>
      </c>
      <c r="B146">
        <v>1580389843</v>
      </c>
      <c r="C146" s="2">
        <v>43860.549108796295</v>
      </c>
      <c r="D146" t="s">
        <v>105</v>
      </c>
      <c r="E146">
        <v>0.151999964211775</v>
      </c>
      <c r="F146" t="s">
        <v>14</v>
      </c>
      <c r="G146">
        <v>0.16298879999999999</v>
      </c>
      <c r="H146" t="s">
        <v>13</v>
      </c>
      <c r="I146">
        <v>1.0722949900000001</v>
      </c>
      <c r="J146" t="s">
        <v>15</v>
      </c>
      <c r="K146" t="str" cm="1">
        <f t="array" ref="K146">_xlfn.IFS(AND(F146=$Y$25,H146=$Z$25),"1",AND(F146=$Y$25,H146=$Z$27),"2",AND(F146=$Z$25,H146=$Y$25),"3",AND(F146=$Z$25,H146=$Z$27),"4",AND(F146=$Z$27,H146=$Y$25),"5",AND(F146=$Z$27,H146=$Z$25),"6")</f>
        <v>2</v>
      </c>
      <c r="L146">
        <f>IF(OR(K146="3",K146="2"),X146,W146)</f>
        <v>172.23849474480897</v>
      </c>
      <c r="M146" t="s">
        <v>16</v>
      </c>
      <c r="N146">
        <f>VLOOKUP(C146,ETH_USD[],6)</f>
        <v>184.69047499999999</v>
      </c>
      <c r="O146" s="10">
        <f t="shared" si="12"/>
        <v>0</v>
      </c>
      <c r="P146" cm="1">
        <f t="array" ref="P146">_xlfn.IFS(H146=$H$2,G146,F146=$F$102,E146)</f>
        <v>0.151999964211775</v>
      </c>
      <c r="Q146" cm="1">
        <f t="array" ref="Q146">_xlfn.IFS(H146=$H$2,E146,F146=$F$102,G146)</f>
        <v>0.16298879999999999</v>
      </c>
      <c r="R146">
        <f>Q146*N146</f>
        <v>30.102478891679997</v>
      </c>
      <c r="S146" s="10">
        <f t="shared" si="13"/>
        <v>0.15063894207436684</v>
      </c>
      <c r="T146" s="9">
        <f>R146/P146</f>
        <v>198.04267091628725</v>
      </c>
      <c r="U146" cm="1">
        <f t="array" ref="U146">_xlfn.IFS(D146=$D$2,I146*N146,D146=$D$3&amp;F146=$F$3,(I146)*N146,D146=$D$3,(1/I146)*N146,D146=$D$146,N146*I146)</f>
        <v>198.04267104322025</v>
      </c>
      <c r="V146" t="e" cm="1">
        <f t="array" ref="V146">_xlfn.IFS(F146=$F$2,E146*N146,F146=$F$3,E146*N146)</f>
        <v>#N/A</v>
      </c>
      <c r="W146">
        <f t="shared" si="14"/>
        <v>198.04267104322025</v>
      </c>
      <c r="X146">
        <f t="shared" si="15"/>
        <v>172.23849474480897</v>
      </c>
    </row>
    <row r="147" spans="1:24" x14ac:dyDescent="0.25">
      <c r="A147" t="s">
        <v>166</v>
      </c>
      <c r="B147">
        <v>1580390377</v>
      </c>
      <c r="C147" s="2">
        <v>43860.555289351854</v>
      </c>
      <c r="D147" t="s">
        <v>18</v>
      </c>
      <c r="E147">
        <v>2.8352593135894302E-2</v>
      </c>
      <c r="F147" t="s">
        <v>19</v>
      </c>
      <c r="G147">
        <v>3.0292436243349902E-2</v>
      </c>
      <c r="H147" t="s">
        <v>14</v>
      </c>
      <c r="I147">
        <v>0.93596279000000004</v>
      </c>
      <c r="J147" t="s">
        <v>89</v>
      </c>
      <c r="K147" t="str" cm="1">
        <f t="array" ref="K147">_xlfn.IFS(AND(F147=$Y$25,H147=$Z$25),"1",AND(F147=$Y$25,H147=$Z$27),"2",AND(F147=$Z$25,H147=$Y$25),"3",AND(F147=$Z$25,H147=$Z$27),"4",AND(F147=$Z$27,H147=$Y$25),"5",AND(F147=$Z$27,H147=$Z$25),"6")</f>
        <v>3</v>
      </c>
      <c r="L147">
        <f>IF(OR(K147="3",K147="2"),X147,W147)</f>
        <v>197.32672812772824</v>
      </c>
      <c r="M147" t="s">
        <v>16</v>
      </c>
      <c r="N147">
        <f>VLOOKUP(C147,ETH_USD[],6)</f>
        <v>184.69047499999999</v>
      </c>
      <c r="O147" s="10">
        <f t="shared" si="12"/>
        <v>0</v>
      </c>
      <c r="P147" cm="1">
        <f t="array" ref="P147">_xlfn.IFS(H147=$H$2,G147,F147=$F$102,E147)</f>
        <v>3.0292436243349902E-2</v>
      </c>
      <c r="Q147" cm="1">
        <f t="array" ref="Q147">_xlfn.IFS(H147=$H$2,E147,F147=$F$102,G147)</f>
        <v>2.8352593135894302E-2</v>
      </c>
      <c r="R147">
        <f>Q147*N147</f>
        <v>5.236453893750058</v>
      </c>
      <c r="S147" s="10">
        <f t="shared" si="13"/>
        <v>-0.12714057314491672</v>
      </c>
      <c r="T147" s="9">
        <f>R147/P147</f>
        <v>172.86341222884036</v>
      </c>
      <c r="U147" cm="1">
        <f t="array" ref="U147">_xlfn.IFS(D147=$D$2,I147*N147,D147=$D$3&amp;F147=$F$3,(I147)*N147,D147=$D$3,(1/I147)*N147,D147=$D$146,N147*I147)</f>
        <v>197.32672812772824</v>
      </c>
      <c r="V147" cm="1">
        <f t="array" ref="V147">_xlfn.IFS(F147=$F$2,E147*N147,F147=$F$3,E147*N147)</f>
        <v>5.236453893750058</v>
      </c>
      <c r="W147">
        <f t="shared" si="14"/>
        <v>172.86341226742525</v>
      </c>
      <c r="X147">
        <f t="shared" si="15"/>
        <v>197.32672812772824</v>
      </c>
    </row>
    <row r="148" spans="1:24" x14ac:dyDescent="0.25">
      <c r="A148" t="s">
        <v>167</v>
      </c>
      <c r="B148">
        <v>1580392019</v>
      </c>
      <c r="C148" s="2">
        <v>43860.574293981481</v>
      </c>
      <c r="D148" t="s">
        <v>105</v>
      </c>
      <c r="E148">
        <v>0.36969598652408597</v>
      </c>
      <c r="F148" t="s">
        <v>14</v>
      </c>
      <c r="G148">
        <v>0.4</v>
      </c>
      <c r="H148" t="s">
        <v>13</v>
      </c>
      <c r="I148">
        <v>1.08197009</v>
      </c>
      <c r="J148" t="s">
        <v>15</v>
      </c>
      <c r="K148" t="str" cm="1">
        <f t="array" ref="K148">_xlfn.IFS(AND(F148=$Y$25,H148=$Z$25),"1",AND(F148=$Y$25,H148=$Z$27),"2",AND(F148=$Z$25,H148=$Y$25),"3",AND(F148=$Z$25,H148=$Z$27),"4",AND(F148=$Z$27,H148=$Y$25),"5",AND(F148=$Z$27,H148=$Z$25),"6")</f>
        <v>2</v>
      </c>
      <c r="L148">
        <f>IF(OR(K148="3",K148="2"),X148,W148)</f>
        <v>170.69831847200138</v>
      </c>
      <c r="M148" t="s">
        <v>16</v>
      </c>
      <c r="N148">
        <f>VLOOKUP(C148,ETH_USD[],6)</f>
        <v>184.69047499999999</v>
      </c>
      <c r="O148" s="10">
        <f t="shared" si="12"/>
        <v>0</v>
      </c>
      <c r="P148" cm="1">
        <f t="array" ref="P148">_xlfn.IFS(H148=$H$2,G148,F148=$F$102,E148)</f>
        <v>0.36969598652408597</v>
      </c>
      <c r="Q148" cm="1">
        <f t="array" ref="Q148">_xlfn.IFS(H148=$H$2,E148,F148=$F$102,G148)</f>
        <v>0.4</v>
      </c>
      <c r="R148">
        <f>Q148*N148</f>
        <v>73.876189999999994</v>
      </c>
      <c r="S148" s="10">
        <f t="shared" si="13"/>
        <v>0.15599690747294673</v>
      </c>
      <c r="T148" s="9">
        <f>R148/P148</f>
        <v>199.82956995176062</v>
      </c>
      <c r="U148" cm="1">
        <f t="array" ref="U148">_xlfn.IFS(D148=$D$2,I148*N148,D148=$D$3&amp;F148=$F$3,(I148)*N148,D148=$D$3,(1/I148)*N148,D148=$D$146,N148*I148)</f>
        <v>199.82956985789275</v>
      </c>
      <c r="V148" t="e" cm="1">
        <f t="array" ref="V148">_xlfn.IFS(F148=$F$2,E148*N148,F148=$F$3,E148*N148)</f>
        <v>#N/A</v>
      </c>
      <c r="W148">
        <f t="shared" si="14"/>
        <v>199.82956985789275</v>
      </c>
      <c r="X148">
        <f t="shared" si="15"/>
        <v>170.69831847200138</v>
      </c>
    </row>
    <row r="149" spans="1:24" x14ac:dyDescent="0.25">
      <c r="A149" t="s">
        <v>168</v>
      </c>
      <c r="B149">
        <v>1580410663</v>
      </c>
      <c r="C149" s="2">
        <v>43860.790081018517</v>
      </c>
      <c r="D149" t="s">
        <v>105</v>
      </c>
      <c r="E149">
        <v>0.364464364768111</v>
      </c>
      <c r="F149" t="s">
        <v>14</v>
      </c>
      <c r="G149">
        <v>0.4</v>
      </c>
      <c r="H149" t="s">
        <v>13</v>
      </c>
      <c r="I149">
        <v>1.0975009899999999</v>
      </c>
      <c r="J149" t="s">
        <v>15</v>
      </c>
      <c r="K149" t="str" cm="1">
        <f t="array" ref="K149">_xlfn.IFS(AND(F149=$Y$25,H149=$Z$25),"1",AND(F149=$Y$25,H149=$Z$27),"2",AND(F149=$Z$25,H149=$Y$25),"3",AND(F149=$Z$25,H149=$Z$27),"4",AND(F149=$Z$27,H149=$Y$25),"5",AND(F149=$Z$27,H149=$Z$25),"6")</f>
        <v>2</v>
      </c>
      <c r="L149">
        <f>IF(OR(K149="3",K149="2"),X149,W149)</f>
        <v>168.28274113903078</v>
      </c>
      <c r="M149" t="s">
        <v>16</v>
      </c>
      <c r="N149">
        <f>VLOOKUP(C149,ETH_USD[],6)</f>
        <v>184.69047499999999</v>
      </c>
      <c r="O149" s="10">
        <f t="shared" si="12"/>
        <v>0</v>
      </c>
      <c r="P149" cm="1">
        <f t="array" ref="P149">_xlfn.IFS(H149=$H$2,G149,F149=$F$102,E149)</f>
        <v>0.364464364768111</v>
      </c>
      <c r="Q149" cm="1">
        <f t="array" ref="Q149">_xlfn.IFS(H149=$H$2,E149,F149=$F$102,G149)</f>
        <v>0.4</v>
      </c>
      <c r="R149">
        <f>Q149*N149</f>
        <v>73.876189999999994</v>
      </c>
      <c r="S149" s="10">
        <f t="shared" si="13"/>
        <v>1.4354275099853972E-2</v>
      </c>
      <c r="T149" s="9">
        <f>R149/P149</f>
        <v>202.6979785719337</v>
      </c>
      <c r="U149" cm="1">
        <f t="array" ref="U149">_xlfn.IFS(D149=$D$2,I149*N149,D149=$D$3&amp;F149=$F$3,(I149)*N149,D149=$D$3,(1/I149)*N149,D149=$D$146,N149*I149)</f>
        <v>202.69797915607023</v>
      </c>
      <c r="V149" t="e" cm="1">
        <f t="array" ref="V149">_xlfn.IFS(F149=$F$2,E149*N149,F149=$F$3,E149*N149)</f>
        <v>#N/A</v>
      </c>
      <c r="W149">
        <f t="shared" si="14"/>
        <v>202.69797915607023</v>
      </c>
      <c r="X149">
        <f t="shared" si="15"/>
        <v>168.28274113903078</v>
      </c>
    </row>
    <row r="150" spans="1:24" x14ac:dyDescent="0.25">
      <c r="A150" t="s">
        <v>169</v>
      </c>
      <c r="B150">
        <v>1580412632</v>
      </c>
      <c r="C150" s="2">
        <v>43860.81287037037</v>
      </c>
      <c r="D150" t="s">
        <v>105</v>
      </c>
      <c r="E150">
        <v>0.180303970610315</v>
      </c>
      <c r="F150" t="s">
        <v>14</v>
      </c>
      <c r="G150">
        <v>0.2</v>
      </c>
      <c r="H150" t="s">
        <v>13</v>
      </c>
      <c r="I150">
        <v>1.10923791</v>
      </c>
      <c r="J150" t="s">
        <v>15</v>
      </c>
      <c r="K150" t="str" cm="1">
        <f t="array" ref="K150">_xlfn.IFS(AND(F150=$Y$25,H150=$Z$25),"1",AND(F150=$Y$25,H150=$Z$27),"2",AND(F150=$Z$25,H150=$Y$25),"3",AND(F150=$Z$25,H150=$Z$27),"4",AND(F150=$Z$27,H150=$Y$25),"5",AND(F150=$Z$27,H150=$Z$25),"6")</f>
        <v>2</v>
      </c>
      <c r="L150">
        <f>IF(OR(K150="3",K150="2"),X150,W150)</f>
        <v>166.50213027789502</v>
      </c>
      <c r="M150" t="s">
        <v>16</v>
      </c>
      <c r="N150">
        <f>VLOOKUP(C150,ETH_USD[],6)</f>
        <v>184.69047499999999</v>
      </c>
      <c r="O150" s="10">
        <f t="shared" si="12"/>
        <v>0</v>
      </c>
      <c r="P150" cm="1">
        <f t="array" ref="P150">_xlfn.IFS(H150=$H$2,G150,F150=$F$102,E150)</f>
        <v>0.180303970610315</v>
      </c>
      <c r="Q150" cm="1">
        <f t="array" ref="Q150">_xlfn.IFS(H150=$H$2,E150,F150=$F$102,G150)</f>
        <v>0.2</v>
      </c>
      <c r="R150">
        <f>Q150*N150</f>
        <v>36.938094999999997</v>
      </c>
      <c r="S150" s="10">
        <f t="shared" si="13"/>
        <v>1.0694228015132813E-2</v>
      </c>
      <c r="T150" s="9">
        <f>R150/P150</f>
        <v>204.86567697298847</v>
      </c>
      <c r="U150" cm="1">
        <f t="array" ref="U150">_xlfn.IFS(D150=$D$2,I150*N150,D150=$D$3&amp;F150=$F$3,(I150)*N150,D150=$D$3,(1/I150)*N150,D150=$D$146,N150*I150)</f>
        <v>204.86567648590724</v>
      </c>
      <c r="V150" t="e" cm="1">
        <f t="array" ref="V150">_xlfn.IFS(F150=$F$2,E150*N150,F150=$F$3,E150*N150)</f>
        <v>#N/A</v>
      </c>
      <c r="W150">
        <f t="shared" si="14"/>
        <v>204.86567648590724</v>
      </c>
      <c r="X150">
        <f t="shared" si="15"/>
        <v>166.50213027789502</v>
      </c>
    </row>
    <row r="151" spans="1:24" x14ac:dyDescent="0.25">
      <c r="A151" t="s">
        <v>170</v>
      </c>
      <c r="B151">
        <v>1580412876</v>
      </c>
      <c r="C151" s="2">
        <v>43860.815694444442</v>
      </c>
      <c r="D151" t="s">
        <v>18</v>
      </c>
      <c r="E151">
        <v>0.15074671902563999</v>
      </c>
      <c r="F151" t="s">
        <v>19</v>
      </c>
      <c r="G151">
        <v>0.166311392129984</v>
      </c>
      <c r="H151" t="s">
        <v>14</v>
      </c>
      <c r="I151">
        <v>0.90641247000000003</v>
      </c>
      <c r="J151" t="s">
        <v>89</v>
      </c>
      <c r="K151" t="str" cm="1">
        <f t="array" ref="K151">_xlfn.IFS(AND(F151=$Y$25,H151=$Z$25),"1",AND(F151=$Y$25,H151=$Z$27),"2",AND(F151=$Z$25,H151=$Y$25),"3",AND(F151=$Z$25,H151=$Z$27),"4",AND(F151=$Z$27,H151=$Y$25),"5",AND(F151=$Z$27,H151=$Z$25),"6")</f>
        <v>3</v>
      </c>
      <c r="L151">
        <f>IF(OR(K151="3",K151="2"),X151,W151)</f>
        <v>203.75985670188319</v>
      </c>
      <c r="M151" t="s">
        <v>16</v>
      </c>
      <c r="N151">
        <f>VLOOKUP(C151,ETH_USD[],6)</f>
        <v>184.69047499999999</v>
      </c>
      <c r="O151" s="10">
        <f t="shared" si="12"/>
        <v>0</v>
      </c>
      <c r="P151" cm="1">
        <f t="array" ref="P151">_xlfn.IFS(H151=$H$2,G151,F151=$F$102,E151)</f>
        <v>0.166311392129984</v>
      </c>
      <c r="Q151" cm="1">
        <f t="array" ref="Q151">_xlfn.IFS(H151=$H$2,E151,F151=$F$102,G151)</f>
        <v>0.15074671902563999</v>
      </c>
      <c r="R151">
        <f>Q151*N151</f>
        <v>27.841483141536987</v>
      </c>
      <c r="S151" s="10">
        <f t="shared" si="13"/>
        <v>-0.18285116705784193</v>
      </c>
      <c r="T151" s="9">
        <f>R151/P151</f>
        <v>167.40574884838267</v>
      </c>
      <c r="U151" cm="1">
        <f t="array" ref="U151">_xlfn.IFS(D151=$D$2,I151*N151,D151=$D$3&amp;F151=$F$3,(I151)*N151,D151=$D$3,(1/I151)*N151,D151=$D$146,N151*I151)</f>
        <v>203.75985670188319</v>
      </c>
      <c r="V151" cm="1">
        <f t="array" ref="V151">_xlfn.IFS(F151=$F$2,E151*N151,F151=$F$3,E151*N151)</f>
        <v>27.841483141536987</v>
      </c>
      <c r="W151">
        <f t="shared" si="14"/>
        <v>167.40574963022326</v>
      </c>
      <c r="X151">
        <f t="shared" si="15"/>
        <v>203.75985670188319</v>
      </c>
    </row>
    <row r="152" spans="1:24" x14ac:dyDescent="0.25">
      <c r="A152" t="s">
        <v>171</v>
      </c>
      <c r="B152">
        <v>1580419006</v>
      </c>
      <c r="C152" s="2">
        <v>43860.886643518519</v>
      </c>
      <c r="D152" t="s">
        <v>12</v>
      </c>
      <c r="E152">
        <v>7.73818742420656E-4</v>
      </c>
      <c r="F152" t="s">
        <v>13</v>
      </c>
      <c r="G152">
        <v>8.5634525942429899E-4</v>
      </c>
      <c r="H152" t="s">
        <v>14</v>
      </c>
      <c r="I152">
        <v>0.90362938999999998</v>
      </c>
      <c r="J152" t="s">
        <v>15</v>
      </c>
      <c r="K152" t="str" cm="1">
        <f t="array" ref="K152">_xlfn.IFS(AND(F152=$Y$25,H152=$Z$25),"1",AND(F152=$Y$25,H152=$Z$27),"2",AND(F152=$Z$25,H152=$Y$25),"3",AND(F152=$Z$25,H152=$Z$27),"4",AND(F152=$Z$27,H152=$Y$25),"5",AND(F152=$Z$27,H152=$Z$25),"6")</f>
        <v>5</v>
      </c>
      <c r="L152">
        <f>IF(OR(K152="3",K152="2"),X152,W152)</f>
        <v>166.89174126306023</v>
      </c>
      <c r="M152" t="s">
        <v>16</v>
      </c>
      <c r="N152">
        <f>VLOOKUP(C152,ETH_USD[],6)</f>
        <v>184.69047499999999</v>
      </c>
      <c r="O152" s="10">
        <f t="shared" si="12"/>
        <v>0</v>
      </c>
      <c r="P152" cm="1">
        <f t="array" ref="P152">_xlfn.IFS(H152=$H$2,G152,F152=$F$102,E152)</f>
        <v>8.5634525942429899E-4</v>
      </c>
      <c r="Q152" cm="1">
        <f t="array" ref="Q152">_xlfn.IFS(H152=$H$2,E152,F152=$F$102,G152)</f>
        <v>7.73818742420656E-4</v>
      </c>
      <c r="R152">
        <f>Q152*N152</f>
        <v>0.1429169511015736</v>
      </c>
      <c r="S152" s="10">
        <f t="shared" si="13"/>
        <v>-3.0704322664546493E-3</v>
      </c>
      <c r="T152" s="9">
        <f>R152/P152</f>
        <v>166.89174083552859</v>
      </c>
      <c r="U152" cm="1">
        <f t="array" ref="U152">_xlfn.IFS(D152=$D$2,I152*N152,D152=$D$3&amp;F152=$F$3,(I152)*N152,D152=$D$3,(1/I152)*N152,D152=$D$146,N152*I152)</f>
        <v>166.89174126306023</v>
      </c>
      <c r="V152" cm="1">
        <f t="array" ref="V152">_xlfn.IFS(F152=$F$2,E152*N152,F152=$F$3,E152*N152)</f>
        <v>0.1429169511015736</v>
      </c>
      <c r="W152">
        <f t="shared" si="14"/>
        <v>166.89174126306023</v>
      </c>
      <c r="X152">
        <f t="shared" si="15"/>
        <v>204.38741484492886</v>
      </c>
    </row>
    <row r="153" spans="1:24" x14ac:dyDescent="0.25">
      <c r="A153" t="s">
        <v>172</v>
      </c>
      <c r="B153">
        <v>1580425406</v>
      </c>
      <c r="C153" s="2">
        <v>43860.960717592592</v>
      </c>
      <c r="D153" t="s">
        <v>12</v>
      </c>
      <c r="E153">
        <v>0.92544625022330695</v>
      </c>
      <c r="F153" t="s">
        <v>13</v>
      </c>
      <c r="G153">
        <v>1</v>
      </c>
      <c r="H153" t="s">
        <v>14</v>
      </c>
      <c r="I153">
        <v>0.92544625000000003</v>
      </c>
      <c r="J153" t="s">
        <v>15</v>
      </c>
      <c r="K153" t="str" cm="1">
        <f t="array" ref="K153">_xlfn.IFS(AND(F153=$Y$25,H153=$Z$25),"1",AND(F153=$Y$25,H153=$Z$27),"2",AND(F153=$Z$25,H153=$Y$25),"3",AND(F153=$Z$25,H153=$Z$27),"4",AND(F153=$Z$27,H153=$Y$25),"5",AND(F153=$Z$27,H153=$Z$25),"6")</f>
        <v>5</v>
      </c>
      <c r="L153">
        <f>IF(OR(K153="3",K153="2"),X153,W153)</f>
        <v>170.92110749946875</v>
      </c>
      <c r="M153" t="s">
        <v>16</v>
      </c>
      <c r="N153">
        <f>VLOOKUP(C153,ETH_USD[],6)</f>
        <v>184.69047499999999</v>
      </c>
      <c r="O153" s="10">
        <f t="shared" si="12"/>
        <v>0</v>
      </c>
      <c r="P153" cm="1">
        <f t="array" ref="P153">_xlfn.IFS(H153=$H$2,G153,F153=$F$102,E153)</f>
        <v>1</v>
      </c>
      <c r="Q153" cm="1">
        <f t="array" ref="Q153">_xlfn.IFS(H153=$H$2,E153,F153=$F$102,G153)</f>
        <v>0.92544625022330695</v>
      </c>
      <c r="R153">
        <f>Q153*N153</f>
        <v>170.9211075407114</v>
      </c>
      <c r="S153" s="10">
        <f t="shared" si="13"/>
        <v>2.4143595632774545E-2</v>
      </c>
      <c r="T153" s="9">
        <f>R153/P153</f>
        <v>170.9211075407114</v>
      </c>
      <c r="U153" cm="1">
        <f t="array" ref="U153">_xlfn.IFS(D153=$D$2,I153*N153,D153=$D$3&amp;F153=$F$3,(I153)*N153,D153=$D$3,(1/I153)*N153,D153=$D$146,N153*I153)</f>
        <v>170.92110749946875</v>
      </c>
      <c r="V153" cm="1">
        <f t="array" ref="V153">_xlfn.IFS(F153=$F$2,E153*N153,F153=$F$3,E153*N153)</f>
        <v>170.9211075407114</v>
      </c>
      <c r="W153">
        <f t="shared" si="14"/>
        <v>170.92110749946875</v>
      </c>
      <c r="X153">
        <f t="shared" si="15"/>
        <v>199.56909977213695</v>
      </c>
    </row>
    <row r="154" spans="1:24" x14ac:dyDescent="0.25">
      <c r="A154" t="s">
        <v>173</v>
      </c>
      <c r="B154">
        <v>1580425729</v>
      </c>
      <c r="C154" s="2">
        <v>43860.964456018519</v>
      </c>
      <c r="D154" t="s">
        <v>12</v>
      </c>
      <c r="E154">
        <v>0.87518491465945902</v>
      </c>
      <c r="F154" t="s">
        <v>13</v>
      </c>
      <c r="G154">
        <v>0.95045623587606898</v>
      </c>
      <c r="H154" t="s">
        <v>14</v>
      </c>
      <c r="I154">
        <v>0.92080505999999995</v>
      </c>
      <c r="J154" t="s">
        <v>15</v>
      </c>
      <c r="K154" t="str" cm="1">
        <f t="array" ref="K154">_xlfn.IFS(AND(F154=$Y$25,H154=$Z$25),"1",AND(F154=$Y$25,H154=$Z$27),"2",AND(F154=$Z$25,H154=$Y$25),"3",AND(F154=$Z$25,H154=$Z$27),"4",AND(F154=$Z$27,H154=$Y$25),"5",AND(F154=$Z$27,H154=$Z$25),"6")</f>
        <v>5</v>
      </c>
      <c r="L154">
        <f>IF(OR(K154="3",K154="2"),X154,W154)</f>
        <v>170.06392391380348</v>
      </c>
      <c r="M154" t="s">
        <v>16</v>
      </c>
      <c r="N154">
        <f>VLOOKUP(C154,ETH_USD[],6)</f>
        <v>184.69047499999999</v>
      </c>
      <c r="O154" s="10">
        <f t="shared" si="12"/>
        <v>0</v>
      </c>
      <c r="P154" cm="1">
        <f t="array" ref="P154">_xlfn.IFS(H154=$H$2,G154,F154=$F$102,E154)</f>
        <v>0.95045623587606898</v>
      </c>
      <c r="Q154" cm="1">
        <f t="array" ref="Q154">_xlfn.IFS(H154=$H$2,E154,F154=$F$102,G154)</f>
        <v>0.87518491465945902</v>
      </c>
      <c r="R154">
        <f>Q154*N154</f>
        <v>161.63831760128994</v>
      </c>
      <c r="S154" s="10">
        <f t="shared" si="13"/>
        <v>-5.0150796883324748E-3</v>
      </c>
      <c r="T154" s="9">
        <f>R154/P154</f>
        <v>170.06392456597669</v>
      </c>
      <c r="U154" cm="1">
        <f t="array" ref="U154">_xlfn.IFS(D154=$D$2,I154*N154,D154=$D$3&amp;F154=$F$3,(I154)*N154,D154=$D$3,(1/I154)*N154,D154=$D$146,N154*I154)</f>
        <v>170.06392391380348</v>
      </c>
      <c r="V154" cm="1">
        <f t="array" ref="V154">_xlfn.IFS(F154=$F$2,E154*N154,F154=$F$3,E154*N154)</f>
        <v>161.63831760128994</v>
      </c>
      <c r="W154">
        <f t="shared" si="14"/>
        <v>170.06392391380348</v>
      </c>
      <c r="X154">
        <f t="shared" si="15"/>
        <v>200.57500009828354</v>
      </c>
    </row>
    <row r="155" spans="1:24" x14ac:dyDescent="0.25">
      <c r="A155" t="s">
        <v>174</v>
      </c>
      <c r="B155">
        <v>1580429979</v>
      </c>
      <c r="C155" s="2">
        <v>43861.013645833336</v>
      </c>
      <c r="D155" t="s">
        <v>12</v>
      </c>
      <c r="E155">
        <v>0.27015724457575502</v>
      </c>
      <c r="F155" t="s">
        <v>13</v>
      </c>
      <c r="G155">
        <v>0.3</v>
      </c>
      <c r="H155" t="s">
        <v>14</v>
      </c>
      <c r="I155">
        <v>0.90052414999999997</v>
      </c>
      <c r="J155" t="s">
        <v>15</v>
      </c>
      <c r="K155" t="str" cm="1">
        <f t="array" ref="K155">_xlfn.IFS(AND(F155=$Y$25,H155=$Z$25),"1",AND(F155=$Y$25,H155=$Z$27),"2",AND(F155=$Z$25,H155=$Y$25),"3",AND(F155=$Z$25,H155=$Z$27),"4",AND(F155=$Z$27,H155=$Y$25),"5",AND(F155=$Z$27,H155=$Z$25),"6")</f>
        <v>5</v>
      </c>
      <c r="L155">
        <f>IF(OR(K155="3",K155="2"),X155,W155)</f>
        <v>162.23858575415377</v>
      </c>
      <c r="M155" t="s">
        <v>16</v>
      </c>
      <c r="N155">
        <f>VLOOKUP(C155,ETH_USD[],6)</f>
        <v>180.16017199999999</v>
      </c>
      <c r="O155" s="10">
        <f t="shared" si="12"/>
        <v>-2.4529164267946161E-2</v>
      </c>
      <c r="P155" cm="1">
        <f t="array" ref="P155">_xlfn.IFS(H155=$H$2,G155,F155=$F$102,E155)</f>
        <v>0.3</v>
      </c>
      <c r="Q155" cm="1">
        <f t="array" ref="Q155">_xlfn.IFS(H155=$H$2,E155,F155=$F$102,G155)</f>
        <v>0.27015724457575502</v>
      </c>
      <c r="R155">
        <f>Q155*N155</f>
        <v>48.671575649814088</v>
      </c>
      <c r="S155" s="10">
        <f t="shared" si="13"/>
        <v>-4.6014103735213641E-2</v>
      </c>
      <c r="T155" s="9">
        <f>R155/P155</f>
        <v>162.23858549938029</v>
      </c>
      <c r="U155" cm="1">
        <f t="array" ref="U155">_xlfn.IFS(D155=$D$2,I155*N155,D155=$D$3&amp;F155=$F$3,(I155)*N155,D155=$D$3,(1/I155)*N155,D155=$D$146,N155*I155)</f>
        <v>162.23858575415377</v>
      </c>
      <c r="V155" cm="1">
        <f t="array" ref="V155">_xlfn.IFS(F155=$F$2,E155*N155,F155=$F$3,E155*N155)</f>
        <v>48.671575649814088</v>
      </c>
      <c r="W155">
        <f t="shared" si="14"/>
        <v>162.23858575415377</v>
      </c>
      <c r="X155">
        <f t="shared" si="15"/>
        <v>200.06145532021546</v>
      </c>
    </row>
    <row r="156" spans="1:24" x14ac:dyDescent="0.25">
      <c r="A156" t="s">
        <v>175</v>
      </c>
      <c r="B156">
        <v>1580476821</v>
      </c>
      <c r="C156" s="2">
        <v>43861.555798611109</v>
      </c>
      <c r="D156" t="s">
        <v>12</v>
      </c>
      <c r="E156">
        <v>0.2</v>
      </c>
      <c r="F156" t="s">
        <v>13</v>
      </c>
      <c r="G156">
        <v>0.22107107957285399</v>
      </c>
      <c r="H156" t="s">
        <v>14</v>
      </c>
      <c r="I156">
        <v>0.9046864</v>
      </c>
      <c r="J156" t="s">
        <v>15</v>
      </c>
      <c r="K156" t="str" cm="1">
        <f t="array" ref="K156">_xlfn.IFS(AND(F156=$Y$25,H156=$Z$25),"1",AND(F156=$Y$25,H156=$Z$27),"2",AND(F156=$Z$25,H156=$Y$25),"3",AND(F156=$Z$25,H156=$Z$27),"4",AND(F156=$Z$27,H156=$Y$25),"5",AND(F156=$Z$27,H156=$Z$25),"6")</f>
        <v>5</v>
      </c>
      <c r="L156">
        <f>IF(OR(K156="3",K156="2"),X156,W156)</f>
        <v>162.98845743006078</v>
      </c>
      <c r="M156" t="s">
        <v>16</v>
      </c>
      <c r="N156">
        <f>VLOOKUP(C156,ETH_USD[],6)</f>
        <v>180.16017199999999</v>
      </c>
      <c r="O156" s="10">
        <f t="shared" si="12"/>
        <v>0</v>
      </c>
      <c r="P156" cm="1">
        <f t="array" ref="P156">_xlfn.IFS(H156=$H$2,G156,F156=$F$102,E156)</f>
        <v>0.22107107957285399</v>
      </c>
      <c r="Q156" cm="1">
        <f t="array" ref="Q156">_xlfn.IFS(H156=$H$2,E156,F156=$F$102,G156)</f>
        <v>0.2</v>
      </c>
      <c r="R156">
        <f>Q156*N156</f>
        <v>36.032034400000001</v>
      </c>
      <c r="S156" s="10">
        <f t="shared" si="13"/>
        <v>4.6220363865692553E-3</v>
      </c>
      <c r="T156" s="9">
        <f>R156/P156</f>
        <v>162.98845814486396</v>
      </c>
      <c r="U156" cm="1">
        <f t="array" ref="U156">_xlfn.IFS(D156=$D$2,I156*N156,D156=$D$3&amp;F156=$F$3,(I156)*N156,D156=$D$3,(1/I156)*N156,D156=$D$146,N156*I156)</f>
        <v>162.98845743006078</v>
      </c>
      <c r="V156" cm="1">
        <f t="array" ref="V156">_xlfn.IFS(F156=$F$2,E156*N156,F156=$F$3,E156*N156)</f>
        <v>36.032034400000001</v>
      </c>
      <c r="W156">
        <f t="shared" si="14"/>
        <v>162.98845743006078</v>
      </c>
      <c r="X156">
        <f t="shared" si="15"/>
        <v>199.14101947370935</v>
      </c>
    </row>
    <row r="157" spans="1:24" x14ac:dyDescent="0.25">
      <c r="A157" t="s">
        <v>176</v>
      </c>
      <c r="B157">
        <v>1580490142</v>
      </c>
      <c r="C157" s="2">
        <v>43861.709976851853</v>
      </c>
      <c r="D157" t="s">
        <v>105</v>
      </c>
      <c r="E157">
        <v>8.4665468004005998E-2</v>
      </c>
      <c r="F157" t="s">
        <v>14</v>
      </c>
      <c r="G157">
        <v>7.7011607919218794E-2</v>
      </c>
      <c r="H157" t="s">
        <v>13</v>
      </c>
      <c r="I157">
        <v>0.90959880000000004</v>
      </c>
      <c r="J157" t="s">
        <v>15</v>
      </c>
      <c r="K157" t="str" cm="1">
        <f t="array" ref="K157">_xlfn.IFS(AND(F157=$Y$25,H157=$Z$25),"1",AND(F157=$Y$25,H157=$Z$27),"2",AND(F157=$Z$25,H157=$Y$25),"3",AND(F157=$Z$25,H157=$Z$27),"4",AND(F157=$Z$27,H157=$Y$25),"5",AND(F157=$Z$27,H157=$Z$25),"6")</f>
        <v>2</v>
      </c>
      <c r="L157">
        <f>IF(OR(K157="3",K157="2"),X157,W157)</f>
        <v>198.0655339474942</v>
      </c>
      <c r="M157" t="s">
        <v>16</v>
      </c>
      <c r="N157">
        <f>VLOOKUP(C157,ETH_USD[],6)</f>
        <v>180.16017199999999</v>
      </c>
      <c r="O157" s="10">
        <f t="shared" si="12"/>
        <v>0</v>
      </c>
      <c r="P157" cm="1">
        <f t="array" ref="P157">_xlfn.IFS(H157=$H$2,G157,F157=$F$102,E157)</f>
        <v>8.4665468004005998E-2</v>
      </c>
      <c r="Q157" cm="1">
        <f t="array" ref="Q157">_xlfn.IFS(H157=$H$2,E157,F157=$F$102,G157)</f>
        <v>7.7011607919218794E-2</v>
      </c>
      <c r="R157">
        <f>Q157*N157</f>
        <v>13.874424528723019</v>
      </c>
      <c r="S157" s="10">
        <f t="shared" si="13"/>
        <v>5.4299411383102051E-3</v>
      </c>
      <c r="T157" s="9">
        <f>R157/P157</f>
        <v>163.8734758788145</v>
      </c>
      <c r="U157" cm="1">
        <f t="array" ref="U157">_xlfn.IFS(D157=$D$2,I157*N157,D157=$D$3&amp;F157=$F$3,(I157)*N157,D157=$D$3,(1/I157)*N157,D157=$D$146,N157*I157)</f>
        <v>163.87347625899361</v>
      </c>
      <c r="V157" t="e" cm="1">
        <f t="array" ref="V157">_xlfn.IFS(F157=$F$2,E157*N157,F157=$F$3,E157*N157)</f>
        <v>#N/A</v>
      </c>
      <c r="W157">
        <f t="shared" si="14"/>
        <v>163.87347625899361</v>
      </c>
      <c r="X157">
        <f t="shared" si="15"/>
        <v>198.0655339474942</v>
      </c>
    </row>
    <row r="158" spans="1:24" x14ac:dyDescent="0.25">
      <c r="A158" t="s">
        <v>177</v>
      </c>
      <c r="B158">
        <v>1580520336</v>
      </c>
      <c r="C158" s="2">
        <v>43862.059444444443</v>
      </c>
      <c r="D158" t="s">
        <v>18</v>
      </c>
      <c r="E158">
        <v>9.2832980212678606E-2</v>
      </c>
      <c r="F158" t="s">
        <v>19</v>
      </c>
      <c r="G158">
        <v>0.101722195078307</v>
      </c>
      <c r="H158" t="s">
        <v>14</v>
      </c>
      <c r="I158">
        <v>0.91261283000000004</v>
      </c>
      <c r="J158" t="s">
        <v>89</v>
      </c>
      <c r="K158" t="str" cm="1">
        <f t="array" ref="K158">_xlfn.IFS(AND(F158=$Y$25,H158=$Z$25),"1",AND(F158=$Y$25,H158=$Z$27),"2",AND(F158=$Z$25,H158=$Y$25),"3",AND(F158=$Z$25,H158=$Z$27),"4",AND(F158=$Z$27,H158=$Y$25),"5",AND(F158=$Z$27,H158=$Z$25),"6")</f>
        <v>3</v>
      </c>
      <c r="L158">
        <f>IF(OR(K158="3",K158="2"),X158,W158)</f>
        <v>201.26163468466689</v>
      </c>
      <c r="M158" t="s">
        <v>16</v>
      </c>
      <c r="N158">
        <f>VLOOKUP(C158,ETH_USD[],6)</f>
        <v>183.67394999999999</v>
      </c>
      <c r="O158" s="10">
        <f t="shared" si="12"/>
        <v>1.950363368880444E-2</v>
      </c>
      <c r="P158" cm="1">
        <f t="array" ref="P158">_xlfn.IFS(H158=$H$2,G158,F158=$F$102,E158)</f>
        <v>0.101722195078307</v>
      </c>
      <c r="Q158" cm="1">
        <f t="array" ref="Q158">_xlfn.IFS(H158=$H$2,E158,F158=$F$102,G158)</f>
        <v>9.2832980212678606E-2</v>
      </c>
      <c r="R158">
        <f>Q158*N158</f>
        <v>17.051000165934518</v>
      </c>
      <c r="S158" s="10">
        <f t="shared" si="13"/>
        <v>2.2881843485900586E-2</v>
      </c>
      <c r="T158" s="9">
        <f>R158/P158</f>
        <v>167.62320310536404</v>
      </c>
      <c r="U158" cm="1">
        <f t="array" ref="U158">_xlfn.IFS(D158=$D$2,I158*N158,D158=$D$3&amp;F158=$F$3,(I158)*N158,D158=$D$3,(1/I158)*N158,D158=$D$146,N158*I158)</f>
        <v>201.26163468466689</v>
      </c>
      <c r="V158" cm="1">
        <f t="array" ref="V158">_xlfn.IFS(F158=$F$2,E158*N158,F158=$F$3,E158*N158)</f>
        <v>17.051000165934518</v>
      </c>
      <c r="W158">
        <f t="shared" si="14"/>
        <v>167.62320330677849</v>
      </c>
      <c r="X158">
        <f t="shared" si="15"/>
        <v>201.26163468466689</v>
      </c>
    </row>
    <row r="159" spans="1:24" x14ac:dyDescent="0.25">
      <c r="A159" t="s">
        <v>178</v>
      </c>
      <c r="B159">
        <v>1580573103</v>
      </c>
      <c r="C159" s="2">
        <v>43862.670173611114</v>
      </c>
      <c r="D159" t="s">
        <v>18</v>
      </c>
      <c r="E159">
        <v>5.6038154136569297E-2</v>
      </c>
      <c r="F159" t="s">
        <v>19</v>
      </c>
      <c r="G159">
        <v>6.1226433559678203E-2</v>
      </c>
      <c r="H159" t="s">
        <v>14</v>
      </c>
      <c r="I159">
        <v>0.91526079000000005</v>
      </c>
      <c r="J159" t="s">
        <v>89</v>
      </c>
      <c r="K159" t="str" cm="1">
        <f t="array" ref="K159">_xlfn.IFS(AND(F159=$Y$25,H159=$Z$25),"1",AND(F159=$Y$25,H159=$Z$27),"2",AND(F159=$Z$25,H159=$Y$25),"3",AND(F159=$Z$25,H159=$Z$27),"4",AND(F159=$Z$27,H159=$Y$25),"5",AND(F159=$Z$27,H159=$Z$25),"6")</f>
        <v>3</v>
      </c>
      <c r="L159">
        <f>IF(OR(K159="3",K159="2"),X159,W159)</f>
        <v>200.67936046948978</v>
      </c>
      <c r="M159" t="s">
        <v>16</v>
      </c>
      <c r="N159">
        <f>VLOOKUP(C159,ETH_USD[],6)</f>
        <v>183.67394999999999</v>
      </c>
      <c r="O159" s="10">
        <f t="shared" si="12"/>
        <v>0</v>
      </c>
      <c r="P159" cm="1">
        <f t="array" ref="P159">_xlfn.IFS(H159=$H$2,G159,F159=$F$102,E159)</f>
        <v>6.1226433559678203E-2</v>
      </c>
      <c r="Q159" cm="1">
        <f t="array" ref="Q159">_xlfn.IFS(H159=$H$2,E159,F159=$F$102,G159)</f>
        <v>5.6038154136569297E-2</v>
      </c>
      <c r="R159">
        <f>Q159*N159</f>
        <v>10.292749120972521</v>
      </c>
      <c r="S159" s="10">
        <f t="shared" si="13"/>
        <v>2.9015197693212512E-3</v>
      </c>
      <c r="T159" s="9">
        <f>R159/P159</f>
        <v>168.10956514297121</v>
      </c>
      <c r="U159" cm="1">
        <f t="array" ref="U159">_xlfn.IFS(D159=$D$2,I159*N159,D159=$D$3&amp;F159=$F$3,(I159)*N159,D159=$D$3,(1/I159)*N159,D159=$D$146,N159*I159)</f>
        <v>200.67936046948978</v>
      </c>
      <c r="V159" cm="1">
        <f t="array" ref="V159">_xlfn.IFS(F159=$F$2,E159*N159,F159=$F$3,E159*N159)</f>
        <v>10.292749120972521</v>
      </c>
      <c r="W159">
        <f t="shared" si="14"/>
        <v>168.10956457942049</v>
      </c>
      <c r="X159">
        <f t="shared" si="15"/>
        <v>200.67936046948978</v>
      </c>
    </row>
    <row r="160" spans="1:24" x14ac:dyDescent="0.25">
      <c r="A160" t="s">
        <v>179</v>
      </c>
      <c r="B160">
        <v>1580576194</v>
      </c>
      <c r="C160" s="2">
        <v>43862.705949074072</v>
      </c>
      <c r="D160" t="s">
        <v>12</v>
      </c>
      <c r="E160">
        <v>0.894912904713697</v>
      </c>
      <c r="F160" t="s">
        <v>13</v>
      </c>
      <c r="G160">
        <v>1</v>
      </c>
      <c r="H160" t="s">
        <v>14</v>
      </c>
      <c r="I160">
        <v>0.89491290000000001</v>
      </c>
      <c r="J160" t="s">
        <v>15</v>
      </c>
      <c r="K160" t="str" cm="1">
        <f t="array" ref="K160">_xlfn.IFS(AND(F160=$Y$25,H160=$Z$25),"1",AND(F160=$Y$25,H160=$Z$27),"2",AND(F160=$Z$25,H160=$Y$25),"3",AND(F160=$Z$25,H160=$Z$27),"4",AND(F160=$Z$27,H160=$Y$25),"5",AND(F160=$Z$27,H160=$Z$25),"6")</f>
        <v>5</v>
      </c>
      <c r="L160">
        <f>IF(OR(K160="3",K160="2"),X160,W160)</f>
        <v>164.37218724895499</v>
      </c>
      <c r="M160" t="s">
        <v>16</v>
      </c>
      <c r="N160">
        <f>VLOOKUP(C160,ETH_USD[],6)</f>
        <v>183.67394999999999</v>
      </c>
      <c r="O160" s="10">
        <f t="shared" si="12"/>
        <v>0</v>
      </c>
      <c r="P160" cm="1">
        <f t="array" ref="P160">_xlfn.IFS(H160=$H$2,G160,F160=$F$102,E160)</f>
        <v>1</v>
      </c>
      <c r="Q160" cm="1">
        <f t="array" ref="Q160">_xlfn.IFS(H160=$H$2,E160,F160=$F$102,G160)</f>
        <v>0.894912904713697</v>
      </c>
      <c r="R160">
        <f>Q160*N160</f>
        <v>164.37218811473835</v>
      </c>
      <c r="S160" s="10">
        <f t="shared" si="13"/>
        <v>-2.2231792849231095E-2</v>
      </c>
      <c r="T160" s="9">
        <f>R160/P160</f>
        <v>164.37218811473835</v>
      </c>
      <c r="U160" cm="1">
        <f t="array" ref="U160">_xlfn.IFS(D160=$D$2,I160*N160,D160=$D$3&amp;F160=$F$3,(I160)*N160,D160=$D$3,(1/I160)*N160,D160=$D$146,N160*I160)</f>
        <v>164.37218724895499</v>
      </c>
      <c r="V160" cm="1">
        <f t="array" ref="V160">_xlfn.IFS(F160=$F$2,E160*N160,F160=$F$3,E160*N160)</f>
        <v>164.37218811473835</v>
      </c>
      <c r="W160">
        <f t="shared" si="14"/>
        <v>164.37218724895499</v>
      </c>
      <c r="X160">
        <f t="shared" si="15"/>
        <v>205.24226435891134</v>
      </c>
    </row>
    <row r="161" spans="1:24" x14ac:dyDescent="0.25">
      <c r="A161" t="s">
        <v>180</v>
      </c>
      <c r="B161">
        <v>1580607268</v>
      </c>
      <c r="C161" s="2">
        <v>43863.065601851849</v>
      </c>
      <c r="D161" t="s">
        <v>18</v>
      </c>
      <c r="E161">
        <v>0.109766707244723</v>
      </c>
      <c r="F161" t="s">
        <v>19</v>
      </c>
      <c r="G161">
        <v>0.123820066989941</v>
      </c>
      <c r="H161" t="s">
        <v>14</v>
      </c>
      <c r="I161">
        <v>0.88650176000000003</v>
      </c>
      <c r="J161" t="s">
        <v>89</v>
      </c>
      <c r="K161" t="str" cm="1">
        <f t="array" ref="K161">_xlfn.IFS(AND(F161=$Y$25,H161=$Z$25),"1",AND(F161=$Y$25,H161=$Z$27),"2",AND(F161=$Z$25,H161=$Y$25),"3",AND(F161=$Z$25,H161=$Z$27),"4",AND(F161=$Z$27,H161=$Y$25),"5",AND(F161=$Z$27,H161=$Z$25),"6")</f>
        <v>3</v>
      </c>
      <c r="L161">
        <f>IF(OR(K161="3",K161="2"),X161,W161)</f>
        <v>212.76611791498303</v>
      </c>
      <c r="M161" t="s">
        <v>16</v>
      </c>
      <c r="N161">
        <f>VLOOKUP(C161,ETH_USD[],6)</f>
        <v>188.617538</v>
      </c>
      <c r="O161" s="10">
        <f t="shared" si="12"/>
        <v>2.6915019794587124E-2</v>
      </c>
      <c r="P161" cm="1">
        <f t="array" ref="P161">_xlfn.IFS(H161=$H$2,G161,F161=$F$102,E161)</f>
        <v>0.123820066989941</v>
      </c>
      <c r="Q161" cm="1">
        <f t="array" ref="Q161">_xlfn.IFS(H161=$H$2,E161,F161=$F$102,G161)</f>
        <v>0.109766707244723</v>
      </c>
      <c r="R161">
        <f>Q161*N161</f>
        <v>20.703926074866416</v>
      </c>
      <c r="S161" s="10">
        <f t="shared" si="13"/>
        <v>1.7263207495062747E-2</v>
      </c>
      <c r="T161" s="9">
        <f>R161/P161</f>
        <v>167.20977930458056</v>
      </c>
      <c r="U161" cm="1">
        <f t="array" ref="U161">_xlfn.IFS(D161=$D$2,I161*N161,D161=$D$3&amp;F161=$F$3,(I161)*N161,D161=$D$3,(1/I161)*N161,D161=$D$146,N161*I161)</f>
        <v>212.76611791498303</v>
      </c>
      <c r="V161" cm="1">
        <f t="array" ref="V161">_xlfn.IFS(F161=$F$2,E161*N161,F161=$F$3,E161*N161)</f>
        <v>20.703926074866416</v>
      </c>
      <c r="W161">
        <f t="shared" si="14"/>
        <v>167.20977940386689</v>
      </c>
      <c r="X161">
        <f t="shared" si="15"/>
        <v>212.76611791498303</v>
      </c>
    </row>
    <row r="162" spans="1:24" x14ac:dyDescent="0.25">
      <c r="A162" t="s">
        <v>181</v>
      </c>
      <c r="B162">
        <v>1580608666</v>
      </c>
      <c r="C162" s="2">
        <v>43863.081782407404</v>
      </c>
      <c r="D162" t="s">
        <v>18</v>
      </c>
      <c r="E162">
        <v>1.0997701204260799</v>
      </c>
      <c r="F162" t="s">
        <v>19</v>
      </c>
      <c r="G162">
        <v>1.21163429867052</v>
      </c>
      <c r="H162" t="s">
        <v>14</v>
      </c>
      <c r="I162">
        <v>0.90767496999999997</v>
      </c>
      <c r="J162" t="s">
        <v>89</v>
      </c>
      <c r="K162" t="str" cm="1">
        <f t="array" ref="K162">_xlfn.IFS(AND(F162=$Y$25,H162=$Z$25),"1",AND(F162=$Y$25,H162=$Z$27),"2",AND(F162=$Z$25,H162=$Y$25),"3",AND(F162=$Z$25,H162=$Z$27),"4",AND(F162=$Z$27,H162=$Y$25),"5",AND(F162=$Z$27,H162=$Z$25),"6")</f>
        <v>3</v>
      </c>
      <c r="L162">
        <f>IF(OR(K162="3",K162="2"),X162,W162)</f>
        <v>207.80295175485557</v>
      </c>
      <c r="M162" t="s">
        <v>16</v>
      </c>
      <c r="N162">
        <f>VLOOKUP(C162,ETH_USD[],6)</f>
        <v>188.617538</v>
      </c>
      <c r="O162" s="10">
        <f t="shared" si="12"/>
        <v>0</v>
      </c>
      <c r="P162" cm="1">
        <f t="array" ref="P162">_xlfn.IFS(H162=$H$2,G162,F162=$F$102,E162)</f>
        <v>1.21163429867052</v>
      </c>
      <c r="Q162" cm="1">
        <f t="array" ref="Q162">_xlfn.IFS(H162=$H$2,E162,F162=$F$102,G162)</f>
        <v>1.0997701204260799</v>
      </c>
      <c r="R162">
        <f>Q162*N162</f>
        <v>207.43593248073071</v>
      </c>
      <c r="S162" s="10">
        <f t="shared" si="13"/>
        <v>2.3883997916624461E-2</v>
      </c>
      <c r="T162" s="9">
        <f>R162/P162</f>
        <v>171.2034173251304</v>
      </c>
      <c r="U162" cm="1">
        <f t="array" ref="U162">_xlfn.IFS(D162=$D$2,I162*N162,D162=$D$3&amp;F162=$F$3,(I162)*N162,D162=$D$3,(1/I162)*N162,D162=$D$146,N162*I162)</f>
        <v>207.80295175485557</v>
      </c>
      <c r="V162" cm="1">
        <f t="array" ref="V162">_xlfn.IFS(F162=$F$2,E162*N162,F162=$F$3,E162*N162)</f>
        <v>207.43593248073071</v>
      </c>
      <c r="W162">
        <f t="shared" si="14"/>
        <v>171.20341814562386</v>
      </c>
      <c r="X162">
        <f t="shared" si="15"/>
        <v>207.80295175485557</v>
      </c>
    </row>
    <row r="163" spans="1:24" x14ac:dyDescent="0.25">
      <c r="A163" t="s">
        <v>182</v>
      </c>
      <c r="B163">
        <v>1580629788</v>
      </c>
      <c r="C163" s="2">
        <v>43863.326249999998</v>
      </c>
      <c r="D163" t="s">
        <v>12</v>
      </c>
      <c r="E163">
        <v>0.90569662380159199</v>
      </c>
      <c r="F163" t="s">
        <v>13</v>
      </c>
      <c r="G163">
        <v>1</v>
      </c>
      <c r="H163" t="s">
        <v>14</v>
      </c>
      <c r="I163">
        <v>0.90569661999999995</v>
      </c>
      <c r="J163" t="s">
        <v>15</v>
      </c>
      <c r="K163" t="str" cm="1">
        <f t="array" ref="K163">_xlfn.IFS(AND(F163=$Y$25,H163=$Z$25),"1",AND(F163=$Y$25,H163=$Z$27),"2",AND(F163=$Z$25,H163=$Y$25),"3",AND(F163=$Z$25,H163=$Z$27),"4",AND(F163=$Z$27,H163=$Y$25),"5",AND(F163=$Z$27,H163=$Z$25),"6")</f>
        <v>5</v>
      </c>
      <c r="L163">
        <f>IF(OR(K163="3",K163="2"),X163,W163)</f>
        <v>170.83026663932154</v>
      </c>
      <c r="M163" t="s">
        <v>16</v>
      </c>
      <c r="N163">
        <f>VLOOKUP(C163,ETH_USD[],6)</f>
        <v>188.617538</v>
      </c>
      <c r="O163" s="10">
        <f t="shared" si="12"/>
        <v>0</v>
      </c>
      <c r="P163" cm="1">
        <f t="array" ref="P163">_xlfn.IFS(H163=$H$2,G163,F163=$F$102,E163)</f>
        <v>1</v>
      </c>
      <c r="Q163" cm="1">
        <f t="array" ref="Q163">_xlfn.IFS(H163=$H$2,E163,F163=$F$102,G163)</f>
        <v>0.90569662380159199</v>
      </c>
      <c r="R163">
        <f>Q163*N163</f>
        <v>170.83026735636847</v>
      </c>
      <c r="S163" s="10">
        <f t="shared" si="13"/>
        <v>-2.1795707970787255E-3</v>
      </c>
      <c r="T163" s="9">
        <f>R163/P163</f>
        <v>170.83026735636847</v>
      </c>
      <c r="U163" cm="1">
        <f t="array" ref="U163">_xlfn.IFS(D163=$D$2,I163*N163,D163=$D$3&amp;F163=$F$3,(I163)*N163,D163=$D$3,(1/I163)*N163,D163=$D$146,N163*I163)</f>
        <v>170.83026663932154</v>
      </c>
      <c r="V163" cm="1">
        <f t="array" ref="V163">_xlfn.IFS(F163=$F$2,E163*N163,F163=$F$3,E163*N163)</f>
        <v>170.83026735636847</v>
      </c>
      <c r="W163">
        <f t="shared" si="14"/>
        <v>170.83026663932154</v>
      </c>
      <c r="X163">
        <f t="shared" si="15"/>
        <v>208.25686420249644</v>
      </c>
    </row>
    <row r="164" spans="1:24" x14ac:dyDescent="0.25">
      <c r="A164" t="s">
        <v>183</v>
      </c>
      <c r="B164">
        <v>1580638468</v>
      </c>
      <c r="C164" s="2">
        <v>43863.426712962966</v>
      </c>
      <c r="D164" t="s">
        <v>18</v>
      </c>
      <c r="E164">
        <v>7.8643009095988592E-3</v>
      </c>
      <c r="F164" t="s">
        <v>19</v>
      </c>
      <c r="G164">
        <v>8.78409589176018E-3</v>
      </c>
      <c r="H164" t="s">
        <v>14</v>
      </c>
      <c r="I164">
        <v>0.89528859999999999</v>
      </c>
      <c r="J164" t="s">
        <v>89</v>
      </c>
      <c r="K164" t="str" cm="1">
        <f t="array" ref="K164">_xlfn.IFS(AND(F164=$Y$25,H164=$Z$25),"1",AND(F164=$Y$25,H164=$Z$27),"2",AND(F164=$Z$25,H164=$Y$25),"3",AND(F164=$Z$25,H164=$Z$27),"4",AND(F164=$Z$27,H164=$Y$25),"5",AND(F164=$Z$27,H164=$Z$25),"6")</f>
        <v>3</v>
      </c>
      <c r="L164">
        <f>IF(OR(K164="3",K164="2"),X164,W164)</f>
        <v>210.67791771279119</v>
      </c>
      <c r="M164" t="s">
        <v>16</v>
      </c>
      <c r="N164">
        <f>VLOOKUP(C164,ETH_USD[],6)</f>
        <v>188.617538</v>
      </c>
      <c r="O164" s="10">
        <f t="shared" si="12"/>
        <v>0</v>
      </c>
      <c r="P164" cm="1">
        <f t="array" ref="P164">_xlfn.IFS(H164=$H$2,G164,F164=$F$102,E164)</f>
        <v>8.78409589176018E-3</v>
      </c>
      <c r="Q164" cm="1">
        <f t="array" ref="Q164">_xlfn.IFS(H164=$H$2,E164,F164=$F$102,G164)</f>
        <v>7.8643009095988592E-3</v>
      </c>
      <c r="R164">
        <f>Q164*N164</f>
        <v>1.4833450756596973</v>
      </c>
      <c r="S164" s="10">
        <f t="shared" si="13"/>
        <v>-1.1491733476751953E-2</v>
      </c>
      <c r="T164" s="9">
        <f>R164/P164</f>
        <v>168.8671314541468</v>
      </c>
      <c r="U164" cm="1">
        <f t="array" ref="U164">_xlfn.IFS(D164=$D$2,I164*N164,D164=$D$3&amp;F164=$F$3,(I164)*N164,D164=$D$3,(1/I164)*N164,D164=$D$146,N164*I164)</f>
        <v>210.67791771279119</v>
      </c>
      <c r="V164" cm="1">
        <f t="array" ref="V164">_xlfn.IFS(F164=$F$2,E164*N164,F164=$F$3,E164*N164)</f>
        <v>1.4833450756596973</v>
      </c>
      <c r="W164">
        <f t="shared" si="14"/>
        <v>168.86713153146678</v>
      </c>
      <c r="X164">
        <f t="shared" si="15"/>
        <v>210.67791771279119</v>
      </c>
    </row>
    <row r="165" spans="1:24" x14ac:dyDescent="0.25">
      <c r="A165" t="s">
        <v>184</v>
      </c>
      <c r="B165">
        <v>1580663871</v>
      </c>
      <c r="C165" s="2">
        <v>43863.720729166664</v>
      </c>
      <c r="D165" t="s">
        <v>12</v>
      </c>
      <c r="E165">
        <v>0.87474114194260899</v>
      </c>
      <c r="F165" t="s">
        <v>13</v>
      </c>
      <c r="G165">
        <v>1</v>
      </c>
      <c r="H165" t="s">
        <v>14</v>
      </c>
      <c r="I165">
        <v>0.87474114000000003</v>
      </c>
      <c r="J165" t="s">
        <v>15</v>
      </c>
      <c r="K165" t="str" cm="1">
        <f t="array" ref="K165">_xlfn.IFS(AND(F165=$Y$25,H165=$Z$25),"1",AND(F165=$Y$25,H165=$Z$27),"2",AND(F165=$Z$25,H165=$Y$25),"3",AND(F165=$Z$25,H165=$Z$27),"4",AND(F165=$Z$27,H165=$Y$25),"5",AND(F165=$Z$27,H165=$Z$25),"6")</f>
        <v>5</v>
      </c>
      <c r="L165">
        <f>IF(OR(K165="3",K165="2"),X165,W165)</f>
        <v>164.99152021411331</v>
      </c>
      <c r="M165" t="s">
        <v>16</v>
      </c>
      <c r="N165">
        <f>VLOOKUP(C165,ETH_USD[],6)</f>
        <v>188.617538</v>
      </c>
      <c r="O165" s="10">
        <f t="shared" si="12"/>
        <v>0</v>
      </c>
      <c r="P165" cm="1">
        <f t="array" ref="P165">_xlfn.IFS(H165=$H$2,G165,F165=$F$102,E165)</f>
        <v>1</v>
      </c>
      <c r="Q165" cm="1">
        <f t="array" ref="Q165">_xlfn.IFS(H165=$H$2,E165,F165=$F$102,G165)</f>
        <v>0.87474114194260899</v>
      </c>
      <c r="R165">
        <f>Q165*N165</f>
        <v>164.99152058052343</v>
      </c>
      <c r="S165" s="10">
        <f t="shared" si="13"/>
        <v>-2.2950652624046816E-2</v>
      </c>
      <c r="T165" s="9">
        <f>R165/P165</f>
        <v>164.99152058052343</v>
      </c>
      <c r="U165" cm="1">
        <f t="array" ref="U165">_xlfn.IFS(D165=$D$2,I165*N165,D165=$D$3&amp;F165=$F$3,(I165)*N165,D165=$D$3,(1/I165)*N165,D165=$D$146,N165*I165)</f>
        <v>164.99152021411331</v>
      </c>
      <c r="V165" cm="1">
        <f t="array" ref="V165">_xlfn.IFS(F165=$F$2,E165*N165,F165=$F$3,E165*N165)</f>
        <v>164.99152058052343</v>
      </c>
      <c r="W165">
        <f t="shared" si="14"/>
        <v>164.99152021411331</v>
      </c>
      <c r="X165">
        <f t="shared" si="15"/>
        <v>215.62669157186318</v>
      </c>
    </row>
    <row r="166" spans="1:24" x14ac:dyDescent="0.25">
      <c r="A166" t="s">
        <v>185</v>
      </c>
      <c r="B166">
        <v>1580674132</v>
      </c>
      <c r="C166" s="2">
        <v>43863.839490740742</v>
      </c>
      <c r="D166" t="s">
        <v>18</v>
      </c>
      <c r="E166">
        <v>8.8457259107505001E-2</v>
      </c>
      <c r="F166" t="s">
        <v>19</v>
      </c>
      <c r="G166">
        <v>0.1021037086861</v>
      </c>
      <c r="H166" t="s">
        <v>14</v>
      </c>
      <c r="I166">
        <v>0.86634717000000006</v>
      </c>
      <c r="J166" t="s">
        <v>89</v>
      </c>
      <c r="K166" t="str" cm="1">
        <f t="array" ref="K166">_xlfn.IFS(AND(F166=$Y$25,H166=$Z$25),"1",AND(F166=$Y$25,H166=$Z$27),"2",AND(F166=$Z$25,H166=$Y$25),"3",AND(F166=$Z$25,H166=$Z$27),"4",AND(F166=$Z$27,H166=$Y$25),"5",AND(F166=$Z$27,H166=$Z$25),"6")</f>
        <v>3</v>
      </c>
      <c r="L166">
        <f>IF(OR(K166="3",K166="2"),X166,W166)</f>
        <v>217.71588172903017</v>
      </c>
      <c r="M166" t="s">
        <v>16</v>
      </c>
      <c r="N166">
        <f>VLOOKUP(C166,ETH_USD[],6)</f>
        <v>188.617538</v>
      </c>
      <c r="O166" s="10">
        <f t="shared" si="12"/>
        <v>0</v>
      </c>
      <c r="P166" cm="1">
        <f t="array" ref="P166">_xlfn.IFS(H166=$H$2,G166,F166=$F$102,E166)</f>
        <v>0.1021037086861</v>
      </c>
      <c r="Q166" cm="1">
        <f t="array" ref="Q166">_xlfn.IFS(H166=$H$2,E166,F166=$F$102,G166)</f>
        <v>8.8457259107505001E-2</v>
      </c>
      <c r="R166">
        <f>Q166*N166</f>
        <v>16.68459043108567</v>
      </c>
      <c r="S166" s="10">
        <f t="shared" si="13"/>
        <v>-9.5959491791996129E-3</v>
      </c>
      <c r="T166" s="9">
        <f>R166/P166</f>
        <v>163.40827033403386</v>
      </c>
      <c r="U166" cm="1">
        <f t="array" ref="U166">_xlfn.IFS(D166=$D$2,I166*N166,D166=$D$3&amp;F166=$F$3,(I166)*N166,D166=$D$3,(1/I166)*N166,D166=$D$146,N166*I166)</f>
        <v>217.71588172903017</v>
      </c>
      <c r="V166" cm="1">
        <f t="array" ref="V166">_xlfn.IFS(F166=$F$2,E166*N166,F166=$F$3,E166*N166)</f>
        <v>16.68459043108567</v>
      </c>
      <c r="W166">
        <f t="shared" si="14"/>
        <v>163.40827025866747</v>
      </c>
      <c r="X166">
        <f t="shared" si="15"/>
        <v>217.71588172903017</v>
      </c>
    </row>
    <row r="167" spans="1:24" x14ac:dyDescent="0.25">
      <c r="A167" t="s">
        <v>186</v>
      </c>
      <c r="B167">
        <v>1580763485</v>
      </c>
      <c r="C167" s="2">
        <v>43864.873668981483</v>
      </c>
      <c r="D167" t="s">
        <v>18</v>
      </c>
      <c r="E167">
        <v>9.14687287452246E-3</v>
      </c>
      <c r="F167" t="s">
        <v>19</v>
      </c>
      <c r="G167">
        <v>1.0537387902253901E-2</v>
      </c>
      <c r="H167" t="s">
        <v>14</v>
      </c>
      <c r="I167">
        <v>0.86803987000000005</v>
      </c>
      <c r="J167" t="s">
        <v>89</v>
      </c>
      <c r="K167" t="str" cm="1">
        <f t="array" ref="K167">_xlfn.IFS(AND(F167=$Y$25,H167=$Z$25),"1",AND(F167=$Y$25,H167=$Z$27),"2",AND(F167=$Z$25,H167=$Y$25),"3",AND(F167=$Z$25,H167=$Z$27),"4",AND(F167=$Z$27,H167=$Y$25),"5",AND(F167=$Z$27,H167=$Z$25),"6")</f>
        <v>3</v>
      </c>
      <c r="L167">
        <f>IF(OR(K167="3",K167="2"),X167,W167)</f>
        <v>218.72850955567284</v>
      </c>
      <c r="M167" t="s">
        <v>16</v>
      </c>
      <c r="N167">
        <f>VLOOKUP(C167,ETH_USD[],6)</f>
        <v>189.86506700000001</v>
      </c>
      <c r="O167" s="10">
        <f t="shared" si="12"/>
        <v>6.614066821294287E-3</v>
      </c>
      <c r="P167" cm="1">
        <f t="array" ref="P167">_xlfn.IFS(H167=$H$2,G167,F167=$F$102,E167)</f>
        <v>1.0537387902253901E-2</v>
      </c>
      <c r="Q167" cm="1">
        <f t="array" ref="Q167">_xlfn.IFS(H167=$H$2,E167,F167=$F$102,G167)</f>
        <v>9.14687287452246E-3</v>
      </c>
      <c r="R167">
        <f>Q167*N167</f>
        <v>1.7366716311616897</v>
      </c>
      <c r="S167" s="10">
        <f t="shared" si="13"/>
        <v>8.5808303032320205E-3</v>
      </c>
      <c r="T167" s="9">
        <f>R167/P167</f>
        <v>164.81044897191487</v>
      </c>
      <c r="U167" cm="1">
        <f t="array" ref="U167">_xlfn.IFS(D167=$D$2,I167*N167,D167=$D$3&amp;F167=$F$3,(I167)*N167,D167=$D$3,(1/I167)*N167,D167=$D$146,N167*I167)</f>
        <v>218.72850955567284</v>
      </c>
      <c r="V167" cm="1">
        <f t="array" ref="V167">_xlfn.IFS(F167=$F$2,E167*N167,F167=$F$3,E167*N167)</f>
        <v>1.7366716311616897</v>
      </c>
      <c r="W167">
        <f t="shared" si="14"/>
        <v>164.81044807622132</v>
      </c>
      <c r="X167">
        <f t="shared" si="15"/>
        <v>218.72850955567284</v>
      </c>
    </row>
    <row r="168" spans="1:24" x14ac:dyDescent="0.25">
      <c r="A168" t="s">
        <v>187</v>
      </c>
      <c r="B168">
        <v>1580767598</v>
      </c>
      <c r="C168" s="2">
        <v>43864.921273148146</v>
      </c>
      <c r="D168" t="s">
        <v>105</v>
      </c>
      <c r="E168">
        <v>0.84836574246422403</v>
      </c>
      <c r="F168" t="s">
        <v>14</v>
      </c>
      <c r="G168">
        <v>1</v>
      </c>
      <c r="H168" t="s">
        <v>13</v>
      </c>
      <c r="I168">
        <v>1.1787368899999999</v>
      </c>
      <c r="J168" t="s">
        <v>15</v>
      </c>
      <c r="K168" t="str" cm="1">
        <f t="array" ref="K168">_xlfn.IFS(AND(F168=$Y$25,H168=$Z$25),"1",AND(F168=$Y$25,H168=$Z$27),"2",AND(F168=$Z$25,H168=$Y$25),"3",AND(F168=$Z$25,H168=$Z$27),"4",AND(F168=$Z$27,H168=$Y$25),"5",AND(F168=$Z$27,H168=$Z$25),"6")</f>
        <v>2</v>
      </c>
      <c r="L168">
        <f>IF(OR(K168="3",K168="2"),X168,W168)</f>
        <v>161.07501904008453</v>
      </c>
      <c r="M168" t="s">
        <v>16</v>
      </c>
      <c r="N168">
        <f>VLOOKUP(C168,ETH_USD[],6)</f>
        <v>189.86506700000001</v>
      </c>
      <c r="O168" s="10">
        <f t="shared" si="12"/>
        <v>0</v>
      </c>
      <c r="P168" cm="1">
        <f t="array" ref="P168">_xlfn.IFS(H168=$H$2,G168,F168=$F$102,E168)</f>
        <v>0.84836574246422403</v>
      </c>
      <c r="Q168" cm="1">
        <f t="array" ref="Q168">_xlfn.IFS(H168=$H$2,E168,F168=$F$102,G168)</f>
        <v>1</v>
      </c>
      <c r="R168">
        <f>Q168*N168</f>
        <v>189.86506700000001</v>
      </c>
      <c r="S168" s="10">
        <f t="shared" si="13"/>
        <v>0.3579294316299903</v>
      </c>
      <c r="T168" s="9">
        <f>R168/P168</f>
        <v>223.80095929911587</v>
      </c>
      <c r="U168" cm="1">
        <f t="array" ref="U168">_xlfn.IFS(D168=$D$2,I168*N168,D168=$D$3&amp;F168=$F$3,(I168)*N168,D168=$D$3,(1/I168)*N168,D168=$D$146,N168*I168)</f>
        <v>223.80095859522163</v>
      </c>
      <c r="V168" t="e" cm="1">
        <f t="array" ref="V168">_xlfn.IFS(F168=$F$2,E168*N168,F168=$F$3,E168*N168)</f>
        <v>#N/A</v>
      </c>
      <c r="W168">
        <f t="shared" si="14"/>
        <v>223.80095859522163</v>
      </c>
      <c r="X168">
        <f t="shared" si="15"/>
        <v>161.07501904008453</v>
      </c>
    </row>
    <row r="169" spans="1:24" x14ac:dyDescent="0.25">
      <c r="A169" t="s">
        <v>188</v>
      </c>
      <c r="B169">
        <v>1580796674</v>
      </c>
      <c r="C169" s="2">
        <v>43865.257800925923</v>
      </c>
      <c r="D169" t="s">
        <v>12</v>
      </c>
      <c r="E169">
        <v>0.42308013409044898</v>
      </c>
      <c r="F169" t="s">
        <v>13</v>
      </c>
      <c r="G169">
        <v>0.5</v>
      </c>
      <c r="H169" t="s">
        <v>14</v>
      </c>
      <c r="I169">
        <v>0.84616027000000005</v>
      </c>
      <c r="J169" t="s">
        <v>15</v>
      </c>
      <c r="K169" t="str" cm="1">
        <f t="array" ref="K169">_xlfn.IFS(AND(F169=$Y$25,H169=$Z$25),"1",AND(F169=$Y$25,H169=$Z$27),"2",AND(F169=$Z$25,H169=$Y$25),"3",AND(F169=$Z$25,H169=$Z$27),"4",AND(F169=$Z$27,H169=$Y$25),"5",AND(F169=$Z$27,H169=$Z$25),"6")</f>
        <v>5</v>
      </c>
      <c r="L169">
        <f>IF(OR(K169="3",K169="2"),X169,W169)</f>
        <v>160.13633456286067</v>
      </c>
      <c r="M169" t="s">
        <v>16</v>
      </c>
      <c r="N169">
        <f>VLOOKUP(C169,ETH_USD[],6)</f>
        <v>189.250595</v>
      </c>
      <c r="O169" s="10">
        <f t="shared" si="12"/>
        <v>-3.2363615366907189E-3</v>
      </c>
      <c r="P169" cm="1">
        <f t="array" ref="P169">_xlfn.IFS(H169=$H$2,G169,F169=$F$102,E169)</f>
        <v>0.5</v>
      </c>
      <c r="Q169" cm="1">
        <f t="array" ref="Q169">_xlfn.IFS(H169=$H$2,E169,F169=$F$102,G169)</f>
        <v>0.42308013409044898</v>
      </c>
      <c r="R169">
        <f>Q169*N169</f>
        <v>80.068167109297249</v>
      </c>
      <c r="S169" s="10">
        <f t="shared" si="13"/>
        <v>-0.28446984892246119</v>
      </c>
      <c r="T169" s="9">
        <f>R169/P169</f>
        <v>160.1363342185945</v>
      </c>
      <c r="U169" cm="1">
        <f t="array" ref="U169">_xlfn.IFS(D169=$D$2,I169*N169,D169=$D$3&amp;F169=$F$3,(I169)*N169,D169=$D$3,(1/I169)*N169,D169=$D$146,N169*I169)</f>
        <v>160.13633456286067</v>
      </c>
      <c r="V169" cm="1">
        <f t="array" ref="V169">_xlfn.IFS(F169=$F$2,E169*N169,F169=$F$3,E169*N169)</f>
        <v>80.068167109297249</v>
      </c>
      <c r="W169">
        <f t="shared" si="14"/>
        <v>160.13633456286067</v>
      </c>
      <c r="X169">
        <f t="shared" si="15"/>
        <v>223.65809611930845</v>
      </c>
    </row>
    <row r="170" spans="1:24" x14ac:dyDescent="0.25">
      <c r="A170" t="s">
        <v>189</v>
      </c>
      <c r="B170">
        <v>1580811237</v>
      </c>
      <c r="C170" s="2">
        <v>43865.426354166666</v>
      </c>
      <c r="D170" t="s">
        <v>12</v>
      </c>
      <c r="E170">
        <v>0.432</v>
      </c>
      <c r="F170" t="s">
        <v>13</v>
      </c>
      <c r="G170">
        <v>0.50183139682671196</v>
      </c>
      <c r="H170" t="s">
        <v>14</v>
      </c>
      <c r="I170">
        <v>0.86084689999999997</v>
      </c>
      <c r="J170" t="s">
        <v>15</v>
      </c>
      <c r="K170" t="str" cm="1">
        <f t="array" ref="K170">_xlfn.IFS(AND(F170=$Y$25,H170=$Z$25),"1",AND(F170=$Y$25,H170=$Z$27),"2",AND(F170=$Z$25,H170=$Y$25),"3",AND(F170=$Z$25,H170=$Z$27),"4",AND(F170=$Z$27,H170=$Y$25),"5",AND(F170=$Z$27,H170=$Z$25),"6")</f>
        <v>5</v>
      </c>
      <c r="L170">
        <f>IF(OR(K170="3",K170="2"),X170,W170)</f>
        <v>162.9157880289055</v>
      </c>
      <c r="M170" t="s">
        <v>16</v>
      </c>
      <c r="N170">
        <f>VLOOKUP(C170,ETH_USD[],6)</f>
        <v>189.250595</v>
      </c>
      <c r="O170" s="10">
        <f t="shared" si="12"/>
        <v>0</v>
      </c>
      <c r="P170" cm="1">
        <f t="array" ref="P170">_xlfn.IFS(H170=$H$2,G170,F170=$F$102,E170)</f>
        <v>0.50183139682671196</v>
      </c>
      <c r="Q170" cm="1">
        <f t="array" ref="Q170">_xlfn.IFS(H170=$H$2,E170,F170=$F$102,G170)</f>
        <v>0.432</v>
      </c>
      <c r="R170">
        <f>Q170*N170</f>
        <v>81.756257039999994</v>
      </c>
      <c r="S170" s="10">
        <f t="shared" si="13"/>
        <v>1.7356791409545245E-2</v>
      </c>
      <c r="T170" s="9">
        <f>R170/P170</f>
        <v>162.91578716871587</v>
      </c>
      <c r="U170" cm="1">
        <f t="array" ref="U170">_xlfn.IFS(D170=$D$2,I170*N170,D170=$D$3&amp;F170=$F$3,(I170)*N170,D170=$D$3,(1/I170)*N170,D170=$D$146,N170*I170)</f>
        <v>162.9157880289055</v>
      </c>
      <c r="V170" cm="1">
        <f t="array" ref="V170">_xlfn.IFS(F170=$F$2,E170*N170,F170=$F$3,E170*N170)</f>
        <v>81.756257039999994</v>
      </c>
      <c r="W170">
        <f t="shared" si="14"/>
        <v>162.9157880289055</v>
      </c>
      <c r="X170">
        <f t="shared" si="15"/>
        <v>219.84233781872248</v>
      </c>
    </row>
    <row r="171" spans="1:24" x14ac:dyDescent="0.25">
      <c r="A171" t="s">
        <v>190</v>
      </c>
      <c r="B171">
        <v>1580825077</v>
      </c>
      <c r="C171" s="2">
        <v>43865.586539351854</v>
      </c>
      <c r="D171" t="s">
        <v>18</v>
      </c>
      <c r="E171">
        <v>0.107824692985811</v>
      </c>
      <c r="F171" t="s">
        <v>19</v>
      </c>
      <c r="G171">
        <v>0.12390682569592699</v>
      </c>
      <c r="H171" t="s">
        <v>14</v>
      </c>
      <c r="I171">
        <v>0.87020785</v>
      </c>
      <c r="J171" t="s">
        <v>89</v>
      </c>
      <c r="K171" t="str" cm="1">
        <f t="array" ref="K171">_xlfn.IFS(AND(F171=$Y$25,H171=$Z$25),"1",AND(F171=$Y$25,H171=$Z$27),"2",AND(F171=$Z$25,H171=$Y$25),"3",AND(F171=$Z$25,H171=$Z$27),"4",AND(F171=$Z$27,H171=$Y$25),"5",AND(F171=$Z$27,H171=$Z$25),"6")</f>
        <v>3</v>
      </c>
      <c r="L171">
        <f>IF(OR(K171="3",K171="2"),X171,W171)</f>
        <v>217.47746242463799</v>
      </c>
      <c r="M171" t="s">
        <v>16</v>
      </c>
      <c r="N171">
        <f>VLOOKUP(C171,ETH_USD[],6)</f>
        <v>189.250595</v>
      </c>
      <c r="O171" s="10">
        <f t="shared" si="12"/>
        <v>0</v>
      </c>
      <c r="P171" cm="1">
        <f t="array" ref="P171">_xlfn.IFS(H171=$H$2,G171,F171=$F$102,E171)</f>
        <v>0.12390682569592699</v>
      </c>
      <c r="Q171" cm="1">
        <f t="array" ref="Q171">_xlfn.IFS(H171=$H$2,E171,F171=$F$102,G171)</f>
        <v>0.107824692985811</v>
      </c>
      <c r="R171">
        <f>Q171*N171</f>
        <v>20.40588730325706</v>
      </c>
      <c r="S171" s="10">
        <f t="shared" si="13"/>
        <v>1.0874128035829161E-2</v>
      </c>
      <c r="T171" s="9">
        <f>R171/P171</f>
        <v>164.68735429744638</v>
      </c>
      <c r="U171" cm="1">
        <f t="array" ref="U171">_xlfn.IFS(D171=$D$2,I171*N171,D171=$D$3&amp;F171=$F$3,(I171)*N171,D171=$D$3,(1/I171)*N171,D171=$D$146,N171*I171)</f>
        <v>217.47746242463799</v>
      </c>
      <c r="V171" cm="1">
        <f t="array" ref="V171">_xlfn.IFS(F171=$F$2,E171*N171,F171=$F$3,E171*N171)</f>
        <v>20.40588730325706</v>
      </c>
      <c r="W171">
        <f t="shared" si="14"/>
        <v>164.68735338617074</v>
      </c>
      <c r="X171">
        <f t="shared" si="15"/>
        <v>217.47746242463799</v>
      </c>
    </row>
    <row r="172" spans="1:24" x14ac:dyDescent="0.25">
      <c r="A172" t="s">
        <v>191</v>
      </c>
      <c r="B172">
        <v>1580839344</v>
      </c>
      <c r="C172" s="2">
        <v>43865.751666666663</v>
      </c>
      <c r="D172" t="s">
        <v>105</v>
      </c>
      <c r="E172">
        <v>0.17277436683549899</v>
      </c>
      <c r="F172" t="s">
        <v>14</v>
      </c>
      <c r="G172">
        <v>0.2</v>
      </c>
      <c r="H172" t="s">
        <v>13</v>
      </c>
      <c r="I172">
        <v>1.1575791200000001</v>
      </c>
      <c r="J172" t="s">
        <v>15</v>
      </c>
      <c r="K172" t="str" cm="1">
        <f t="array" ref="K172">_xlfn.IFS(AND(F172=$Y$25,H172=$Z$25),"1",AND(F172=$Y$25,H172=$Z$27),"2",AND(F172=$Z$25,H172=$Y$25),"3",AND(F172=$Z$25,H172=$Z$27),"4",AND(F172=$Z$27,H172=$Y$25),"5",AND(F172=$Z$27,H172=$Z$25),"6")</f>
        <v>2</v>
      </c>
      <c r="L172">
        <f>IF(OR(K172="3",K172="2"),X172,W172)</f>
        <v>163.48825901420889</v>
      </c>
      <c r="M172" t="s">
        <v>16</v>
      </c>
      <c r="N172">
        <f>VLOOKUP(C172,ETH_USD[],6)</f>
        <v>189.250595</v>
      </c>
      <c r="O172" s="10">
        <f t="shared" si="12"/>
        <v>0</v>
      </c>
      <c r="P172" cm="1">
        <f t="array" ref="P172">_xlfn.IFS(H172=$H$2,G172,F172=$F$102,E172)</f>
        <v>0.17277436683549899</v>
      </c>
      <c r="Q172" cm="1">
        <f t="array" ref="Q172">_xlfn.IFS(H172=$H$2,E172,F172=$F$102,G172)</f>
        <v>0.2</v>
      </c>
      <c r="R172">
        <f>Q172*N172</f>
        <v>37.850118999999999</v>
      </c>
      <c r="S172" s="10">
        <f t="shared" si="13"/>
        <v>0.3302329051305542</v>
      </c>
      <c r="T172" s="9">
        <f>R172/P172</f>
        <v>219.07253774535695</v>
      </c>
      <c r="U172" cm="1">
        <f t="array" ref="U172">_xlfn.IFS(D172=$D$2,I172*N172,D172=$D$3&amp;F172=$F$3,(I172)*N172,D172=$D$3,(1/I172)*N172,D172=$D$146,N172*I172)</f>
        <v>219.07253721957642</v>
      </c>
      <c r="V172" t="e" cm="1">
        <f t="array" ref="V172">_xlfn.IFS(F172=$F$2,E172*N172,F172=$F$3,E172*N172)</f>
        <v>#N/A</v>
      </c>
      <c r="W172">
        <f t="shared" si="14"/>
        <v>219.07253721957642</v>
      </c>
      <c r="X172">
        <f t="shared" si="15"/>
        <v>163.48825901420889</v>
      </c>
    </row>
    <row r="173" spans="1:24" x14ac:dyDescent="0.25">
      <c r="A173" t="s">
        <v>192</v>
      </c>
      <c r="B173">
        <v>1580845456</v>
      </c>
      <c r="C173" s="2">
        <v>43865.82240740741</v>
      </c>
      <c r="D173" t="s">
        <v>105</v>
      </c>
      <c r="E173">
        <v>0.128800260521508</v>
      </c>
      <c r="F173" t="s">
        <v>14</v>
      </c>
      <c r="G173">
        <v>0.15</v>
      </c>
      <c r="H173" t="s">
        <v>13</v>
      </c>
      <c r="I173">
        <v>1.1645939199999999</v>
      </c>
      <c r="J173" t="s">
        <v>15</v>
      </c>
      <c r="K173" t="str" cm="1">
        <f t="array" ref="K173">_xlfn.IFS(AND(F173=$Y$25,H173=$Z$25),"1",AND(F173=$Y$25,H173=$Z$27),"2",AND(F173=$Z$25,H173=$Y$25),"3",AND(F173=$Z$25,H173=$Z$27),"4",AND(F173=$Z$27,H173=$Y$25),"5",AND(F173=$Z$27,H173=$Z$25),"6")</f>
        <v>2</v>
      </c>
      <c r="L173">
        <f>IF(OR(K173="3",K173="2"),X173,W173)</f>
        <v>162.50350594308446</v>
      </c>
      <c r="M173" t="s">
        <v>16</v>
      </c>
      <c r="N173">
        <f>VLOOKUP(C173,ETH_USD[],6)</f>
        <v>189.250595</v>
      </c>
      <c r="O173" s="10">
        <f t="shared" si="12"/>
        <v>0</v>
      </c>
      <c r="P173" cm="1">
        <f t="array" ref="P173">_xlfn.IFS(H173=$H$2,G173,F173=$F$102,E173)</f>
        <v>0.128800260521508</v>
      </c>
      <c r="Q173" cm="1">
        <f t="array" ref="Q173">_xlfn.IFS(H173=$H$2,E173,F173=$F$102,G173)</f>
        <v>0.15</v>
      </c>
      <c r="R173">
        <f>Q173*N173</f>
        <v>28.387589250000001</v>
      </c>
      <c r="S173" s="10">
        <f t="shared" si="13"/>
        <v>6.0598837452343823E-3</v>
      </c>
      <c r="T173" s="9">
        <f>R173/P173</f>
        <v>220.40009185586729</v>
      </c>
      <c r="U173" cm="1">
        <f t="array" ref="U173">_xlfn.IFS(D173=$D$2,I173*N173,D173=$D$3&amp;F173=$F$3,(I173)*N173,D173=$D$3,(1/I173)*N173,D173=$D$146,N173*I173)</f>
        <v>220.40009229338239</v>
      </c>
      <c r="V173" t="e" cm="1">
        <f t="array" ref="V173">_xlfn.IFS(F173=$F$2,E173*N173,F173=$F$3,E173*N173)</f>
        <v>#N/A</v>
      </c>
      <c r="W173">
        <f t="shared" si="14"/>
        <v>220.40009229338239</v>
      </c>
      <c r="X173">
        <f t="shared" si="15"/>
        <v>162.50350594308446</v>
      </c>
    </row>
    <row r="174" spans="1:24" x14ac:dyDescent="0.25">
      <c r="A174" t="s">
        <v>193</v>
      </c>
      <c r="B174">
        <v>1580849273</v>
      </c>
      <c r="C174" s="2">
        <v>43865.866585648146</v>
      </c>
      <c r="D174" t="s">
        <v>18</v>
      </c>
      <c r="E174">
        <v>1.1064001153529599E-2</v>
      </c>
      <c r="F174" t="s">
        <v>19</v>
      </c>
      <c r="G174">
        <v>1.2838224229620601E-2</v>
      </c>
      <c r="H174" t="s">
        <v>14</v>
      </c>
      <c r="I174">
        <v>0.86180151999999999</v>
      </c>
      <c r="J174" t="s">
        <v>89</v>
      </c>
      <c r="K174" t="str" cm="1">
        <f t="array" ref="K174">_xlfn.IFS(AND(F174=$Y$25,H174=$Z$25),"1",AND(F174=$Y$25,H174=$Z$27),"2",AND(F174=$Z$25,H174=$Y$25),"3",AND(F174=$Z$25,H174=$Z$27),"4",AND(F174=$Z$27,H174=$Y$25),"5",AND(F174=$Z$27,H174=$Z$25),"6")</f>
        <v>3</v>
      </c>
      <c r="L174">
        <f>IF(OR(K174="3",K174="2"),X174,W174)</f>
        <v>219.5988178345288</v>
      </c>
      <c r="M174" t="s">
        <v>16</v>
      </c>
      <c r="N174">
        <f>VLOOKUP(C174,ETH_USD[],6)</f>
        <v>189.250595</v>
      </c>
      <c r="O174" s="10">
        <f t="shared" si="12"/>
        <v>0</v>
      </c>
      <c r="P174" cm="1">
        <f t="array" ref="P174">_xlfn.IFS(H174=$H$2,G174,F174=$F$102,E174)</f>
        <v>1.2838224229620601E-2</v>
      </c>
      <c r="Q174" cm="1">
        <f t="array" ref="Q174">_xlfn.IFS(H174=$H$2,E174,F174=$F$102,G174)</f>
        <v>1.1064001153529599E-2</v>
      </c>
      <c r="R174">
        <f>Q174*N174</f>
        <v>2.0938688013861628</v>
      </c>
      <c r="S174" s="10">
        <f t="shared" si="13"/>
        <v>-0.25999826481870031</v>
      </c>
      <c r="T174" s="9">
        <f>R174/P174</f>
        <v>163.09645040745963</v>
      </c>
      <c r="U174" cm="1">
        <f t="array" ref="U174">_xlfn.IFS(D174=$D$2,I174*N174,D174=$D$3&amp;F174=$F$3,(I174)*N174,D174=$D$3,(1/I174)*N174,D174=$D$146,N174*I174)</f>
        <v>219.5988178345288</v>
      </c>
      <c r="V174" cm="1">
        <f t="array" ref="V174">_xlfn.IFS(F174=$F$2,E174*N174,F174=$F$3,E174*N174)</f>
        <v>2.0938688013861628</v>
      </c>
      <c r="W174">
        <f t="shared" si="14"/>
        <v>163.0964504319044</v>
      </c>
      <c r="X174">
        <f t="shared" si="15"/>
        <v>219.5988178345288</v>
      </c>
    </row>
    <row r="175" spans="1:24" x14ac:dyDescent="0.25">
      <c r="A175" t="s">
        <v>194</v>
      </c>
      <c r="B175">
        <v>1580849746</v>
      </c>
      <c r="C175" s="2">
        <v>43865.872060185182</v>
      </c>
      <c r="D175" t="s">
        <v>12</v>
      </c>
      <c r="E175">
        <v>0.03</v>
      </c>
      <c r="F175" t="s">
        <v>13</v>
      </c>
      <c r="G175">
        <v>3.4782211382246797E-2</v>
      </c>
      <c r="H175" t="s">
        <v>14</v>
      </c>
      <c r="I175">
        <v>0.86250985000000002</v>
      </c>
      <c r="J175" t="s">
        <v>15</v>
      </c>
      <c r="K175" t="str" cm="1">
        <f t="array" ref="K175">_xlfn.IFS(AND(F175=$Y$25,H175=$Z$25),"1",AND(F175=$Y$25,H175=$Z$27),"2",AND(F175=$Z$25,H175=$Y$25),"3",AND(F175=$Z$25,H175=$Z$27),"4",AND(F175=$Z$27,H175=$Y$25),"5",AND(F175=$Z$27,H175=$Z$25),"6")</f>
        <v>5</v>
      </c>
      <c r="L175">
        <f>IF(OR(K175="3",K175="2"),X175,W175)</f>
        <v>163.23050230586077</v>
      </c>
      <c r="M175" t="s">
        <v>16</v>
      </c>
      <c r="N175">
        <f>VLOOKUP(C175,ETH_USD[],6)</f>
        <v>189.250595</v>
      </c>
      <c r="O175" s="10">
        <f t="shared" si="12"/>
        <v>0</v>
      </c>
      <c r="P175" cm="1">
        <f t="array" ref="P175">_xlfn.IFS(H175=$H$2,G175,F175=$F$102,E175)</f>
        <v>3.4782211382246797E-2</v>
      </c>
      <c r="Q175" cm="1">
        <f t="array" ref="Q175">_xlfn.IFS(H175=$H$2,E175,F175=$F$102,G175)</f>
        <v>0.03</v>
      </c>
      <c r="R175">
        <f>Q175*N175</f>
        <v>5.6775178500000001</v>
      </c>
      <c r="S175" s="10">
        <f t="shared" si="13"/>
        <v>8.2192054228576411E-4</v>
      </c>
      <c r="T175" s="9">
        <f>R175/P175</f>
        <v>163.23050273042341</v>
      </c>
      <c r="U175" cm="1">
        <f t="array" ref="U175">_xlfn.IFS(D175=$D$2,I175*N175,D175=$D$3&amp;F175=$F$3,(I175)*N175,D175=$D$3,(1/I175)*N175,D175=$D$146,N175*I175)</f>
        <v>163.23050230586077</v>
      </c>
      <c r="V175" cm="1">
        <f t="array" ref="V175">_xlfn.IFS(F175=$F$2,E175*N175,F175=$F$3,E175*N175)</f>
        <v>5.6775178500000001</v>
      </c>
      <c r="W175">
        <f t="shared" si="14"/>
        <v>163.23050230586077</v>
      </c>
      <c r="X175">
        <f t="shared" si="15"/>
        <v>219.41847388757355</v>
      </c>
    </row>
    <row r="176" spans="1:24" x14ac:dyDescent="0.25">
      <c r="A176" t="s">
        <v>195</v>
      </c>
      <c r="B176">
        <v>1580897680</v>
      </c>
      <c r="C176" s="2">
        <v>43866.426851851851</v>
      </c>
      <c r="D176" t="s">
        <v>18</v>
      </c>
      <c r="E176">
        <v>0.114802259509308</v>
      </c>
      <c r="F176" t="s">
        <v>19</v>
      </c>
      <c r="G176">
        <v>0.13272309952252001</v>
      </c>
      <c r="H176" t="s">
        <v>14</v>
      </c>
      <c r="I176">
        <v>0.86497573000000005</v>
      </c>
      <c r="J176" t="s">
        <v>89</v>
      </c>
      <c r="K176" t="str" cm="1">
        <f t="array" ref="K176">_xlfn.IFS(AND(F176=$Y$25,H176=$Z$25),"1",AND(F176=$Y$25,H176=$Z$27),"2",AND(F176=$Z$25,H176=$Y$25),"3",AND(F176=$Z$25,H176=$Z$27),"4",AND(F176=$Z$27,H176=$Y$25),"5",AND(F176=$Z$27,H176=$Z$25),"6")</f>
        <v>3</v>
      </c>
      <c r="L176">
        <f>IF(OR(K176="3",K176="2"),X176,W176)</f>
        <v>236.11094845401036</v>
      </c>
      <c r="M176" t="s">
        <v>16</v>
      </c>
      <c r="N176">
        <f>VLOOKUP(C176,ETH_USD[],6)</f>
        <v>204.23024000000001</v>
      </c>
      <c r="O176" s="10">
        <f t="shared" si="12"/>
        <v>7.9152432783632751E-2</v>
      </c>
      <c r="P176" cm="1">
        <f t="array" ref="P176">_xlfn.IFS(H176=$H$2,G176,F176=$F$102,E176)</f>
        <v>0.13272309952252001</v>
      </c>
      <c r="Q176" cm="1">
        <f t="array" ref="Q176">_xlfn.IFS(H176=$H$2,E176,F176=$F$102,G176)</f>
        <v>0.114802259509308</v>
      </c>
      <c r="R176">
        <f>Q176*N176</f>
        <v>23.446093012128255</v>
      </c>
      <c r="S176" s="10">
        <f t="shared" si="13"/>
        <v>8.2237678497549233E-2</v>
      </c>
      <c r="T176" s="9">
        <f>R176/P176</f>
        <v>176.6542003349613</v>
      </c>
      <c r="U176" cm="1">
        <f t="array" ref="U176">_xlfn.IFS(D176=$D$2,I176*N176,D176=$D$3&amp;F176=$F$3,(I176)*N176,D176=$D$3,(1/I176)*N176,D176=$D$146,N176*I176)</f>
        <v>236.11094845401036</v>
      </c>
      <c r="V176" cm="1">
        <f t="array" ref="V176">_xlfn.IFS(F176=$F$2,E176*N176,F176=$F$3,E176*N176)</f>
        <v>23.446093012128255</v>
      </c>
      <c r="W176">
        <f t="shared" si="14"/>
        <v>176.65420093207521</v>
      </c>
      <c r="X176">
        <f t="shared" si="15"/>
        <v>236.11094845401036</v>
      </c>
    </row>
    <row r="177" spans="1:24" x14ac:dyDescent="0.25">
      <c r="A177" t="s">
        <v>196</v>
      </c>
      <c r="B177">
        <v>1580903672</v>
      </c>
      <c r="C177" s="2">
        <v>43866.496203703704</v>
      </c>
      <c r="D177" t="s">
        <v>12</v>
      </c>
      <c r="E177">
        <v>0.82640967800976195</v>
      </c>
      <c r="F177" t="s">
        <v>13</v>
      </c>
      <c r="G177">
        <v>0.97484493085720703</v>
      </c>
      <c r="H177" t="s">
        <v>14</v>
      </c>
      <c r="I177">
        <v>0.84773449999999995</v>
      </c>
      <c r="J177" t="s">
        <v>15</v>
      </c>
      <c r="K177" t="str" cm="1">
        <f t="array" ref="K177">_xlfn.IFS(AND(F177=$Y$25,H177=$Z$25),"1",AND(F177=$Y$25,H177=$Z$27),"2",AND(F177=$Z$25,H177=$Y$25),"3",AND(F177=$Z$25,H177=$Z$27),"4",AND(F177=$Z$27,H177=$Y$25),"5",AND(F177=$Z$27,H177=$Z$25),"6")</f>
        <v>5</v>
      </c>
      <c r="L177">
        <f>IF(OR(K177="3",K177="2"),X177,W177)</f>
        <v>173.13302039127998</v>
      </c>
      <c r="M177" t="s">
        <v>16</v>
      </c>
      <c r="N177">
        <f>VLOOKUP(C177,ETH_USD[],6)</f>
        <v>204.23024000000001</v>
      </c>
      <c r="O177" s="10">
        <f t="shared" si="12"/>
        <v>0</v>
      </c>
      <c r="P177" cm="1">
        <f t="array" ref="P177">_xlfn.IFS(H177=$H$2,G177,F177=$F$102,E177)</f>
        <v>0.97484493085720703</v>
      </c>
      <c r="Q177" cm="1">
        <f t="array" ref="Q177">_xlfn.IFS(H177=$H$2,E177,F177=$F$102,G177)</f>
        <v>0.82640967800976195</v>
      </c>
      <c r="R177">
        <f>Q177*N177</f>
        <v>168.77784687825641</v>
      </c>
      <c r="S177" s="10">
        <f t="shared" si="13"/>
        <v>-1.9932616161249399E-2</v>
      </c>
      <c r="T177" s="9">
        <f>R177/P177</f>
        <v>173.13301996641206</v>
      </c>
      <c r="U177" cm="1">
        <f t="array" ref="U177">_xlfn.IFS(D177=$D$2,I177*N177,D177=$D$3&amp;F177=$F$3,(I177)*N177,D177=$D$3,(1/I177)*N177,D177=$D$146,N177*I177)</f>
        <v>173.13302039127998</v>
      </c>
      <c r="V177" cm="1">
        <f t="array" ref="V177">_xlfn.IFS(F177=$F$2,E177*N177,F177=$F$3,E177*N177)</f>
        <v>168.77784687825641</v>
      </c>
      <c r="W177">
        <f t="shared" si="14"/>
        <v>173.13302039127998</v>
      </c>
      <c r="X177">
        <f t="shared" si="15"/>
        <v>240.91297452209392</v>
      </c>
    </row>
    <row r="178" spans="1:24" x14ac:dyDescent="0.25">
      <c r="A178" t="s">
        <v>197</v>
      </c>
      <c r="B178">
        <v>1580923514</v>
      </c>
      <c r="C178" s="2">
        <v>43866.725856481484</v>
      </c>
      <c r="D178" t="s">
        <v>105</v>
      </c>
      <c r="E178">
        <v>0.16622912234977</v>
      </c>
      <c r="F178" t="s">
        <v>14</v>
      </c>
      <c r="G178">
        <v>0.2</v>
      </c>
      <c r="H178" t="s">
        <v>13</v>
      </c>
      <c r="I178">
        <v>1.20315861</v>
      </c>
      <c r="J178" t="s">
        <v>15</v>
      </c>
      <c r="K178" t="str" cm="1">
        <f t="array" ref="K178">_xlfn.IFS(AND(F178=$Y$25,H178=$Z$25),"1",AND(F178=$Y$25,H178=$Z$27),"2",AND(F178=$Z$25,H178=$Y$25),"3",AND(F178=$Z$25,H178=$Z$27),"4",AND(F178=$Z$27,H178=$Y$25),"5",AND(F178=$Z$27,H178=$Z$25),"6")</f>
        <v>2</v>
      </c>
      <c r="L178">
        <f>IF(OR(K178="3",K178="2"),X178,W178)</f>
        <v>169.74506794245525</v>
      </c>
      <c r="M178" t="s">
        <v>16</v>
      </c>
      <c r="N178">
        <f>VLOOKUP(C178,ETH_USD[],6)</f>
        <v>204.23024000000001</v>
      </c>
      <c r="O178" s="10">
        <f t="shared" si="12"/>
        <v>0</v>
      </c>
      <c r="P178" cm="1">
        <f t="array" ref="P178">_xlfn.IFS(H178=$H$2,G178,F178=$F$102,E178)</f>
        <v>0.16622912234977</v>
      </c>
      <c r="Q178" cm="1">
        <f t="array" ref="Q178">_xlfn.IFS(H178=$H$2,E178,F178=$F$102,G178)</f>
        <v>0.2</v>
      </c>
      <c r="R178">
        <f>Q178*N178</f>
        <v>40.846048000000003</v>
      </c>
      <c r="S178" s="10">
        <f t="shared" si="13"/>
        <v>0.41926347721920354</v>
      </c>
      <c r="T178" s="9">
        <f>R178/P178</f>
        <v>245.72137193899178</v>
      </c>
      <c r="U178" cm="1">
        <f t="array" ref="U178">_xlfn.IFS(D178=$D$2,I178*N178,D178=$D$3&amp;F178=$F$3,(I178)*N178,D178=$D$3,(1/I178)*N178,D178=$D$146,N178*I178)</f>
        <v>245.72137167836641</v>
      </c>
      <c r="V178" t="e" cm="1">
        <f t="array" ref="V178">_xlfn.IFS(F178=$F$2,E178*N178,F178=$F$3,E178*N178)</f>
        <v>#N/A</v>
      </c>
      <c r="W178">
        <f t="shared" si="14"/>
        <v>245.72137167836641</v>
      </c>
      <c r="X178">
        <f t="shared" si="15"/>
        <v>169.74506794245525</v>
      </c>
    </row>
    <row r="179" spans="1:24" x14ac:dyDescent="0.25">
      <c r="A179" t="s">
        <v>198</v>
      </c>
      <c r="B179">
        <v>1580929394</v>
      </c>
      <c r="C179" s="2">
        <v>43866.793912037036</v>
      </c>
      <c r="D179" t="s">
        <v>12</v>
      </c>
      <c r="E179">
        <v>0.79398890194531802</v>
      </c>
      <c r="F179" t="s">
        <v>13</v>
      </c>
      <c r="G179">
        <v>0.97399999999999998</v>
      </c>
      <c r="H179" t="s">
        <v>14</v>
      </c>
      <c r="I179">
        <v>0.81518367999999997</v>
      </c>
      <c r="J179" t="s">
        <v>15</v>
      </c>
      <c r="K179" t="str" cm="1">
        <f t="array" ref="K179">_xlfn.IFS(AND(F179=$Y$25,H179=$Z$25),"1",AND(F179=$Y$25,H179=$Z$27),"2",AND(F179=$Z$25,H179=$Y$25),"3",AND(F179=$Z$25,H179=$Z$27),"4",AND(F179=$Z$27,H179=$Y$25),"5",AND(F179=$Z$27,H179=$Z$25),"6")</f>
        <v>5</v>
      </c>
      <c r="L179">
        <f>IF(OR(K179="3",K179="2"),X179,W179)</f>
        <v>166.48515861048321</v>
      </c>
      <c r="M179" t="s">
        <v>16</v>
      </c>
      <c r="N179">
        <f>VLOOKUP(C179,ETH_USD[],6)</f>
        <v>204.23024000000001</v>
      </c>
      <c r="O179" s="10">
        <f t="shared" si="12"/>
        <v>0</v>
      </c>
      <c r="P179" cm="1">
        <f t="array" ref="P179">_xlfn.IFS(H179=$H$2,G179,F179=$F$102,E179)</f>
        <v>0.97399999999999998</v>
      </c>
      <c r="Q179" cm="1">
        <f t="array" ref="Q179">_xlfn.IFS(H179=$H$2,E179,F179=$F$102,G179)</f>
        <v>0.79398890194531802</v>
      </c>
      <c r="R179">
        <f>Q179*N179</f>
        <v>162.15654400162876</v>
      </c>
      <c r="S179" s="10">
        <f t="shared" si="13"/>
        <v>-0.32246366362511397</v>
      </c>
      <c r="T179" s="9">
        <f>R179/P179</f>
        <v>166.48515811255521</v>
      </c>
      <c r="U179" cm="1">
        <f t="array" ref="U179">_xlfn.IFS(D179=$D$2,I179*N179,D179=$D$3&amp;F179=$F$3,(I179)*N179,D179=$D$3,(1/I179)*N179,D179=$D$146,N179*I179)</f>
        <v>166.48515861048321</v>
      </c>
      <c r="V179" cm="1">
        <f t="array" ref="V179">_xlfn.IFS(F179=$F$2,E179*N179,F179=$F$3,E179*N179)</f>
        <v>162.15654400162876</v>
      </c>
      <c r="W179">
        <f t="shared" si="14"/>
        <v>166.48515861048321</v>
      </c>
      <c r="X179">
        <f t="shared" si="15"/>
        <v>250.53278789879604</v>
      </c>
    </row>
    <row r="180" spans="1:24" x14ac:dyDescent="0.25">
      <c r="A180" t="s">
        <v>199</v>
      </c>
      <c r="B180">
        <v>1580936129</v>
      </c>
      <c r="C180" s="2">
        <v>43866.871863425928</v>
      </c>
      <c r="D180" t="s">
        <v>12</v>
      </c>
      <c r="E180">
        <v>0.40683484637098699</v>
      </c>
      <c r="F180" t="s">
        <v>13</v>
      </c>
      <c r="G180">
        <v>0.5</v>
      </c>
      <c r="H180" t="s">
        <v>14</v>
      </c>
      <c r="I180">
        <v>0.81366969</v>
      </c>
      <c r="J180" t="s">
        <v>15</v>
      </c>
      <c r="K180" t="str" cm="1">
        <f t="array" ref="K180">_xlfn.IFS(AND(F180=$Y$25,H180=$Z$25),"1",AND(F180=$Y$25,H180=$Z$27),"2",AND(F180=$Z$25,H180=$Y$25),"3",AND(F180=$Z$25,H180=$Z$27),"4",AND(F180=$Z$27,H180=$Y$25),"5",AND(F180=$Z$27,H180=$Z$25),"6")</f>
        <v>5</v>
      </c>
      <c r="L180">
        <f>IF(OR(K180="3",K180="2"),X180,W180)</f>
        <v>166.17595606942561</v>
      </c>
      <c r="M180" t="s">
        <v>16</v>
      </c>
      <c r="N180">
        <f>VLOOKUP(C180,ETH_USD[],6)</f>
        <v>204.23024000000001</v>
      </c>
      <c r="O180" s="10">
        <f t="shared" si="12"/>
        <v>0</v>
      </c>
      <c r="P180" cm="1">
        <f t="array" ref="P180">_xlfn.IFS(H180=$H$2,G180,F180=$F$102,E180)</f>
        <v>0.5</v>
      </c>
      <c r="Q180" cm="1">
        <f t="array" ref="Q180">_xlfn.IFS(H180=$H$2,E180,F180=$F$102,G180)</f>
        <v>0.40683484637098699</v>
      </c>
      <c r="R180">
        <f>Q180*N180</f>
        <v>83.087978314709801</v>
      </c>
      <c r="S180" s="10">
        <f t="shared" si="13"/>
        <v>-1.8572315192599241E-3</v>
      </c>
      <c r="T180" s="9">
        <f>R180/P180</f>
        <v>166.1759566294196</v>
      </c>
      <c r="U180" cm="1">
        <f t="array" ref="U180">_xlfn.IFS(D180=$D$2,I180*N180,D180=$D$3&amp;F180=$F$3,(I180)*N180,D180=$D$3,(1/I180)*N180,D180=$D$146,N180*I180)</f>
        <v>166.17595606942561</v>
      </c>
      <c r="V180" cm="1">
        <f t="array" ref="V180">_xlfn.IFS(F180=$F$2,E180*N180,F180=$F$3,E180*N180)</f>
        <v>83.087978314709801</v>
      </c>
      <c r="W180">
        <f t="shared" si="14"/>
        <v>166.17595606942561</v>
      </c>
      <c r="X180">
        <f t="shared" si="15"/>
        <v>250.99895265854133</v>
      </c>
    </row>
    <row r="181" spans="1:24" x14ac:dyDescent="0.25">
      <c r="A181" t="s">
        <v>200</v>
      </c>
      <c r="B181">
        <v>1580939806</v>
      </c>
      <c r="C181" s="2">
        <v>43866.914421296293</v>
      </c>
      <c r="D181" t="s">
        <v>105</v>
      </c>
      <c r="E181">
        <v>0.80227639108211801</v>
      </c>
      <c r="F181" t="s">
        <v>14</v>
      </c>
      <c r="G181">
        <v>1</v>
      </c>
      <c r="H181" t="s">
        <v>13</v>
      </c>
      <c r="I181">
        <v>1.24645323</v>
      </c>
      <c r="J181" t="s">
        <v>15</v>
      </c>
      <c r="K181" t="str" cm="1">
        <f t="array" ref="K181">_xlfn.IFS(AND(F181=$Y$25,H181=$Z$25),"1",AND(F181=$Y$25,H181=$Z$27),"2",AND(F181=$Z$25,H181=$Y$25),"3",AND(F181=$Z$25,H181=$Z$27),"4",AND(F181=$Z$27,H181=$Y$25),"5",AND(F181=$Z$27,H181=$Z$25),"6")</f>
        <v>2</v>
      </c>
      <c r="L181">
        <f>IF(OR(K181="3",K181="2"),X181,W181)</f>
        <v>163.84910005809044</v>
      </c>
      <c r="M181" t="s">
        <v>16</v>
      </c>
      <c r="N181">
        <f>VLOOKUP(C181,ETH_USD[],6)</f>
        <v>204.23024000000001</v>
      </c>
      <c r="O181" s="10">
        <f t="shared" si="12"/>
        <v>0</v>
      </c>
      <c r="P181" cm="1">
        <f t="array" ref="P181">_xlfn.IFS(H181=$H$2,G181,F181=$F$102,E181)</f>
        <v>0.80227639108211801</v>
      </c>
      <c r="Q181" cm="1">
        <f t="array" ref="Q181">_xlfn.IFS(H181=$H$2,E181,F181=$F$102,G181)</f>
        <v>1</v>
      </c>
      <c r="R181">
        <f>Q181*N181</f>
        <v>204.23024000000001</v>
      </c>
      <c r="S181" s="10">
        <f t="shared" si="13"/>
        <v>0.5318909409355006</v>
      </c>
      <c r="T181" s="9">
        <f>R181/P181</f>
        <v>254.56344256189854</v>
      </c>
      <c r="U181" cm="1">
        <f t="array" ref="U181">_xlfn.IFS(D181=$D$2,I181*N181,D181=$D$3&amp;F181=$F$3,(I181)*N181,D181=$D$3,(1/I181)*N181,D181=$D$146,N181*I181)</f>
        <v>254.5634423116752</v>
      </c>
      <c r="V181" t="e" cm="1">
        <f t="array" ref="V181">_xlfn.IFS(F181=$F$2,E181*N181,F181=$F$3,E181*N181)</f>
        <v>#N/A</v>
      </c>
      <c r="W181">
        <f t="shared" si="14"/>
        <v>254.5634423116752</v>
      </c>
      <c r="X181">
        <f t="shared" si="15"/>
        <v>163.84910005809044</v>
      </c>
    </row>
    <row r="182" spans="1:24" x14ac:dyDescent="0.25">
      <c r="A182" t="s">
        <v>201</v>
      </c>
      <c r="B182">
        <v>1580942980</v>
      </c>
      <c r="C182" s="2">
        <v>43866.951157407406</v>
      </c>
      <c r="D182" t="s">
        <v>18</v>
      </c>
      <c r="E182">
        <v>6.1611552578958603E-2</v>
      </c>
      <c r="F182" t="s">
        <v>19</v>
      </c>
      <c r="G182">
        <v>7.7500153685644196E-2</v>
      </c>
      <c r="H182" t="s">
        <v>14</v>
      </c>
      <c r="I182">
        <v>0.79498619999999998</v>
      </c>
      <c r="J182" t="s">
        <v>89</v>
      </c>
      <c r="K182" t="str" cm="1">
        <f t="array" ref="K182">_xlfn.IFS(AND(F182=$Y$25,H182=$Z$25),"1",AND(F182=$Y$25,H182=$Z$27),"2",AND(F182=$Z$25,H182=$Y$25),"3",AND(F182=$Z$25,H182=$Z$27),"4",AND(F182=$Z$27,H182=$Y$25),"5",AND(F182=$Z$27,H182=$Z$25),"6")</f>
        <v>3</v>
      </c>
      <c r="L182">
        <f>IF(OR(K182="3",K182="2"),X182,W182)</f>
        <v>256.897843006583</v>
      </c>
      <c r="M182" t="s">
        <v>16</v>
      </c>
      <c r="N182">
        <f>VLOOKUP(C182,ETH_USD[],6)</f>
        <v>204.23024000000001</v>
      </c>
      <c r="O182" s="10">
        <f t="shared" si="12"/>
        <v>0</v>
      </c>
      <c r="P182" cm="1">
        <f t="array" ref="P182">_xlfn.IFS(H182=$H$2,G182,F182=$F$102,E182)</f>
        <v>7.7500153685644196E-2</v>
      </c>
      <c r="Q182" cm="1">
        <f t="array" ref="Q182">_xlfn.IFS(H182=$H$2,E182,F182=$F$102,G182)</f>
        <v>6.1611552578958603E-2</v>
      </c>
      <c r="R182">
        <f>Q182*N182</f>
        <v>12.582942169973336</v>
      </c>
      <c r="S182" s="10">
        <f t="shared" si="13"/>
        <v>-0.36220134152883382</v>
      </c>
      <c r="T182" s="9">
        <f>R182/P182</f>
        <v>162.36022216178065</v>
      </c>
      <c r="U182" cm="1">
        <f t="array" ref="U182">_xlfn.IFS(D182=$D$2,I182*N182,D182=$D$3&amp;F182=$F$3,(I182)*N182,D182=$D$3,(1/I182)*N182,D182=$D$146,N182*I182)</f>
        <v>256.897843006583</v>
      </c>
      <c r="V182" cm="1">
        <f t="array" ref="V182">_xlfn.IFS(F182=$F$2,E182*N182,F182=$F$3,E182*N182)</f>
        <v>12.582942169973336</v>
      </c>
      <c r="W182">
        <f t="shared" si="14"/>
        <v>162.360222422688</v>
      </c>
      <c r="X182">
        <f t="shared" si="15"/>
        <v>256.897843006583</v>
      </c>
    </row>
    <row r="183" spans="1:24" x14ac:dyDescent="0.25">
      <c r="A183" t="s">
        <v>202</v>
      </c>
      <c r="B183">
        <v>1580995310</v>
      </c>
      <c r="C183" s="2">
        <v>43867.556828703702</v>
      </c>
      <c r="D183" t="s">
        <v>12</v>
      </c>
      <c r="E183">
        <v>0.77858218326733997</v>
      </c>
      <c r="F183" t="s">
        <v>13</v>
      </c>
      <c r="G183">
        <v>1</v>
      </c>
      <c r="H183" t="s">
        <v>14</v>
      </c>
      <c r="I183">
        <v>0.77858218000000001</v>
      </c>
      <c r="J183" t="s">
        <v>15</v>
      </c>
      <c r="K183" t="str" cm="1">
        <f t="array" ref="K183">_xlfn.IFS(AND(F183=$Y$25,H183=$Z$25),"1",AND(F183=$Y$25,H183=$Z$27),"2",AND(F183=$Z$25,H183=$Y$25),"3",AND(F183=$Z$25,H183=$Z$27),"4",AND(F183=$Z$27,H183=$Y$25),"5",AND(F183=$Z$27,H183=$Z$25),"6")</f>
        <v>5</v>
      </c>
      <c r="L183">
        <f>IF(OR(K183="3",K183="2"),X183,W183)</f>
        <v>165.32342458417656</v>
      </c>
      <c r="M183" t="s">
        <v>16</v>
      </c>
      <c r="N183">
        <f>VLOOKUP(C183,ETH_USD[],6)</f>
        <v>212.33908099999999</v>
      </c>
      <c r="O183" s="10">
        <f t="shared" si="12"/>
        <v>3.9704409102197517E-2</v>
      </c>
      <c r="P183" cm="1">
        <f t="array" ref="P183">_xlfn.IFS(H183=$H$2,G183,F183=$F$102,E183)</f>
        <v>1</v>
      </c>
      <c r="Q183" cm="1">
        <f t="array" ref="Q183">_xlfn.IFS(H183=$H$2,E183,F183=$F$102,G183)</f>
        <v>0.77858218326733997</v>
      </c>
      <c r="R183">
        <f>Q183*N183</f>
        <v>165.32342527796055</v>
      </c>
      <c r="S183" s="10">
        <f t="shared" si="13"/>
        <v>1.8250794909773358E-2</v>
      </c>
      <c r="T183" s="9">
        <f>R183/P183</f>
        <v>165.32342527796055</v>
      </c>
      <c r="U183" cm="1">
        <f t="array" ref="U183">_xlfn.IFS(D183=$D$2,I183*N183,D183=$D$3&amp;F183=$F$3,(I183)*N183,D183=$D$3,(1/I183)*N183,D183=$D$146,N183*I183)</f>
        <v>165.32342458417656</v>
      </c>
      <c r="V183" cm="1">
        <f t="array" ref="V183">_xlfn.IFS(F183=$F$2,E183*N183,F183=$F$3,E183*N183)</f>
        <v>165.32342527796055</v>
      </c>
      <c r="W183">
        <f t="shared" si="14"/>
        <v>165.32342458417656</v>
      </c>
      <c r="X183">
        <f t="shared" si="15"/>
        <v>272.72532875078133</v>
      </c>
    </row>
    <row r="184" spans="1:24" x14ac:dyDescent="0.25">
      <c r="A184" t="s">
        <v>203</v>
      </c>
      <c r="B184">
        <v>1581057700</v>
      </c>
      <c r="C184" s="2">
        <v>43868.278935185182</v>
      </c>
      <c r="D184" t="s">
        <v>12</v>
      </c>
      <c r="E184">
        <v>0.75405846636489304</v>
      </c>
      <c r="F184" t="s">
        <v>13</v>
      </c>
      <c r="G184">
        <v>1</v>
      </c>
      <c r="H184" t="s">
        <v>14</v>
      </c>
      <c r="I184">
        <v>0.75405847000000004</v>
      </c>
      <c r="J184" t="s">
        <v>15</v>
      </c>
      <c r="K184" t="str" cm="1">
        <f t="array" ref="K184">_xlfn.IFS(AND(F184=$Y$25,H184=$Z$25),"1",AND(F184=$Y$25,H184=$Z$27),"2",AND(F184=$Z$25,H184=$Y$25),"3",AND(F184=$Z$25,H184=$Z$27),"4",AND(F184=$Z$27,H184=$Y$25),"5",AND(F184=$Z$27,H184=$Z$25),"6")</f>
        <v>5</v>
      </c>
      <c r="L184">
        <f>IF(OR(K184="3",K184="2"),X184,W184)</f>
        <v>167.94847127866973</v>
      </c>
      <c r="M184" t="s">
        <v>16</v>
      </c>
      <c r="N184">
        <f>VLOOKUP(C184,ETH_USD[],6)</f>
        <v>222.72605899999999</v>
      </c>
      <c r="O184" s="10">
        <f t="shared" si="12"/>
        <v>4.8916939600016446E-2</v>
      </c>
      <c r="P184" cm="1">
        <f t="array" ref="P184">_xlfn.IFS(H184=$H$2,G184,F184=$F$102,E184)</f>
        <v>1</v>
      </c>
      <c r="Q184" cm="1">
        <f t="array" ref="Q184">_xlfn.IFS(H184=$H$2,E184,F184=$F$102,G184)</f>
        <v>0.75405846636489304</v>
      </c>
      <c r="R184">
        <f>Q184*N184</f>
        <v>167.94847046903666</v>
      </c>
      <c r="S184" s="10">
        <f t="shared" si="13"/>
        <v>1.587824100947937E-2</v>
      </c>
      <c r="T184" s="9">
        <f>R184/P184</f>
        <v>167.94847046903666</v>
      </c>
      <c r="U184" cm="1">
        <f t="array" ref="U184">_xlfn.IFS(D184=$D$2,I184*N184,D184=$D$3&amp;F184=$F$3,(I184)*N184,D184=$D$3,(1/I184)*N184,D184=$D$146,N184*I184)</f>
        <v>167.94847127866973</v>
      </c>
      <c r="V184" cm="1">
        <f t="array" ref="V184">_xlfn.IFS(F184=$F$2,E184*N184,F184=$F$3,E184*N184)</f>
        <v>167.94847046903666</v>
      </c>
      <c r="W184">
        <f t="shared" si="14"/>
        <v>167.94847127866973</v>
      </c>
      <c r="X184">
        <f t="shared" si="15"/>
        <v>295.36974632749633</v>
      </c>
    </row>
    <row r="185" spans="1:24" x14ac:dyDescent="0.25">
      <c r="A185" t="s">
        <v>204</v>
      </c>
      <c r="B185">
        <v>1581086623</v>
      </c>
      <c r="C185" s="2">
        <v>43868.613692129627</v>
      </c>
      <c r="D185" t="s">
        <v>105</v>
      </c>
      <c r="E185">
        <v>0.111062870875829</v>
      </c>
      <c r="F185" t="s">
        <v>14</v>
      </c>
      <c r="G185">
        <v>0.15</v>
      </c>
      <c r="H185" t="s">
        <v>13</v>
      </c>
      <c r="I185">
        <v>1.35058637</v>
      </c>
      <c r="J185" t="s">
        <v>15</v>
      </c>
      <c r="K185" t="str" cm="1">
        <f t="array" ref="K185">_xlfn.IFS(AND(F185=$Y$25,H185=$Z$25),"1",AND(F185=$Y$25,H185=$Z$27),"2",AND(F185=$Z$25,H185=$Y$25),"3",AND(F185=$Z$25,H185=$Z$27),"4",AND(F185=$Z$27,H185=$Y$25),"5",AND(F185=$Z$27,H185=$Z$25),"6")</f>
        <v>2</v>
      </c>
      <c r="L185">
        <f>IF(OR(K185="3",K185="2"),X185,W185)</f>
        <v>164.91063729600648</v>
      </c>
      <c r="M185" t="s">
        <v>16</v>
      </c>
      <c r="N185">
        <f>VLOOKUP(C185,ETH_USD[],6)</f>
        <v>222.72605899999999</v>
      </c>
      <c r="O185" s="10">
        <f t="shared" si="12"/>
        <v>0</v>
      </c>
      <c r="P185" cm="1">
        <f t="array" ref="P185">_xlfn.IFS(H185=$H$2,G185,F185=$F$102,E185)</f>
        <v>0.111062870875829</v>
      </c>
      <c r="Q185" cm="1">
        <f t="array" ref="Q185">_xlfn.IFS(H185=$H$2,E185,F185=$F$102,G185)</f>
        <v>0.15</v>
      </c>
      <c r="R185">
        <f>Q185*N185</f>
        <v>33.408908849999996</v>
      </c>
      <c r="S185" s="10">
        <f t="shared" si="13"/>
        <v>0.7910897280294652</v>
      </c>
      <c r="T185" s="9">
        <f>R185/P185</f>
        <v>300.81078029535155</v>
      </c>
      <c r="U185" cm="1">
        <f t="array" ref="U185">_xlfn.IFS(D185=$D$2,I185*N185,D185=$D$3&amp;F185=$F$3,(I185)*N185,D185=$D$3,(1/I185)*N185,D185=$D$146,N185*I185)</f>
        <v>300.81077952921584</v>
      </c>
      <c r="V185" t="e" cm="1">
        <f t="array" ref="V185">_xlfn.IFS(F185=$F$2,E185*N185,F185=$F$3,E185*N185)</f>
        <v>#N/A</v>
      </c>
      <c r="W185">
        <f t="shared" si="14"/>
        <v>300.81077952921584</v>
      </c>
      <c r="X185">
        <f t="shared" si="15"/>
        <v>164.91063729600648</v>
      </c>
    </row>
    <row r="186" spans="1:24" x14ac:dyDescent="0.25">
      <c r="A186" t="s">
        <v>205</v>
      </c>
      <c r="B186">
        <v>1581107591</v>
      </c>
      <c r="C186" s="2">
        <v>43868.856377314813</v>
      </c>
      <c r="D186" t="s">
        <v>12</v>
      </c>
      <c r="E186">
        <v>2.24459206954463</v>
      </c>
      <c r="F186" t="s">
        <v>13</v>
      </c>
      <c r="G186">
        <v>3.1865309702751898</v>
      </c>
      <c r="H186" t="s">
        <v>14</v>
      </c>
      <c r="I186">
        <v>0.70439989000000003</v>
      </c>
      <c r="J186" t="s">
        <v>15</v>
      </c>
      <c r="K186" t="str" cm="1">
        <f t="array" ref="K186">_xlfn.IFS(AND(F186=$Y$25,H186=$Z$25),"1",AND(F186=$Y$25,H186=$Z$27),"2",AND(F186=$Z$25,H186=$Y$25),"3",AND(F186=$Z$25,H186=$Z$27),"4",AND(F186=$Z$27,H186=$Y$25),"5",AND(F186=$Z$27,H186=$Z$25),"6")</f>
        <v>5</v>
      </c>
      <c r="L186">
        <f>IF(OR(K186="3",K186="2"),X186,W186)</f>
        <v>156.8882114597335</v>
      </c>
      <c r="M186" t="s">
        <v>16</v>
      </c>
      <c r="N186">
        <f>VLOOKUP(C186,ETH_USD[],6)</f>
        <v>222.72605899999999</v>
      </c>
      <c r="O186" s="10">
        <f t="shared" si="12"/>
        <v>0</v>
      </c>
      <c r="P186" cm="1">
        <f t="array" ref="P186">_xlfn.IFS(H186=$H$2,G186,F186=$F$102,E186)</f>
        <v>3.1865309702751898</v>
      </c>
      <c r="Q186" cm="1">
        <f t="array" ref="Q186">_xlfn.IFS(H186=$H$2,E186,F186=$F$102,G186)</f>
        <v>2.24459206954463</v>
      </c>
      <c r="R186">
        <f>Q186*N186</f>
        <v>499.92914571232933</v>
      </c>
      <c r="S186" s="10">
        <f t="shared" si="13"/>
        <v>-0.47844883874408373</v>
      </c>
      <c r="T186" s="9">
        <f>R186/P186</f>
        <v>156.8882117813389</v>
      </c>
      <c r="U186" cm="1">
        <f t="array" ref="U186">_xlfn.IFS(D186=$D$2,I186*N186,D186=$D$3&amp;F186=$F$3,(I186)*N186,D186=$D$3,(1/I186)*N186,D186=$D$146,N186*I186)</f>
        <v>156.8882114597335</v>
      </c>
      <c r="V186" cm="1">
        <f t="array" ref="V186">_xlfn.IFS(F186=$F$2,E186*N186,F186=$F$3,E186*N186)</f>
        <v>499.92914571232933</v>
      </c>
      <c r="W186">
        <f t="shared" si="14"/>
        <v>156.8882114597335</v>
      </c>
      <c r="X186">
        <f t="shared" si="15"/>
        <v>316.19263739521591</v>
      </c>
    </row>
    <row r="187" spans="1:24" x14ac:dyDescent="0.25">
      <c r="A187" t="s">
        <v>206</v>
      </c>
      <c r="B187">
        <v>1581109242</v>
      </c>
      <c r="C187" s="2">
        <v>43868.875486111108</v>
      </c>
      <c r="D187" t="s">
        <v>18</v>
      </c>
      <c r="E187">
        <v>7.1019210264342894E-2</v>
      </c>
      <c r="F187" t="s">
        <v>19</v>
      </c>
      <c r="G187">
        <v>0.104947859211034</v>
      </c>
      <c r="H187" t="s">
        <v>14</v>
      </c>
      <c r="I187">
        <v>0.67670947000000004</v>
      </c>
      <c r="J187" t="s">
        <v>89</v>
      </c>
      <c r="K187" t="str" cm="1">
        <f t="array" ref="K187">_xlfn.IFS(AND(F187=$Y$25,H187=$Z$25),"1",AND(F187=$Y$25,H187=$Z$27),"2",AND(F187=$Z$25,H187=$Y$25),"3",AND(F187=$Z$25,H187=$Z$27),"4",AND(F187=$Z$27,H187=$Y$25),"5",AND(F187=$Z$27,H187=$Z$25),"6")</f>
        <v>3</v>
      </c>
      <c r="L187">
        <f>IF(OR(K187="3",K187="2"),X187,W187)</f>
        <v>329.1309917681512</v>
      </c>
      <c r="M187" t="s">
        <v>16</v>
      </c>
      <c r="N187">
        <f>VLOOKUP(C187,ETH_USD[],6)</f>
        <v>222.72605899999999</v>
      </c>
      <c r="O187" s="10">
        <f t="shared" si="12"/>
        <v>0</v>
      </c>
      <c r="P187" cm="1">
        <f t="array" ref="P187">_xlfn.IFS(H187=$H$2,G187,F187=$F$102,E187)</f>
        <v>0.104947859211034</v>
      </c>
      <c r="Q187" cm="1">
        <f t="array" ref="Q187">_xlfn.IFS(H187=$H$2,E187,F187=$F$102,G187)</f>
        <v>7.1019210264342894E-2</v>
      </c>
      <c r="R187">
        <f>Q187*N187</f>
        <v>15.81782881546944</v>
      </c>
      <c r="S187" s="10">
        <f t="shared" si="13"/>
        <v>-3.9310654385273133E-2</v>
      </c>
      <c r="T187" s="9">
        <f>R187/P187</f>
        <v>150.72083351087915</v>
      </c>
      <c r="U187" cm="1">
        <f t="array" ref="U187">_xlfn.IFS(D187=$D$2,I187*N187,D187=$D$3&amp;F187=$F$3,(I187)*N187,D187=$D$3,(1/I187)*N187,D187=$D$146,N187*I187)</f>
        <v>329.1309917681512</v>
      </c>
      <c r="V187" cm="1">
        <f t="array" ref="V187">_xlfn.IFS(F187=$F$2,E187*N187,F187=$F$3,E187*N187)</f>
        <v>15.81782881546944</v>
      </c>
      <c r="W187">
        <f t="shared" si="14"/>
        <v>150.72083334107873</v>
      </c>
      <c r="X187">
        <f t="shared" si="15"/>
        <v>329.1309917681512</v>
      </c>
    </row>
    <row r="188" spans="1:24" x14ac:dyDescent="0.25">
      <c r="A188" t="s">
        <v>207</v>
      </c>
      <c r="B188">
        <v>1581113171</v>
      </c>
      <c r="C188" s="2">
        <v>43868.920960648145</v>
      </c>
      <c r="D188" t="s">
        <v>18</v>
      </c>
      <c r="E188">
        <v>0.68780997820189504</v>
      </c>
      <c r="F188" t="s">
        <v>19</v>
      </c>
      <c r="G188">
        <v>1</v>
      </c>
      <c r="H188" t="s">
        <v>14</v>
      </c>
      <c r="I188">
        <v>0.68780998000000004</v>
      </c>
      <c r="J188" t="s">
        <v>89</v>
      </c>
      <c r="K188" t="str" cm="1">
        <f t="array" ref="K188">_xlfn.IFS(AND(F188=$Y$25,H188=$Z$25),"1",AND(F188=$Y$25,H188=$Z$27),"2",AND(F188=$Z$25,H188=$Y$25),"3",AND(F188=$Z$25,H188=$Z$27),"4",AND(F188=$Z$27,H188=$Y$25),"5",AND(F188=$Z$27,H188=$Z$25),"6")</f>
        <v>3</v>
      </c>
      <c r="L188">
        <f>IF(OR(K188="3",K188="2"),X188,W188)</f>
        <v>323.819173138488</v>
      </c>
      <c r="M188" t="s">
        <v>16</v>
      </c>
      <c r="N188">
        <f>VLOOKUP(C188,ETH_USD[],6)</f>
        <v>222.72605899999999</v>
      </c>
      <c r="O188" s="10">
        <f t="shared" si="12"/>
        <v>0</v>
      </c>
      <c r="P188" cm="1">
        <f t="array" ref="P188">_xlfn.IFS(H188=$H$2,G188,F188=$F$102,E188)</f>
        <v>1</v>
      </c>
      <c r="Q188" cm="1">
        <f t="array" ref="Q188">_xlfn.IFS(H188=$H$2,E188,F188=$F$102,G188)</f>
        <v>0.68780997820189504</v>
      </c>
      <c r="R188">
        <f>Q188*N188</f>
        <v>153.19320578578399</v>
      </c>
      <c r="S188" s="10">
        <f t="shared" si="13"/>
        <v>1.6403653146772071E-2</v>
      </c>
      <c r="T188" s="9">
        <f>R188/P188</f>
        <v>153.19320578578399</v>
      </c>
      <c r="U188" cm="1">
        <f t="array" ref="U188">_xlfn.IFS(D188=$D$2,I188*N188,D188=$D$3&amp;F188=$F$3,(I188)*N188,D188=$D$3,(1/I188)*N188,D188=$D$146,N188*I188)</f>
        <v>323.819173138488</v>
      </c>
      <c r="V188" cm="1">
        <f t="array" ref="V188">_xlfn.IFS(F188=$F$2,E188*N188,F188=$F$3,E188*N188)</f>
        <v>153.19320578578399</v>
      </c>
      <c r="W188">
        <f t="shared" si="14"/>
        <v>153.19320618626881</v>
      </c>
      <c r="X188">
        <f t="shared" si="15"/>
        <v>323.819173138488</v>
      </c>
    </row>
    <row r="189" spans="1:24" x14ac:dyDescent="0.25">
      <c r="A189" t="s">
        <v>208</v>
      </c>
      <c r="B189">
        <v>1581114537</v>
      </c>
      <c r="C189" s="2">
        <v>43868.93677083333</v>
      </c>
      <c r="D189" t="s">
        <v>105</v>
      </c>
      <c r="E189">
        <v>2.05519269072912</v>
      </c>
      <c r="F189" t="s">
        <v>14</v>
      </c>
      <c r="G189">
        <v>1.47976022990594</v>
      </c>
      <c r="H189" t="s">
        <v>13</v>
      </c>
      <c r="I189">
        <v>0.72001046000000002</v>
      </c>
      <c r="J189" t="s">
        <v>15</v>
      </c>
      <c r="K189" t="str" cm="1">
        <f t="array" ref="K189">_xlfn.IFS(AND(F189=$Y$25,H189=$Z$25),"1",AND(F189=$Y$25,H189=$Z$27),"2",AND(F189=$Z$25,H189=$Y$25),"3",AND(F189=$Z$25,H189=$Z$27),"4",AND(F189=$Z$27,H189=$Y$25),"5",AND(F189=$Z$27,H189=$Z$25),"6")</f>
        <v>2</v>
      </c>
      <c r="L189">
        <f>IF(OR(K189="3",K189="2"),X189,W189)</f>
        <v>309.33725462821747</v>
      </c>
      <c r="M189" t="s">
        <v>16</v>
      </c>
      <c r="N189">
        <f>VLOOKUP(C189,ETH_USD[],6)</f>
        <v>222.72605899999999</v>
      </c>
      <c r="O189" s="10">
        <f t="shared" si="12"/>
        <v>0</v>
      </c>
      <c r="P189" cm="1">
        <f t="array" ref="P189">_xlfn.IFS(H189=$H$2,G189,F189=$F$102,E189)</f>
        <v>2.05519269072912</v>
      </c>
      <c r="Q189" cm="1">
        <f t="array" ref="Q189">_xlfn.IFS(H189=$H$2,E189,F189=$F$102,G189)</f>
        <v>1.47976022990594</v>
      </c>
      <c r="R189">
        <f>Q189*N189</f>
        <v>329.58116427188395</v>
      </c>
      <c r="S189" s="10">
        <f t="shared" si="13"/>
        <v>4.681595282838627E-2</v>
      </c>
      <c r="T189" s="9">
        <f>R189/P189</f>
        <v>160.36509168148052</v>
      </c>
      <c r="U189" cm="1">
        <f t="array" ref="U189">_xlfn.IFS(D189=$D$2,I189*N189,D189=$D$3&amp;F189=$F$3,(I189)*N189,D189=$D$3,(1/I189)*N189,D189=$D$146,N189*I189)</f>
        <v>160.36509219457713</v>
      </c>
      <c r="V189" t="e" cm="1">
        <f t="array" ref="V189">_xlfn.IFS(F189=$F$2,E189*N189,F189=$F$3,E189*N189)</f>
        <v>#N/A</v>
      </c>
      <c r="W189">
        <f t="shared" si="14"/>
        <v>160.36509219457713</v>
      </c>
      <c r="X189">
        <f t="shared" si="15"/>
        <v>309.33725462821747</v>
      </c>
    </row>
    <row r="190" spans="1:24" x14ac:dyDescent="0.25">
      <c r="A190" t="s">
        <v>209</v>
      </c>
      <c r="B190">
        <v>1581115339</v>
      </c>
      <c r="C190" s="2">
        <v>43868.946053240739</v>
      </c>
      <c r="D190" t="s">
        <v>105</v>
      </c>
      <c r="E190">
        <v>0.72718301132540397</v>
      </c>
      <c r="F190" t="s">
        <v>14</v>
      </c>
      <c r="G190">
        <v>1</v>
      </c>
      <c r="H190" t="s">
        <v>13</v>
      </c>
      <c r="I190">
        <v>1.37516964</v>
      </c>
      <c r="J190" t="s">
        <v>15</v>
      </c>
      <c r="K190" t="str" cm="1">
        <f t="array" ref="K190">_xlfn.IFS(AND(F190=$Y$25,H190=$Z$25),"1",AND(F190=$Y$25,H190=$Z$27),"2",AND(F190=$Z$25,H190=$Y$25),"3",AND(F190=$Z$25,H190=$Z$27),"4",AND(F190=$Z$27,H190=$Y$25),"5",AND(F190=$Z$27,H190=$Z$25),"6")</f>
        <v>2</v>
      </c>
      <c r="L190">
        <f>IF(OR(K190="3",K190="2"),X190,W190)</f>
        <v>161.96260630070338</v>
      </c>
      <c r="M190" t="s">
        <v>16</v>
      </c>
      <c r="N190">
        <f>VLOOKUP(C190,ETH_USD[],6)</f>
        <v>222.72605899999999</v>
      </c>
      <c r="O190" s="10">
        <f t="shared" si="12"/>
        <v>0</v>
      </c>
      <c r="P190" cm="1">
        <f t="array" ref="P190">_xlfn.IFS(H190=$H$2,G190,F190=$F$102,E190)</f>
        <v>0.72718301132540397</v>
      </c>
      <c r="Q190" cm="1">
        <f t="array" ref="Q190">_xlfn.IFS(H190=$H$2,E190,F190=$F$102,G190)</f>
        <v>1</v>
      </c>
      <c r="R190">
        <f>Q190*N190</f>
        <v>222.72605899999999</v>
      </c>
      <c r="S190" s="10">
        <f t="shared" si="13"/>
        <v>0.90993009259830293</v>
      </c>
      <c r="T190" s="9">
        <f>R190/P190</f>
        <v>306.28611440474543</v>
      </c>
      <c r="U190" cm="1">
        <f t="array" ref="U190">_xlfn.IFS(D190=$D$2,I190*N190,D190=$D$3&amp;F190=$F$3,(I190)*N190,D190=$D$3,(1/I190)*N190,D190=$D$146,N190*I190)</f>
        <v>306.28611437364873</v>
      </c>
      <c r="V190" t="e" cm="1">
        <f t="array" ref="V190">_xlfn.IFS(F190=$F$2,E190*N190,F190=$F$3,E190*N190)</f>
        <v>#N/A</v>
      </c>
      <c r="W190">
        <f t="shared" si="14"/>
        <v>306.28611437364873</v>
      </c>
      <c r="X190">
        <f t="shared" si="15"/>
        <v>161.96260630070338</v>
      </c>
    </row>
    <row r="191" spans="1:24" x14ac:dyDescent="0.25">
      <c r="A191" t="s">
        <v>210</v>
      </c>
      <c r="B191">
        <v>1581134055</v>
      </c>
      <c r="C191" s="2">
        <v>43869.162673611114</v>
      </c>
      <c r="D191" t="s">
        <v>105</v>
      </c>
      <c r="E191">
        <v>1</v>
      </c>
      <c r="F191" t="s">
        <v>14</v>
      </c>
      <c r="G191">
        <v>0.73156582216600097</v>
      </c>
      <c r="H191" t="s">
        <v>13</v>
      </c>
      <c r="I191">
        <v>0.73156582000000003</v>
      </c>
      <c r="J191" t="s">
        <v>15</v>
      </c>
      <c r="K191" t="str" cm="1">
        <f t="array" ref="K191">_xlfn.IFS(AND(F191=$Y$25,H191=$Z$25),"1",AND(F191=$Y$25,H191=$Z$27),"2",AND(F191=$Z$25,H191=$Y$25),"3",AND(F191=$Z$25,H191=$Z$27),"4",AND(F191=$Z$27,H191=$Y$25),"5",AND(F191=$Z$27,H191=$Z$25),"6")</f>
        <v>2</v>
      </c>
      <c r="L191">
        <f>IF(OR(K191="3",K191="2"),X191,W191)</f>
        <v>305.02588953650132</v>
      </c>
      <c r="M191" t="s">
        <v>16</v>
      </c>
      <c r="N191">
        <f>VLOOKUP(C191,ETH_USD[],6)</f>
        <v>223.14651499999999</v>
      </c>
      <c r="O191" s="10">
        <f t="shared" si="12"/>
        <v>1.8877719198542526E-3</v>
      </c>
      <c r="P191" cm="1">
        <f t="array" ref="P191">_xlfn.IFS(H191=$H$2,G191,F191=$F$102,E191)</f>
        <v>1</v>
      </c>
      <c r="Q191" cm="1">
        <f t="array" ref="Q191">_xlfn.IFS(H191=$H$2,E191,F191=$F$102,G191)</f>
        <v>0.73156582216600097</v>
      </c>
      <c r="R191">
        <f>Q191*N191</f>
        <v>163.24636370945285</v>
      </c>
      <c r="S191" s="10">
        <f t="shared" si="13"/>
        <v>-0.467013501324683</v>
      </c>
      <c r="T191" s="9">
        <f>R191/P191</f>
        <v>163.24636370945285</v>
      </c>
      <c r="U191" cm="1">
        <f t="array" ref="U191">_xlfn.IFS(D191=$D$2,I191*N191,D191=$D$3&amp;F191=$F$3,(I191)*N191,D191=$D$3,(1/I191)*N191,D191=$D$146,N191*I191)</f>
        <v>163.2463632261173</v>
      </c>
      <c r="V191" t="e" cm="1">
        <f t="array" ref="V191">_xlfn.IFS(F191=$F$2,E191*N191,F191=$F$3,E191*N191)</f>
        <v>#N/A</v>
      </c>
      <c r="W191">
        <f t="shared" si="14"/>
        <v>163.2463632261173</v>
      </c>
      <c r="X191">
        <f t="shared" si="15"/>
        <v>305.02588953650132</v>
      </c>
    </row>
    <row r="192" spans="1:24" x14ac:dyDescent="0.25">
      <c r="A192" t="s">
        <v>211</v>
      </c>
      <c r="B192">
        <v>1581171043</v>
      </c>
      <c r="C192" s="2">
        <v>43869.590775462966</v>
      </c>
      <c r="D192" t="s">
        <v>12</v>
      </c>
      <c r="E192">
        <v>7.7364172005397802E-2</v>
      </c>
      <c r="F192" t="s">
        <v>13</v>
      </c>
      <c r="G192">
        <v>0.104947859211034</v>
      </c>
      <c r="H192" t="s">
        <v>14</v>
      </c>
      <c r="I192">
        <v>0.73716769999999998</v>
      </c>
      <c r="J192" t="s">
        <v>15</v>
      </c>
      <c r="K192" t="str" cm="1">
        <f t="array" ref="K192">_xlfn.IFS(AND(F192=$Y$25,H192=$Z$25),"1",AND(F192=$Y$25,H192=$Z$27),"2",AND(F192=$Z$25,H192=$Y$25),"3",AND(F192=$Z$25,H192=$Z$27),"4",AND(F192=$Z$27,H192=$Y$25),"5",AND(F192=$Z$27,H192=$Z$25),"6")</f>
        <v>5</v>
      </c>
      <c r="L192">
        <f>IF(OR(K192="3",K192="2"),X192,W192)</f>
        <v>164.4964032255655</v>
      </c>
      <c r="M192" t="s">
        <v>16</v>
      </c>
      <c r="N192">
        <f>VLOOKUP(C192,ETH_USD[],6)</f>
        <v>223.14651499999999</v>
      </c>
      <c r="O192" s="10">
        <f t="shared" si="12"/>
        <v>0</v>
      </c>
      <c r="P192" cm="1">
        <f t="array" ref="P192">_xlfn.IFS(H192=$H$2,G192,F192=$F$102,E192)</f>
        <v>0.104947859211034</v>
      </c>
      <c r="Q192" cm="1">
        <f t="array" ref="Q192">_xlfn.IFS(H192=$H$2,E192,F192=$F$102,G192)</f>
        <v>7.7364172005397802E-2</v>
      </c>
      <c r="R192">
        <f>Q192*N192</f>
        <v>17.263545368865081</v>
      </c>
      <c r="S192" s="10">
        <f t="shared" si="13"/>
        <v>7.6573806045861122E-3</v>
      </c>
      <c r="T192" s="9">
        <f>R192/P192</f>
        <v>164.49640324869083</v>
      </c>
      <c r="U192" cm="1">
        <f t="array" ref="U192">_xlfn.IFS(D192=$D$2,I192*N192,D192=$D$3&amp;F192=$F$3,(I192)*N192,D192=$D$3,(1/I192)*N192,D192=$D$146,N192*I192)</f>
        <v>164.4964032255655</v>
      </c>
      <c r="V192" cm="1">
        <f t="array" ref="V192">_xlfn.IFS(F192=$F$2,E192*N192,F192=$F$3,E192*N192)</f>
        <v>17.263545368865081</v>
      </c>
      <c r="W192">
        <f t="shared" si="14"/>
        <v>164.4964032255655</v>
      </c>
      <c r="X192">
        <f t="shared" si="15"/>
        <v>302.70793877702454</v>
      </c>
    </row>
    <row r="193" spans="1:24" x14ac:dyDescent="0.25">
      <c r="A193" t="s">
        <v>212</v>
      </c>
      <c r="B193">
        <v>1581226073</v>
      </c>
      <c r="C193" s="2">
        <v>43870.227696759262</v>
      </c>
      <c r="D193" t="s">
        <v>105</v>
      </c>
      <c r="E193">
        <v>1.4296913909614</v>
      </c>
      <c r="F193" t="s">
        <v>14</v>
      </c>
      <c r="G193">
        <v>2</v>
      </c>
      <c r="H193" t="s">
        <v>13</v>
      </c>
      <c r="I193">
        <v>1.3989033</v>
      </c>
      <c r="J193" t="s">
        <v>15</v>
      </c>
      <c r="K193" t="str" cm="1">
        <f t="array" ref="K193">_xlfn.IFS(AND(F193=$Y$25,H193=$Z$25),"1",AND(F193=$Y$25,H193=$Z$27),"2",AND(F193=$Z$25,H193=$Y$25),"3",AND(F193=$Z$25,H193=$Z$27),"4",AND(F193=$Z$27,H193=$Y$25),"5",AND(F193=$Z$27,H193=$Z$25),"6")</f>
        <v>2</v>
      </c>
      <c r="L193">
        <f>IF(OR(K193="3",K193="2"),X193,W193)</f>
        <v>163.39840502199115</v>
      </c>
      <c r="M193" t="s">
        <v>16</v>
      </c>
      <c r="N193">
        <f>VLOOKUP(C193,ETH_USD[],6)</f>
        <v>228.57856799999999</v>
      </c>
      <c r="O193" s="10">
        <f t="shared" si="12"/>
        <v>2.4342988282832902E-2</v>
      </c>
      <c r="P193" cm="1">
        <f t="array" ref="P193">_xlfn.IFS(H193=$H$2,G193,F193=$F$102,E193)</f>
        <v>1.4296913909614</v>
      </c>
      <c r="Q193" cm="1">
        <f t="array" ref="Q193">_xlfn.IFS(H193=$H$2,E193,F193=$F$102,G193)</f>
        <v>2</v>
      </c>
      <c r="R193">
        <f>Q193*N193</f>
        <v>457.15713599999998</v>
      </c>
      <c r="S193" s="10">
        <f t="shared" si="13"/>
        <v>0.94386810898248474</v>
      </c>
      <c r="T193" s="9">
        <f>R193/P193</f>
        <v>319.7593123174529</v>
      </c>
      <c r="U193" cm="1">
        <f t="array" ref="U193">_xlfn.IFS(D193=$D$2,I193*N193,D193=$D$3&amp;F193=$F$3,(I193)*N193,D193=$D$3,(1/I193)*N193,D193=$D$146,N193*I193)</f>
        <v>319.7593130844744</v>
      </c>
      <c r="V193" t="e" cm="1">
        <f t="array" ref="V193">_xlfn.IFS(F193=$F$2,E193*N193,F193=$F$3,E193*N193)</f>
        <v>#N/A</v>
      </c>
      <c r="W193">
        <f t="shared" si="14"/>
        <v>319.7593130844744</v>
      </c>
      <c r="X193">
        <f t="shared" si="15"/>
        <v>163.39840502199115</v>
      </c>
    </row>
    <row r="194" spans="1:24" x14ac:dyDescent="0.25">
      <c r="A194" t="s">
        <v>213</v>
      </c>
      <c r="B194">
        <v>1581229921</v>
      </c>
      <c r="C194" s="2">
        <v>43870.272233796299</v>
      </c>
      <c r="D194" t="s">
        <v>18</v>
      </c>
      <c r="E194">
        <v>0.26215424369074702</v>
      </c>
      <c r="F194" t="s">
        <v>19</v>
      </c>
      <c r="G194">
        <v>0.37332553078897601</v>
      </c>
      <c r="H194" t="s">
        <v>14</v>
      </c>
      <c r="I194">
        <v>0.70221354000000002</v>
      </c>
      <c r="J194" t="s">
        <v>89</v>
      </c>
      <c r="K194" t="str" cm="1">
        <f t="array" ref="K194">_xlfn.IFS(AND(F194=$Y$25,H194=$Z$25),"1",AND(F194=$Y$25,H194=$Z$27),"2",AND(F194=$Z$25,H194=$Y$25),"3",AND(F194=$Z$25,H194=$Z$27),"4",AND(F194=$Z$27,H194=$Y$25),"5",AND(F194=$Z$27,H194=$Z$25),"6")</f>
        <v>3</v>
      </c>
      <c r="L194">
        <f>IF(OR(K194="3",K194="2"),X194,W194)</f>
        <v>325.51147902958405</v>
      </c>
      <c r="M194" t="s">
        <v>16</v>
      </c>
      <c r="N194">
        <f>VLOOKUP(C194,ETH_USD[],6)</f>
        <v>228.57856799999999</v>
      </c>
      <c r="O194" s="10">
        <f t="shared" si="12"/>
        <v>0</v>
      </c>
      <c r="P194" cm="1">
        <f t="array" ref="P194">_xlfn.IFS(H194=$H$2,G194,F194=$F$102,E194)</f>
        <v>0.37332553078897601</v>
      </c>
      <c r="Q194" cm="1">
        <f t="array" ref="Q194">_xlfn.IFS(H194=$H$2,E194,F194=$F$102,G194)</f>
        <v>0.26215424369074702</v>
      </c>
      <c r="R194">
        <f>Q194*N194</f>
        <v>59.922841617953985</v>
      </c>
      <c r="S194" s="10">
        <f t="shared" si="13"/>
        <v>-0.49802567143403437</v>
      </c>
      <c r="T194" s="9">
        <f>R194/P194</f>
        <v>160.51096610326832</v>
      </c>
      <c r="U194" cm="1">
        <f t="array" ref="U194">_xlfn.IFS(D194=$D$2,I194*N194,D194=$D$3&amp;F194=$F$3,(I194)*N194,D194=$D$3,(1/I194)*N194,D194=$D$146,N194*I194)</f>
        <v>325.51147902958405</v>
      </c>
      <c r="V194" cm="1">
        <f t="array" ref="V194">_xlfn.IFS(F194=$F$2,E194*N194,F194=$F$3,E194*N194)</f>
        <v>59.922841617953985</v>
      </c>
      <c r="W194">
        <f t="shared" si="14"/>
        <v>160.51096540341072</v>
      </c>
      <c r="X194">
        <f t="shared" si="15"/>
        <v>325.51147902958405</v>
      </c>
    </row>
    <row r="195" spans="1:24" x14ac:dyDescent="0.25">
      <c r="A195" t="s">
        <v>214</v>
      </c>
      <c r="B195">
        <v>1581250531</v>
      </c>
      <c r="C195" s="2">
        <v>43870.510775462964</v>
      </c>
      <c r="D195" t="s">
        <v>18</v>
      </c>
      <c r="E195">
        <v>0.13935805841432</v>
      </c>
      <c r="F195" t="s">
        <v>19</v>
      </c>
      <c r="G195">
        <v>0.19682247125647301</v>
      </c>
      <c r="H195" t="s">
        <v>14</v>
      </c>
      <c r="I195">
        <v>0.70803936999999995</v>
      </c>
      <c r="J195" t="s">
        <v>89</v>
      </c>
      <c r="K195" t="str" cm="1">
        <f t="array" ref="K195">_xlfn.IFS(AND(F195=$Y$25,H195=$Z$25),"1",AND(F195=$Y$25,H195=$Z$27),"2",AND(F195=$Z$25,H195=$Y$25),"3",AND(F195=$Z$25,H195=$Z$27),"4",AND(F195=$Z$27,H195=$Y$25),"5",AND(F195=$Z$27,H195=$Z$25),"6")</f>
        <v>3</v>
      </c>
      <c r="L195">
        <f>IF(OR(K195="3",K195="2"),X195,W195)</f>
        <v>322.83313285248533</v>
      </c>
      <c r="M195" t="s">
        <v>16</v>
      </c>
      <c r="N195">
        <f>VLOOKUP(C195,ETH_USD[],6)</f>
        <v>228.57856799999999</v>
      </c>
      <c r="O195" s="10">
        <f t="shared" ref="O195:O258" si="16">(N195-N194)/N194</f>
        <v>0</v>
      </c>
      <c r="P195" cm="1">
        <f t="array" ref="P195">_xlfn.IFS(H195=$H$2,G195,F195=$F$102,E195)</f>
        <v>0.19682247125647301</v>
      </c>
      <c r="Q195" cm="1">
        <f t="array" ref="Q195">_xlfn.IFS(H195=$H$2,E195,F195=$F$102,G195)</f>
        <v>0.13935805841432</v>
      </c>
      <c r="R195">
        <f t="shared" ref="R195:R258" si="17">Q195*N195</f>
        <v>31.854265431605615</v>
      </c>
      <c r="S195" s="10">
        <f t="shared" ref="S195:S258" si="18">(T195-T194)/T194</f>
        <v>8.296374094497249E-3</v>
      </c>
      <c r="T195" s="9">
        <f t="shared" ref="T195:T258" si="19">R195/P195</f>
        <v>161.8426251243302</v>
      </c>
      <c r="U195" cm="1">
        <f t="array" ref="U195">_xlfn.IFS(D195=$D$2,I195*N195,D195=$D$3&amp;F195=$F$3,(I195)*N195,D195=$D$3,(1/I195)*N195,D195=$D$146,N195*I195)</f>
        <v>322.83313285248533</v>
      </c>
      <c r="V195" cm="1">
        <f t="array" ref="V195">_xlfn.IFS(F195=$F$2,E195*N195,F195=$F$3,E195*N195)</f>
        <v>31.854265431605615</v>
      </c>
      <c r="W195">
        <f t="shared" ref="W195:W258" si="20">N195*I195</f>
        <v>161.84262528222214</v>
      </c>
      <c r="X195">
        <f t="shared" ref="X195:X258" si="21">N195*(1/I195)</f>
        <v>322.83313285248533</v>
      </c>
    </row>
    <row r="196" spans="1:24" x14ac:dyDescent="0.25">
      <c r="A196" t="s">
        <v>215</v>
      </c>
      <c r="B196">
        <v>1581255487</v>
      </c>
      <c r="C196" s="2">
        <v>43870.568136574075</v>
      </c>
      <c r="D196" t="s">
        <v>18</v>
      </c>
      <c r="E196">
        <v>4.6529429184517697E-2</v>
      </c>
      <c r="F196" t="s">
        <v>19</v>
      </c>
      <c r="G196">
        <v>6.5465710893034004E-2</v>
      </c>
      <c r="H196" t="s">
        <v>14</v>
      </c>
      <c r="I196">
        <v>0.71074504000000005</v>
      </c>
      <c r="J196" t="s">
        <v>89</v>
      </c>
      <c r="K196" t="str" cm="1">
        <f t="array" ref="K196">_xlfn.IFS(AND(F196=$Y$25,H196=$Z$25),"1",AND(F196=$Y$25,H196=$Z$27),"2",AND(F196=$Z$25,H196=$Y$25),"3",AND(F196=$Z$25,H196=$Z$27),"4",AND(F196=$Z$27,H196=$Y$25),"5",AND(F196=$Z$27,H196=$Z$25),"6")</f>
        <v>3</v>
      </c>
      <c r="L196">
        <f>IF(OR(K196="3",K196="2"),X196,W196)</f>
        <v>321.60416905617797</v>
      </c>
      <c r="M196" t="s">
        <v>16</v>
      </c>
      <c r="N196">
        <f>VLOOKUP(C196,ETH_USD[],6)</f>
        <v>228.57856799999999</v>
      </c>
      <c r="O196" s="10">
        <f t="shared" si="16"/>
        <v>0</v>
      </c>
      <c r="P196" cm="1">
        <f t="array" ref="P196">_xlfn.IFS(H196=$H$2,G196,F196=$F$102,E196)</f>
        <v>6.5465710893034004E-2</v>
      </c>
      <c r="Q196" cm="1">
        <f t="array" ref="Q196">_xlfn.IFS(H196=$H$2,E196,F196=$F$102,G196)</f>
        <v>4.6529429184517697E-2</v>
      </c>
      <c r="R196">
        <f t="shared" si="17"/>
        <v>10.635630292854463</v>
      </c>
      <c r="S196" s="10">
        <f t="shared" si="18"/>
        <v>3.8213536316587088E-3</v>
      </c>
      <c r="T196" s="9">
        <f t="shared" si="19"/>
        <v>162.46108302760624</v>
      </c>
      <c r="U196" cm="1">
        <f t="array" ref="U196">_xlfn.IFS(D196=$D$2,I196*N196,D196=$D$3&amp;F196=$F$3,(I196)*N196,D196=$D$3,(1/I196)*N196,D196=$D$146,N196*I196)</f>
        <v>321.60416905617797</v>
      </c>
      <c r="V196" cm="1">
        <f t="array" ref="V196">_xlfn.IFS(F196=$F$2,E196*N196,F196=$F$3,E196*N196)</f>
        <v>10.635630292854463</v>
      </c>
      <c r="W196">
        <f t="shared" si="20"/>
        <v>162.46108345630273</v>
      </c>
      <c r="X196">
        <f t="shared" si="21"/>
        <v>321.60416905617797</v>
      </c>
    </row>
    <row r="197" spans="1:24" x14ac:dyDescent="0.25">
      <c r="A197" t="s">
        <v>216</v>
      </c>
      <c r="B197">
        <v>1581267118</v>
      </c>
      <c r="C197" s="2">
        <v>43870.70275462963</v>
      </c>
      <c r="D197" t="s">
        <v>12</v>
      </c>
      <c r="E197">
        <v>0.721917580847387</v>
      </c>
      <c r="F197" t="s">
        <v>13</v>
      </c>
      <c r="G197">
        <v>1</v>
      </c>
      <c r="H197" t="s">
        <v>14</v>
      </c>
      <c r="I197">
        <v>0.72191757999999995</v>
      </c>
      <c r="J197" t="s">
        <v>15</v>
      </c>
      <c r="K197" t="str" cm="1">
        <f t="array" ref="K197">_xlfn.IFS(AND(F197=$Y$25,H197=$Z$25),"1",AND(F197=$Y$25,H197=$Z$27),"2",AND(F197=$Z$25,H197=$Y$25),"3",AND(F197=$Z$25,H197=$Z$27),"4",AND(F197=$Z$27,H197=$Y$25),"5",AND(F197=$Z$27,H197=$Z$25),"6")</f>
        <v>5</v>
      </c>
      <c r="L197">
        <f>IF(OR(K197="3",K197="2"),X197,W197)</f>
        <v>165.01488665042541</v>
      </c>
      <c r="M197" t="s">
        <v>16</v>
      </c>
      <c r="N197">
        <f>VLOOKUP(C197,ETH_USD[],6)</f>
        <v>228.57856799999999</v>
      </c>
      <c r="O197" s="10">
        <f t="shared" si="16"/>
        <v>0</v>
      </c>
      <c r="P197" cm="1">
        <f t="array" ref="P197">_xlfn.IFS(H197=$H$2,G197,F197=$F$102,E197)</f>
        <v>1</v>
      </c>
      <c r="Q197" cm="1">
        <f t="array" ref="Q197">_xlfn.IFS(H197=$H$2,E197,F197=$F$102,G197)</f>
        <v>0.721917580847387</v>
      </c>
      <c r="R197">
        <f t="shared" si="17"/>
        <v>165.01488684411993</v>
      </c>
      <c r="S197" s="10">
        <f t="shared" si="18"/>
        <v>1.5719480437537996E-2</v>
      </c>
      <c r="T197" s="9">
        <f t="shared" si="19"/>
        <v>165.01488684411993</v>
      </c>
      <c r="U197" cm="1">
        <f t="array" ref="U197">_xlfn.IFS(D197=$D$2,I197*N197,D197=$D$3&amp;F197=$F$3,(I197)*N197,D197=$D$3,(1/I197)*N197,D197=$D$146,N197*I197)</f>
        <v>165.01488665042541</v>
      </c>
      <c r="V197" cm="1">
        <f t="array" ref="V197">_xlfn.IFS(F197=$F$2,E197*N197,F197=$F$3,E197*N197)</f>
        <v>165.01488684411993</v>
      </c>
      <c r="W197">
        <f t="shared" si="20"/>
        <v>165.01488665042541</v>
      </c>
      <c r="X197">
        <f t="shared" si="21"/>
        <v>316.6269589944049</v>
      </c>
    </row>
    <row r="198" spans="1:24" x14ac:dyDescent="0.25">
      <c r="A198" t="s">
        <v>217</v>
      </c>
      <c r="B198">
        <v>1581269504</v>
      </c>
      <c r="C198" s="2">
        <v>43870.730370370373</v>
      </c>
      <c r="D198" t="s">
        <v>18</v>
      </c>
      <c r="E198">
        <v>3.0284785943468201E-2</v>
      </c>
      <c r="F198" t="s">
        <v>19</v>
      </c>
      <c r="G198">
        <v>4.1313663203243998E-2</v>
      </c>
      <c r="H198" t="s">
        <v>14</v>
      </c>
      <c r="I198">
        <v>0.73304528000000002</v>
      </c>
      <c r="J198" t="s">
        <v>89</v>
      </c>
      <c r="K198" t="str" cm="1">
        <f t="array" ref="K198">_xlfn.IFS(AND(F198=$Y$25,H198=$Z$25),"1",AND(F198=$Y$25,H198=$Z$27),"2",AND(F198=$Z$25,H198=$Y$25),"3",AND(F198=$Z$25,H198=$Z$27),"4",AND(F198=$Z$27,H198=$Y$25),"5",AND(F198=$Z$27,H198=$Z$25),"6")</f>
        <v>3</v>
      </c>
      <c r="L198">
        <f>IF(OR(K198="3",K198="2"),X198,W198)</f>
        <v>311.82053037705936</v>
      </c>
      <c r="M198" t="s">
        <v>16</v>
      </c>
      <c r="N198">
        <f>VLOOKUP(C198,ETH_USD[],6)</f>
        <v>228.57856799999999</v>
      </c>
      <c r="O198" s="10">
        <f t="shared" si="16"/>
        <v>0</v>
      </c>
      <c r="P198" cm="1">
        <f t="array" ref="P198">_xlfn.IFS(H198=$H$2,G198,F198=$F$102,E198)</f>
        <v>4.1313663203243998E-2</v>
      </c>
      <c r="Q198" cm="1">
        <f t="array" ref="Q198">_xlfn.IFS(H198=$H$2,E198,F198=$F$102,G198)</f>
        <v>3.0284785943468201E-2</v>
      </c>
      <c r="R198">
        <f t="shared" si="17"/>
        <v>6.92245300314449</v>
      </c>
      <c r="S198" s="10">
        <f t="shared" si="18"/>
        <v>1.5414089728194066E-2</v>
      </c>
      <c r="T198" s="9">
        <f t="shared" si="19"/>
        <v>167.55844111642298</v>
      </c>
      <c r="U198" cm="1">
        <f t="array" ref="U198">_xlfn.IFS(D198=$D$2,I198*N198,D198=$D$3&amp;F198=$F$3,(I198)*N198,D198=$D$3,(1/I198)*N198,D198=$D$146,N198*I198)</f>
        <v>311.82053037705936</v>
      </c>
      <c r="V198" cm="1">
        <f t="array" ref="V198">_xlfn.IFS(F198=$F$2,E198*N198,F198=$F$3,E198*N198)</f>
        <v>6.92245300314449</v>
      </c>
      <c r="W198">
        <f t="shared" si="20"/>
        <v>167.55844038155902</v>
      </c>
      <c r="X198">
        <f t="shared" si="21"/>
        <v>311.82053037705936</v>
      </c>
    </row>
    <row r="199" spans="1:24" x14ac:dyDescent="0.25">
      <c r="A199" t="s">
        <v>218</v>
      </c>
      <c r="B199">
        <v>1581340493</v>
      </c>
      <c r="C199" s="2">
        <v>43871.552002314813</v>
      </c>
      <c r="D199" t="s">
        <v>12</v>
      </c>
      <c r="E199">
        <v>0.05</v>
      </c>
      <c r="F199" t="s">
        <v>13</v>
      </c>
      <c r="G199">
        <v>6.8098401695617705E-2</v>
      </c>
      <c r="H199" t="s">
        <v>14</v>
      </c>
      <c r="I199">
        <v>0.73423161999999997</v>
      </c>
      <c r="J199" t="s">
        <v>15</v>
      </c>
      <c r="K199" t="str" cm="1">
        <f t="array" ref="K199">_xlfn.IFS(AND(F199=$Y$25,H199=$Z$25),"1",AND(F199=$Y$25,H199=$Z$27),"2",AND(F199=$Z$25,H199=$Y$25),"3",AND(F199=$Z$25,H199=$Z$27),"4",AND(F199=$Z$27,H199=$Y$25),"5",AND(F199=$Z$27,H199=$Z$25),"6")</f>
        <v>5</v>
      </c>
      <c r="L199">
        <f>IF(OR(K199="3",K199="2"),X199,W199)</f>
        <v>164.11743779893209</v>
      </c>
      <c r="M199" t="s">
        <v>16</v>
      </c>
      <c r="N199">
        <f>VLOOKUP(C199,ETH_USD[],6)</f>
        <v>223.522705</v>
      </c>
      <c r="O199" s="10">
        <f t="shared" si="16"/>
        <v>-2.2118709747100999E-2</v>
      </c>
      <c r="P199" cm="1">
        <f t="array" ref="P199">_xlfn.IFS(H199=$H$2,G199,F199=$F$102,E199)</f>
        <v>6.8098401695617705E-2</v>
      </c>
      <c r="Q199" cm="1">
        <f t="array" ref="Q199">_xlfn.IFS(H199=$H$2,E199,F199=$F$102,G199)</f>
        <v>0.05</v>
      </c>
      <c r="R199">
        <f t="shared" si="17"/>
        <v>11.176135250000002</v>
      </c>
      <c r="S199" s="10">
        <f t="shared" si="18"/>
        <v>-2.0536134295745218E-2</v>
      </c>
      <c r="T199" s="9">
        <f t="shared" si="19"/>
        <v>164.1174384672704</v>
      </c>
      <c r="U199" cm="1">
        <f t="array" ref="U199">_xlfn.IFS(D199=$D$2,I199*N199,D199=$D$3&amp;F199=$F$3,(I199)*N199,D199=$D$3,(1/I199)*N199,D199=$D$146,N199*I199)</f>
        <v>164.11743779893209</v>
      </c>
      <c r="V199" cm="1">
        <f t="array" ref="V199">_xlfn.IFS(F199=$F$2,E199*N199,F199=$F$3,E199*N199)</f>
        <v>11.176135250000002</v>
      </c>
      <c r="W199">
        <f t="shared" si="20"/>
        <v>164.11743779893209</v>
      </c>
      <c r="X199">
        <f t="shared" si="21"/>
        <v>304.43078030335988</v>
      </c>
    </row>
    <row r="200" spans="1:24" x14ac:dyDescent="0.25">
      <c r="A200" t="s">
        <v>219</v>
      </c>
      <c r="B200">
        <v>1581435537</v>
      </c>
      <c r="C200" s="2">
        <v>43872.652048611111</v>
      </c>
      <c r="D200" t="s">
        <v>105</v>
      </c>
      <c r="E200">
        <v>0.362571663061169</v>
      </c>
      <c r="F200" t="s">
        <v>14</v>
      </c>
      <c r="G200">
        <v>0.5</v>
      </c>
      <c r="H200" t="s">
        <v>13</v>
      </c>
      <c r="I200">
        <v>1.3790377199999999</v>
      </c>
      <c r="J200" t="s">
        <v>15</v>
      </c>
      <c r="K200" t="str" cm="1">
        <f t="array" ref="K200">_xlfn.IFS(AND(F200=$Y$25,H200=$Z$25),"1",AND(F200=$Y$25,H200=$Z$27),"2",AND(F200=$Z$25,H200=$Y$25),"3",AND(F200=$Z$25,H200=$Z$27),"4",AND(F200=$Z$27,H200=$Y$25),"5",AND(F200=$Z$27,H200=$Z$25),"6")</f>
        <v>2</v>
      </c>
      <c r="L200">
        <f>IF(OR(K200="3",K200="2"),X200,W200)</f>
        <v>171.02592088634097</v>
      </c>
      <c r="M200" t="s">
        <v>16</v>
      </c>
      <c r="N200">
        <f>VLOOKUP(C200,ETH_USD[],6)</f>
        <v>235.85119599999999</v>
      </c>
      <c r="O200" s="10">
        <f t="shared" si="16"/>
        <v>5.5155430406946739E-2</v>
      </c>
      <c r="P200" cm="1">
        <f t="array" ref="P200">_xlfn.IFS(H200=$H$2,G200,F200=$F$102,E200)</f>
        <v>0.362571663061169</v>
      </c>
      <c r="Q200" cm="1">
        <f t="array" ref="Q200">_xlfn.IFS(H200=$H$2,E200,F200=$F$102,G200)</f>
        <v>0.5</v>
      </c>
      <c r="R200">
        <f t="shared" si="17"/>
        <v>117.92559799999999</v>
      </c>
      <c r="S200" s="10">
        <f t="shared" si="18"/>
        <v>0.98179851520945183</v>
      </c>
      <c r="T200" s="9">
        <f t="shared" si="19"/>
        <v>325.24769587441506</v>
      </c>
      <c r="U200" cm="1">
        <f t="array" ref="U200">_xlfn.IFS(D200=$D$2,I200*N200,D200=$D$3&amp;F200=$F$3,(I200)*N200,D200=$D$3,(1/I200)*N200,D200=$D$146,N200*I200)</f>
        <v>325.24769559111309</v>
      </c>
      <c r="V200" t="e" cm="1">
        <f t="array" ref="V200">_xlfn.IFS(F200=$F$2,E200*N200,F200=$F$3,E200*N200)</f>
        <v>#N/A</v>
      </c>
      <c r="W200">
        <f t="shared" si="20"/>
        <v>325.24769559111309</v>
      </c>
      <c r="X200">
        <f t="shared" si="21"/>
        <v>171.02592088634097</v>
      </c>
    </row>
    <row r="201" spans="1:24" x14ac:dyDescent="0.25">
      <c r="A201" t="s">
        <v>220</v>
      </c>
      <c r="B201">
        <v>1581440345</v>
      </c>
      <c r="C201" s="2">
        <v>43872.707696759258</v>
      </c>
      <c r="D201" t="s">
        <v>105</v>
      </c>
      <c r="E201">
        <v>0.35721770812480402</v>
      </c>
      <c r="F201" t="s">
        <v>14</v>
      </c>
      <c r="G201">
        <v>0.5</v>
      </c>
      <c r="H201" t="s">
        <v>13</v>
      </c>
      <c r="I201">
        <v>1.3997066499999999</v>
      </c>
      <c r="J201" t="s">
        <v>15</v>
      </c>
      <c r="K201" t="str" cm="1">
        <f t="array" ref="K201">_xlfn.IFS(AND(F201=$Y$25,H201=$Z$25),"1",AND(F201=$Y$25,H201=$Z$27),"2",AND(F201=$Z$25,H201=$Y$25),"3",AND(F201=$Z$25,H201=$Z$27),"4",AND(F201=$Z$27,H201=$Y$25),"5",AND(F201=$Z$27,H201=$Z$25),"6")</f>
        <v>2</v>
      </c>
      <c r="L201">
        <f>IF(OR(K201="3",K201="2"),X201,W201)</f>
        <v>168.50044686149059</v>
      </c>
      <c r="M201" t="s">
        <v>16</v>
      </c>
      <c r="N201">
        <f>VLOOKUP(C201,ETH_USD[],6)</f>
        <v>235.85119599999999</v>
      </c>
      <c r="O201" s="10">
        <f t="shared" si="16"/>
        <v>0</v>
      </c>
      <c r="P201" cm="1">
        <f t="array" ref="P201">_xlfn.IFS(H201=$H$2,G201,F201=$F$102,E201)</f>
        <v>0.35721770812480402</v>
      </c>
      <c r="Q201" cm="1">
        <f t="array" ref="Q201">_xlfn.IFS(H201=$H$2,E201,F201=$F$102,G201)</f>
        <v>0.5</v>
      </c>
      <c r="R201">
        <f t="shared" si="17"/>
        <v>117.92559799999999</v>
      </c>
      <c r="S201" s="10">
        <f t="shared" si="18"/>
        <v>1.4987932609697011E-2</v>
      </c>
      <c r="T201" s="9">
        <f t="shared" si="19"/>
        <v>330.12248642164002</v>
      </c>
      <c r="U201" cm="1">
        <f t="array" ref="U201">_xlfn.IFS(D201=$D$2,I201*N201,D201=$D$3&amp;F201=$F$3,(I201)*N201,D201=$D$3,(1/I201)*N201,D201=$D$146,N201*I201)</f>
        <v>330.12248745165334</v>
      </c>
      <c r="V201" t="e" cm="1">
        <f t="array" ref="V201">_xlfn.IFS(F201=$F$2,E201*N201,F201=$F$3,E201*N201)</f>
        <v>#N/A</v>
      </c>
      <c r="W201">
        <f t="shared" si="20"/>
        <v>330.12248745165334</v>
      </c>
      <c r="X201">
        <f t="shared" si="21"/>
        <v>168.50044686149059</v>
      </c>
    </row>
    <row r="202" spans="1:24" x14ac:dyDescent="0.25">
      <c r="A202" t="s">
        <v>221</v>
      </c>
      <c r="B202">
        <v>1581443256</v>
      </c>
      <c r="C202" s="2">
        <v>43872.741388888891</v>
      </c>
      <c r="D202" t="s">
        <v>105</v>
      </c>
      <c r="E202">
        <v>0.35198153133377502</v>
      </c>
      <c r="F202" t="s">
        <v>14</v>
      </c>
      <c r="G202">
        <v>0.5</v>
      </c>
      <c r="H202" t="s">
        <v>13</v>
      </c>
      <c r="I202">
        <v>1.4205290800000001</v>
      </c>
      <c r="J202" t="s">
        <v>15</v>
      </c>
      <c r="K202" t="str" cm="1">
        <f t="array" ref="K202">_xlfn.IFS(AND(F202=$Y$25,H202=$Z$25),"1",AND(F202=$Y$25,H202=$Z$27),"2",AND(F202=$Z$25,H202=$Y$25),"3",AND(F202=$Z$25,H202=$Z$27),"4",AND(F202=$Z$27,H202=$Y$25),"5",AND(F202=$Z$27,H202=$Z$25),"6")</f>
        <v>2</v>
      </c>
      <c r="L202">
        <f>IF(OR(K202="3",K202="2"),X202,W202)</f>
        <v>166.03052997690125</v>
      </c>
      <c r="M202" t="s">
        <v>16</v>
      </c>
      <c r="N202">
        <f>VLOOKUP(C202,ETH_USD[],6)</f>
        <v>235.85119599999999</v>
      </c>
      <c r="O202" s="10">
        <f t="shared" si="16"/>
        <v>0</v>
      </c>
      <c r="P202" cm="1">
        <f t="array" ref="P202">_xlfn.IFS(H202=$H$2,G202,F202=$F$102,E202)</f>
        <v>0.35198153133377502</v>
      </c>
      <c r="Q202" cm="1">
        <f t="array" ref="Q202">_xlfn.IFS(H202=$H$2,E202,F202=$F$102,G202)</f>
        <v>0.5</v>
      </c>
      <c r="R202">
        <f t="shared" si="17"/>
        <v>117.92559799999999</v>
      </c>
      <c r="S202" s="10">
        <f t="shared" si="18"/>
        <v>1.4876282773097212E-2</v>
      </c>
      <c r="T202" s="9">
        <f t="shared" si="19"/>
        <v>335.03348187940628</v>
      </c>
      <c r="U202" cm="1">
        <f t="array" ref="U202">_xlfn.IFS(D202=$D$2,I202*N202,D202=$D$3&amp;F202=$F$3,(I202)*N202,D202=$D$3,(1/I202)*N202,D202=$D$146,N202*I202)</f>
        <v>335.03348247077969</v>
      </c>
      <c r="V202" t="e" cm="1">
        <f t="array" ref="V202">_xlfn.IFS(F202=$F$2,E202*N202,F202=$F$3,E202*N202)</f>
        <v>#N/A</v>
      </c>
      <c r="W202">
        <f t="shared" si="20"/>
        <v>335.03348247077969</v>
      </c>
      <c r="X202">
        <f t="shared" si="21"/>
        <v>166.03052997690125</v>
      </c>
    </row>
    <row r="203" spans="1:24" x14ac:dyDescent="0.25">
      <c r="A203" t="s">
        <v>222</v>
      </c>
      <c r="B203">
        <v>1581444282</v>
      </c>
      <c r="C203" s="2">
        <v>43872.753263888888</v>
      </c>
      <c r="D203" t="s">
        <v>105</v>
      </c>
      <c r="E203">
        <v>0.139351294616189</v>
      </c>
      <c r="F203" t="s">
        <v>14</v>
      </c>
      <c r="G203">
        <v>0.2</v>
      </c>
      <c r="H203" t="s">
        <v>13</v>
      </c>
      <c r="I203">
        <v>1.4352216900000001</v>
      </c>
      <c r="J203" t="s">
        <v>15</v>
      </c>
      <c r="K203" t="str" cm="1">
        <f t="array" ref="K203">_xlfn.IFS(AND(F203=$Y$25,H203=$Z$25),"1",AND(F203=$Y$25,H203=$Z$27),"2",AND(F203=$Z$25,H203=$Y$25),"3",AND(F203=$Z$25,H203=$Z$27),"4",AND(F203=$Z$27,H203=$Y$25),"5",AND(F203=$Z$27,H203=$Z$25),"6")</f>
        <v>2</v>
      </c>
      <c r="L203">
        <f>IF(OR(K203="3",K203="2"),X203,W203)</f>
        <v>164.33084703450933</v>
      </c>
      <c r="M203" t="s">
        <v>16</v>
      </c>
      <c r="N203">
        <f>VLOOKUP(C203,ETH_USD[],6)</f>
        <v>235.85119599999999</v>
      </c>
      <c r="O203" s="10">
        <f t="shared" si="16"/>
        <v>0</v>
      </c>
      <c r="P203" cm="1">
        <f t="array" ref="P203">_xlfn.IFS(H203=$H$2,G203,F203=$F$102,E203)</f>
        <v>0.139351294616189</v>
      </c>
      <c r="Q203" cm="1">
        <f t="array" ref="Q203">_xlfn.IFS(H203=$H$2,E203,F203=$F$102,G203)</f>
        <v>0.2</v>
      </c>
      <c r="R203">
        <f t="shared" si="17"/>
        <v>47.170239199999997</v>
      </c>
      <c r="S203" s="10">
        <f t="shared" si="18"/>
        <v>1.0343053656521736E-2</v>
      </c>
      <c r="T203" s="9">
        <f t="shared" si="19"/>
        <v>338.49875115921628</v>
      </c>
      <c r="U203" cm="1">
        <f t="array" ref="U203">_xlfn.IFS(D203=$D$2,I203*N203,D203=$D$3&amp;F203=$F$3,(I203)*N203,D203=$D$3,(1/I203)*N203,D203=$D$146,N203*I203)</f>
        <v>338.49875211164124</v>
      </c>
      <c r="V203" t="e" cm="1">
        <f t="array" ref="V203">_xlfn.IFS(F203=$F$2,E203*N203,F203=$F$3,E203*N203)</f>
        <v>#N/A</v>
      </c>
      <c r="W203">
        <f t="shared" si="20"/>
        <v>338.49875211164124</v>
      </c>
      <c r="X203">
        <f t="shared" si="21"/>
        <v>164.33084703450933</v>
      </c>
    </row>
    <row r="204" spans="1:24" x14ac:dyDescent="0.25">
      <c r="A204" t="s">
        <v>223</v>
      </c>
      <c r="B204">
        <v>1581480079</v>
      </c>
      <c r="C204" s="2">
        <v>43873.167581018519</v>
      </c>
      <c r="D204" t="s">
        <v>12</v>
      </c>
      <c r="E204">
        <v>0.68472458561101701</v>
      </c>
      <c r="F204" t="s">
        <v>13</v>
      </c>
      <c r="G204">
        <v>1</v>
      </c>
      <c r="H204" t="s">
        <v>14</v>
      </c>
      <c r="I204">
        <v>0.68472458999999997</v>
      </c>
      <c r="J204" t="s">
        <v>15</v>
      </c>
      <c r="K204" t="str" cm="1">
        <f t="array" ref="K204">_xlfn.IFS(AND(F204=$Y$25,H204=$Z$25),"1",AND(F204=$Y$25,H204=$Z$27),"2",AND(F204=$Z$25,H204=$Y$25),"3",AND(F204=$Z$25,H204=$Z$27),"4",AND(F204=$Z$27,H204=$Y$25),"5",AND(F204=$Z$27,H204=$Z$25),"6")</f>
        <v>5</v>
      </c>
      <c r="L204">
        <f>IF(OR(K204="3",K204="2"),X204,W204)</f>
        <v>181.73010217828752</v>
      </c>
      <c r="M204" t="s">
        <v>16</v>
      </c>
      <c r="N204">
        <f>VLOOKUP(C204,ETH_USD[],6)</f>
        <v>265.40612800000002</v>
      </c>
      <c r="O204" s="10">
        <f t="shared" si="16"/>
        <v>0.12531177497187693</v>
      </c>
      <c r="P204" cm="1">
        <f t="array" ref="P204">_xlfn.IFS(H204=$H$2,G204,F204=$F$102,E204)</f>
        <v>1</v>
      </c>
      <c r="Q204" cm="1">
        <f t="array" ref="Q204">_xlfn.IFS(H204=$H$2,E204,F204=$F$102,G204)</f>
        <v>0.68472458561101701</v>
      </c>
      <c r="R204">
        <f t="shared" si="17"/>
        <v>181.73010101342456</v>
      </c>
      <c r="S204" s="10">
        <f t="shared" si="18"/>
        <v>-0.46312918322128171</v>
      </c>
      <c r="T204" s="9">
        <f t="shared" si="19"/>
        <v>181.73010101342456</v>
      </c>
      <c r="U204" cm="1">
        <f t="array" ref="U204">_xlfn.IFS(D204=$D$2,I204*N204,D204=$D$3&amp;F204=$F$3,(I204)*N204,D204=$D$3,(1/I204)*N204,D204=$D$146,N204*I204)</f>
        <v>181.73010217828752</v>
      </c>
      <c r="V204" cm="1">
        <f t="array" ref="V204">_xlfn.IFS(F204=$F$2,E204*N204,F204=$F$3,E204*N204)</f>
        <v>181.73010101342456</v>
      </c>
      <c r="W204">
        <f t="shared" si="20"/>
        <v>181.73010217828752</v>
      </c>
      <c r="X204">
        <f t="shared" si="21"/>
        <v>387.61004333143643</v>
      </c>
    </row>
    <row r="205" spans="1:24" x14ac:dyDescent="0.25">
      <c r="A205" t="s">
        <v>224</v>
      </c>
      <c r="B205">
        <v>1581492592</v>
      </c>
      <c r="C205" s="2">
        <v>43873.312407407408</v>
      </c>
      <c r="D205" t="s">
        <v>105</v>
      </c>
      <c r="E205">
        <v>0.66527850715083403</v>
      </c>
      <c r="F205" t="s">
        <v>14</v>
      </c>
      <c r="G205">
        <v>1</v>
      </c>
      <c r="H205" t="s">
        <v>13</v>
      </c>
      <c r="I205">
        <v>1.5031298799999999</v>
      </c>
      <c r="J205" t="s">
        <v>15</v>
      </c>
      <c r="K205" t="str" cm="1">
        <f t="array" ref="K205">_xlfn.IFS(AND(F205=$Y$25,H205=$Z$25),"1",AND(F205=$Y$25,H205=$Z$27),"2",AND(F205=$Z$25,H205=$Y$25),"3",AND(F205=$Z$25,H205=$Z$27),"4",AND(F205=$Z$27,H205=$Y$25),"5",AND(F205=$Z$27,H205=$Z$25),"6")</f>
        <v>2</v>
      </c>
      <c r="L205">
        <f>IF(OR(K205="3",K205="2"),X205,W205)</f>
        <v>176.56899216187495</v>
      </c>
      <c r="M205" t="s">
        <v>16</v>
      </c>
      <c r="N205">
        <f>VLOOKUP(C205,ETH_USD[],6)</f>
        <v>265.40612800000002</v>
      </c>
      <c r="O205" s="10">
        <f t="shared" si="16"/>
        <v>0</v>
      </c>
      <c r="P205" cm="1">
        <f t="array" ref="P205">_xlfn.IFS(H205=$H$2,G205,F205=$F$102,E205)</f>
        <v>0.66527850715083403</v>
      </c>
      <c r="Q205" cm="1">
        <f t="array" ref="Q205">_xlfn.IFS(H205=$H$2,E205,F205=$F$102,G205)</f>
        <v>1</v>
      </c>
      <c r="R205">
        <f t="shared" si="17"/>
        <v>265.40612800000002</v>
      </c>
      <c r="S205" s="10">
        <f t="shared" si="18"/>
        <v>1.1952328098751646</v>
      </c>
      <c r="T205" s="9">
        <f t="shared" si="19"/>
        <v>398.93988028659749</v>
      </c>
      <c r="U205" cm="1">
        <f t="array" ref="U205">_xlfn.IFS(D205=$D$2,I205*N205,D205=$D$3&amp;F205=$F$3,(I205)*N205,D205=$D$3,(1/I205)*N205,D205=$D$146,N205*I205)</f>
        <v>398.93988133190464</v>
      </c>
      <c r="V205" t="e" cm="1">
        <f t="array" ref="V205">_xlfn.IFS(F205=$F$2,E205*N205,F205=$F$3,E205*N205)</f>
        <v>#N/A</v>
      </c>
      <c r="W205">
        <f t="shared" si="20"/>
        <v>398.93988133190464</v>
      </c>
      <c r="X205">
        <f t="shared" si="21"/>
        <v>176.56899216187495</v>
      </c>
    </row>
    <row r="206" spans="1:24" x14ac:dyDescent="0.25">
      <c r="A206" t="s">
        <v>225</v>
      </c>
      <c r="B206">
        <v>1581494144</v>
      </c>
      <c r="C206" s="2">
        <v>43873.330370370371</v>
      </c>
      <c r="D206" t="s">
        <v>12</v>
      </c>
      <c r="E206">
        <v>0.63389386229054601</v>
      </c>
      <c r="F206" t="s">
        <v>13</v>
      </c>
      <c r="G206">
        <v>0.98</v>
      </c>
      <c r="H206" t="s">
        <v>14</v>
      </c>
      <c r="I206">
        <v>0.64683047000000005</v>
      </c>
      <c r="J206" t="s">
        <v>15</v>
      </c>
      <c r="K206" t="str" cm="1">
        <f t="array" ref="K206">_xlfn.IFS(AND(F206=$Y$25,H206=$Z$25),"1",AND(F206=$Y$25,H206=$Z$27),"2",AND(F206=$Z$25,H206=$Y$25),"3",AND(F206=$Z$25,H206=$Z$27),"4",AND(F206=$Z$27,H206=$Y$25),"5",AND(F206=$Z$27,H206=$Z$25),"6")</f>
        <v>5</v>
      </c>
      <c r="L206">
        <f>IF(OR(K206="3",K206="2"),X206,W206)</f>
        <v>171.67277051512019</v>
      </c>
      <c r="M206" t="s">
        <v>16</v>
      </c>
      <c r="N206">
        <f>VLOOKUP(C206,ETH_USD[],6)</f>
        <v>265.40612800000002</v>
      </c>
      <c r="O206" s="10">
        <f t="shared" si="16"/>
        <v>0</v>
      </c>
      <c r="P206" cm="1">
        <f t="array" ref="P206">_xlfn.IFS(H206=$H$2,G206,F206=$F$102,E206)</f>
        <v>0.98</v>
      </c>
      <c r="Q206" cm="1">
        <f t="array" ref="Q206">_xlfn.IFS(H206=$H$2,E206,F206=$F$102,G206)</f>
        <v>0.63389386229054601</v>
      </c>
      <c r="R206">
        <f t="shared" si="17"/>
        <v>168.23931555349904</v>
      </c>
      <c r="S206" s="10">
        <f t="shared" si="18"/>
        <v>-0.56967758939109103</v>
      </c>
      <c r="T206" s="9">
        <f t="shared" si="19"/>
        <v>171.6727709729582</v>
      </c>
      <c r="U206" cm="1">
        <f t="array" ref="U206">_xlfn.IFS(D206=$D$2,I206*N206,D206=$D$3&amp;F206=$F$3,(I206)*N206,D206=$D$3,(1/I206)*N206,D206=$D$146,N206*I206)</f>
        <v>171.67277051512019</v>
      </c>
      <c r="V206" cm="1">
        <f t="array" ref="V206">_xlfn.IFS(F206=$F$2,E206*N206,F206=$F$3,E206*N206)</f>
        <v>168.23931555349904</v>
      </c>
      <c r="W206">
        <f t="shared" si="20"/>
        <v>171.67277051512019</v>
      </c>
      <c r="X206">
        <f t="shared" si="21"/>
        <v>410.31791220348663</v>
      </c>
    </row>
    <row r="207" spans="1:24" x14ac:dyDescent="0.25">
      <c r="A207" t="s">
        <v>226</v>
      </c>
      <c r="B207">
        <v>1581509323</v>
      </c>
      <c r="C207" s="2">
        <v>43873.506053240744</v>
      </c>
      <c r="D207" t="s">
        <v>18</v>
      </c>
      <c r="E207">
        <v>6.6275721687829706E-2</v>
      </c>
      <c r="F207" t="s">
        <v>19</v>
      </c>
      <c r="G207">
        <v>0.103118455814306</v>
      </c>
      <c r="H207" t="s">
        <v>14</v>
      </c>
      <c r="I207">
        <v>0.64271445000000005</v>
      </c>
      <c r="J207" t="s">
        <v>89</v>
      </c>
      <c r="K207" t="str" cm="1">
        <f t="array" ref="K207">_xlfn.IFS(AND(F207=$Y$25,H207=$Z$25),"1",AND(F207=$Y$25,H207=$Z$27),"2",AND(F207=$Z$25,H207=$Y$25),"3",AND(F207=$Z$25,H207=$Z$27),"4",AND(F207=$Z$27,H207=$Y$25),"5",AND(F207=$Z$27,H207=$Z$25),"6")</f>
        <v>3</v>
      </c>
      <c r="L207">
        <f>IF(OR(K207="3",K207="2"),X207,W207)</f>
        <v>412.94563705546062</v>
      </c>
      <c r="M207" t="s">
        <v>16</v>
      </c>
      <c r="N207">
        <f>VLOOKUP(C207,ETH_USD[],6)</f>
        <v>265.40612800000002</v>
      </c>
      <c r="O207" s="10">
        <f t="shared" si="16"/>
        <v>0</v>
      </c>
      <c r="P207" cm="1">
        <f t="array" ref="P207">_xlfn.IFS(H207=$H$2,G207,F207=$F$102,E207)</f>
        <v>0.103118455814306</v>
      </c>
      <c r="Q207" cm="1">
        <f t="array" ref="Q207">_xlfn.IFS(H207=$H$2,E207,F207=$F$102,G207)</f>
        <v>6.6275721687829706E-2</v>
      </c>
      <c r="R207">
        <f t="shared" si="17"/>
        <v>17.589982673572507</v>
      </c>
      <c r="S207" s="10">
        <f t="shared" si="18"/>
        <v>-6.3633690503922006E-3</v>
      </c>
      <c r="T207" s="9">
        <f t="shared" si="19"/>
        <v>170.58035377535381</v>
      </c>
      <c r="U207" cm="1">
        <f t="array" ref="U207">_xlfn.IFS(D207=$D$2,I207*N207,D207=$D$3&amp;F207=$F$3,(I207)*N207,D207=$D$3,(1/I207)*N207,D207=$D$146,N207*I207)</f>
        <v>412.94563705546062</v>
      </c>
      <c r="V207" cm="1">
        <f t="array" ref="V207">_xlfn.IFS(F207=$F$2,E207*N207,F207=$F$3,E207*N207)</f>
        <v>17.589982673572507</v>
      </c>
      <c r="W207">
        <f t="shared" si="20"/>
        <v>170.58035358414963</v>
      </c>
      <c r="X207">
        <f t="shared" si="21"/>
        <v>412.94563705546062</v>
      </c>
    </row>
    <row r="208" spans="1:24" x14ac:dyDescent="0.25">
      <c r="A208" t="s">
        <v>227</v>
      </c>
      <c r="B208">
        <v>1581528088</v>
      </c>
      <c r="C208" s="2">
        <v>43873.723240740743</v>
      </c>
      <c r="D208" t="s">
        <v>105</v>
      </c>
      <c r="E208">
        <v>0.31767177813119701</v>
      </c>
      <c r="F208" t="s">
        <v>14</v>
      </c>
      <c r="G208">
        <v>0.5</v>
      </c>
      <c r="H208" t="s">
        <v>13</v>
      </c>
      <c r="I208">
        <v>1.5739515900000001</v>
      </c>
      <c r="J208" t="s">
        <v>15</v>
      </c>
      <c r="K208" t="str" cm="1">
        <f t="array" ref="K208">_xlfn.IFS(AND(F208=$Y$25,H208=$Z$25),"1",AND(F208=$Y$25,H208=$Z$27),"2",AND(F208=$Z$25,H208=$Y$25),"3",AND(F208=$Z$25,H208=$Z$27),"4",AND(F208=$Z$27,H208=$Y$25),"5",AND(F208=$Z$27,H208=$Z$25),"6")</f>
        <v>2</v>
      </c>
      <c r="L208">
        <f>IF(OR(K208="3",K208="2"),X208,W208)</f>
        <v>168.62407312031752</v>
      </c>
      <c r="M208" t="s">
        <v>16</v>
      </c>
      <c r="N208">
        <f>VLOOKUP(C208,ETH_USD[],6)</f>
        <v>265.40612800000002</v>
      </c>
      <c r="O208" s="10">
        <f t="shared" si="16"/>
        <v>0</v>
      </c>
      <c r="P208" cm="1">
        <f t="array" ref="P208">_xlfn.IFS(H208=$H$2,G208,F208=$F$102,E208)</f>
        <v>0.31767177813119701</v>
      </c>
      <c r="Q208" cm="1">
        <f t="array" ref="Q208">_xlfn.IFS(H208=$H$2,E208,F208=$F$102,G208)</f>
        <v>0.5</v>
      </c>
      <c r="R208">
        <f t="shared" si="17"/>
        <v>132.70306400000001</v>
      </c>
      <c r="S208" s="10">
        <f t="shared" si="18"/>
        <v>1.4489127128385269</v>
      </c>
      <c r="T208" s="9">
        <f t="shared" si="19"/>
        <v>417.73639692095736</v>
      </c>
      <c r="U208" cm="1">
        <f t="array" ref="U208">_xlfn.IFS(D208=$D$2,I208*N208,D208=$D$3&amp;F208=$F$3,(I208)*N208,D208=$D$3,(1/I208)*N208,D208=$D$146,N208*I208)</f>
        <v>417.73639716134358</v>
      </c>
      <c r="V208" t="e" cm="1">
        <f t="array" ref="V208">_xlfn.IFS(F208=$F$2,E208*N208,F208=$F$3,E208*N208)</f>
        <v>#N/A</v>
      </c>
      <c r="W208">
        <f t="shared" si="20"/>
        <v>417.73639716134358</v>
      </c>
      <c r="X208">
        <f t="shared" si="21"/>
        <v>168.62407312031752</v>
      </c>
    </row>
    <row r="209" spans="1:24" x14ac:dyDescent="0.25">
      <c r="A209" t="s">
        <v>228</v>
      </c>
      <c r="B209">
        <v>1581531933</v>
      </c>
      <c r="C209" s="2">
        <v>43873.767743055556</v>
      </c>
      <c r="D209" t="s">
        <v>12</v>
      </c>
      <c r="E209">
        <v>0.61121005561166297</v>
      </c>
      <c r="F209" t="s">
        <v>13</v>
      </c>
      <c r="G209">
        <v>0.98199999999999998</v>
      </c>
      <c r="H209" t="s">
        <v>14</v>
      </c>
      <c r="I209">
        <v>0.62241349999999995</v>
      </c>
      <c r="J209" t="s">
        <v>15</v>
      </c>
      <c r="K209" t="str" cm="1">
        <f t="array" ref="K209">_xlfn.IFS(AND(F209=$Y$25,H209=$Z$25),"1",AND(F209=$Y$25,H209=$Z$27),"2",AND(F209=$Z$25,H209=$Y$25),"3",AND(F209=$Z$25,H209=$Z$27),"4",AND(F209=$Z$27,H209=$Y$25),"5",AND(F209=$Z$27,H209=$Z$25),"6")</f>
        <v>5</v>
      </c>
      <c r="L209">
        <f>IF(OR(K209="3",K209="2"),X209,W209)</f>
        <v>165.19235704992801</v>
      </c>
      <c r="M209" t="s">
        <v>16</v>
      </c>
      <c r="N209">
        <f>VLOOKUP(C209,ETH_USD[],6)</f>
        <v>265.40612800000002</v>
      </c>
      <c r="O209" s="10">
        <f t="shared" si="16"/>
        <v>0</v>
      </c>
      <c r="P209" cm="1">
        <f t="array" ref="P209">_xlfn.IFS(H209=$H$2,G209,F209=$F$102,E209)</f>
        <v>0.98199999999999998</v>
      </c>
      <c r="Q209" cm="1">
        <f t="array" ref="Q209">_xlfn.IFS(H209=$H$2,E209,F209=$F$102,G209)</f>
        <v>0.61121005561166297</v>
      </c>
      <c r="R209">
        <f t="shared" si="17"/>
        <v>162.21889425455615</v>
      </c>
      <c r="S209" s="10">
        <f t="shared" si="18"/>
        <v>-0.60455359434251577</v>
      </c>
      <c r="T209" s="9">
        <f t="shared" si="19"/>
        <v>165.19235667470076</v>
      </c>
      <c r="U209" cm="1">
        <f t="array" ref="U209">_xlfn.IFS(D209=$D$2,I209*N209,D209=$D$3&amp;F209=$F$3,(I209)*N209,D209=$D$3,(1/I209)*N209,D209=$D$146,N209*I209)</f>
        <v>165.19235704992801</v>
      </c>
      <c r="V209" cm="1">
        <f t="array" ref="V209">_xlfn.IFS(F209=$F$2,E209*N209,F209=$F$3,E209*N209)</f>
        <v>162.21889425455615</v>
      </c>
      <c r="W209">
        <f t="shared" si="20"/>
        <v>165.19235704992801</v>
      </c>
      <c r="X209">
        <f t="shared" si="21"/>
        <v>426.4144784777323</v>
      </c>
    </row>
    <row r="210" spans="1:24" x14ac:dyDescent="0.25">
      <c r="A210" t="s">
        <v>229</v>
      </c>
      <c r="B210">
        <v>1581560645</v>
      </c>
      <c r="C210" s="2">
        <v>43874.100057870368</v>
      </c>
      <c r="D210" t="s">
        <v>12</v>
      </c>
      <c r="E210">
        <v>0.60591456431944801</v>
      </c>
      <c r="F210" t="s">
        <v>13</v>
      </c>
      <c r="G210">
        <v>1</v>
      </c>
      <c r="H210" t="s">
        <v>14</v>
      </c>
      <c r="I210">
        <v>0.60591455999999999</v>
      </c>
      <c r="J210" t="s">
        <v>15</v>
      </c>
      <c r="K210" t="str" cm="1">
        <f t="array" ref="K210">_xlfn.IFS(AND(F210=$Y$25,H210=$Z$25),"1",AND(F210=$Y$25,H210=$Z$27),"2",AND(F210=$Z$25,H210=$Y$25),"3",AND(F210=$Z$25,H210=$Z$27),"4",AND(F210=$Z$27,H210=$Y$25),"5",AND(F210=$Z$27,H210=$Z$25),"6")</f>
        <v>5</v>
      </c>
      <c r="L210">
        <f>IF(OR(K210="3",K210="2"),X210,W210)</f>
        <v>162.44523485867808</v>
      </c>
      <c r="M210" t="s">
        <v>16</v>
      </c>
      <c r="N210">
        <f>VLOOKUP(C210,ETH_USD[],6)</f>
        <v>268.099243</v>
      </c>
      <c r="O210" s="10">
        <f t="shared" si="16"/>
        <v>1.0147147016891702E-2</v>
      </c>
      <c r="P210" cm="1">
        <f t="array" ref="P210">_xlfn.IFS(H210=$H$2,G210,F210=$F$102,E210)</f>
        <v>1</v>
      </c>
      <c r="Q210" cm="1">
        <f t="array" ref="Q210">_xlfn.IFS(H210=$H$2,E210,F210=$F$102,G210)</f>
        <v>0.60591456431944801</v>
      </c>
      <c r="R210">
        <f t="shared" si="17"/>
        <v>162.44523601671881</v>
      </c>
      <c r="S210" s="10">
        <f t="shared" si="18"/>
        <v>-1.6629829087017767E-2</v>
      </c>
      <c r="T210" s="9">
        <f t="shared" si="19"/>
        <v>162.44523601671881</v>
      </c>
      <c r="U210" cm="1">
        <f t="array" ref="U210">_xlfn.IFS(D210=$D$2,I210*N210,D210=$D$3&amp;F210=$F$3,(I210)*N210,D210=$D$3,(1/I210)*N210,D210=$D$146,N210*I210)</f>
        <v>162.44523485867808</v>
      </c>
      <c r="V210" cm="1">
        <f t="array" ref="V210">_xlfn.IFS(F210=$F$2,E210*N210,F210=$F$3,E210*N210)</f>
        <v>162.44523601671881</v>
      </c>
      <c r="W210">
        <f t="shared" si="20"/>
        <v>162.44523485867808</v>
      </c>
      <c r="X210">
        <f t="shared" si="21"/>
        <v>442.47037569125257</v>
      </c>
    </row>
    <row r="211" spans="1:24" x14ac:dyDescent="0.25">
      <c r="A211" t="s">
        <v>230</v>
      </c>
      <c r="B211">
        <v>1581579841</v>
      </c>
      <c r="C211" s="2">
        <v>43874.322233796294</v>
      </c>
      <c r="D211" t="s">
        <v>18</v>
      </c>
      <c r="E211">
        <v>7.3668494535478399E-3</v>
      </c>
      <c r="F211" t="s">
        <v>19</v>
      </c>
      <c r="G211">
        <v>1.2245240609480099E-2</v>
      </c>
      <c r="H211" t="s">
        <v>14</v>
      </c>
      <c r="I211">
        <v>0.60160919999999996</v>
      </c>
      <c r="J211" t="s">
        <v>89</v>
      </c>
      <c r="K211" t="str" cm="1">
        <f t="array" ref="K211">_xlfn.IFS(AND(F211=$Y$25,H211=$Z$25),"1",AND(F211=$Y$25,H211=$Z$27),"2",AND(F211=$Z$25,H211=$Y$25),"3",AND(F211=$Z$25,H211=$Z$27),"4",AND(F211=$Z$27,H211=$Y$25),"5",AND(F211=$Z$27,H211=$Z$25),"6")</f>
        <v>3</v>
      </c>
      <c r="L211">
        <f>IF(OR(K211="3",K211="2"),X211,W211)</f>
        <v>445.63687357174729</v>
      </c>
      <c r="M211" t="s">
        <v>16</v>
      </c>
      <c r="N211">
        <f>VLOOKUP(C211,ETH_USD[],6)</f>
        <v>268.099243</v>
      </c>
      <c r="O211" s="10">
        <f t="shared" si="16"/>
        <v>0</v>
      </c>
      <c r="P211" cm="1">
        <f t="array" ref="P211">_xlfn.IFS(H211=$H$2,G211,F211=$F$102,E211)</f>
        <v>1.2245240609480099E-2</v>
      </c>
      <c r="Q211" cm="1">
        <f t="array" ref="Q211">_xlfn.IFS(H211=$H$2,E211,F211=$F$102,G211)</f>
        <v>7.3668494535478399E-3</v>
      </c>
      <c r="R211">
        <f t="shared" si="17"/>
        <v>1.9750467617911396</v>
      </c>
      <c r="S211" s="10">
        <f t="shared" si="18"/>
        <v>-7.1055570564224129E-3</v>
      </c>
      <c r="T211" s="9">
        <f t="shared" si="19"/>
        <v>161.29097212365801</v>
      </c>
      <c r="U211" cm="1">
        <f t="array" ref="U211">_xlfn.IFS(D211=$D$2,I211*N211,D211=$D$3&amp;F211=$F$3,(I211)*N211,D211=$D$3,(1/I211)*N211,D211=$D$146,N211*I211)</f>
        <v>445.63687357174729</v>
      </c>
      <c r="V211" cm="1">
        <f t="array" ref="V211">_xlfn.IFS(F211=$F$2,E211*N211,F211=$F$3,E211*N211)</f>
        <v>1.9750467617911396</v>
      </c>
      <c r="W211">
        <f t="shared" si="20"/>
        <v>161.29097110183559</v>
      </c>
      <c r="X211">
        <f t="shared" si="21"/>
        <v>445.63687357174729</v>
      </c>
    </row>
    <row r="212" spans="1:24" x14ac:dyDescent="0.25">
      <c r="A212" t="s">
        <v>231</v>
      </c>
      <c r="B212">
        <v>1581580219</v>
      </c>
      <c r="C212" s="2">
        <v>43874.326608796298</v>
      </c>
      <c r="D212" t="s">
        <v>18</v>
      </c>
      <c r="E212">
        <v>1.84706914591932E-3</v>
      </c>
      <c r="F212" t="s">
        <v>19</v>
      </c>
      <c r="G212">
        <v>3.0695914431216999E-3</v>
      </c>
      <c r="H212" t="s">
        <v>14</v>
      </c>
      <c r="I212">
        <v>0.60173127000000004</v>
      </c>
      <c r="J212" t="s">
        <v>89</v>
      </c>
      <c r="K212" t="str" cm="1">
        <f t="array" ref="K212">_xlfn.IFS(AND(F212=$Y$25,H212=$Z$25),"1",AND(F212=$Y$25,H212=$Z$27),"2",AND(F212=$Z$25,H212=$Y$25),"3",AND(F212=$Z$25,H212=$Z$27),"4",AND(F212=$Z$27,H212=$Y$25),"5",AND(F212=$Z$27,H212=$Z$25),"6")</f>
        <v>3</v>
      </c>
      <c r="L212">
        <f>IF(OR(K212="3",K212="2"),X212,W212)</f>
        <v>445.54646960594215</v>
      </c>
      <c r="M212" t="s">
        <v>16</v>
      </c>
      <c r="N212">
        <f>VLOOKUP(C212,ETH_USD[],6)</f>
        <v>268.099243</v>
      </c>
      <c r="O212" s="10">
        <f t="shared" si="16"/>
        <v>0</v>
      </c>
      <c r="P212" cm="1">
        <f t="array" ref="P212">_xlfn.IFS(H212=$H$2,G212,F212=$F$102,E212)</f>
        <v>3.0695914431216999E-3</v>
      </c>
      <c r="Q212" cm="1">
        <f t="array" ref="Q212">_xlfn.IFS(H212=$H$2,E212,F212=$F$102,G212)</f>
        <v>1.84706914591932E-3</v>
      </c>
      <c r="R212">
        <f t="shared" si="17"/>
        <v>0.49519783978962623</v>
      </c>
      <c r="S212" s="10">
        <f t="shared" si="18"/>
        <v>2.0289322570336108E-4</v>
      </c>
      <c r="T212" s="9">
        <f t="shared" si="19"/>
        <v>161.32369696926901</v>
      </c>
      <c r="U212" cm="1">
        <f t="array" ref="U212">_xlfn.IFS(D212=$D$2,I212*N212,D212=$D$3&amp;F212=$F$3,(I212)*N212,D212=$D$3,(1/I212)*N212,D212=$D$146,N212*I212)</f>
        <v>445.54646960594215</v>
      </c>
      <c r="V212" cm="1">
        <f t="array" ref="V212">_xlfn.IFS(F212=$F$2,E212*N212,F212=$F$3,E212*N212)</f>
        <v>0.49519783978962623</v>
      </c>
      <c r="W212">
        <f t="shared" si="20"/>
        <v>161.32369797642863</v>
      </c>
      <c r="X212">
        <f t="shared" si="21"/>
        <v>445.54646960594215</v>
      </c>
    </row>
    <row r="213" spans="1:24" x14ac:dyDescent="0.25">
      <c r="A213" t="s">
        <v>232</v>
      </c>
      <c r="B213">
        <v>1581584518</v>
      </c>
      <c r="C213" s="2">
        <v>43874.37636574074</v>
      </c>
      <c r="D213" t="s">
        <v>18</v>
      </c>
      <c r="E213">
        <v>0.25405331816733701</v>
      </c>
      <c r="F213" t="s">
        <v>19</v>
      </c>
      <c r="G213">
        <v>0.419844138265834</v>
      </c>
      <c r="H213" t="s">
        <v>14</v>
      </c>
      <c r="I213">
        <v>0.60511340999999996</v>
      </c>
      <c r="J213" t="s">
        <v>89</v>
      </c>
      <c r="K213" t="str" cm="1">
        <f t="array" ref="K213">_xlfn.IFS(AND(F213=$Y$25,H213=$Z$25),"1",AND(F213=$Y$25,H213=$Z$27),"2",AND(F213=$Z$25,H213=$Y$25),"3",AND(F213=$Z$25,H213=$Z$27),"4",AND(F213=$Z$27,H213=$Y$25),"5",AND(F213=$Z$27,H213=$Z$25),"6")</f>
        <v>3</v>
      </c>
      <c r="L213">
        <f>IF(OR(K213="3",K213="2"),X213,W213)</f>
        <v>443.05619173106743</v>
      </c>
      <c r="M213" t="s">
        <v>16</v>
      </c>
      <c r="N213">
        <f>VLOOKUP(C213,ETH_USD[],6)</f>
        <v>268.099243</v>
      </c>
      <c r="O213" s="10">
        <f t="shared" si="16"/>
        <v>0</v>
      </c>
      <c r="P213" cm="1">
        <f t="array" ref="P213">_xlfn.IFS(H213=$H$2,G213,F213=$F$102,E213)</f>
        <v>0.419844138265834</v>
      </c>
      <c r="Q213" cm="1">
        <f t="array" ref="Q213">_xlfn.IFS(H213=$H$2,E213,F213=$F$102,G213)</f>
        <v>0.25405331816733701</v>
      </c>
      <c r="R213">
        <f t="shared" si="17"/>
        <v>68.111502282301203</v>
      </c>
      <c r="S213" s="10">
        <f t="shared" si="18"/>
        <v>5.620688053325342E-3</v>
      </c>
      <c r="T213" s="9">
        <f t="shared" si="19"/>
        <v>162.23044714554246</v>
      </c>
      <c r="U213" cm="1">
        <f t="array" ref="U213">_xlfn.IFS(D213=$D$2,I213*N213,D213=$D$3&amp;F213=$F$3,(I213)*N213,D213=$D$3,(1/I213)*N213,D213=$D$146,N213*I213)</f>
        <v>443.05619173106743</v>
      </c>
      <c r="V213" cm="1">
        <f t="array" ref="V213">_xlfn.IFS(F213=$F$2,E213*N213,F213=$F$3,E213*N213)</f>
        <v>68.111502282301203</v>
      </c>
      <c r="W213">
        <f t="shared" si="20"/>
        <v>162.23044715014862</v>
      </c>
      <c r="X213">
        <f t="shared" si="21"/>
        <v>443.05619173106743</v>
      </c>
    </row>
    <row r="214" spans="1:24" x14ac:dyDescent="0.25">
      <c r="A214" t="s">
        <v>233</v>
      </c>
      <c r="B214">
        <v>1581588927</v>
      </c>
      <c r="C214" s="2">
        <v>43874.427395833336</v>
      </c>
      <c r="D214" t="s">
        <v>12</v>
      </c>
      <c r="E214">
        <v>0.1</v>
      </c>
      <c r="F214" t="s">
        <v>13</v>
      </c>
      <c r="G214">
        <v>0.163980401693784</v>
      </c>
      <c r="H214" t="s">
        <v>14</v>
      </c>
      <c r="I214">
        <v>0.60982897000000003</v>
      </c>
      <c r="J214" t="s">
        <v>15</v>
      </c>
      <c r="K214" t="str" cm="1">
        <f t="array" ref="K214">_xlfn.IFS(AND(F214=$Y$25,H214=$Z$25),"1",AND(F214=$Y$25,H214=$Z$27),"2",AND(F214=$Z$25,H214=$Y$25),"3",AND(F214=$Z$25,H214=$Z$27),"4",AND(F214=$Z$27,H214=$Y$25),"5",AND(F214=$Z$27,H214=$Z$25),"6")</f>
        <v>5</v>
      </c>
      <c r="L214">
        <f>IF(OR(K214="3",K214="2"),X214,W214)</f>
        <v>163.49468521646972</v>
      </c>
      <c r="M214" t="s">
        <v>16</v>
      </c>
      <c r="N214">
        <f>VLOOKUP(C214,ETH_USD[],6)</f>
        <v>268.099243</v>
      </c>
      <c r="O214" s="10">
        <f t="shared" si="16"/>
        <v>0</v>
      </c>
      <c r="P214" cm="1">
        <f t="array" ref="P214">_xlfn.IFS(H214=$H$2,G214,F214=$F$102,E214)</f>
        <v>0.163980401693784</v>
      </c>
      <c r="Q214" cm="1">
        <f t="array" ref="Q214">_xlfn.IFS(H214=$H$2,E214,F214=$F$102,G214)</f>
        <v>0.1</v>
      </c>
      <c r="R214">
        <f t="shared" si="17"/>
        <v>26.809924300000002</v>
      </c>
      <c r="S214" s="10">
        <f t="shared" si="18"/>
        <v>7.7928586630561887E-3</v>
      </c>
      <c r="T214" s="9">
        <f t="shared" si="19"/>
        <v>163.49468609099208</v>
      </c>
      <c r="U214" cm="1">
        <f t="array" ref="U214">_xlfn.IFS(D214=$D$2,I214*N214,D214=$D$3&amp;F214=$F$3,(I214)*N214,D214=$D$3,(1/I214)*N214,D214=$D$146,N214*I214)</f>
        <v>163.49468521646972</v>
      </c>
      <c r="V214" cm="1">
        <f t="array" ref="V214">_xlfn.IFS(F214=$F$2,E214*N214,F214=$F$3,E214*N214)</f>
        <v>26.809924300000002</v>
      </c>
      <c r="W214">
        <f t="shared" si="20"/>
        <v>163.49468521646972</v>
      </c>
      <c r="X214">
        <f t="shared" si="21"/>
        <v>439.63021796094733</v>
      </c>
    </row>
    <row r="215" spans="1:24" x14ac:dyDescent="0.25">
      <c r="A215" t="s">
        <v>234</v>
      </c>
      <c r="B215">
        <v>1581588981</v>
      </c>
      <c r="C215" s="2">
        <v>43874.428020833337</v>
      </c>
      <c r="D215" t="s">
        <v>18</v>
      </c>
      <c r="E215">
        <v>0.13365473336923001</v>
      </c>
      <c r="F215" t="s">
        <v>19</v>
      </c>
      <c r="G215">
        <v>0.218053366581203</v>
      </c>
      <c r="H215" t="s">
        <v>14</v>
      </c>
      <c r="I215">
        <v>0.61294506000000004</v>
      </c>
      <c r="J215" t="s">
        <v>89</v>
      </c>
      <c r="K215" t="str" cm="1">
        <f t="array" ref="K215">_xlfn.IFS(AND(F215=$Y$25,H215=$Z$25),"1",AND(F215=$Y$25,H215=$Z$27),"2",AND(F215=$Z$25,H215=$Y$25),"3",AND(F215=$Z$25,H215=$Z$27),"4",AND(F215=$Z$27,H215=$Y$25),"5",AND(F215=$Z$27,H215=$Z$25),"6")</f>
        <v>3</v>
      </c>
      <c r="L215">
        <f>IF(OR(K215="3",K215="2"),X215,W215)</f>
        <v>437.39522592775279</v>
      </c>
      <c r="M215" t="s">
        <v>16</v>
      </c>
      <c r="N215">
        <f>VLOOKUP(C215,ETH_USD[],6)</f>
        <v>268.099243</v>
      </c>
      <c r="O215" s="10">
        <f t="shared" si="16"/>
        <v>0</v>
      </c>
      <c r="P215" cm="1">
        <f t="array" ref="P215">_xlfn.IFS(H215=$H$2,G215,F215=$F$102,E215)</f>
        <v>0.218053366581203</v>
      </c>
      <c r="Q215" cm="1">
        <f t="array" ref="Q215">_xlfn.IFS(H215=$H$2,E215,F215=$F$102,G215)</f>
        <v>0.13365473336923001</v>
      </c>
      <c r="R215">
        <f t="shared" si="17"/>
        <v>35.832732839657403</v>
      </c>
      <c r="S215" s="10">
        <f t="shared" si="18"/>
        <v>5.1097678420910873E-3</v>
      </c>
      <c r="T215" s="9">
        <f t="shared" si="19"/>
        <v>164.3301059803326</v>
      </c>
      <c r="U215" cm="1">
        <f t="array" ref="U215">_xlfn.IFS(D215=$D$2,I215*N215,D215=$D$3&amp;F215=$F$3,(I215)*N215,D215=$D$3,(1/I215)*N215,D215=$D$146,N215*I215)</f>
        <v>437.39522592775279</v>
      </c>
      <c r="V215" cm="1">
        <f t="array" ref="V215">_xlfn.IFS(F215=$F$2,E215*N215,F215=$F$3,E215*N215)</f>
        <v>35.832732839657403</v>
      </c>
      <c r="W215">
        <f t="shared" si="20"/>
        <v>164.33010658658958</v>
      </c>
      <c r="X215">
        <f t="shared" si="21"/>
        <v>437.39522592775279</v>
      </c>
    </row>
    <row r="216" spans="1:24" x14ac:dyDescent="0.25">
      <c r="A216" t="s">
        <v>235</v>
      </c>
      <c r="B216">
        <v>1581602025</v>
      </c>
      <c r="C216" s="2">
        <v>43874.578993055555</v>
      </c>
      <c r="D216" t="s">
        <v>12</v>
      </c>
      <c r="E216">
        <v>0.59111688317481503</v>
      </c>
      <c r="F216" t="s">
        <v>13</v>
      </c>
      <c r="G216">
        <v>0.98</v>
      </c>
      <c r="H216" t="s">
        <v>14</v>
      </c>
      <c r="I216">
        <v>0.60318048999999996</v>
      </c>
      <c r="J216" t="s">
        <v>15</v>
      </c>
      <c r="K216" t="str" cm="1">
        <f t="array" ref="K216">_xlfn.IFS(AND(F216=$Y$25,H216=$Z$25),"1",AND(F216=$Y$25,H216=$Z$27),"2",AND(F216=$Z$25,H216=$Y$25),"3",AND(F216=$Z$25,H216=$Z$27),"4",AND(F216=$Z$27,H216=$Y$25),"5",AND(F216=$Z$27,H216=$Z$25),"6")</f>
        <v>5</v>
      </c>
      <c r="L216">
        <f>IF(OR(K216="3",K216="2"),X216,W216)</f>
        <v>161.71223276136905</v>
      </c>
      <c r="M216" t="s">
        <v>16</v>
      </c>
      <c r="N216">
        <f>VLOOKUP(C216,ETH_USD[],6)</f>
        <v>268.099243</v>
      </c>
      <c r="O216" s="10">
        <f t="shared" si="16"/>
        <v>0</v>
      </c>
      <c r="P216" cm="1">
        <f t="array" ref="P216">_xlfn.IFS(H216=$H$2,G216,F216=$F$102,E216)</f>
        <v>0.98</v>
      </c>
      <c r="Q216" cm="1">
        <f t="array" ref="Q216">_xlfn.IFS(H216=$H$2,E216,F216=$F$102,G216)</f>
        <v>0.59111688317481503</v>
      </c>
      <c r="R216">
        <f t="shared" si="17"/>
        <v>158.47798890368736</v>
      </c>
      <c r="S216" s="10">
        <f t="shared" si="18"/>
        <v>-1.5930570904972977E-2</v>
      </c>
      <c r="T216" s="9">
        <f t="shared" si="19"/>
        <v>161.71223357519119</v>
      </c>
      <c r="U216" cm="1">
        <f t="array" ref="U216">_xlfn.IFS(D216=$D$2,I216*N216,D216=$D$3&amp;F216=$F$3,(I216)*N216,D216=$D$3,(1/I216)*N216,D216=$D$146,N216*I216)</f>
        <v>161.71223276136905</v>
      </c>
      <c r="V216" cm="1">
        <f t="array" ref="V216">_xlfn.IFS(F216=$F$2,E216*N216,F216=$F$3,E216*N216)</f>
        <v>158.47798890368736</v>
      </c>
      <c r="W216">
        <f t="shared" si="20"/>
        <v>161.71223276136905</v>
      </c>
      <c r="X216">
        <f t="shared" si="21"/>
        <v>444.47598595239714</v>
      </c>
    </row>
    <row r="217" spans="1:24" x14ac:dyDescent="0.25">
      <c r="A217" t="s">
        <v>236</v>
      </c>
      <c r="B217">
        <v>1581621605</v>
      </c>
      <c r="C217" s="2">
        <v>43874.805613425924</v>
      </c>
      <c r="D217" t="s">
        <v>18</v>
      </c>
      <c r="E217">
        <v>7.7579734326718598E-3</v>
      </c>
      <c r="F217" t="s">
        <v>19</v>
      </c>
      <c r="G217">
        <v>1.29498730419306E-2</v>
      </c>
      <c r="H217" t="s">
        <v>14</v>
      </c>
      <c r="I217">
        <v>0.59907717999999999</v>
      </c>
      <c r="J217" t="s">
        <v>89</v>
      </c>
      <c r="K217" t="str" cm="1">
        <f t="array" ref="K217">_xlfn.IFS(AND(F217=$Y$25,H217=$Z$25),"1",AND(F217=$Y$25,H217=$Z$27),"2",AND(F217=$Z$25,H217=$Y$25),"3",AND(F217=$Z$25,H217=$Z$27),"4",AND(F217=$Z$27,H217=$Y$25),"5",AND(F217=$Z$27,H217=$Z$25),"6")</f>
        <v>3</v>
      </c>
      <c r="L217">
        <f>IF(OR(K217="3",K217="2"),X217,W217)</f>
        <v>447.52037291755965</v>
      </c>
      <c r="M217" t="s">
        <v>16</v>
      </c>
      <c r="N217">
        <f>VLOOKUP(C217,ETH_USD[],6)</f>
        <v>268.099243</v>
      </c>
      <c r="O217" s="10">
        <f t="shared" si="16"/>
        <v>0</v>
      </c>
      <c r="P217" cm="1">
        <f t="array" ref="P217">_xlfn.IFS(H217=$H$2,G217,F217=$F$102,E217)</f>
        <v>1.29498730419306E-2</v>
      </c>
      <c r="Q217" cm="1">
        <f t="array" ref="Q217">_xlfn.IFS(H217=$H$2,E217,F217=$F$102,G217)</f>
        <v>7.7579734326718598E-3</v>
      </c>
      <c r="R217">
        <f t="shared" si="17"/>
        <v>2.079906804513437</v>
      </c>
      <c r="S217" s="10">
        <f t="shared" si="18"/>
        <v>-6.8027934599604002E-3</v>
      </c>
      <c r="T217" s="9">
        <f t="shared" si="19"/>
        <v>160.61213865023029</v>
      </c>
      <c r="U217" cm="1">
        <f t="array" ref="U217">_xlfn.IFS(D217=$D$2,I217*N217,D217=$D$3&amp;F217=$F$3,(I217)*N217,D217=$D$3,(1/I217)*N217,D217=$D$146,N217*I217)</f>
        <v>447.52037291755965</v>
      </c>
      <c r="V217" cm="1">
        <f t="array" ref="V217">_xlfn.IFS(F217=$F$2,E217*N217,F217=$F$3,E217*N217)</f>
        <v>2.079906804513437</v>
      </c>
      <c r="W217">
        <f t="shared" si="20"/>
        <v>160.61213845657474</v>
      </c>
      <c r="X217">
        <f t="shared" si="21"/>
        <v>447.52037291755965</v>
      </c>
    </row>
    <row r="218" spans="1:24" x14ac:dyDescent="0.25">
      <c r="A218" t="s">
        <v>237</v>
      </c>
      <c r="B218">
        <v>1581631069</v>
      </c>
      <c r="C218" s="2">
        <v>43874.915150462963</v>
      </c>
      <c r="D218" t="s">
        <v>12</v>
      </c>
      <c r="E218">
        <v>0.03</v>
      </c>
      <c r="F218" t="s">
        <v>13</v>
      </c>
      <c r="G218">
        <v>5.0035406357762699E-2</v>
      </c>
      <c r="H218" t="s">
        <v>14</v>
      </c>
      <c r="I218">
        <v>0.59957541999999997</v>
      </c>
      <c r="J218" t="s">
        <v>15</v>
      </c>
      <c r="K218" t="str" cm="1">
        <f t="array" ref="K218">_xlfn.IFS(AND(F218=$Y$25,H218=$Z$25),"1",AND(F218=$Y$25,H218=$Z$27),"2",AND(F218=$Z$25,H218=$Y$25),"3",AND(F218=$Z$25,H218=$Z$27),"4",AND(F218=$Z$27,H218=$Y$25),"5",AND(F218=$Z$27,H218=$Z$25),"6")</f>
        <v>5</v>
      </c>
      <c r="L218">
        <f>IF(OR(K218="3",K218="2"),X218,W218)</f>
        <v>160.74571622340704</v>
      </c>
      <c r="M218" t="s">
        <v>16</v>
      </c>
      <c r="N218">
        <f>VLOOKUP(C218,ETH_USD[],6)</f>
        <v>268.099243</v>
      </c>
      <c r="O218" s="10">
        <f t="shared" si="16"/>
        <v>0</v>
      </c>
      <c r="P218" cm="1">
        <f t="array" ref="P218">_xlfn.IFS(H218=$H$2,G218,F218=$F$102,E218)</f>
        <v>5.0035406357762699E-2</v>
      </c>
      <c r="Q218" cm="1">
        <f t="array" ref="Q218">_xlfn.IFS(H218=$H$2,E218,F218=$F$102,G218)</f>
        <v>0.03</v>
      </c>
      <c r="R218">
        <f t="shared" si="17"/>
        <v>8.0429772899999996</v>
      </c>
      <c r="S218" s="10">
        <f t="shared" si="18"/>
        <v>8.3168522202576862E-4</v>
      </c>
      <c r="T218" s="9">
        <f t="shared" si="19"/>
        <v>160.74571739242364</v>
      </c>
      <c r="U218" cm="1">
        <f t="array" ref="U218">_xlfn.IFS(D218=$D$2,I218*N218,D218=$D$3&amp;F218=$F$3,(I218)*N218,D218=$D$3,(1/I218)*N218,D218=$D$146,N218*I218)</f>
        <v>160.74571622340704</v>
      </c>
      <c r="V218" cm="1">
        <f t="array" ref="V218">_xlfn.IFS(F218=$F$2,E218*N218,F218=$F$3,E218*N218)</f>
        <v>8.0429772899999996</v>
      </c>
      <c r="W218">
        <f t="shared" si="20"/>
        <v>160.74571622340704</v>
      </c>
      <c r="X218">
        <f t="shared" si="21"/>
        <v>447.14848884232117</v>
      </c>
    </row>
    <row r="219" spans="1:24" x14ac:dyDescent="0.25">
      <c r="A219" t="s">
        <v>238</v>
      </c>
      <c r="B219">
        <v>1581635132</v>
      </c>
      <c r="C219" s="2">
        <v>43874.962175925924</v>
      </c>
      <c r="D219" t="s">
        <v>18</v>
      </c>
      <c r="E219">
        <v>0.53937425420749396</v>
      </c>
      <c r="F219" t="s">
        <v>19</v>
      </c>
      <c r="G219">
        <v>0.88845812982929395</v>
      </c>
      <c r="H219" t="s">
        <v>14</v>
      </c>
      <c r="I219">
        <v>0.60709022999999995</v>
      </c>
      <c r="J219" t="s">
        <v>89</v>
      </c>
      <c r="K219" t="str" cm="1">
        <f t="array" ref="K219">_xlfn.IFS(AND(F219=$Y$25,H219=$Z$25),"1",AND(F219=$Y$25,H219=$Z$27),"2",AND(F219=$Z$25,H219=$Y$25),"3",AND(F219=$Z$25,H219=$Z$27),"4",AND(F219=$Z$27,H219=$Y$25),"5",AND(F219=$Z$27,H219=$Z$25),"6")</f>
        <v>3</v>
      </c>
      <c r="L219">
        <f>IF(OR(K219="3",K219="2"),X219,W219)</f>
        <v>441.6135028231306</v>
      </c>
      <c r="M219" t="s">
        <v>16</v>
      </c>
      <c r="N219">
        <f>VLOOKUP(C219,ETH_USD[],6)</f>
        <v>268.099243</v>
      </c>
      <c r="O219" s="10">
        <f t="shared" si="16"/>
        <v>0</v>
      </c>
      <c r="P219" cm="1">
        <f t="array" ref="P219">_xlfn.IFS(H219=$H$2,G219,F219=$F$102,E219)</f>
        <v>0.88845812982929395</v>
      </c>
      <c r="Q219" cm="1">
        <f t="array" ref="Q219">_xlfn.IFS(H219=$H$2,E219,F219=$F$102,G219)</f>
        <v>0.53937425420749396</v>
      </c>
      <c r="R219">
        <f t="shared" si="17"/>
        <v>144.60582924671868</v>
      </c>
      <c r="S219" s="10">
        <f t="shared" si="18"/>
        <v>1.2533552307918866E-2</v>
      </c>
      <c r="T219" s="9">
        <f t="shared" si="19"/>
        <v>162.76043224963553</v>
      </c>
      <c r="U219" cm="1">
        <f t="array" ref="U219">_xlfn.IFS(D219=$D$2,I219*N219,D219=$D$3&amp;F219=$F$3,(I219)*N219,D219=$D$3,(1/I219)*N219,D219=$D$146,N219*I219)</f>
        <v>441.6135028231306</v>
      </c>
      <c r="V219" cm="1">
        <f t="array" ref="V219">_xlfn.IFS(F219=$F$2,E219*N219,F219=$F$3,E219*N219)</f>
        <v>144.60582924671868</v>
      </c>
      <c r="W219">
        <f t="shared" si="20"/>
        <v>162.76043109569588</v>
      </c>
      <c r="X219">
        <f t="shared" si="21"/>
        <v>441.6135028231306</v>
      </c>
    </row>
    <row r="220" spans="1:24" x14ac:dyDescent="0.25">
      <c r="A220" t="s">
        <v>239</v>
      </c>
      <c r="B220">
        <v>1581679844</v>
      </c>
      <c r="C220" s="2">
        <v>43875.479675925926</v>
      </c>
      <c r="D220" t="s">
        <v>12</v>
      </c>
      <c r="E220">
        <v>0.60261129659622803</v>
      </c>
      <c r="F220" t="s">
        <v>13</v>
      </c>
      <c r="G220">
        <v>1</v>
      </c>
      <c r="H220" t="s">
        <v>14</v>
      </c>
      <c r="I220">
        <v>0.60261129999999996</v>
      </c>
      <c r="J220" t="s">
        <v>15</v>
      </c>
      <c r="K220" t="str" cm="1">
        <f t="array" ref="K220">_xlfn.IFS(AND(F220=$Y$25,H220=$Z$25),"1",AND(F220=$Y$25,H220=$Z$27),"2",AND(F220=$Z$25,H220=$Y$25),"3",AND(F220=$Z$25,H220=$Z$27),"4",AND(F220=$Z$27,H220=$Y$25),"5",AND(F220=$Z$27,H220=$Z$25),"6")</f>
        <v>5</v>
      </c>
      <c r="L220">
        <f>IF(OR(K220="3",K220="2"),X220,W220)</f>
        <v>171.27267655513867</v>
      </c>
      <c r="M220" t="s">
        <v>16</v>
      </c>
      <c r="N220">
        <f>VLOOKUP(C220,ETH_USD[],6)</f>
        <v>284.21749899999998</v>
      </c>
      <c r="O220" s="10">
        <f t="shared" si="16"/>
        <v>6.0120483070517192E-2</v>
      </c>
      <c r="P220" cm="1">
        <f t="array" ref="P220">_xlfn.IFS(H220=$H$2,G220,F220=$F$102,E220)</f>
        <v>1</v>
      </c>
      <c r="Q220" cm="1">
        <f t="array" ref="Q220">_xlfn.IFS(H220=$H$2,E220,F220=$F$102,G220)</f>
        <v>0.60261129659622803</v>
      </c>
      <c r="R220">
        <f t="shared" si="17"/>
        <v>171.27267558772712</v>
      </c>
      <c r="S220" s="10">
        <f t="shared" si="18"/>
        <v>5.2299218062015533E-2</v>
      </c>
      <c r="T220" s="9">
        <f t="shared" si="19"/>
        <v>171.27267558772712</v>
      </c>
      <c r="U220" cm="1">
        <f t="array" ref="U220">_xlfn.IFS(D220=$D$2,I220*N220,D220=$D$3&amp;F220=$F$3,(I220)*N220,D220=$D$3,(1/I220)*N220,D220=$D$146,N220*I220)</f>
        <v>171.27267655513867</v>
      </c>
      <c r="V220" cm="1">
        <f t="array" ref="V220">_xlfn.IFS(F220=$F$2,E220*N220,F220=$F$3,E220*N220)</f>
        <v>171.27267558772712</v>
      </c>
      <c r="W220">
        <f t="shared" si="20"/>
        <v>171.27267655513867</v>
      </c>
      <c r="X220">
        <f t="shared" si="21"/>
        <v>471.64316201836903</v>
      </c>
    </row>
    <row r="221" spans="1:24" x14ac:dyDescent="0.25">
      <c r="A221" t="s">
        <v>240</v>
      </c>
      <c r="B221">
        <v>1581703610</v>
      </c>
      <c r="C221" s="2">
        <v>43875.754745370374</v>
      </c>
      <c r="D221" t="s">
        <v>12</v>
      </c>
      <c r="E221">
        <v>0.58705867034270898</v>
      </c>
      <c r="F221" t="s">
        <v>13</v>
      </c>
      <c r="G221">
        <v>1</v>
      </c>
      <c r="H221" t="s">
        <v>14</v>
      </c>
      <c r="I221">
        <v>0.58705867</v>
      </c>
      <c r="J221" t="s">
        <v>15</v>
      </c>
      <c r="K221" t="str" cm="1">
        <f t="array" ref="K221">_xlfn.IFS(AND(F221=$Y$25,H221=$Z$25),"1",AND(F221=$Y$25,H221=$Z$27),"2",AND(F221=$Z$25,H221=$Y$25),"3",AND(F221=$Z$25,H221=$Z$27),"4",AND(F221=$Z$27,H221=$Y$25),"5",AND(F221=$Z$27,H221=$Z$25),"6")</f>
        <v>5</v>
      </c>
      <c r="L221">
        <f>IF(OR(K221="3",K221="2"),X221,W221)</f>
        <v>166.85234695366631</v>
      </c>
      <c r="M221" t="s">
        <v>16</v>
      </c>
      <c r="N221">
        <f>VLOOKUP(C221,ETH_USD[],6)</f>
        <v>284.21749899999998</v>
      </c>
      <c r="O221" s="10">
        <f t="shared" si="16"/>
        <v>0</v>
      </c>
      <c r="P221" cm="1">
        <f t="array" ref="P221">_xlfn.IFS(H221=$H$2,G221,F221=$F$102,E221)</f>
        <v>1</v>
      </c>
      <c r="Q221" cm="1">
        <f t="array" ref="Q221">_xlfn.IFS(H221=$H$2,E221,F221=$F$102,G221)</f>
        <v>0.58705867034270898</v>
      </c>
      <c r="R221">
        <f t="shared" si="17"/>
        <v>166.85234705107021</v>
      </c>
      <c r="S221" s="10">
        <f t="shared" si="18"/>
        <v>-2.5808720051160677E-2</v>
      </c>
      <c r="T221" s="9">
        <f t="shared" si="19"/>
        <v>166.85234705107021</v>
      </c>
      <c r="U221" cm="1">
        <f t="array" ref="U221">_xlfn.IFS(D221=$D$2,I221*N221,D221=$D$3&amp;F221=$F$3,(I221)*N221,D221=$D$3,(1/I221)*N221,D221=$D$146,N221*I221)</f>
        <v>166.85234695366631</v>
      </c>
      <c r="V221" cm="1">
        <f t="array" ref="V221">_xlfn.IFS(F221=$F$2,E221*N221,F221=$F$3,E221*N221)</f>
        <v>166.85234705107021</v>
      </c>
      <c r="W221">
        <f t="shared" si="20"/>
        <v>166.85234695366631</v>
      </c>
      <c r="X221">
        <f t="shared" si="21"/>
        <v>484.1381509619813</v>
      </c>
    </row>
    <row r="222" spans="1:24" x14ac:dyDescent="0.25">
      <c r="A222" t="s">
        <v>241</v>
      </c>
      <c r="B222">
        <v>1581714054</v>
      </c>
      <c r="C222" s="2">
        <v>43875.875625000001</v>
      </c>
      <c r="D222" t="s">
        <v>18</v>
      </c>
      <c r="E222">
        <v>1.38548044496891E-2</v>
      </c>
      <c r="F222" t="s">
        <v>19</v>
      </c>
      <c r="G222">
        <v>2.37568324800129E-2</v>
      </c>
      <c r="H222" t="s">
        <v>14</v>
      </c>
      <c r="I222">
        <v>0.58319240999999999</v>
      </c>
      <c r="J222" t="s">
        <v>89</v>
      </c>
      <c r="K222" t="str" cm="1">
        <f t="array" ref="K222">_xlfn.IFS(AND(F222=$Y$25,H222=$Z$25),"1",AND(F222=$Y$25,H222=$Z$27),"2",AND(F222=$Z$25,H222=$Y$25),"3",AND(F222=$Z$25,H222=$Z$27),"4",AND(F222=$Z$27,H222=$Y$25),"5",AND(F222=$Z$27,H222=$Z$25),"6")</f>
        <v>3</v>
      </c>
      <c r="L222">
        <f>IF(OR(K222="3",K222="2"),X222,W222)</f>
        <v>487.34773314350917</v>
      </c>
      <c r="M222" t="s">
        <v>16</v>
      </c>
      <c r="N222">
        <f>VLOOKUP(C222,ETH_USD[],6)</f>
        <v>284.21749899999998</v>
      </c>
      <c r="O222" s="10">
        <f t="shared" si="16"/>
        <v>0</v>
      </c>
      <c r="P222" cm="1">
        <f t="array" ref="P222">_xlfn.IFS(H222=$H$2,G222,F222=$F$102,E222)</f>
        <v>2.37568324800129E-2</v>
      </c>
      <c r="Q222" cm="1">
        <f t="array" ref="Q222">_xlfn.IFS(H222=$H$2,E222,F222=$F$102,G222)</f>
        <v>1.38548044496891E-2</v>
      </c>
      <c r="R222">
        <f t="shared" si="17"/>
        <v>3.937777869824707</v>
      </c>
      <c r="S222" s="10">
        <f t="shared" si="18"/>
        <v>-6.5858115052313719E-3</v>
      </c>
      <c r="T222" s="9">
        <f t="shared" si="19"/>
        <v>165.75348894418642</v>
      </c>
      <c r="U222" cm="1">
        <f t="array" ref="U222">_xlfn.IFS(D222=$D$2,I222*N222,D222=$D$3&amp;F222=$F$3,(I222)*N222,D222=$D$3,(1/I222)*N222,D222=$D$146,N222*I222)</f>
        <v>487.34773314350917</v>
      </c>
      <c r="V222" cm="1">
        <f t="array" ref="V222">_xlfn.IFS(F222=$F$2,E222*N222,F222=$F$3,E222*N222)</f>
        <v>3.937777869824707</v>
      </c>
      <c r="W222">
        <f t="shared" si="20"/>
        <v>165.75348820598256</v>
      </c>
      <c r="X222">
        <f t="shared" si="21"/>
        <v>487.34773314350917</v>
      </c>
    </row>
    <row r="223" spans="1:24" x14ac:dyDescent="0.25">
      <c r="A223" t="s">
        <v>242</v>
      </c>
      <c r="B223">
        <v>1581759034</v>
      </c>
      <c r="C223" s="2">
        <v>43876.396226851852</v>
      </c>
      <c r="D223" t="s">
        <v>18</v>
      </c>
      <c r="E223">
        <v>0.26404282572181298</v>
      </c>
      <c r="F223" t="s">
        <v>19</v>
      </c>
      <c r="G223">
        <v>0.45</v>
      </c>
      <c r="H223" t="s">
        <v>14</v>
      </c>
      <c r="I223">
        <v>0.58676183000000004</v>
      </c>
      <c r="J223" t="s">
        <v>89</v>
      </c>
      <c r="K223" t="str" cm="1">
        <f t="array" ref="K223">_xlfn.IFS(AND(F223=$Y$25,H223=$Z$25),"1",AND(F223=$Y$25,H223=$Z$27),"2",AND(F223=$Z$25,H223=$Y$25),"3",AND(F223=$Z$25,H223=$Z$27),"4",AND(F223=$Z$27,H223=$Y$25),"5",AND(F223=$Z$27,H223=$Z$25),"6")</f>
        <v>3</v>
      </c>
      <c r="L223">
        <f>IF(OR(K223="3",K223="2"),X223,W223)</f>
        <v>451.16870843490273</v>
      </c>
      <c r="M223" t="s">
        <v>16</v>
      </c>
      <c r="N223">
        <f>VLOOKUP(C223,ETH_USD[],6)</f>
        <v>264.72857699999997</v>
      </c>
      <c r="O223" s="10">
        <f t="shared" si="16"/>
        <v>-6.8570450688541187E-2</v>
      </c>
      <c r="P223" cm="1">
        <f t="array" ref="P223">_xlfn.IFS(H223=$H$2,G223,F223=$F$102,E223)</f>
        <v>0.45</v>
      </c>
      <c r="Q223" cm="1">
        <f t="array" ref="Q223">_xlfn.IFS(H223=$H$2,E223,F223=$F$102,G223)</f>
        <v>0.26404282572181298</v>
      </c>
      <c r="R223">
        <f t="shared" si="17"/>
        <v>69.899681520394537</v>
      </c>
      <c r="S223" s="10">
        <f t="shared" si="18"/>
        <v>-6.2869647026366021E-2</v>
      </c>
      <c r="T223" s="9">
        <f t="shared" si="19"/>
        <v>155.33262560087675</v>
      </c>
      <c r="U223" cm="1">
        <f t="array" ref="U223">_xlfn.IFS(D223=$D$2,I223*N223,D223=$D$3&amp;F223=$F$3,(I223)*N223,D223=$D$3,(1/I223)*N223,D223=$D$146,N223*I223)</f>
        <v>451.16870843490273</v>
      </c>
      <c r="V223" cm="1">
        <f t="array" ref="V223">_xlfn.IFS(F223=$F$2,E223*N223,F223=$F$3,E223*N223)</f>
        <v>69.899681520394537</v>
      </c>
      <c r="W223">
        <f t="shared" si="20"/>
        <v>155.33262429381591</v>
      </c>
      <c r="X223">
        <f t="shared" si="21"/>
        <v>451.16870843490273</v>
      </c>
    </row>
    <row r="224" spans="1:24" x14ac:dyDescent="0.25">
      <c r="A224" t="s">
        <v>243</v>
      </c>
      <c r="B224">
        <v>1581762463</v>
      </c>
      <c r="C224" s="2">
        <v>43876.435914351852</v>
      </c>
      <c r="D224" t="s">
        <v>12</v>
      </c>
      <c r="E224">
        <v>0.22146947342628101</v>
      </c>
      <c r="F224" t="s">
        <v>13</v>
      </c>
      <c r="G224">
        <v>0.37936183416005098</v>
      </c>
      <c r="H224" t="s">
        <v>14</v>
      </c>
      <c r="I224">
        <v>0.58379482000000005</v>
      </c>
      <c r="J224" t="s">
        <v>15</v>
      </c>
      <c r="K224" t="str" cm="1">
        <f t="array" ref="K224">_xlfn.IFS(AND(F224=$Y$25,H224=$Z$25),"1",AND(F224=$Y$25,H224=$Z$27),"2",AND(F224=$Z$25,H224=$Y$25),"3",AND(F224=$Z$25,H224=$Z$27),"4",AND(F224=$Z$27,H224=$Y$25),"5",AND(F224=$Z$27,H224=$Z$25),"6")</f>
        <v>5</v>
      </c>
      <c r="L224">
        <f>IF(OR(K224="3",K224="2"),X224,W224)</f>
        <v>154.54717195857114</v>
      </c>
      <c r="M224" t="s">
        <v>16</v>
      </c>
      <c r="N224">
        <f>VLOOKUP(C224,ETH_USD[],6)</f>
        <v>264.72857699999997</v>
      </c>
      <c r="O224" s="10">
        <f t="shared" si="16"/>
        <v>0</v>
      </c>
      <c r="P224" cm="1">
        <f t="array" ref="P224">_xlfn.IFS(H224=$H$2,G224,F224=$F$102,E224)</f>
        <v>0.37936183416005098</v>
      </c>
      <c r="Q224" cm="1">
        <f t="array" ref="Q224">_xlfn.IFS(H224=$H$2,E224,F224=$F$102,G224)</f>
        <v>0.22146947342628101</v>
      </c>
      <c r="R224">
        <f t="shared" si="17"/>
        <v>58.629298549078683</v>
      </c>
      <c r="S224" s="10">
        <f t="shared" si="18"/>
        <v>-5.0565927289041432E-3</v>
      </c>
      <c r="T224" s="9">
        <f t="shared" si="19"/>
        <v>154.54717177570177</v>
      </c>
      <c r="U224" cm="1">
        <f t="array" ref="U224">_xlfn.IFS(D224=$D$2,I224*N224,D224=$D$3&amp;F224=$F$3,(I224)*N224,D224=$D$3,(1/I224)*N224,D224=$D$146,N224*I224)</f>
        <v>154.54717195857114</v>
      </c>
      <c r="V224" cm="1">
        <f t="array" ref="V224">_xlfn.IFS(F224=$F$2,E224*N224,F224=$F$3,E224*N224)</f>
        <v>58.629298549078683</v>
      </c>
      <c r="W224">
        <f t="shared" si="20"/>
        <v>154.54717195857114</v>
      </c>
      <c r="X224">
        <f t="shared" si="21"/>
        <v>453.46167511386955</v>
      </c>
    </row>
    <row r="225" spans="1:24" x14ac:dyDescent="0.25">
      <c r="A225" t="s">
        <v>244</v>
      </c>
      <c r="B225">
        <v>1581783191</v>
      </c>
      <c r="C225" s="2">
        <v>43876.675821759258</v>
      </c>
      <c r="D225" t="s">
        <v>105</v>
      </c>
      <c r="E225">
        <v>0.286550421265792</v>
      </c>
      <c r="F225" t="s">
        <v>14</v>
      </c>
      <c r="G225">
        <v>0.16809338669120499</v>
      </c>
      <c r="H225" t="s">
        <v>13</v>
      </c>
      <c r="I225">
        <v>0.58661015000000005</v>
      </c>
      <c r="J225" t="s">
        <v>15</v>
      </c>
      <c r="K225" t="str" cm="1">
        <f t="array" ref="K225">_xlfn.IFS(AND(F225=$Y$25,H225=$Z$25),"1",AND(F225=$Y$25,H225=$Z$27),"2",AND(F225=$Z$25,H225=$Y$25),"3",AND(F225=$Z$25,H225=$Z$27),"4",AND(F225=$Z$27,H225=$Y$25),"5",AND(F225=$Z$27,H225=$Z$25),"6")</f>
        <v>2</v>
      </c>
      <c r="L225">
        <f>IF(OR(K225="3",K225="2"),X225,W225)</f>
        <v>451.28536729205922</v>
      </c>
      <c r="M225" t="s">
        <v>16</v>
      </c>
      <c r="N225">
        <f>VLOOKUP(C225,ETH_USD[],6)</f>
        <v>264.72857699999997</v>
      </c>
      <c r="O225" s="10">
        <f t="shared" si="16"/>
        <v>0</v>
      </c>
      <c r="P225" cm="1">
        <f t="array" ref="P225">_xlfn.IFS(H225=$H$2,G225,F225=$F$102,E225)</f>
        <v>0.286550421265792</v>
      </c>
      <c r="Q225" cm="1">
        <f t="array" ref="Q225">_xlfn.IFS(H225=$H$2,E225,F225=$F$102,G225)</f>
        <v>0.16809338669120499</v>
      </c>
      <c r="R225">
        <f t="shared" si="17"/>
        <v>44.499123061873433</v>
      </c>
      <c r="S225" s="10">
        <f t="shared" si="18"/>
        <v>4.8224725558292459E-3</v>
      </c>
      <c r="T225" s="9">
        <f t="shared" si="19"/>
        <v>155.29247127017112</v>
      </c>
      <c r="U225" cm="1">
        <f t="array" ref="U225">_xlfn.IFS(D225=$D$2,I225*N225,D225=$D$3&amp;F225=$F$3,(I225)*N225,D225=$D$3,(1/I225)*N225,D225=$D$146,N225*I225)</f>
        <v>155.29247026325655</v>
      </c>
      <c r="V225" t="e" cm="1">
        <f t="array" ref="V225">_xlfn.IFS(F225=$F$2,E225*N225,F225=$F$3,E225*N225)</f>
        <v>#N/A</v>
      </c>
      <c r="W225">
        <f t="shared" si="20"/>
        <v>155.29247026325655</v>
      </c>
      <c r="X225">
        <f t="shared" si="21"/>
        <v>451.28536729205922</v>
      </c>
    </row>
    <row r="226" spans="1:24" x14ac:dyDescent="0.25">
      <c r="A226" t="s">
        <v>245</v>
      </c>
      <c r="B226">
        <v>1581789947</v>
      </c>
      <c r="C226" s="2">
        <v>43876.754016203704</v>
      </c>
      <c r="D226" t="s">
        <v>105</v>
      </c>
      <c r="E226">
        <v>1</v>
      </c>
      <c r="F226" t="s">
        <v>14</v>
      </c>
      <c r="G226">
        <v>0.596480937490666</v>
      </c>
      <c r="H226" t="s">
        <v>13</v>
      </c>
      <c r="I226">
        <v>0.59648093999999996</v>
      </c>
      <c r="J226" t="s">
        <v>15</v>
      </c>
      <c r="K226" t="str" cm="1">
        <f t="array" ref="K226">_xlfn.IFS(AND(F226=$Y$25,H226=$Z$25),"1",AND(F226=$Y$25,H226=$Z$27),"2",AND(F226=$Z$25,H226=$Y$25),"3",AND(F226=$Z$25,H226=$Z$27),"4",AND(F226=$Z$27,H226=$Y$25),"5",AND(F226=$Z$27,H226=$Z$25),"6")</f>
        <v>2</v>
      </c>
      <c r="L226">
        <f>IF(OR(K226="3",K226="2"),X226,W226)</f>
        <v>443.81732801051442</v>
      </c>
      <c r="M226" t="s">
        <v>16</v>
      </c>
      <c r="N226">
        <f>VLOOKUP(C226,ETH_USD[],6)</f>
        <v>264.72857699999997</v>
      </c>
      <c r="O226" s="10">
        <f t="shared" si="16"/>
        <v>0</v>
      </c>
      <c r="P226" cm="1">
        <f t="array" ref="P226">_xlfn.IFS(H226=$H$2,G226,F226=$F$102,E226)</f>
        <v>1</v>
      </c>
      <c r="Q226" cm="1">
        <f t="array" ref="Q226">_xlfn.IFS(H226=$H$2,E226,F226=$F$102,G226)</f>
        <v>0.596480937490666</v>
      </c>
      <c r="R226">
        <f t="shared" si="17"/>
        <v>157.90554978952994</v>
      </c>
      <c r="S226" s="10">
        <f t="shared" si="18"/>
        <v>1.6826820373105542E-2</v>
      </c>
      <c r="T226" s="9">
        <f t="shared" si="19"/>
        <v>157.90554978952994</v>
      </c>
      <c r="U226" cm="1">
        <f t="array" ref="U226">_xlfn.IFS(D226=$D$2,I226*N226,D226=$D$3&amp;F226=$F$3,(I226)*N226,D226=$D$3,(1/I226)*N226,D226=$D$146,N226*I226)</f>
        <v>157.90555045382234</v>
      </c>
      <c r="V226" t="e" cm="1">
        <f t="array" ref="V226">_xlfn.IFS(F226=$F$2,E226*N226,F226=$F$3,E226*N226)</f>
        <v>#N/A</v>
      </c>
      <c r="W226">
        <f t="shared" si="20"/>
        <v>157.90555045382234</v>
      </c>
      <c r="X226">
        <f t="shared" si="21"/>
        <v>443.81732801051442</v>
      </c>
    </row>
    <row r="227" spans="1:24" x14ac:dyDescent="0.25">
      <c r="A227" t="s">
        <v>246</v>
      </c>
      <c r="B227">
        <v>1581791609</v>
      </c>
      <c r="C227" s="2">
        <v>43876.773252314815</v>
      </c>
      <c r="D227" t="s">
        <v>105</v>
      </c>
      <c r="E227">
        <v>1.1909263872876601</v>
      </c>
      <c r="F227" t="s">
        <v>14</v>
      </c>
      <c r="G227">
        <v>0.73105690753519903</v>
      </c>
      <c r="H227" t="s">
        <v>13</v>
      </c>
      <c r="I227">
        <v>0.61385566000000003</v>
      </c>
      <c r="J227" t="s">
        <v>15</v>
      </c>
      <c r="K227" t="str" cm="1">
        <f t="array" ref="K227">_xlfn.IFS(AND(F227=$Y$25,H227=$Z$25),"1",AND(F227=$Y$25,H227=$Z$27),"2",AND(F227=$Z$25,H227=$Y$25),"3",AND(F227=$Z$25,H227=$Z$27),"4",AND(F227=$Z$27,H227=$Y$25),"5",AND(F227=$Z$27,H227=$Z$25),"6")</f>
        <v>2</v>
      </c>
      <c r="L227">
        <f>IF(OR(K227="3",K227="2"),X227,W227)</f>
        <v>431.25541434284401</v>
      </c>
      <c r="M227" t="s">
        <v>16</v>
      </c>
      <c r="N227">
        <f>VLOOKUP(C227,ETH_USD[],6)</f>
        <v>264.72857699999997</v>
      </c>
      <c r="O227" s="10">
        <f t="shared" si="16"/>
        <v>0</v>
      </c>
      <c r="P227" cm="1">
        <f t="array" ref="P227">_xlfn.IFS(H227=$H$2,G227,F227=$F$102,E227)</f>
        <v>1.1909263872876601</v>
      </c>
      <c r="Q227" cm="1">
        <f t="array" ref="Q227">_xlfn.IFS(H227=$H$2,E227,F227=$F$102,G227)</f>
        <v>0.73105690753519903</v>
      </c>
      <c r="R227">
        <f t="shared" si="17"/>
        <v>193.53165483781379</v>
      </c>
      <c r="S227" s="10">
        <f t="shared" si="18"/>
        <v>2.9128719498742153E-2</v>
      </c>
      <c r="T227" s="9">
        <f t="shared" si="19"/>
        <v>162.50513625664382</v>
      </c>
      <c r="U227" cm="1">
        <f t="array" ref="U227">_xlfn.IFS(D227=$D$2,I227*N227,D227=$D$3&amp;F227=$F$3,(I227)*N227,D227=$D$3,(1/I227)*N227,D227=$D$146,N227*I227)</f>
        <v>162.50513535519582</v>
      </c>
      <c r="V227" t="e" cm="1">
        <f t="array" ref="V227">_xlfn.IFS(F227=$F$2,E227*N227,F227=$F$3,E227*N227)</f>
        <v>#N/A</v>
      </c>
      <c r="W227">
        <f t="shared" si="20"/>
        <v>162.50513535519582</v>
      </c>
      <c r="X227">
        <f t="shared" si="21"/>
        <v>431.25541434284401</v>
      </c>
    </row>
    <row r="228" spans="1:24" x14ac:dyDescent="0.25">
      <c r="A228" t="s">
        <v>247</v>
      </c>
      <c r="B228">
        <v>1581831705</v>
      </c>
      <c r="C228" s="2">
        <v>43877.237326388888</v>
      </c>
      <c r="D228" t="s">
        <v>12</v>
      </c>
      <c r="E228">
        <v>0.91168067991051205</v>
      </c>
      <c r="F228" t="s">
        <v>13</v>
      </c>
      <c r="G228">
        <v>1.5</v>
      </c>
      <c r="H228" t="s">
        <v>14</v>
      </c>
      <c r="I228">
        <v>0.60778712000000001</v>
      </c>
      <c r="J228" t="s">
        <v>15</v>
      </c>
      <c r="K228" t="str" cm="1">
        <f t="array" ref="K228">_xlfn.IFS(AND(F228=$Y$25,H228=$Z$25),"1",AND(F228=$Y$25,H228=$Z$27),"2",AND(F228=$Z$25,H228=$Y$25),"3",AND(F228=$Z$25,H228=$Z$27),"4",AND(F228=$Z$27,H228=$Y$25),"5",AND(F228=$Z$27,H228=$Z$25),"6")</f>
        <v>5</v>
      </c>
      <c r="L228">
        <f>IF(OR(K228="3",K228="2"),X228,W228)</f>
        <v>157.9606597252837</v>
      </c>
      <c r="M228" t="s">
        <v>16</v>
      </c>
      <c r="N228">
        <f>VLOOKUP(C228,ETH_USD[],6)</f>
        <v>259.89471400000002</v>
      </c>
      <c r="O228" s="10">
        <f t="shared" si="16"/>
        <v>-1.8259694721208551E-2</v>
      </c>
      <c r="P228" cm="1">
        <f t="array" ref="P228">_xlfn.IFS(H228=$H$2,G228,F228=$F$102,E228)</f>
        <v>1.5</v>
      </c>
      <c r="Q228" cm="1">
        <f t="array" ref="Q228">_xlfn.IFS(H228=$H$2,E228,F228=$F$102,G228)</f>
        <v>0.91168067991051205</v>
      </c>
      <c r="R228">
        <f t="shared" si="17"/>
        <v>236.94098956466809</v>
      </c>
      <c r="S228" s="10">
        <f t="shared" si="18"/>
        <v>-2.7965125604941014E-2</v>
      </c>
      <c r="T228" s="9">
        <f t="shared" si="19"/>
        <v>157.96065970977872</v>
      </c>
      <c r="U228" cm="1">
        <f t="array" ref="U228">_xlfn.IFS(D228=$D$2,I228*N228,D228=$D$3&amp;F228=$F$3,(I228)*N228,D228=$D$3,(1/I228)*N228,D228=$D$146,N228*I228)</f>
        <v>157.9606597252837</v>
      </c>
      <c r="V228" cm="1">
        <f t="array" ref="V228">_xlfn.IFS(F228=$F$2,E228*N228,F228=$F$3,E228*N228)</f>
        <v>236.94098956466809</v>
      </c>
      <c r="W228">
        <f t="shared" si="20"/>
        <v>157.9606597252837</v>
      </c>
      <c r="X228">
        <f t="shared" si="21"/>
        <v>427.60813029404113</v>
      </c>
    </row>
    <row r="229" spans="1:24" x14ac:dyDescent="0.25">
      <c r="A229" t="s">
        <v>248</v>
      </c>
      <c r="B229">
        <v>1581855649</v>
      </c>
      <c r="C229" s="2">
        <v>43877.514456018522</v>
      </c>
      <c r="D229" t="s">
        <v>105</v>
      </c>
      <c r="E229">
        <v>0.5</v>
      </c>
      <c r="F229" t="s">
        <v>14</v>
      </c>
      <c r="G229">
        <v>0.30171925499270003</v>
      </c>
      <c r="H229" t="s">
        <v>13</v>
      </c>
      <c r="I229">
        <v>0.60343851000000004</v>
      </c>
      <c r="J229" t="s">
        <v>15</v>
      </c>
      <c r="K229" t="str" cm="1">
        <f t="array" ref="K229">_xlfn.IFS(AND(F229=$Y$25,H229=$Z$25),"1",AND(F229=$Y$25,H229=$Z$27),"2",AND(F229=$Z$25,H229=$Y$25),"3",AND(F229=$Z$25,H229=$Z$27),"4",AND(F229=$Z$27,H229=$Y$25),"5",AND(F229=$Z$27,H229=$Z$25),"6")</f>
        <v>2</v>
      </c>
      <c r="L229">
        <f>IF(OR(K229="3",K229="2"),X229,W229)</f>
        <v>430.68963894929414</v>
      </c>
      <c r="M229" t="s">
        <v>16</v>
      </c>
      <c r="N229">
        <f>VLOOKUP(C229,ETH_USD[],6)</f>
        <v>259.89471400000002</v>
      </c>
      <c r="O229" s="10">
        <f t="shared" si="16"/>
        <v>0</v>
      </c>
      <c r="P229" cm="1">
        <f t="array" ref="P229">_xlfn.IFS(H229=$H$2,G229,F229=$F$102,E229)</f>
        <v>0.5</v>
      </c>
      <c r="Q229" cm="1">
        <f t="array" ref="Q229">_xlfn.IFS(H229=$H$2,E229,F229=$F$102,G229)</f>
        <v>0.30171925499270003</v>
      </c>
      <c r="R229">
        <f t="shared" si="17"/>
        <v>78.415239484620855</v>
      </c>
      <c r="S229" s="10">
        <f t="shared" si="18"/>
        <v>-7.154824135411287E-3</v>
      </c>
      <c r="T229" s="9">
        <f t="shared" si="19"/>
        <v>156.83047896924171</v>
      </c>
      <c r="U229" cm="1">
        <f t="array" ref="U229">_xlfn.IFS(D229=$D$2,I229*N229,D229=$D$3&amp;F229=$F$3,(I229)*N229,D229=$D$3,(1/I229)*N229,D229=$D$146,N229*I229)</f>
        <v>156.83047897303615</v>
      </c>
      <c r="V229" t="e" cm="1">
        <f t="array" ref="V229">_xlfn.IFS(F229=$F$2,E229*N229,F229=$F$3,E229*N229)</f>
        <v>#N/A</v>
      </c>
      <c r="W229">
        <f t="shared" si="20"/>
        <v>156.83047897303615</v>
      </c>
      <c r="X229">
        <f t="shared" si="21"/>
        <v>430.68963894929414</v>
      </c>
    </row>
    <row r="230" spans="1:24" x14ac:dyDescent="0.25">
      <c r="A230" t="s">
        <v>249</v>
      </c>
      <c r="B230">
        <v>1581859300</v>
      </c>
      <c r="C230" s="2">
        <v>43877.556712962964</v>
      </c>
      <c r="D230" t="s">
        <v>18</v>
      </c>
      <c r="E230">
        <v>0.15097842687037599</v>
      </c>
      <c r="F230" t="s">
        <v>19</v>
      </c>
      <c r="G230">
        <v>0.247756589011221</v>
      </c>
      <c r="H230" t="s">
        <v>14</v>
      </c>
      <c r="I230">
        <v>0.60938208999999999</v>
      </c>
      <c r="J230" t="s">
        <v>89</v>
      </c>
      <c r="K230" t="str" cm="1">
        <f t="array" ref="K230">_xlfn.IFS(AND(F230=$Y$25,H230=$Z$25),"1",AND(F230=$Y$25,H230=$Z$27),"2",AND(F230=$Z$25,H230=$Y$25),"3",AND(F230=$Z$25,H230=$Z$27),"4",AND(F230=$Z$27,H230=$Y$25),"5",AND(F230=$Z$27,H230=$Z$25),"6")</f>
        <v>3</v>
      </c>
      <c r="L230">
        <f>IF(OR(K230="3",K230="2"),X230,W230)</f>
        <v>426.48892749703231</v>
      </c>
      <c r="M230" t="s">
        <v>16</v>
      </c>
      <c r="N230">
        <f>VLOOKUP(C230,ETH_USD[],6)</f>
        <v>259.89471400000002</v>
      </c>
      <c r="O230" s="10">
        <f t="shared" si="16"/>
        <v>0</v>
      </c>
      <c r="P230" cm="1">
        <f t="array" ref="P230">_xlfn.IFS(H230=$H$2,G230,F230=$F$102,E230)</f>
        <v>0.247756589011221</v>
      </c>
      <c r="Q230" cm="1">
        <f t="array" ref="Q230">_xlfn.IFS(H230=$H$2,E230,F230=$F$102,G230)</f>
        <v>0.15097842687037599</v>
      </c>
      <c r="R230">
        <f t="shared" si="17"/>
        <v>39.238495071646284</v>
      </c>
      <c r="S230" s="10">
        <f t="shared" si="18"/>
        <v>9.849512857220721E-3</v>
      </c>
      <c r="T230" s="9">
        <f t="shared" si="19"/>
        <v>158.37518278825334</v>
      </c>
      <c r="U230" cm="1">
        <f t="array" ref="U230">_xlfn.IFS(D230=$D$2,I230*N230,D230=$D$3&amp;F230=$F$3,(I230)*N230,D230=$D$3,(1/I230)*N230,D230=$D$146,N230*I230)</f>
        <v>426.48892749703231</v>
      </c>
      <c r="V230" cm="1">
        <f t="array" ref="V230">_xlfn.IFS(F230=$F$2,E230*N230,F230=$F$3,E230*N230)</f>
        <v>39.238495071646284</v>
      </c>
      <c r="W230">
        <f t="shared" si="20"/>
        <v>158.37518399727227</v>
      </c>
      <c r="X230">
        <f t="shared" si="21"/>
        <v>426.48892749703231</v>
      </c>
    </row>
    <row r="231" spans="1:24" x14ac:dyDescent="0.25">
      <c r="A231" t="s">
        <v>250</v>
      </c>
      <c r="B231">
        <v>1581870541</v>
      </c>
      <c r="C231" s="2">
        <v>43877.68681712963</v>
      </c>
      <c r="D231" t="s">
        <v>18</v>
      </c>
      <c r="E231">
        <v>0.121011530547215</v>
      </c>
      <c r="F231" t="s">
        <v>19</v>
      </c>
      <c r="G231">
        <v>0.197420438632741</v>
      </c>
      <c r="H231" t="s">
        <v>14</v>
      </c>
      <c r="I231">
        <v>0.61296353999999997</v>
      </c>
      <c r="J231" t="s">
        <v>89</v>
      </c>
      <c r="K231" t="str" cm="1">
        <f t="array" ref="K231">_xlfn.IFS(AND(F231=$Y$25,H231=$Z$25),"1",AND(F231=$Y$25,H231=$Z$27),"2",AND(F231=$Z$25,H231=$Y$25),"3",AND(F231=$Z$25,H231=$Z$27),"4",AND(F231=$Z$27,H231=$Y$25),"5",AND(F231=$Z$27,H231=$Z$25),"6")</f>
        <v>3</v>
      </c>
      <c r="L231">
        <f>IF(OR(K231="3",K231="2"),X231,W231)</f>
        <v>423.99701946383311</v>
      </c>
      <c r="M231" t="s">
        <v>16</v>
      </c>
      <c r="N231">
        <f>VLOOKUP(C231,ETH_USD[],6)</f>
        <v>259.89471400000002</v>
      </c>
      <c r="O231" s="10">
        <f t="shared" si="16"/>
        <v>0</v>
      </c>
      <c r="P231" cm="1">
        <f t="array" ref="P231">_xlfn.IFS(H231=$H$2,G231,F231=$F$102,E231)</f>
        <v>0.197420438632741</v>
      </c>
      <c r="Q231" cm="1">
        <f t="array" ref="Q231">_xlfn.IFS(H231=$H$2,E231,F231=$F$102,G231)</f>
        <v>0.121011530547215</v>
      </c>
      <c r="R231">
        <f t="shared" si="17"/>
        <v>31.45025712227071</v>
      </c>
      <c r="S231" s="10">
        <f t="shared" si="18"/>
        <v>5.8771873764795878E-3</v>
      </c>
      <c r="T231" s="9">
        <f t="shared" si="19"/>
        <v>159.30598341328411</v>
      </c>
      <c r="U231" cm="1">
        <f t="array" ref="U231">_xlfn.IFS(D231=$D$2,I231*N231,D231=$D$3&amp;F231=$F$3,(I231)*N231,D231=$D$3,(1/I231)*N231,D231=$D$146,N231*I231)</f>
        <v>423.99701946383311</v>
      </c>
      <c r="V231" cm="1">
        <f t="array" ref="V231">_xlfn.IFS(F231=$F$2,E231*N231,F231=$F$3,E231*N231)</f>
        <v>31.45025712227071</v>
      </c>
      <c r="W231">
        <f t="shared" si="20"/>
        <v>159.30598392072756</v>
      </c>
      <c r="X231">
        <f t="shared" si="21"/>
        <v>423.99701946383311</v>
      </c>
    </row>
    <row r="232" spans="1:24" x14ac:dyDescent="0.25">
      <c r="A232" t="s">
        <v>251</v>
      </c>
      <c r="B232">
        <v>1581875183</v>
      </c>
      <c r="C232" s="2">
        <v>43877.740543981483</v>
      </c>
      <c r="D232" t="s">
        <v>18</v>
      </c>
      <c r="E232">
        <v>1.2624030380048401</v>
      </c>
      <c r="F232" t="s">
        <v>19</v>
      </c>
      <c r="G232">
        <v>2</v>
      </c>
      <c r="H232" t="s">
        <v>14</v>
      </c>
      <c r="I232">
        <v>0.63120151999999996</v>
      </c>
      <c r="J232" t="s">
        <v>89</v>
      </c>
      <c r="K232" t="str" cm="1">
        <f t="array" ref="K232">_xlfn.IFS(AND(F232=$Y$25,H232=$Z$25),"1",AND(F232=$Y$25,H232=$Z$27),"2",AND(F232=$Z$25,H232=$Y$25),"3",AND(F232=$Z$25,H232=$Z$27),"4",AND(F232=$Z$27,H232=$Y$25),"5",AND(F232=$Z$27,H232=$Z$25),"6")</f>
        <v>3</v>
      </c>
      <c r="L232">
        <f>IF(OR(K232="3",K232="2"),X232,W232)</f>
        <v>411.74602051021685</v>
      </c>
      <c r="M232" t="s">
        <v>16</v>
      </c>
      <c r="N232">
        <f>VLOOKUP(C232,ETH_USD[],6)</f>
        <v>259.89471400000002</v>
      </c>
      <c r="O232" s="10">
        <f t="shared" si="16"/>
        <v>0</v>
      </c>
      <c r="P232" cm="1">
        <f t="array" ref="P232">_xlfn.IFS(H232=$H$2,G232,F232=$F$102,E232)</f>
        <v>2</v>
      </c>
      <c r="Q232" cm="1">
        <f t="array" ref="Q232">_xlfn.IFS(H232=$H$2,E232,F232=$F$102,G232)</f>
        <v>1.2624030380048401</v>
      </c>
      <c r="R232">
        <f t="shared" si="17"/>
        <v>328.09187651499906</v>
      </c>
      <c r="S232" s="10">
        <f t="shared" si="18"/>
        <v>2.9753777872351818E-2</v>
      </c>
      <c r="T232" s="9">
        <f t="shared" si="19"/>
        <v>164.04593825749953</v>
      </c>
      <c r="U232" cm="1">
        <f t="array" ref="U232">_xlfn.IFS(D232=$D$2,I232*N232,D232=$D$3&amp;F232=$F$3,(I232)*N232,D232=$D$3,(1/I232)*N232,D232=$D$146,N232*I232)</f>
        <v>411.74602051021685</v>
      </c>
      <c r="V232" cm="1">
        <f t="array" ref="V232">_xlfn.IFS(F232=$F$2,E232*N232,F232=$F$3,E232*N232)</f>
        <v>328.09187651499906</v>
      </c>
      <c r="W232">
        <f t="shared" si="20"/>
        <v>164.04593851676529</v>
      </c>
      <c r="X232">
        <f t="shared" si="21"/>
        <v>411.74602051021685</v>
      </c>
    </row>
    <row r="233" spans="1:24" x14ac:dyDescent="0.25">
      <c r="A233" t="s">
        <v>252</v>
      </c>
      <c r="B233">
        <v>1581880240</v>
      </c>
      <c r="C233" s="2">
        <v>43877.799074074072</v>
      </c>
      <c r="D233" t="s">
        <v>12</v>
      </c>
      <c r="E233">
        <v>0.35926268359560798</v>
      </c>
      <c r="F233" t="s">
        <v>13</v>
      </c>
      <c r="G233">
        <v>0.55000000000000004</v>
      </c>
      <c r="H233" t="s">
        <v>14</v>
      </c>
      <c r="I233">
        <v>0.65320487999999999</v>
      </c>
      <c r="J233" t="s">
        <v>15</v>
      </c>
      <c r="K233" t="str" cm="1">
        <f t="array" ref="K233">_xlfn.IFS(AND(F233=$Y$25,H233=$Z$25),"1",AND(F233=$Y$25,H233=$Z$27),"2",AND(F233=$Z$25,H233=$Y$25),"3",AND(F233=$Z$25,H233=$Z$27),"4",AND(F233=$Z$27,H233=$Y$25),"5",AND(F233=$Z$27,H233=$Z$25),"6")</f>
        <v>5</v>
      </c>
      <c r="L233">
        <f>IF(OR(K233="3",K233="2"),X233,W233)</f>
        <v>169.76449547100432</v>
      </c>
      <c r="M233" t="s">
        <v>16</v>
      </c>
      <c r="N233">
        <f>VLOOKUP(C233,ETH_USD[],6)</f>
        <v>259.89471400000002</v>
      </c>
      <c r="O233" s="10">
        <f t="shared" si="16"/>
        <v>0</v>
      </c>
      <c r="P233" cm="1">
        <f t="array" ref="P233">_xlfn.IFS(H233=$H$2,G233,F233=$F$102,E233)</f>
        <v>0.55000000000000004</v>
      </c>
      <c r="Q233" cm="1">
        <f t="array" ref="Q233">_xlfn.IFS(H233=$H$2,E233,F233=$F$102,G233)</f>
        <v>0.35926268359560798</v>
      </c>
      <c r="R233">
        <f t="shared" si="17"/>
        <v>93.37047240395303</v>
      </c>
      <c r="S233" s="10">
        <f t="shared" si="18"/>
        <v>3.4859485599934625E-2</v>
      </c>
      <c r="T233" s="9">
        <f t="shared" si="19"/>
        <v>169.7644952799146</v>
      </c>
      <c r="U233" cm="1">
        <f t="array" ref="U233">_xlfn.IFS(D233=$D$2,I233*N233,D233=$D$3&amp;F233=$F$3,(I233)*N233,D233=$D$3,(1/I233)*N233,D233=$D$146,N233*I233)</f>
        <v>169.76449547100432</v>
      </c>
      <c r="V233" cm="1">
        <f t="array" ref="V233">_xlfn.IFS(F233=$F$2,E233*N233,F233=$F$3,E233*N233)</f>
        <v>93.37047240395303</v>
      </c>
      <c r="W233">
        <f t="shared" si="20"/>
        <v>169.76449547100432</v>
      </c>
      <c r="X233">
        <f t="shared" si="21"/>
        <v>397.87625897712218</v>
      </c>
    </row>
    <row r="234" spans="1:24" x14ac:dyDescent="0.25">
      <c r="A234" t="s">
        <v>253</v>
      </c>
      <c r="B234">
        <v>1581880591</v>
      </c>
      <c r="C234" s="2">
        <v>43877.803136574075</v>
      </c>
      <c r="D234" t="s">
        <v>12</v>
      </c>
      <c r="E234">
        <v>0.33131895657784899</v>
      </c>
      <c r="F234" t="s">
        <v>13</v>
      </c>
      <c r="G234">
        <v>0.5</v>
      </c>
      <c r="H234" t="s">
        <v>14</v>
      </c>
      <c r="I234">
        <v>0.66263791000000005</v>
      </c>
      <c r="J234" t="s">
        <v>15</v>
      </c>
      <c r="K234" t="str" cm="1">
        <f t="array" ref="K234">_xlfn.IFS(AND(F234=$Y$25,H234=$Z$25),"1",AND(F234=$Y$25,H234=$Z$27),"2",AND(F234=$Z$25,H234=$Y$25),"3",AND(F234=$Z$25,H234=$Z$27),"4",AND(F234=$Z$27,H234=$Y$25),"5",AND(F234=$Z$27,H234=$Z$25),"6")</f>
        <v>5</v>
      </c>
      <c r="L234">
        <f>IF(OR(K234="3",K234="2"),X234,W234)</f>
        <v>172.21609010500777</v>
      </c>
      <c r="M234" t="s">
        <v>16</v>
      </c>
      <c r="N234">
        <f>VLOOKUP(C234,ETH_USD[],6)</f>
        <v>259.89471400000002</v>
      </c>
      <c r="O234" s="10">
        <f t="shared" si="16"/>
        <v>0</v>
      </c>
      <c r="P234" cm="1">
        <f t="array" ref="P234">_xlfn.IFS(H234=$H$2,G234,F234=$F$102,E234)</f>
        <v>0.5</v>
      </c>
      <c r="Q234" cm="1">
        <f t="array" ref="Q234">_xlfn.IFS(H234=$H$2,E234,F234=$F$102,G234)</f>
        <v>0.33131895657784899</v>
      </c>
      <c r="R234">
        <f t="shared" si="17"/>
        <v>86.108045462578488</v>
      </c>
      <c r="S234" s="10">
        <f t="shared" si="18"/>
        <v>1.4441156504486333E-2</v>
      </c>
      <c r="T234" s="9">
        <f t="shared" si="19"/>
        <v>172.21609092515698</v>
      </c>
      <c r="U234" cm="1">
        <f t="array" ref="U234">_xlfn.IFS(D234=$D$2,I234*N234,D234=$D$3&amp;F234=$F$3,(I234)*N234,D234=$D$3,(1/I234)*N234,D234=$D$146,N234*I234)</f>
        <v>172.21609010500777</v>
      </c>
      <c r="V234" cm="1">
        <f t="array" ref="V234">_xlfn.IFS(F234=$F$2,E234*N234,F234=$F$3,E234*N234)</f>
        <v>86.108045462578488</v>
      </c>
      <c r="W234">
        <f t="shared" si="20"/>
        <v>172.21609010500777</v>
      </c>
      <c r="X234">
        <f t="shared" si="21"/>
        <v>392.21226265186067</v>
      </c>
    </row>
    <row r="235" spans="1:24" x14ac:dyDescent="0.25">
      <c r="A235" t="s">
        <v>254</v>
      </c>
      <c r="B235">
        <v>1581883380</v>
      </c>
      <c r="C235" s="2">
        <v>43877.835416666669</v>
      </c>
      <c r="D235" t="s">
        <v>12</v>
      </c>
      <c r="E235">
        <v>0.36268627582067298</v>
      </c>
      <c r="F235" t="s">
        <v>13</v>
      </c>
      <c r="G235">
        <v>0.55099514060593302</v>
      </c>
      <c r="H235" t="s">
        <v>14</v>
      </c>
      <c r="I235">
        <v>0.65823860999999995</v>
      </c>
      <c r="J235" t="s">
        <v>15</v>
      </c>
      <c r="K235" t="str" cm="1">
        <f t="array" ref="K235">_xlfn.IFS(AND(F235=$Y$25,H235=$Z$25),"1",AND(F235=$Y$25,H235=$Z$27),"2",AND(F235=$Z$25,H235=$Y$25),"3",AND(F235=$Z$25,H235=$Z$27),"4",AND(F235=$Z$27,H235=$Y$25),"5",AND(F235=$Z$27,H235=$Z$25),"6")</f>
        <v>5</v>
      </c>
      <c r="L235">
        <f>IF(OR(K235="3",K235="2"),X235,W235)</f>
        <v>171.07273528970754</v>
      </c>
      <c r="M235" t="s">
        <v>16</v>
      </c>
      <c r="N235">
        <f>VLOOKUP(C235,ETH_USD[],6)</f>
        <v>259.89471400000002</v>
      </c>
      <c r="O235" s="10">
        <f t="shared" si="16"/>
        <v>0</v>
      </c>
      <c r="P235" cm="1">
        <f t="array" ref="P235">_xlfn.IFS(H235=$H$2,G235,F235=$F$102,E235)</f>
        <v>0.55099514060593302</v>
      </c>
      <c r="Q235" cm="1">
        <f t="array" ref="Q235">_xlfn.IFS(H235=$H$2,E235,F235=$F$102,G235)</f>
        <v>0.36268627582067298</v>
      </c>
      <c r="R235">
        <f t="shared" si="17"/>
        <v>94.260245926138921</v>
      </c>
      <c r="S235" s="10">
        <f t="shared" si="18"/>
        <v>-6.6390745691965692E-3</v>
      </c>
      <c r="T235" s="9">
        <f t="shared" si="19"/>
        <v>171.07273545548932</v>
      </c>
      <c r="U235" cm="1">
        <f t="array" ref="U235">_xlfn.IFS(D235=$D$2,I235*N235,D235=$D$3&amp;F235=$F$3,(I235)*N235,D235=$D$3,(1/I235)*N235,D235=$D$146,N235*I235)</f>
        <v>171.07273528970754</v>
      </c>
      <c r="V235" cm="1">
        <f t="array" ref="V235">_xlfn.IFS(F235=$F$2,E235*N235,F235=$F$3,E235*N235)</f>
        <v>94.260245926138921</v>
      </c>
      <c r="W235">
        <f t="shared" si="20"/>
        <v>171.07273528970754</v>
      </c>
      <c r="X235">
        <f t="shared" si="21"/>
        <v>394.83359081595057</v>
      </c>
    </row>
    <row r="236" spans="1:24" x14ac:dyDescent="0.25">
      <c r="A236" t="s">
        <v>255</v>
      </c>
      <c r="B236">
        <v>1581888735</v>
      </c>
      <c r="C236" s="2">
        <v>43877.89739583333</v>
      </c>
      <c r="D236" t="s">
        <v>105</v>
      </c>
      <c r="E236">
        <v>0.19519302291523399</v>
      </c>
      <c r="F236" t="s">
        <v>14</v>
      </c>
      <c r="G236">
        <v>0.3</v>
      </c>
      <c r="H236" t="s">
        <v>13</v>
      </c>
      <c r="I236">
        <v>1.53694018</v>
      </c>
      <c r="J236" t="s">
        <v>15</v>
      </c>
      <c r="K236" t="str" cm="1">
        <f t="array" ref="K236">_xlfn.IFS(AND(F236=$Y$25,H236=$Z$25),"1",AND(F236=$Y$25,H236=$Z$27),"2",AND(F236=$Z$25,H236=$Y$25),"3",AND(F236=$Z$25,H236=$Z$27),"4",AND(F236=$Z$27,H236=$Y$25),"5",AND(F236=$Z$27,H236=$Z$25),"6")</f>
        <v>2</v>
      </c>
      <c r="L236">
        <f>IF(OR(K236="3",K236="2"),X236,W236)</f>
        <v>169.09878301184111</v>
      </c>
      <c r="M236" t="s">
        <v>16</v>
      </c>
      <c r="N236">
        <f>VLOOKUP(C236,ETH_USD[],6)</f>
        <v>259.89471400000002</v>
      </c>
      <c r="O236" s="10">
        <f t="shared" si="16"/>
        <v>0</v>
      </c>
      <c r="P236" cm="1">
        <f t="array" ref="P236">_xlfn.IFS(H236=$H$2,G236,F236=$F$102,E236)</f>
        <v>0.19519302291523399</v>
      </c>
      <c r="Q236" cm="1">
        <f t="array" ref="Q236">_xlfn.IFS(H236=$H$2,E236,F236=$F$102,G236)</f>
        <v>0.3</v>
      </c>
      <c r="R236">
        <f t="shared" si="17"/>
        <v>77.968414199999998</v>
      </c>
      <c r="S236" s="10">
        <f t="shared" si="18"/>
        <v>1.3349286357845114</v>
      </c>
      <c r="T236" s="9">
        <f t="shared" si="19"/>
        <v>399.4426288170103</v>
      </c>
      <c r="U236" cm="1">
        <f t="array" ref="U236">_xlfn.IFS(D236=$D$2,I236*N236,D236=$D$3&amp;F236=$F$3,(I236)*N236,D236=$D$3,(1/I236)*N236,D236=$D$146,N236*I236)</f>
        <v>399.44262851620857</v>
      </c>
      <c r="V236" t="e" cm="1">
        <f t="array" ref="V236">_xlfn.IFS(F236=$F$2,E236*N236,F236=$F$3,E236*N236)</f>
        <v>#N/A</v>
      </c>
      <c r="W236">
        <f t="shared" si="20"/>
        <v>399.44262851620857</v>
      </c>
      <c r="X236">
        <f t="shared" si="21"/>
        <v>169.09878301184111</v>
      </c>
    </row>
    <row r="237" spans="1:24" x14ac:dyDescent="0.25">
      <c r="A237" t="s">
        <v>256</v>
      </c>
      <c r="B237">
        <v>1581892548</v>
      </c>
      <c r="C237" s="2">
        <v>43877.941527777781</v>
      </c>
      <c r="D237" t="s">
        <v>12</v>
      </c>
      <c r="E237">
        <v>0.32817698057760297</v>
      </c>
      <c r="F237" t="s">
        <v>13</v>
      </c>
      <c r="G237">
        <v>0.5</v>
      </c>
      <c r="H237" t="s">
        <v>14</v>
      </c>
      <c r="I237">
        <v>0.65635396000000001</v>
      </c>
      <c r="J237" t="s">
        <v>15</v>
      </c>
      <c r="K237" t="str" cm="1">
        <f t="array" ref="K237">_xlfn.IFS(AND(F237=$Y$25,H237=$Z$25),"1",AND(F237=$Y$25,H237=$Z$27),"2",AND(F237=$Z$25,H237=$Y$25),"3",AND(F237=$Z$25,H237=$Z$27),"4",AND(F237=$Z$27,H237=$Y$25),"5",AND(F237=$Z$27,H237=$Z$25),"6")</f>
        <v>5</v>
      </c>
      <c r="L237">
        <f>IF(OR(K237="3",K237="2"),X237,W237)</f>
        <v>170.58292471696745</v>
      </c>
      <c r="M237" t="s">
        <v>16</v>
      </c>
      <c r="N237">
        <f>VLOOKUP(C237,ETH_USD[],6)</f>
        <v>259.89471400000002</v>
      </c>
      <c r="O237" s="10">
        <f t="shared" si="16"/>
        <v>0</v>
      </c>
      <c r="P237" cm="1">
        <f t="array" ref="P237">_xlfn.IFS(H237=$H$2,G237,F237=$F$102,E237)</f>
        <v>0.5</v>
      </c>
      <c r="Q237" cm="1">
        <f t="array" ref="Q237">_xlfn.IFS(H237=$H$2,E237,F237=$F$102,G237)</f>
        <v>0.32817698057760297</v>
      </c>
      <c r="R237">
        <f t="shared" si="17"/>
        <v>85.291462508599693</v>
      </c>
      <c r="S237" s="10">
        <f t="shared" si="18"/>
        <v>-0.57294762073242422</v>
      </c>
      <c r="T237" s="9">
        <f t="shared" si="19"/>
        <v>170.58292501719939</v>
      </c>
      <c r="U237" cm="1">
        <f t="array" ref="U237">_xlfn.IFS(D237=$D$2,I237*N237,D237=$D$3&amp;F237=$F$3,(I237)*N237,D237=$D$3,(1/I237)*N237,D237=$D$146,N237*I237)</f>
        <v>170.58292471696745</v>
      </c>
      <c r="V237" cm="1">
        <f t="array" ref="V237">_xlfn.IFS(F237=$F$2,E237*N237,F237=$F$3,E237*N237)</f>
        <v>85.291462508599693</v>
      </c>
      <c r="W237">
        <f t="shared" si="20"/>
        <v>170.58292471696745</v>
      </c>
      <c r="X237">
        <f t="shared" si="21"/>
        <v>395.96731312476584</v>
      </c>
    </row>
    <row r="238" spans="1:24" x14ac:dyDescent="0.25">
      <c r="A238" t="s">
        <v>257</v>
      </c>
      <c r="B238">
        <v>1581901403</v>
      </c>
      <c r="C238" s="2">
        <v>43878.044016203705</v>
      </c>
      <c r="D238" t="s">
        <v>105</v>
      </c>
      <c r="E238">
        <v>0.64806330190115502</v>
      </c>
      <c r="F238" t="s">
        <v>14</v>
      </c>
      <c r="G238">
        <v>1</v>
      </c>
      <c r="H238" t="s">
        <v>13</v>
      </c>
      <c r="I238">
        <v>1.54305914</v>
      </c>
      <c r="J238" t="s">
        <v>15</v>
      </c>
      <c r="K238" t="str" cm="1">
        <f t="array" ref="K238">_xlfn.IFS(AND(F238=$Y$25,H238=$Z$25),"1",AND(F238=$Y$25,H238=$Z$27),"2",AND(F238=$Z$25,H238=$Y$25),"3",AND(F238=$Z$25,H238=$Z$27),"4",AND(F238=$Z$27,H238=$Y$25),"5",AND(F238=$Z$27,H238=$Z$25),"6")</f>
        <v>2</v>
      </c>
      <c r="L238">
        <f>IF(OR(K238="3",K238="2"),X238,W238)</f>
        <v>172.62036631985472</v>
      </c>
      <c r="M238" t="s">
        <v>16</v>
      </c>
      <c r="N238">
        <f>VLOOKUP(C238,ETH_USD[],6)</f>
        <v>266.36343399999998</v>
      </c>
      <c r="O238" s="10">
        <f t="shared" si="16"/>
        <v>2.4889771324860272E-2</v>
      </c>
      <c r="P238" cm="1">
        <f t="array" ref="P238">_xlfn.IFS(H238=$H$2,G238,F238=$F$102,E238)</f>
        <v>0.64806330190115502</v>
      </c>
      <c r="Q238" cm="1">
        <f t="array" ref="Q238">_xlfn.IFS(H238=$H$2,E238,F238=$F$102,G238)</f>
        <v>1</v>
      </c>
      <c r="R238">
        <f t="shared" si="17"/>
        <v>266.36343399999998</v>
      </c>
      <c r="S238" s="10">
        <f t="shared" si="18"/>
        <v>1.4094705306577144</v>
      </c>
      <c r="T238" s="9">
        <f t="shared" si="19"/>
        <v>411.01453086233653</v>
      </c>
      <c r="U238" cm="1">
        <f t="array" ref="U238">_xlfn.IFS(D238=$D$2,I238*N238,D238=$D$3&amp;F238=$F$3,(I238)*N238,D238=$D$3,(1/I238)*N238,D238=$D$146,N238*I238)</f>
        <v>411.01453139548676</v>
      </c>
      <c r="V238" t="e" cm="1">
        <f t="array" ref="V238">_xlfn.IFS(F238=$F$2,E238*N238,F238=$F$3,E238*N238)</f>
        <v>#N/A</v>
      </c>
      <c r="W238">
        <f t="shared" si="20"/>
        <v>411.01453139548676</v>
      </c>
      <c r="X238">
        <f t="shared" si="21"/>
        <v>172.62036631985472</v>
      </c>
    </row>
    <row r="239" spans="1:24" x14ac:dyDescent="0.25">
      <c r="A239" t="s">
        <v>258</v>
      </c>
      <c r="B239">
        <v>1581958714</v>
      </c>
      <c r="C239" s="2">
        <v>43878.707337962966</v>
      </c>
      <c r="D239" t="s">
        <v>12</v>
      </c>
      <c r="E239">
        <v>0.62158916097109995</v>
      </c>
      <c r="F239" t="s">
        <v>13</v>
      </c>
      <c r="G239">
        <v>0.98513059405554204</v>
      </c>
      <c r="H239" t="s">
        <v>14</v>
      </c>
      <c r="I239">
        <v>0.63097133000000005</v>
      </c>
      <c r="J239" t="s">
        <v>15</v>
      </c>
      <c r="K239" t="str" cm="1">
        <f t="array" ref="K239">_xlfn.IFS(AND(F239=$Y$25,H239=$Z$25),"1",AND(F239=$Y$25,H239=$Z$27),"2",AND(F239=$Z$25,H239=$Y$25),"3",AND(F239=$Z$25,H239=$Z$27),"4",AND(F239=$Z$27,H239=$Y$25),"5",AND(F239=$Z$27,H239=$Z$25),"6")</f>
        <v>5</v>
      </c>
      <c r="L239">
        <f>IF(OR(K239="3",K239="2"),X239,W239)</f>
        <v>168.06769021434724</v>
      </c>
      <c r="M239" t="s">
        <v>16</v>
      </c>
      <c r="N239">
        <f>VLOOKUP(C239,ETH_USD[],6)</f>
        <v>266.36343399999998</v>
      </c>
      <c r="O239" s="10">
        <f t="shared" si="16"/>
        <v>0</v>
      </c>
      <c r="P239" cm="1">
        <f t="array" ref="P239">_xlfn.IFS(H239=$H$2,G239,F239=$F$102,E239)</f>
        <v>0.98513059405554204</v>
      </c>
      <c r="Q239" cm="1">
        <f t="array" ref="Q239">_xlfn.IFS(H239=$H$2,E239,F239=$F$102,G239)</f>
        <v>0.62158916097109995</v>
      </c>
      <c r="R239">
        <f t="shared" si="17"/>
        <v>165.56862345344095</v>
      </c>
      <c r="S239" s="10">
        <f t="shared" si="18"/>
        <v>-0.5910906365961589</v>
      </c>
      <c r="T239" s="9">
        <f t="shared" si="19"/>
        <v>168.06769016464645</v>
      </c>
      <c r="U239" cm="1">
        <f t="array" ref="U239">_xlfn.IFS(D239=$D$2,I239*N239,D239=$D$3&amp;F239=$F$3,(I239)*N239,D239=$D$3,(1/I239)*N239,D239=$D$146,N239*I239)</f>
        <v>168.06769021434724</v>
      </c>
      <c r="V239" cm="1">
        <f t="array" ref="V239">_xlfn.IFS(F239=$F$2,E239*N239,F239=$F$3,E239*N239)</f>
        <v>165.56862345344095</v>
      </c>
      <c r="W239">
        <f t="shared" si="20"/>
        <v>168.06769021434724</v>
      </c>
      <c r="X239">
        <f t="shared" si="21"/>
        <v>422.14823611716236</v>
      </c>
    </row>
    <row r="240" spans="1:24" x14ac:dyDescent="0.25">
      <c r="A240" t="s">
        <v>259</v>
      </c>
      <c r="B240">
        <v>1582006756</v>
      </c>
      <c r="C240" s="2">
        <v>43879.263379629629</v>
      </c>
      <c r="D240" t="s">
        <v>12</v>
      </c>
      <c r="E240">
        <v>0.61454901274935603</v>
      </c>
      <c r="F240" t="s">
        <v>13</v>
      </c>
      <c r="G240">
        <v>1</v>
      </c>
      <c r="H240" t="s">
        <v>14</v>
      </c>
      <c r="I240">
        <v>0.61454900999999995</v>
      </c>
      <c r="J240" t="s">
        <v>15</v>
      </c>
      <c r="K240" t="str" cm="1">
        <f t="array" ref="K240">_xlfn.IFS(AND(F240=$Y$25,H240=$Z$25),"1",AND(F240=$Y$25,H240=$Z$27),"2",AND(F240=$Z$25,H240=$Y$25),"3",AND(F240=$Z$25,H240=$Z$27),"4",AND(F240=$Z$27,H240=$Y$25),"5",AND(F240=$Z$27,H240=$Z$25),"6")</f>
        <v>5</v>
      </c>
      <c r="L240">
        <f>IF(OR(K240="3",K240="2"),X240,W240)</f>
        <v>173.26876251386577</v>
      </c>
      <c r="M240" t="s">
        <v>16</v>
      </c>
      <c r="N240">
        <f>VLOOKUP(C240,ETH_USD[],6)</f>
        <v>281.94457999999997</v>
      </c>
      <c r="O240" s="10">
        <f t="shared" si="16"/>
        <v>5.8495814406717667E-2</v>
      </c>
      <c r="P240" cm="1">
        <f t="array" ref="P240">_xlfn.IFS(H240=$H$2,G240,F240=$F$102,E240)</f>
        <v>1</v>
      </c>
      <c r="Q240" cm="1">
        <f t="array" ref="Q240">_xlfn.IFS(H240=$H$2,E240,F240=$F$102,G240)</f>
        <v>0.61454901274935603</v>
      </c>
      <c r="R240">
        <f t="shared" si="17"/>
        <v>173.26876328903182</v>
      </c>
      <c r="S240" s="10">
        <f t="shared" si="18"/>
        <v>3.0946299787247483E-2</v>
      </c>
      <c r="T240" s="9">
        <f t="shared" si="19"/>
        <v>173.26876328903182</v>
      </c>
      <c r="U240" cm="1">
        <f t="array" ref="U240">_xlfn.IFS(D240=$D$2,I240*N240,D240=$D$3&amp;F240=$F$3,(I240)*N240,D240=$D$3,(1/I240)*N240,D240=$D$146,N240*I240)</f>
        <v>173.26876251386577</v>
      </c>
      <c r="V240" cm="1">
        <f t="array" ref="V240">_xlfn.IFS(F240=$F$2,E240*N240,F240=$F$3,E240*N240)</f>
        <v>173.26876328903182</v>
      </c>
      <c r="W240">
        <f t="shared" si="20"/>
        <v>173.26876251386577</v>
      </c>
      <c r="X240">
        <f t="shared" si="21"/>
        <v>458.78290488174412</v>
      </c>
    </row>
    <row r="241" spans="1:24" x14ac:dyDescent="0.25">
      <c r="A241" t="s">
        <v>260</v>
      </c>
      <c r="B241">
        <v>1582042267</v>
      </c>
      <c r="C241" s="2">
        <v>43879.674386574072</v>
      </c>
      <c r="D241" t="s">
        <v>12</v>
      </c>
      <c r="E241">
        <v>0.58440729629629595</v>
      </c>
      <c r="F241" t="s">
        <v>13</v>
      </c>
      <c r="G241">
        <v>0.975916256659076</v>
      </c>
      <c r="H241" t="s">
        <v>14</v>
      </c>
      <c r="I241">
        <v>0.59882935000000004</v>
      </c>
      <c r="J241" t="s">
        <v>15</v>
      </c>
      <c r="K241" t="str" cm="1">
        <f t="array" ref="K241">_xlfn.IFS(AND(F241=$Y$25,H241=$Z$25),"1",AND(F241=$Y$25,H241=$Z$27),"2",AND(F241=$Z$25,H241=$Y$25),"3",AND(F241=$Z$25,H241=$Z$27),"4",AND(F241=$Z$27,H241=$Y$25),"5",AND(F241=$Z$27,H241=$Z$25),"6")</f>
        <v>5</v>
      </c>
      <c r="L241">
        <f>IF(OR(K241="3",K241="2"),X241,W241)</f>
        <v>168.83668957742299</v>
      </c>
      <c r="M241" t="s">
        <v>16</v>
      </c>
      <c r="N241">
        <f>VLOOKUP(C241,ETH_USD[],6)</f>
        <v>281.94457999999997</v>
      </c>
      <c r="O241" s="10">
        <f t="shared" si="16"/>
        <v>0</v>
      </c>
      <c r="P241" cm="1">
        <f t="array" ref="P241">_xlfn.IFS(H241=$H$2,G241,F241=$F$102,E241)</f>
        <v>0.975916256659076</v>
      </c>
      <c r="Q241" cm="1">
        <f t="array" ref="Q241">_xlfn.IFS(H241=$H$2,E241,F241=$F$102,G241)</f>
        <v>0.58440729629629595</v>
      </c>
      <c r="R241">
        <f t="shared" si="17"/>
        <v>164.77046970319469</v>
      </c>
      <c r="S241" s="10">
        <f t="shared" si="18"/>
        <v>-2.5579186996370951E-2</v>
      </c>
      <c r="T241" s="9">
        <f t="shared" si="19"/>
        <v>168.83668919223174</v>
      </c>
      <c r="U241" cm="1">
        <f t="array" ref="U241">_xlfn.IFS(D241=$D$2,I241*N241,D241=$D$3&amp;F241=$F$3,(I241)*N241,D241=$D$3,(1/I241)*N241,D241=$D$146,N241*I241)</f>
        <v>168.83668957742299</v>
      </c>
      <c r="V241" cm="1">
        <f t="array" ref="V241">_xlfn.IFS(F241=$F$2,E241*N241,F241=$F$3,E241*N241)</f>
        <v>164.77046970319469</v>
      </c>
      <c r="W241">
        <f t="shared" si="20"/>
        <v>168.83668957742299</v>
      </c>
      <c r="X241">
        <f t="shared" si="21"/>
        <v>470.82625459156264</v>
      </c>
    </row>
    <row r="242" spans="1:24" x14ac:dyDescent="0.25">
      <c r="A242" t="s">
        <v>261</v>
      </c>
      <c r="B242">
        <v>1582056160</v>
      </c>
      <c r="C242" s="2">
        <v>43879.835185185184</v>
      </c>
      <c r="D242" t="s">
        <v>12</v>
      </c>
      <c r="E242">
        <v>0.583708366381963</v>
      </c>
      <c r="F242" t="s">
        <v>13</v>
      </c>
      <c r="G242">
        <v>1</v>
      </c>
      <c r="H242" t="s">
        <v>14</v>
      </c>
      <c r="I242">
        <v>0.58370836999999998</v>
      </c>
      <c r="J242" t="s">
        <v>15</v>
      </c>
      <c r="K242" t="str" cm="1">
        <f t="array" ref="K242">_xlfn.IFS(AND(F242=$Y$25,H242=$Z$25),"1",AND(F242=$Y$25,H242=$Z$27),"2",AND(F242=$Z$25,H242=$Y$25),"3",AND(F242=$Z$25,H242=$Z$27),"4",AND(F242=$Z$27,H242=$Y$25),"5",AND(F242=$Z$27,H242=$Z$25),"6")</f>
        <v>5</v>
      </c>
      <c r="L242">
        <f>IF(OR(K242="3",K242="2"),X242,W242)</f>
        <v>164.57341122213458</v>
      </c>
      <c r="M242" t="s">
        <v>16</v>
      </c>
      <c r="N242">
        <f>VLOOKUP(C242,ETH_USD[],6)</f>
        <v>281.94457999999997</v>
      </c>
      <c r="O242" s="10">
        <f t="shared" si="16"/>
        <v>0</v>
      </c>
      <c r="P242" cm="1">
        <f t="array" ref="P242">_xlfn.IFS(H242=$H$2,G242,F242=$F$102,E242)</f>
        <v>1</v>
      </c>
      <c r="Q242" cm="1">
        <f t="array" ref="Q242">_xlfn.IFS(H242=$H$2,E242,F242=$F$102,G242)</f>
        <v>0.583708366381963</v>
      </c>
      <c r="R242">
        <f t="shared" si="17"/>
        <v>164.57341020204865</v>
      </c>
      <c r="S242" s="10">
        <f t="shared" si="18"/>
        <v>-2.5250903761380152E-2</v>
      </c>
      <c r="T242" s="9">
        <f t="shared" si="19"/>
        <v>164.57341020204865</v>
      </c>
      <c r="U242" cm="1">
        <f t="array" ref="U242">_xlfn.IFS(D242=$D$2,I242*N242,D242=$D$3&amp;F242=$F$3,(I242)*N242,D242=$D$3,(1/I242)*N242,D242=$D$146,N242*I242)</f>
        <v>164.57341122213458</v>
      </c>
      <c r="V242" cm="1">
        <f t="array" ref="V242">_xlfn.IFS(F242=$F$2,E242*N242,F242=$F$3,E242*N242)</f>
        <v>164.57341020204865</v>
      </c>
      <c r="W242">
        <f t="shared" si="20"/>
        <v>164.57341122213458</v>
      </c>
      <c r="X242">
        <f t="shared" si="21"/>
        <v>483.02302055391118</v>
      </c>
    </row>
    <row r="243" spans="1:24" x14ac:dyDescent="0.25">
      <c r="A243" t="s">
        <v>262</v>
      </c>
      <c r="B243">
        <v>1582058934</v>
      </c>
      <c r="C243" s="2">
        <v>43879.867291666669</v>
      </c>
      <c r="D243" t="s">
        <v>12</v>
      </c>
      <c r="E243">
        <v>0.56897781197184005</v>
      </c>
      <c r="F243" t="s">
        <v>13</v>
      </c>
      <c r="G243">
        <v>1</v>
      </c>
      <c r="H243" t="s">
        <v>14</v>
      </c>
      <c r="I243">
        <v>0.56897781000000003</v>
      </c>
      <c r="J243" t="s">
        <v>15</v>
      </c>
      <c r="K243" t="str" cm="1">
        <f t="array" ref="K243">_xlfn.IFS(AND(F243=$Y$25,H243=$Z$25),"1",AND(F243=$Y$25,H243=$Z$27),"2",AND(F243=$Z$25,H243=$Y$25),"3",AND(F243=$Z$25,H243=$Z$27),"4",AND(F243=$Z$27,H243=$Y$25),"5",AND(F243=$Z$27,H243=$Z$25),"6")</f>
        <v>5</v>
      </c>
      <c r="L243">
        <f>IF(OR(K243="3",K243="2"),X243,W243)</f>
        <v>160.4202096697698</v>
      </c>
      <c r="M243" t="s">
        <v>16</v>
      </c>
      <c r="N243">
        <f>VLOOKUP(C243,ETH_USD[],6)</f>
        <v>281.94457999999997</v>
      </c>
      <c r="O243" s="10">
        <f t="shared" si="16"/>
        <v>0</v>
      </c>
      <c r="P243" cm="1">
        <f t="array" ref="P243">_xlfn.IFS(H243=$H$2,G243,F243=$F$102,E243)</f>
        <v>1</v>
      </c>
      <c r="Q243" cm="1">
        <f t="array" ref="Q243">_xlfn.IFS(H243=$H$2,E243,F243=$F$102,G243)</f>
        <v>0.56897781197184005</v>
      </c>
      <c r="R243">
        <f t="shared" si="17"/>
        <v>160.42021022571939</v>
      </c>
      <c r="S243" s="10">
        <f t="shared" si="18"/>
        <v>-2.5236154316972171E-2</v>
      </c>
      <c r="T243" s="9">
        <f t="shared" si="19"/>
        <v>160.42021022571939</v>
      </c>
      <c r="U243" cm="1">
        <f t="array" ref="U243">_xlfn.IFS(D243=$D$2,I243*N243,D243=$D$3&amp;F243=$F$3,(I243)*N243,D243=$D$3,(1/I243)*N243,D243=$D$146,N243*I243)</f>
        <v>160.4202096697698</v>
      </c>
      <c r="V243" cm="1">
        <f t="array" ref="V243">_xlfn.IFS(F243=$F$2,E243*N243,F243=$F$3,E243*N243)</f>
        <v>160.42021022571939</v>
      </c>
      <c r="W243">
        <f t="shared" si="20"/>
        <v>160.4202096697698</v>
      </c>
      <c r="X243">
        <f t="shared" si="21"/>
        <v>495.52825267473958</v>
      </c>
    </row>
    <row r="244" spans="1:24" x14ac:dyDescent="0.25">
      <c r="A244" t="s">
        <v>263</v>
      </c>
      <c r="B244">
        <v>1582063321</v>
      </c>
      <c r="C244" s="2">
        <v>43879.918067129627</v>
      </c>
      <c r="D244" t="s">
        <v>18</v>
      </c>
      <c r="E244">
        <v>5.04498561738045E-2</v>
      </c>
      <c r="F244" t="s">
        <v>19</v>
      </c>
      <c r="G244">
        <v>8.9163738210552998E-2</v>
      </c>
      <c r="H244" t="s">
        <v>14</v>
      </c>
      <c r="I244">
        <v>0.56581135999999999</v>
      </c>
      <c r="J244" t="s">
        <v>89</v>
      </c>
      <c r="K244" t="str" cm="1">
        <f t="array" ref="K244">_xlfn.IFS(AND(F244=$Y$25,H244=$Z$25),"1",AND(F244=$Y$25,H244=$Z$27),"2",AND(F244=$Z$25,H244=$Y$25),"3",AND(F244=$Z$25,H244=$Z$27),"4",AND(F244=$Z$27,H244=$Y$25),"5",AND(F244=$Z$27,H244=$Z$25),"6")</f>
        <v>3</v>
      </c>
      <c r="L244">
        <f>IF(OR(K244="3",K244="2"),X244,W244)</f>
        <v>498.30137733537191</v>
      </c>
      <c r="M244" t="s">
        <v>16</v>
      </c>
      <c r="N244">
        <f>VLOOKUP(C244,ETH_USD[],6)</f>
        <v>281.94457999999997</v>
      </c>
      <c r="O244" s="10">
        <f t="shared" si="16"/>
        <v>0</v>
      </c>
      <c r="P244" cm="1">
        <f t="array" ref="P244">_xlfn.IFS(H244=$H$2,G244,F244=$F$102,E244)</f>
        <v>8.9163738210552998E-2</v>
      </c>
      <c r="Q244" cm="1">
        <f t="array" ref="Q244">_xlfn.IFS(H244=$H$2,E244,F244=$F$102,G244)</f>
        <v>5.04498561738045E-2</v>
      </c>
      <c r="R244">
        <f t="shared" si="17"/>
        <v>14.224063509983715</v>
      </c>
      <c r="S244" s="10">
        <f t="shared" si="18"/>
        <v>-5.5651551380648586E-3</v>
      </c>
      <c r="T244" s="9">
        <f t="shared" si="19"/>
        <v>159.52744686853228</v>
      </c>
      <c r="U244" cm="1">
        <f t="array" ref="U244">_xlfn.IFS(D244=$D$2,I244*N244,D244=$D$3&amp;F244=$F$3,(I244)*N244,D244=$D$3,(1/I244)*N244,D244=$D$146,N244*I244)</f>
        <v>498.30137733537191</v>
      </c>
      <c r="V244" cm="1">
        <f t="array" ref="V244">_xlfn.IFS(F244=$F$2,E244*N244,F244=$F$3,E244*N244)</f>
        <v>14.224063509983715</v>
      </c>
      <c r="W244">
        <f t="shared" si="20"/>
        <v>159.52744625442878</v>
      </c>
      <c r="X244">
        <f t="shared" si="21"/>
        <v>498.30137733537191</v>
      </c>
    </row>
    <row r="245" spans="1:24" x14ac:dyDescent="0.25">
      <c r="A245" t="s">
        <v>264</v>
      </c>
      <c r="B245">
        <v>1582063975</v>
      </c>
      <c r="C245" s="2">
        <v>43879.925636574073</v>
      </c>
      <c r="D245" t="s">
        <v>105</v>
      </c>
      <c r="E245">
        <v>0.481924862003201</v>
      </c>
      <c r="F245" t="s">
        <v>14</v>
      </c>
      <c r="G245">
        <v>0.27466160779766902</v>
      </c>
      <c r="H245" t="s">
        <v>13</v>
      </c>
      <c r="I245">
        <v>0.56992620999999999</v>
      </c>
      <c r="J245" t="s">
        <v>15</v>
      </c>
      <c r="K245" t="str" cm="1">
        <f t="array" ref="K245">_xlfn.IFS(AND(F245=$Y$25,H245=$Z$25),"1",AND(F245=$Y$25,H245=$Z$27),"2",AND(F245=$Z$25,H245=$Y$25),"3",AND(F245=$Z$25,H245=$Z$27),"4",AND(F245=$Z$27,H245=$Y$25),"5",AND(F245=$Z$27,H245=$Z$25),"6")</f>
        <v>2</v>
      </c>
      <c r="L245">
        <f>IF(OR(K245="3",K245="2"),X245,W245)</f>
        <v>494.70365646107064</v>
      </c>
      <c r="M245" t="s">
        <v>16</v>
      </c>
      <c r="N245">
        <f>VLOOKUP(C245,ETH_USD[],6)</f>
        <v>281.94457999999997</v>
      </c>
      <c r="O245" s="10">
        <f t="shared" si="16"/>
        <v>0</v>
      </c>
      <c r="P245" cm="1">
        <f t="array" ref="P245">_xlfn.IFS(H245=$H$2,G245,F245=$F$102,E245)</f>
        <v>0.481924862003201</v>
      </c>
      <c r="Q245" cm="1">
        <f t="array" ref="Q245">_xlfn.IFS(H245=$H$2,E245,F245=$F$102,G245)</f>
        <v>0.27466160779766902</v>
      </c>
      <c r="R245">
        <f t="shared" si="17"/>
        <v>77.439351652638507</v>
      </c>
      <c r="S245" s="10">
        <f t="shared" si="18"/>
        <v>7.2724644759884077E-3</v>
      </c>
      <c r="T245" s="9">
        <f t="shared" si="19"/>
        <v>160.68760455882881</v>
      </c>
      <c r="U245" cm="1">
        <f t="array" ref="U245">_xlfn.IFS(D245=$D$2,I245*N245,D245=$D$3&amp;F245=$F$3,(I245)*N245,D245=$D$3,(1/I245)*N245,D245=$D$146,N245*I245)</f>
        <v>160.68760590944177</v>
      </c>
      <c r="V245" t="e" cm="1">
        <f t="array" ref="V245">_xlfn.IFS(F245=$F$2,E245*N245,F245=$F$3,E245*N245)</f>
        <v>#N/A</v>
      </c>
      <c r="W245">
        <f t="shared" si="20"/>
        <v>160.68760590944177</v>
      </c>
      <c r="X245">
        <f t="shared" si="21"/>
        <v>494.70365646107064</v>
      </c>
    </row>
    <row r="246" spans="1:24" x14ac:dyDescent="0.25">
      <c r="A246" t="s">
        <v>265</v>
      </c>
      <c r="B246">
        <v>1582100086</v>
      </c>
      <c r="C246" s="2">
        <v>43880.343587962961</v>
      </c>
      <c r="D246" t="s">
        <v>18</v>
      </c>
      <c r="E246">
        <v>0.114889807609936</v>
      </c>
      <c r="F246" t="s">
        <v>19</v>
      </c>
      <c r="G246">
        <v>0.199844821558856</v>
      </c>
      <c r="H246" t="s">
        <v>14</v>
      </c>
      <c r="I246">
        <v>0.57489509000000005</v>
      </c>
      <c r="J246" t="s">
        <v>89</v>
      </c>
      <c r="K246" t="str" cm="1">
        <f t="array" ref="K246">_xlfn.IFS(AND(F246=$Y$25,H246=$Z$25),"1",AND(F246=$Y$25,H246=$Z$27),"2",AND(F246=$Z$25,H246=$Y$25),"3",AND(F246=$Z$25,H246=$Z$27),"4",AND(F246=$Z$27,H246=$Y$25),"5",AND(F246=$Z$27,H246=$Z$25),"6")</f>
        <v>3</v>
      </c>
      <c r="L246">
        <f>IF(OR(K246="3",K246="2"),X246,W246)</f>
        <v>451.84587852367986</v>
      </c>
      <c r="M246" t="s">
        <v>16</v>
      </c>
      <c r="N246">
        <f>VLOOKUP(C246,ETH_USD[],6)</f>
        <v>259.76397700000001</v>
      </c>
      <c r="O246" s="10">
        <f t="shared" si="16"/>
        <v>-7.8670081191133251E-2</v>
      </c>
      <c r="P246" cm="1">
        <f t="array" ref="P246">_xlfn.IFS(H246=$H$2,G246,F246=$F$102,E246)</f>
        <v>0.199844821558856</v>
      </c>
      <c r="Q246" cm="1">
        <f t="array" ref="Q246">_xlfn.IFS(H246=$H$2,E246,F246=$F$102,G246)</f>
        <v>0.114889807609936</v>
      </c>
      <c r="R246">
        <f t="shared" si="17"/>
        <v>29.844233341521843</v>
      </c>
      <c r="S246" s="10">
        <f t="shared" si="18"/>
        <v>-7.0637485946776837E-2</v>
      </c>
      <c r="T246" s="9">
        <f t="shared" si="19"/>
        <v>149.33703614998331</v>
      </c>
      <c r="U246" cm="1">
        <f t="array" ref="U246">_xlfn.IFS(D246=$D$2,I246*N246,D246=$D$3&amp;F246=$F$3,(I246)*N246,D246=$D$3,(1/I246)*N246,D246=$D$146,N246*I246)</f>
        <v>451.84587852367986</v>
      </c>
      <c r="V246" cm="1">
        <f t="array" ref="V246">_xlfn.IFS(F246=$F$2,E246*N246,F246=$F$3,E246*N246)</f>
        <v>29.844233341521843</v>
      </c>
      <c r="W246">
        <f t="shared" si="20"/>
        <v>149.33703493617296</v>
      </c>
      <c r="X246">
        <f t="shared" si="21"/>
        <v>451.84587852367986</v>
      </c>
    </row>
    <row r="247" spans="1:24" x14ac:dyDescent="0.25">
      <c r="A247" t="s">
        <v>266</v>
      </c>
      <c r="B247">
        <v>1582117470</v>
      </c>
      <c r="C247" s="2">
        <v>43880.544791666667</v>
      </c>
      <c r="D247" t="s">
        <v>12</v>
      </c>
      <c r="E247">
        <v>0.57261901344491595</v>
      </c>
      <c r="F247" t="s">
        <v>13</v>
      </c>
      <c r="G247">
        <v>0.98089999999999999</v>
      </c>
      <c r="H247" t="s">
        <v>14</v>
      </c>
      <c r="I247">
        <v>0.58376899999999998</v>
      </c>
      <c r="J247" t="s">
        <v>15</v>
      </c>
      <c r="K247" t="str" cm="1">
        <f t="array" ref="K247">_xlfn.IFS(AND(F247=$Y$25,H247=$Z$25),"1",AND(F247=$Y$25,H247=$Z$27),"2",AND(F247=$Z$25,H247=$Y$25),"3",AND(F247=$Z$25,H247=$Z$27),"4",AND(F247=$Z$27,H247=$Y$25),"5",AND(F247=$Z$27,H247=$Z$25),"6")</f>
        <v>5</v>
      </c>
      <c r="L247">
        <f>IF(OR(K247="3",K247="2"),X247,W247)</f>
        <v>151.642157089313</v>
      </c>
      <c r="M247" t="s">
        <v>16</v>
      </c>
      <c r="N247">
        <f>VLOOKUP(C247,ETH_USD[],6)</f>
        <v>259.76397700000001</v>
      </c>
      <c r="O247" s="10">
        <f t="shared" si="16"/>
        <v>0</v>
      </c>
      <c r="P247" cm="1">
        <f t="array" ref="P247">_xlfn.IFS(H247=$H$2,G247,F247=$F$102,E247)</f>
        <v>0.98089999999999999</v>
      </c>
      <c r="Q247" cm="1">
        <f t="array" ref="Q247">_xlfn.IFS(H247=$H$2,E247,F247=$F$102,G247)</f>
        <v>0.57261901344491595</v>
      </c>
      <c r="R247">
        <f t="shared" si="17"/>
        <v>148.74579223826785</v>
      </c>
      <c r="S247" s="10">
        <f t="shared" si="18"/>
        <v>1.5435697365642374E-2</v>
      </c>
      <c r="T247" s="9">
        <f t="shared" si="19"/>
        <v>151.64215744547644</v>
      </c>
      <c r="U247" cm="1">
        <f t="array" ref="U247">_xlfn.IFS(D247=$D$2,I247*N247,D247=$D$3&amp;F247=$F$3,(I247)*N247,D247=$D$3,(1/I247)*N247,D247=$D$146,N247*I247)</f>
        <v>151.642157089313</v>
      </c>
      <c r="V247" cm="1">
        <f t="array" ref="V247">_xlfn.IFS(F247=$F$2,E247*N247,F247=$F$3,E247*N247)</f>
        <v>148.74579223826785</v>
      </c>
      <c r="W247">
        <f t="shared" si="20"/>
        <v>151.642157089313</v>
      </c>
      <c r="X247">
        <f t="shared" si="21"/>
        <v>444.97734035209135</v>
      </c>
    </row>
    <row r="248" spans="1:24" x14ac:dyDescent="0.25">
      <c r="A248" t="s">
        <v>267</v>
      </c>
      <c r="B248">
        <v>1582133499</v>
      </c>
      <c r="C248" s="2">
        <v>43880.730312500003</v>
      </c>
      <c r="D248" t="s">
        <v>105</v>
      </c>
      <c r="E248">
        <v>0.58017301767513496</v>
      </c>
      <c r="F248" t="s">
        <v>14</v>
      </c>
      <c r="G248">
        <v>1</v>
      </c>
      <c r="H248" t="s">
        <v>13</v>
      </c>
      <c r="I248">
        <v>1.7236237599999999</v>
      </c>
      <c r="J248" t="s">
        <v>15</v>
      </c>
      <c r="K248" t="str" cm="1">
        <f t="array" ref="K248">_xlfn.IFS(AND(F248=$Y$25,H248=$Z$25),"1",AND(F248=$Y$25,H248=$Z$27),"2",AND(F248=$Z$25,H248=$Y$25),"3",AND(F248=$Z$25,H248=$Z$27),"4",AND(F248=$Z$27,H248=$Y$25),"5",AND(F248=$Z$27,H248=$Z$25),"6")</f>
        <v>2</v>
      </c>
      <c r="L248">
        <f>IF(OR(K248="3",K248="2"),X248,W248)</f>
        <v>150.70805069431165</v>
      </c>
      <c r="M248" t="s">
        <v>16</v>
      </c>
      <c r="N248">
        <f>VLOOKUP(C248,ETH_USD[],6)</f>
        <v>259.76397700000001</v>
      </c>
      <c r="O248" s="10">
        <f t="shared" si="16"/>
        <v>0</v>
      </c>
      <c r="P248" cm="1">
        <f t="array" ref="P248">_xlfn.IFS(H248=$H$2,G248,F248=$F$102,E248)</f>
        <v>0.58017301767513496</v>
      </c>
      <c r="Q248" cm="1">
        <f t="array" ref="Q248">_xlfn.IFS(H248=$H$2,E248,F248=$F$102,G248)</f>
        <v>1</v>
      </c>
      <c r="R248">
        <f t="shared" si="17"/>
        <v>259.76397700000001</v>
      </c>
      <c r="S248" s="10">
        <f t="shared" si="18"/>
        <v>1.9525784327293962</v>
      </c>
      <c r="T248" s="9">
        <f t="shared" si="19"/>
        <v>447.73536356606917</v>
      </c>
      <c r="U248" cm="1">
        <f t="array" ref="U248">_xlfn.IFS(D248=$D$2,I248*N248,D248=$D$3&amp;F248=$F$3,(I248)*N248,D248=$D$3,(1/I248)*N248,D248=$D$146,N248*I248)</f>
        <v>447.73536274929353</v>
      </c>
      <c r="V248" t="e" cm="1">
        <f t="array" ref="V248">_xlfn.IFS(F248=$F$2,E248*N248,F248=$F$3,E248*N248)</f>
        <v>#N/A</v>
      </c>
      <c r="W248">
        <f t="shared" si="20"/>
        <v>447.73536274929353</v>
      </c>
      <c r="X248">
        <f t="shared" si="21"/>
        <v>150.70805069431165</v>
      </c>
    </row>
    <row r="249" spans="1:24" x14ac:dyDescent="0.25">
      <c r="A249" t="s">
        <v>268</v>
      </c>
      <c r="B249">
        <v>1582138646</v>
      </c>
      <c r="C249" s="2">
        <v>43880.789884259262</v>
      </c>
      <c r="D249" t="s">
        <v>12</v>
      </c>
      <c r="E249">
        <v>0.35298220000000002</v>
      </c>
      <c r="F249" t="s">
        <v>13</v>
      </c>
      <c r="G249">
        <v>0.60786898789420196</v>
      </c>
      <c r="H249" t="s">
        <v>14</v>
      </c>
      <c r="I249">
        <v>0.58068796</v>
      </c>
      <c r="J249" t="s">
        <v>15</v>
      </c>
      <c r="K249" t="str" cm="1">
        <f t="array" ref="K249">_xlfn.IFS(AND(F249=$Y$25,H249=$Z$25),"1",AND(F249=$Y$25,H249=$Z$27),"2",AND(F249=$Z$25,H249=$Y$25),"3",AND(F249=$Z$25,H249=$Z$27),"4",AND(F249=$Z$27,H249=$Y$25),"5",AND(F249=$Z$27,H249=$Z$25),"6")</f>
        <v>5</v>
      </c>
      <c r="L249">
        <f>IF(OR(K249="3",K249="2"),X249,W249)</f>
        <v>150.84181388561692</v>
      </c>
      <c r="M249" t="s">
        <v>16</v>
      </c>
      <c r="N249">
        <f>VLOOKUP(C249,ETH_USD[],6)</f>
        <v>259.76397700000001</v>
      </c>
      <c r="O249" s="10">
        <f t="shared" si="16"/>
        <v>0</v>
      </c>
      <c r="P249" cm="1">
        <f t="array" ref="P249">_xlfn.IFS(H249=$H$2,G249,F249=$F$102,E249)</f>
        <v>0.60786898789420196</v>
      </c>
      <c r="Q249" cm="1">
        <f t="array" ref="Q249">_xlfn.IFS(H249=$H$2,E249,F249=$F$102,G249)</f>
        <v>0.35298220000000002</v>
      </c>
      <c r="R249">
        <f t="shared" si="17"/>
        <v>91.692060082209409</v>
      </c>
      <c r="S249" s="10">
        <f t="shared" si="18"/>
        <v>-0.66310051633156952</v>
      </c>
      <c r="T249" s="9">
        <f t="shared" si="19"/>
        <v>150.84181280550567</v>
      </c>
      <c r="U249" cm="1">
        <f t="array" ref="U249">_xlfn.IFS(D249=$D$2,I249*N249,D249=$D$3&amp;F249=$F$3,(I249)*N249,D249=$D$3,(1/I249)*N249,D249=$D$146,N249*I249)</f>
        <v>150.84181388561692</v>
      </c>
      <c r="V249" cm="1">
        <f t="array" ref="V249">_xlfn.IFS(F249=$F$2,E249*N249,F249=$F$3,E249*N249)</f>
        <v>91.692060082209409</v>
      </c>
      <c r="W249">
        <f t="shared" si="20"/>
        <v>150.84181388561692</v>
      </c>
      <c r="X249">
        <f t="shared" si="21"/>
        <v>447.33832091163043</v>
      </c>
    </row>
    <row r="250" spans="1:24" x14ac:dyDescent="0.25">
      <c r="A250" t="s">
        <v>269</v>
      </c>
      <c r="B250">
        <v>1582151819</v>
      </c>
      <c r="C250" s="2">
        <v>43880.942349537036</v>
      </c>
      <c r="D250" t="s">
        <v>105</v>
      </c>
      <c r="E250">
        <v>1</v>
      </c>
      <c r="F250" t="s">
        <v>14</v>
      </c>
      <c r="G250">
        <v>0.59301784794738499</v>
      </c>
      <c r="H250" t="s">
        <v>13</v>
      </c>
      <c r="I250">
        <v>0.59301784999999996</v>
      </c>
      <c r="J250" t="s">
        <v>15</v>
      </c>
      <c r="K250" t="str" cm="1">
        <f t="array" ref="K250">_xlfn.IFS(AND(F250=$Y$25,H250=$Z$25),"1",AND(F250=$Y$25,H250=$Z$27),"2",AND(F250=$Z$25,H250=$Y$25),"3",AND(F250=$Z$25,H250=$Z$27),"4",AND(F250=$Z$27,H250=$Y$25),"5",AND(F250=$Z$27,H250=$Z$25),"6")</f>
        <v>2</v>
      </c>
      <c r="L250">
        <f>IF(OR(K250="3",K250="2"),X250,W250)</f>
        <v>438.03736599159708</v>
      </c>
      <c r="M250" t="s">
        <v>16</v>
      </c>
      <c r="N250">
        <f>VLOOKUP(C250,ETH_USD[],6)</f>
        <v>259.76397700000001</v>
      </c>
      <c r="O250" s="10">
        <f t="shared" si="16"/>
        <v>0</v>
      </c>
      <c r="P250" cm="1">
        <f t="array" ref="P250">_xlfn.IFS(H250=$H$2,G250,F250=$F$102,E250)</f>
        <v>1</v>
      </c>
      <c r="Q250" cm="1">
        <f t="array" ref="Q250">_xlfn.IFS(H250=$H$2,E250,F250=$F$102,G250)</f>
        <v>0.59301784794738499</v>
      </c>
      <c r="R250">
        <f t="shared" si="17"/>
        <v>154.04467461479402</v>
      </c>
      <c r="S250" s="10">
        <f t="shared" si="18"/>
        <v>2.1233249254423221E-2</v>
      </c>
      <c r="T250" s="9">
        <f t="shared" si="19"/>
        <v>154.04467461479402</v>
      </c>
      <c r="U250" cm="1">
        <f t="array" ref="U250">_xlfn.IFS(D250=$D$2,I250*N250,D250=$D$3&amp;F250=$F$3,(I250)*N250,D250=$D$3,(1/I250)*N250,D250=$D$146,N250*I250)</f>
        <v>154.04467514798944</v>
      </c>
      <c r="V250" t="e" cm="1">
        <f t="array" ref="V250">_xlfn.IFS(F250=$F$2,E250*N250,F250=$F$3,E250*N250)</f>
        <v>#N/A</v>
      </c>
      <c r="W250">
        <f t="shared" si="20"/>
        <v>154.04467514798944</v>
      </c>
      <c r="X250">
        <f t="shared" si="21"/>
        <v>438.03736599159708</v>
      </c>
    </row>
    <row r="251" spans="1:24" x14ac:dyDescent="0.25">
      <c r="A251" t="s">
        <v>270</v>
      </c>
      <c r="B251">
        <v>1582154024</v>
      </c>
      <c r="C251" s="2">
        <v>43880.967870370368</v>
      </c>
      <c r="D251" t="s">
        <v>12</v>
      </c>
      <c r="E251">
        <v>0.25</v>
      </c>
      <c r="F251" t="s">
        <v>13</v>
      </c>
      <c r="G251">
        <v>0.413799875745537</v>
      </c>
      <c r="H251" t="s">
        <v>14</v>
      </c>
      <c r="I251">
        <v>0.60415677999999995</v>
      </c>
      <c r="J251" t="s">
        <v>15</v>
      </c>
      <c r="K251" t="str" cm="1">
        <f t="array" ref="K251">_xlfn.IFS(AND(F251=$Y$25,H251=$Z$25),"1",AND(F251=$Y$25,H251=$Z$27),"2",AND(F251=$Z$25,H251=$Y$25),"3",AND(F251=$Z$25,H251=$Z$27),"4",AND(F251=$Z$27,H251=$Y$25),"5",AND(F251=$Z$27,H251=$Z$25),"6")</f>
        <v>5</v>
      </c>
      <c r="L251">
        <f>IF(OR(K251="3",K251="2"),X251,W251)</f>
        <v>156.93816790431404</v>
      </c>
      <c r="M251" t="s">
        <v>16</v>
      </c>
      <c r="N251">
        <f>VLOOKUP(C251,ETH_USD[],6)</f>
        <v>259.76397700000001</v>
      </c>
      <c r="O251" s="10">
        <f t="shared" si="16"/>
        <v>0</v>
      </c>
      <c r="P251" cm="1">
        <f t="array" ref="P251">_xlfn.IFS(H251=$H$2,G251,F251=$F$102,E251)</f>
        <v>0.413799875745537</v>
      </c>
      <c r="Q251" cm="1">
        <f t="array" ref="Q251">_xlfn.IFS(H251=$H$2,E251,F251=$F$102,G251)</f>
        <v>0.25</v>
      </c>
      <c r="R251">
        <f t="shared" si="17"/>
        <v>64.940994250000003</v>
      </c>
      <c r="S251" s="10">
        <f t="shared" si="18"/>
        <v>1.8783466459510133E-2</v>
      </c>
      <c r="T251" s="9">
        <f t="shared" si="19"/>
        <v>156.93816759368715</v>
      </c>
      <c r="U251" cm="1">
        <f t="array" ref="U251">_xlfn.IFS(D251=$D$2,I251*N251,D251=$D$3&amp;F251=$F$3,(I251)*N251,D251=$D$3,(1/I251)*N251,D251=$D$146,N251*I251)</f>
        <v>156.93816790431404</v>
      </c>
      <c r="V251" cm="1">
        <f t="array" ref="V251">_xlfn.IFS(F251=$F$2,E251*N251,F251=$F$3,E251*N251)</f>
        <v>64.940994250000003</v>
      </c>
      <c r="W251">
        <f t="shared" si="20"/>
        <v>156.93816790431404</v>
      </c>
      <c r="X251">
        <f t="shared" si="21"/>
        <v>429.96120477204613</v>
      </c>
    </row>
    <row r="252" spans="1:24" x14ac:dyDescent="0.25">
      <c r="A252" t="s">
        <v>271</v>
      </c>
      <c r="B252">
        <v>1582159526</v>
      </c>
      <c r="C252" s="2">
        <v>43881.031550925924</v>
      </c>
      <c r="D252" t="s">
        <v>18</v>
      </c>
      <c r="E252">
        <v>0.134928408070981</v>
      </c>
      <c r="F252" t="s">
        <v>19</v>
      </c>
      <c r="G252">
        <v>0.221459146075554</v>
      </c>
      <c r="H252" t="s">
        <v>14</v>
      </c>
      <c r="I252">
        <v>0.60926997000000005</v>
      </c>
      <c r="J252" t="s">
        <v>89</v>
      </c>
      <c r="K252" t="str" cm="1">
        <f t="array" ref="K252">_xlfn.IFS(AND(F252=$Y$25,H252=$Z$25),"1",AND(F252=$Y$25,H252=$Z$27),"2",AND(F252=$Z$25,H252=$Y$25),"3",AND(F252=$Z$25,H252=$Z$27),"4",AND(F252=$Z$27,H252=$Y$25),"5",AND(F252=$Z$27,H252=$Z$25),"6")</f>
        <v>3</v>
      </c>
      <c r="L252">
        <f>IF(OR(K252="3",K252="2"),X252,W252)</f>
        <v>423.37465442454015</v>
      </c>
      <c r="M252" t="s">
        <v>16</v>
      </c>
      <c r="N252">
        <f>VLOOKUP(C252,ETH_USD[],6)</f>
        <v>257.94946299999998</v>
      </c>
      <c r="O252" s="10">
        <f t="shared" si="16"/>
        <v>-6.9852410675096451E-3</v>
      </c>
      <c r="P252" cm="1">
        <f t="array" ref="P252">_xlfn.IFS(H252=$H$2,G252,F252=$F$102,E252)</f>
        <v>0.221459146075554</v>
      </c>
      <c r="Q252" cm="1">
        <f t="array" ref="Q252">_xlfn.IFS(H252=$H$2,E252,F252=$F$102,G252)</f>
        <v>0.134928408070981</v>
      </c>
      <c r="R252">
        <f t="shared" si="17"/>
        <v>34.804710405354413</v>
      </c>
      <c r="S252" s="10">
        <f t="shared" si="18"/>
        <v>1.4189977361922662E-3</v>
      </c>
      <c r="T252" s="9">
        <f t="shared" si="19"/>
        <v>157.16086249822476</v>
      </c>
      <c r="U252" cm="1">
        <f t="array" ref="U252">_xlfn.IFS(D252=$D$2,I252*N252,D252=$D$3&amp;F252=$F$3,(I252)*N252,D252=$D$3,(1/I252)*N252,D252=$D$146,N252*I252)</f>
        <v>423.37465442454015</v>
      </c>
      <c r="V252" cm="1">
        <f t="array" ref="V252">_xlfn.IFS(F252=$F$2,E252*N252,F252=$F$3,E252*N252)</f>
        <v>34.804710405354413</v>
      </c>
      <c r="W252">
        <f t="shared" si="20"/>
        <v>157.1608615835261</v>
      </c>
      <c r="X252">
        <f t="shared" si="21"/>
        <v>423.37465442454015</v>
      </c>
    </row>
    <row r="253" spans="1:24" x14ac:dyDescent="0.25">
      <c r="A253" t="s">
        <v>272</v>
      </c>
      <c r="B253">
        <v>1582190472</v>
      </c>
      <c r="C253" s="2">
        <v>43881.389722222222</v>
      </c>
      <c r="D253" t="s">
        <v>12</v>
      </c>
      <c r="E253">
        <v>0.61930411946868102</v>
      </c>
      <c r="F253" t="s">
        <v>13</v>
      </c>
      <c r="G253">
        <v>1</v>
      </c>
      <c r="H253" t="s">
        <v>14</v>
      </c>
      <c r="I253">
        <v>0.61930412000000001</v>
      </c>
      <c r="J253" t="s">
        <v>15</v>
      </c>
      <c r="K253" t="str" cm="1">
        <f t="array" ref="K253">_xlfn.IFS(AND(F253=$Y$25,H253=$Z$25),"1",AND(F253=$Y$25,H253=$Z$27),"2",AND(F253=$Z$25,H253=$Y$25),"3",AND(F253=$Z$25,H253=$Z$27),"4",AND(F253=$Z$27,H253=$Y$25),"5",AND(F253=$Z$27,H253=$Z$25),"6")</f>
        <v>5</v>
      </c>
      <c r="L253">
        <f>IF(OR(K253="3",K253="2"),X253,W253)</f>
        <v>159.74916518768754</v>
      </c>
      <c r="M253" t="s">
        <v>16</v>
      </c>
      <c r="N253">
        <f>VLOOKUP(C253,ETH_USD[],6)</f>
        <v>257.94946299999998</v>
      </c>
      <c r="O253" s="10">
        <f t="shared" si="16"/>
        <v>0</v>
      </c>
      <c r="P253" cm="1">
        <f t="array" ref="P253">_xlfn.IFS(H253=$H$2,G253,F253=$F$102,E253)</f>
        <v>1</v>
      </c>
      <c r="Q253" cm="1">
        <f t="array" ref="Q253">_xlfn.IFS(H253=$H$2,E253,F253=$F$102,G253)</f>
        <v>0.61930411946868102</v>
      </c>
      <c r="R253">
        <f t="shared" si="17"/>
        <v>159.7491650506341</v>
      </c>
      <c r="S253" s="10">
        <f t="shared" si="18"/>
        <v>1.6469129217451209E-2</v>
      </c>
      <c r="T253" s="9">
        <f t="shared" si="19"/>
        <v>159.7491650506341</v>
      </c>
      <c r="U253" cm="1">
        <f t="array" ref="U253">_xlfn.IFS(D253=$D$2,I253*N253,D253=$D$3&amp;F253=$F$3,(I253)*N253,D253=$D$3,(1/I253)*N253,D253=$D$146,N253*I253)</f>
        <v>159.74916518768754</v>
      </c>
      <c r="V253" cm="1">
        <f t="array" ref="V253">_xlfn.IFS(F253=$F$2,E253*N253,F253=$F$3,E253*N253)</f>
        <v>159.7491650506341</v>
      </c>
      <c r="W253">
        <f t="shared" si="20"/>
        <v>159.74916518768754</v>
      </c>
      <c r="X253">
        <f t="shared" si="21"/>
        <v>416.5150120428716</v>
      </c>
    </row>
    <row r="254" spans="1:24" x14ac:dyDescent="0.25">
      <c r="A254" t="s">
        <v>273</v>
      </c>
      <c r="B254">
        <v>1582204116</v>
      </c>
      <c r="C254" s="2">
        <v>43881.547638888886</v>
      </c>
      <c r="D254" t="s">
        <v>105</v>
      </c>
      <c r="E254">
        <v>0.5</v>
      </c>
      <c r="F254" t="s">
        <v>14</v>
      </c>
      <c r="G254">
        <v>0.31596637879269202</v>
      </c>
      <c r="H254" t="s">
        <v>13</v>
      </c>
      <c r="I254">
        <v>0.63193275999999998</v>
      </c>
      <c r="J254" t="s">
        <v>15</v>
      </c>
      <c r="K254" t="str" cm="1">
        <f t="array" ref="K254">_xlfn.IFS(AND(F254=$Y$25,H254=$Z$25),"1",AND(F254=$Y$25,H254=$Z$27),"2",AND(F254=$Z$25,H254=$Y$25),"3",AND(F254=$Z$25,H254=$Z$27),"4",AND(F254=$Z$27,H254=$Y$25),"5",AND(F254=$Z$27,H254=$Z$25),"6")</f>
        <v>2</v>
      </c>
      <c r="L254">
        <f>IF(OR(K254="3",K254="2"),X254,W254)</f>
        <v>408.19131294918151</v>
      </c>
      <c r="M254" t="s">
        <v>16</v>
      </c>
      <c r="N254">
        <f>VLOOKUP(C254,ETH_USD[],6)</f>
        <v>257.94946299999998</v>
      </c>
      <c r="O254" s="10">
        <f t="shared" si="16"/>
        <v>0</v>
      </c>
      <c r="P254" cm="1">
        <f t="array" ref="P254">_xlfn.IFS(H254=$H$2,G254,F254=$F$102,E254)</f>
        <v>0.5</v>
      </c>
      <c r="Q254" cm="1">
        <f t="array" ref="Q254">_xlfn.IFS(H254=$H$2,E254,F254=$F$102,G254)</f>
        <v>0.31596637879269202</v>
      </c>
      <c r="R254">
        <f t="shared" si="17"/>
        <v>81.503357735629493</v>
      </c>
      <c r="S254" s="10">
        <f t="shared" si="18"/>
        <v>2.0391658507838632E-2</v>
      </c>
      <c r="T254" s="9">
        <f t="shared" si="19"/>
        <v>163.00671547125899</v>
      </c>
      <c r="U254" cm="1">
        <f t="array" ref="U254">_xlfn.IFS(D254=$D$2,I254*N254,D254=$D$3&amp;F254=$F$3,(I254)*N254,D254=$D$3,(1/I254)*N254,D254=$D$146,N254*I254)</f>
        <v>163.00671609410787</v>
      </c>
      <c r="V254" t="e" cm="1">
        <f t="array" ref="V254">_xlfn.IFS(F254=$F$2,E254*N254,F254=$F$3,E254*N254)</f>
        <v>#N/A</v>
      </c>
      <c r="W254">
        <f t="shared" si="20"/>
        <v>163.00671609410787</v>
      </c>
      <c r="X254">
        <f t="shared" si="21"/>
        <v>408.19131294918151</v>
      </c>
    </row>
    <row r="255" spans="1:24" x14ac:dyDescent="0.25">
      <c r="A255" t="s">
        <v>274</v>
      </c>
      <c r="B255">
        <v>1582249712</v>
      </c>
      <c r="C255" s="2">
        <v>43882.075370370374</v>
      </c>
      <c r="D255" t="s">
        <v>105</v>
      </c>
      <c r="E255">
        <v>0.32659177848452903</v>
      </c>
      <c r="F255" t="s">
        <v>14</v>
      </c>
      <c r="G255">
        <v>0.52</v>
      </c>
      <c r="H255" t="s">
        <v>13</v>
      </c>
      <c r="I255">
        <v>1.5922017500000001</v>
      </c>
      <c r="J255" t="s">
        <v>15</v>
      </c>
      <c r="K255" t="str" cm="1">
        <f t="array" ref="K255">_xlfn.IFS(AND(F255=$Y$25,H255=$Z$25),"1",AND(F255=$Y$25,H255=$Z$27),"2",AND(F255=$Z$25,H255=$Y$25),"3",AND(F255=$Z$25,H255=$Z$27),"4",AND(F255=$Z$27,H255=$Y$25),"5",AND(F255=$Z$27,H255=$Z$25),"6")</f>
        <v>2</v>
      </c>
      <c r="L255">
        <f>IF(OR(K255="3",K255="2"),X255,W255)</f>
        <v>166.81341796038095</v>
      </c>
      <c r="M255" t="s">
        <v>16</v>
      </c>
      <c r="N255">
        <f>VLOOKUP(C255,ETH_USD[],6)</f>
        <v>265.600616</v>
      </c>
      <c r="O255" s="10">
        <f t="shared" si="16"/>
        <v>2.9661441861578996E-2</v>
      </c>
      <c r="P255" cm="1">
        <f t="array" ref="P255">_xlfn.IFS(H255=$H$2,G255,F255=$F$102,E255)</f>
        <v>0.32659177848452903</v>
      </c>
      <c r="Q255" cm="1">
        <f t="array" ref="Q255">_xlfn.IFS(H255=$H$2,E255,F255=$F$102,G255)</f>
        <v>0.52</v>
      </c>
      <c r="R255">
        <f t="shared" si="17"/>
        <v>138.11232032000001</v>
      </c>
      <c r="S255" s="10">
        <f t="shared" si="18"/>
        <v>1.5943088501987857</v>
      </c>
      <c r="T255" s="9">
        <f t="shared" si="19"/>
        <v>422.8897645889225</v>
      </c>
      <c r="U255" cm="1">
        <f t="array" ref="U255">_xlfn.IFS(D255=$D$2,I255*N255,D255=$D$3&amp;F255=$F$3,(I255)*N255,D255=$D$3,(1/I255)*N255,D255=$D$146,N255*I255)</f>
        <v>422.88976559627804</v>
      </c>
      <c r="V255" t="e" cm="1">
        <f t="array" ref="V255">_xlfn.IFS(F255=$F$2,E255*N255,F255=$F$3,E255*N255)</f>
        <v>#N/A</v>
      </c>
      <c r="W255">
        <f t="shared" si="20"/>
        <v>422.88976559627804</v>
      </c>
      <c r="X255">
        <f t="shared" si="21"/>
        <v>166.81341796038095</v>
      </c>
    </row>
    <row r="256" spans="1:24" x14ac:dyDescent="0.25">
      <c r="A256" t="s">
        <v>275</v>
      </c>
      <c r="B256">
        <v>1582304803</v>
      </c>
      <c r="C256" s="2">
        <v>43882.712997685187</v>
      </c>
      <c r="D256" t="s">
        <v>12</v>
      </c>
      <c r="E256">
        <v>0.30980578727514702</v>
      </c>
      <c r="F256" t="s">
        <v>13</v>
      </c>
      <c r="G256">
        <v>0.5</v>
      </c>
      <c r="H256" t="s">
        <v>14</v>
      </c>
      <c r="I256">
        <v>0.61961157</v>
      </c>
      <c r="J256" t="s">
        <v>15</v>
      </c>
      <c r="K256" t="str" cm="1">
        <f t="array" ref="K256">_xlfn.IFS(AND(F256=$Y$25,H256=$Z$25),"1",AND(F256=$Y$25,H256=$Z$27),"2",AND(F256=$Z$25,H256=$Y$25),"3",AND(F256=$Z$25,H256=$Z$27),"4",AND(F256=$Z$27,H256=$Y$25),"5",AND(F256=$Z$27,H256=$Z$25),"6")</f>
        <v>5</v>
      </c>
      <c r="L256">
        <f>IF(OR(K256="3",K256="2"),X256,W256)</f>
        <v>164.56921467272713</v>
      </c>
      <c r="M256" t="s">
        <v>16</v>
      </c>
      <c r="N256">
        <f>VLOOKUP(C256,ETH_USD[],6)</f>
        <v>265.600616</v>
      </c>
      <c r="O256" s="10">
        <f t="shared" si="16"/>
        <v>0</v>
      </c>
      <c r="P256" cm="1">
        <f t="array" ref="P256">_xlfn.IFS(H256=$H$2,G256,F256=$F$102,E256)</f>
        <v>0.5</v>
      </c>
      <c r="Q256" cm="1">
        <f t="array" ref="Q256">_xlfn.IFS(H256=$H$2,E256,F256=$F$102,G256)</f>
        <v>0.30980578727514702</v>
      </c>
      <c r="R256">
        <f t="shared" si="17"/>
        <v>82.284607940644008</v>
      </c>
      <c r="S256" s="10">
        <f t="shared" si="18"/>
        <v>-0.61084606518850026</v>
      </c>
      <c r="T256" s="9">
        <f t="shared" si="19"/>
        <v>164.56921588128802</v>
      </c>
      <c r="U256" cm="1">
        <f t="array" ref="U256">_xlfn.IFS(D256=$D$2,I256*N256,D256=$D$3&amp;F256=$F$3,(I256)*N256,D256=$D$3,(1/I256)*N256,D256=$D$146,N256*I256)</f>
        <v>164.56921467272713</v>
      </c>
      <c r="V256" cm="1">
        <f t="array" ref="V256">_xlfn.IFS(F256=$F$2,E256*N256,F256=$F$3,E256*N256)</f>
        <v>82.284607940644008</v>
      </c>
      <c r="W256">
        <f t="shared" si="20"/>
        <v>164.56921467272713</v>
      </c>
      <c r="X256">
        <f t="shared" si="21"/>
        <v>428.65664370986485</v>
      </c>
    </row>
    <row r="257" spans="1:24" x14ac:dyDescent="0.25">
      <c r="A257" t="s">
        <v>276</v>
      </c>
      <c r="B257">
        <v>1582380643</v>
      </c>
      <c r="C257" s="2">
        <v>43883.590775462966</v>
      </c>
      <c r="D257" t="s">
        <v>12</v>
      </c>
      <c r="E257">
        <v>0.1</v>
      </c>
      <c r="F257" t="s">
        <v>13</v>
      </c>
      <c r="G257">
        <v>0.16114734158015501</v>
      </c>
      <c r="H257" t="s">
        <v>14</v>
      </c>
      <c r="I257">
        <v>0.62055011000000004</v>
      </c>
      <c r="J257" t="s">
        <v>15</v>
      </c>
      <c r="K257" t="str" cm="1">
        <f t="array" ref="K257">_xlfn.IFS(AND(F257=$Y$25,H257=$Z$25),"1",AND(F257=$Y$25,H257=$Z$27),"2",AND(F257=$Z$25,H257=$Y$25),"3",AND(F257=$Z$25,H257=$Z$27),"4",AND(F257=$Z$27,H257=$Y$25),"5",AND(F257=$Z$27,H257=$Z$25),"6")</f>
        <v>5</v>
      </c>
      <c r="L257">
        <f>IF(OR(K257="3",K257="2"),X257,W257)</f>
        <v>162.78998142578988</v>
      </c>
      <c r="M257" t="s">
        <v>16</v>
      </c>
      <c r="N257">
        <f>VLOOKUP(C257,ETH_USD[],6)</f>
        <v>262.331726</v>
      </c>
      <c r="O257" s="10">
        <f t="shared" si="16"/>
        <v>-1.2307539226490345E-2</v>
      </c>
      <c r="P257" cm="1">
        <f t="array" ref="P257">_xlfn.IFS(H257=$H$2,G257,F257=$F$102,E257)</f>
        <v>0.16114734158015501</v>
      </c>
      <c r="Q257" cm="1">
        <f t="array" ref="Q257">_xlfn.IFS(H257=$H$2,E257,F257=$F$102,G257)</f>
        <v>0.1</v>
      </c>
      <c r="R257">
        <f t="shared" si="17"/>
        <v>26.233172600000003</v>
      </c>
      <c r="S257" s="10">
        <f t="shared" si="18"/>
        <v>-1.0811471217005592E-2</v>
      </c>
      <c r="T257" s="9">
        <f t="shared" si="19"/>
        <v>162.78998054058229</v>
      </c>
      <c r="U257" cm="1">
        <f t="array" ref="U257">_xlfn.IFS(D257=$D$2,I257*N257,D257=$D$3&amp;F257=$F$3,(I257)*N257,D257=$D$3,(1/I257)*N257,D257=$D$146,N257*I257)</f>
        <v>162.78998142578988</v>
      </c>
      <c r="V257" cm="1">
        <f t="array" ref="V257">_xlfn.IFS(F257=$F$2,E257*N257,F257=$F$3,E257*N257)</f>
        <v>26.233172600000003</v>
      </c>
      <c r="W257">
        <f t="shared" si="20"/>
        <v>162.78998142578988</v>
      </c>
      <c r="X257">
        <f t="shared" si="21"/>
        <v>422.74060027158799</v>
      </c>
    </row>
    <row r="258" spans="1:24" x14ac:dyDescent="0.25">
      <c r="A258" t="s">
        <v>277</v>
      </c>
      <c r="B258">
        <v>1582381408</v>
      </c>
      <c r="C258" s="2">
        <v>43883.599629629629</v>
      </c>
      <c r="D258" t="s">
        <v>12</v>
      </c>
      <c r="E258">
        <v>0.03</v>
      </c>
      <c r="F258" t="s">
        <v>13</v>
      </c>
      <c r="G258">
        <v>4.82102050745375E-2</v>
      </c>
      <c r="H258" t="s">
        <v>14</v>
      </c>
      <c r="I258">
        <v>0.62227489000000002</v>
      </c>
      <c r="J258" t="s">
        <v>15</v>
      </c>
      <c r="K258" t="str" cm="1">
        <f t="array" ref="K258">_xlfn.IFS(AND(F258=$Y$25,H258=$Z$25),"1",AND(F258=$Y$25,H258=$Z$27),"2",AND(F258=$Z$25,H258=$Y$25),"3",AND(F258=$Z$25,H258=$Z$27),"4",AND(F258=$Z$27,H258=$Y$25),"5",AND(F258=$Z$27,H258=$Z$25),"6")</f>
        <v>5</v>
      </c>
      <c r="L258">
        <f>IF(OR(K258="3",K258="2"),X258,W258)</f>
        <v>163.24244594016014</v>
      </c>
      <c r="M258" t="s">
        <v>16</v>
      </c>
      <c r="N258">
        <f>VLOOKUP(C258,ETH_USD[],6)</f>
        <v>262.331726</v>
      </c>
      <c r="O258" s="10">
        <f t="shared" si="16"/>
        <v>0</v>
      </c>
      <c r="P258" cm="1">
        <f t="array" ref="P258">_xlfn.IFS(H258=$H$2,G258,F258=$F$102,E258)</f>
        <v>4.82102050745375E-2</v>
      </c>
      <c r="Q258" cm="1">
        <f t="array" ref="Q258">_xlfn.IFS(H258=$H$2,E258,F258=$F$102,G258)</f>
        <v>0.03</v>
      </c>
      <c r="R258">
        <f t="shared" si="17"/>
        <v>7.8699517800000001</v>
      </c>
      <c r="S258" s="10">
        <f t="shared" si="18"/>
        <v>2.7794405624665835E-3</v>
      </c>
      <c r="T258" s="9">
        <f t="shared" si="19"/>
        <v>163.24244561565993</v>
      </c>
      <c r="U258" cm="1">
        <f t="array" ref="U258">_xlfn.IFS(D258=$D$2,I258*N258,D258=$D$3&amp;F258=$F$3,(I258)*N258,D258=$D$3,(1/I258)*N258,D258=$D$146,N258*I258)</f>
        <v>163.24244594016014</v>
      </c>
      <c r="V258" cm="1">
        <f t="array" ref="V258">_xlfn.IFS(F258=$F$2,E258*N258,F258=$F$3,E258*N258)</f>
        <v>7.8699517800000001</v>
      </c>
      <c r="W258">
        <f t="shared" si="20"/>
        <v>163.24244594016014</v>
      </c>
      <c r="X258">
        <f t="shared" si="21"/>
        <v>421.56887609590029</v>
      </c>
    </row>
    <row r="259" spans="1:24" x14ac:dyDescent="0.25">
      <c r="A259" t="s">
        <v>278</v>
      </c>
      <c r="B259">
        <v>1582445207</v>
      </c>
      <c r="C259" s="2">
        <v>43884.338043981479</v>
      </c>
      <c r="D259" t="s">
        <v>12</v>
      </c>
      <c r="E259">
        <v>0.61087600471761205</v>
      </c>
      <c r="F259" t="s">
        <v>13</v>
      </c>
      <c r="G259">
        <v>1</v>
      </c>
      <c r="H259" t="s">
        <v>14</v>
      </c>
      <c r="I259">
        <v>0.61087599999999997</v>
      </c>
      <c r="J259" t="s">
        <v>15</v>
      </c>
      <c r="K259" t="str" cm="1">
        <f t="array" ref="K259">_xlfn.IFS(AND(F259=$Y$25,H259=$Z$25),"1",AND(F259=$Y$25,H259=$Z$27),"2",AND(F259=$Z$25,H259=$Y$25),"3",AND(F259=$Z$25,H259=$Z$27),"4",AND(F259=$Z$27,H259=$Y$25),"5",AND(F259=$Z$27,H259=$Z$25),"6")</f>
        <v>5</v>
      </c>
      <c r="L259">
        <f>IF(OR(K259="3",K259="2"),X259,W259)</f>
        <v>167.22984013539997</v>
      </c>
      <c r="M259" t="s">
        <v>16</v>
      </c>
      <c r="N259">
        <f>VLOOKUP(C259,ETH_USD[],6)</f>
        <v>273.75414999999998</v>
      </c>
      <c r="O259" s="10">
        <f t="shared" ref="O259:O322" si="22">(N259-N258)/N258</f>
        <v>4.3541908461350108E-2</v>
      </c>
      <c r="P259" cm="1">
        <f t="array" ref="P259">_xlfn.IFS(H259=$H$2,G259,F259=$F$102,E259)</f>
        <v>1</v>
      </c>
      <c r="Q259" cm="1">
        <f t="array" ref="Q259">_xlfn.IFS(H259=$H$2,E259,F259=$F$102,G259)</f>
        <v>0.61087600471761205</v>
      </c>
      <c r="R259">
        <f t="shared" ref="R259:R322" si="23">Q259*N259</f>
        <v>167.22984142686587</v>
      </c>
      <c r="S259" s="10">
        <f t="shared" ref="S259:S322" si="24">(T259-T258)/T258</f>
        <v>2.4426219517648722E-2</v>
      </c>
      <c r="T259" s="9">
        <f t="shared" ref="T259:T322" si="25">R259/P259</f>
        <v>167.22984142686587</v>
      </c>
      <c r="U259" cm="1">
        <f t="array" ref="U259">_xlfn.IFS(D259=$D$2,I259*N259,D259=$D$3&amp;F259=$F$3,(I259)*N259,D259=$D$3,(1/I259)*N259,D259=$D$146,N259*I259)</f>
        <v>167.22984013539997</v>
      </c>
      <c r="V259" cm="1">
        <f t="array" ref="V259">_xlfn.IFS(F259=$F$2,E259*N259,F259=$F$3,E259*N259)</f>
        <v>167.22984142686587</v>
      </c>
      <c r="W259">
        <f t="shared" ref="W259:W322" si="26">N259*I259</f>
        <v>167.22984013539997</v>
      </c>
      <c r="X259">
        <f t="shared" ref="X259:X322" si="27">N259*(1/I259)</f>
        <v>448.13374563741252</v>
      </c>
    </row>
    <row r="260" spans="1:24" x14ac:dyDescent="0.25">
      <c r="A260" t="s">
        <v>279</v>
      </c>
      <c r="B260">
        <v>1582447790</v>
      </c>
      <c r="C260" s="2">
        <v>43884.367939814816</v>
      </c>
      <c r="D260" t="s">
        <v>12</v>
      </c>
      <c r="E260">
        <v>1.17514953407698</v>
      </c>
      <c r="F260" t="s">
        <v>13</v>
      </c>
      <c r="G260">
        <v>2</v>
      </c>
      <c r="H260" t="s">
        <v>14</v>
      </c>
      <c r="I260">
        <v>0.58757477000000002</v>
      </c>
      <c r="J260" t="s">
        <v>15</v>
      </c>
      <c r="K260" t="str" cm="1">
        <f t="array" ref="K260">_xlfn.IFS(AND(F260=$Y$25,H260=$Z$25),"1",AND(F260=$Y$25,H260=$Z$27),"2",AND(F260=$Z$25,H260=$Y$25),"3",AND(F260=$Z$25,H260=$Z$27),"4",AND(F260=$Z$27,H260=$Y$25),"5",AND(F260=$Z$27,H260=$Z$25),"6")</f>
        <v>5</v>
      </c>
      <c r="L260">
        <f>IF(OR(K260="3",K260="2"),X260,W260)</f>
        <v>160.85103172279548</v>
      </c>
      <c r="M260" t="s">
        <v>16</v>
      </c>
      <c r="N260">
        <f>VLOOKUP(C260,ETH_USD[],6)</f>
        <v>273.75414999999998</v>
      </c>
      <c r="O260" s="10">
        <f t="shared" si="22"/>
        <v>0</v>
      </c>
      <c r="P260" cm="1">
        <f t="array" ref="P260">_xlfn.IFS(H260=$H$2,G260,F260=$F$102,E260)</f>
        <v>2</v>
      </c>
      <c r="Q260" cm="1">
        <f t="array" ref="Q260">_xlfn.IFS(H260=$H$2,E260,F260=$F$102,G260)</f>
        <v>1.17514953407698</v>
      </c>
      <c r="R260">
        <f t="shared" si="23"/>
        <v>321.70206182413966</v>
      </c>
      <c r="S260" s="10">
        <f t="shared" si="24"/>
        <v>-3.8143972752528559E-2</v>
      </c>
      <c r="T260" s="9">
        <f t="shared" si="25"/>
        <v>160.85103091206983</v>
      </c>
      <c r="U260" cm="1">
        <f t="array" ref="U260">_xlfn.IFS(D260=$D$2,I260*N260,D260=$D$3&amp;F260=$F$3,(I260)*N260,D260=$D$3,(1/I260)*N260,D260=$D$146,N260*I260)</f>
        <v>160.85103172279548</v>
      </c>
      <c r="V260" cm="1">
        <f t="array" ref="V260">_xlfn.IFS(F260=$F$2,E260*N260,F260=$F$3,E260*N260)</f>
        <v>321.70206182413966</v>
      </c>
      <c r="W260">
        <f t="shared" si="26"/>
        <v>160.85103172279548</v>
      </c>
      <c r="X260">
        <f t="shared" si="27"/>
        <v>465.90521577364524</v>
      </c>
    </row>
    <row r="261" spans="1:24" x14ac:dyDescent="0.25">
      <c r="A261" t="s">
        <v>280</v>
      </c>
      <c r="B261">
        <v>1582447815</v>
      </c>
      <c r="C261" s="2">
        <v>43884.36822916667</v>
      </c>
      <c r="D261" t="s">
        <v>12</v>
      </c>
      <c r="E261">
        <v>1.1168388670715801</v>
      </c>
      <c r="F261" t="s">
        <v>13</v>
      </c>
      <c r="G261">
        <v>2</v>
      </c>
      <c r="H261" t="s">
        <v>14</v>
      </c>
      <c r="I261">
        <v>0.55841943000000005</v>
      </c>
      <c r="J261" t="s">
        <v>15</v>
      </c>
      <c r="K261" t="str" cm="1">
        <f t="array" ref="K261">_xlfn.IFS(AND(F261=$Y$25,H261=$Z$25),"1",AND(F261=$Y$25,H261=$Z$27),"2",AND(F261=$Z$25,H261=$Y$25),"3",AND(F261=$Z$25,H261=$Z$27),"4",AND(F261=$Z$27,H261=$Y$25),"5",AND(F261=$Z$27,H261=$Z$25),"6")</f>
        <v>5</v>
      </c>
      <c r="L261">
        <f>IF(OR(K261="3",K261="2"),X261,W261)</f>
        <v>152.86963640313451</v>
      </c>
      <c r="M261" t="s">
        <v>16</v>
      </c>
      <c r="N261">
        <f>VLOOKUP(C261,ETH_USD[],6)</f>
        <v>273.75414999999998</v>
      </c>
      <c r="O261" s="10">
        <f t="shared" si="22"/>
        <v>0</v>
      </c>
      <c r="P261" cm="1">
        <f t="array" ref="P261">_xlfn.IFS(H261=$H$2,G261,F261=$F$102,E261)</f>
        <v>2</v>
      </c>
      <c r="Q261" cm="1">
        <f t="array" ref="Q261">_xlfn.IFS(H261=$H$2,E261,F261=$F$102,G261)</f>
        <v>1.1168388670715801</v>
      </c>
      <c r="R261">
        <f t="shared" si="23"/>
        <v>305.73927474214338</v>
      </c>
      <c r="S261" s="10">
        <f t="shared" si="24"/>
        <v>-4.961978481419381E-2</v>
      </c>
      <c r="T261" s="9">
        <f t="shared" si="25"/>
        <v>152.86963737107169</v>
      </c>
      <c r="U261" cm="1">
        <f t="array" ref="U261">_xlfn.IFS(D261=$D$2,I261*N261,D261=$D$3&amp;F261=$F$3,(I261)*N261,D261=$D$3,(1/I261)*N261,D261=$D$146,N261*I261)</f>
        <v>152.86963640313451</v>
      </c>
      <c r="V261" cm="1">
        <f t="array" ref="V261">_xlfn.IFS(F261=$F$2,E261*N261,F261=$F$3,E261*N261)</f>
        <v>305.73927474214338</v>
      </c>
      <c r="W261">
        <f t="shared" si="26"/>
        <v>152.86963640313451</v>
      </c>
      <c r="X261">
        <f t="shared" si="27"/>
        <v>490.23034531588553</v>
      </c>
    </row>
    <row r="262" spans="1:24" x14ac:dyDescent="0.25">
      <c r="A262" t="s">
        <v>281</v>
      </c>
      <c r="B262">
        <v>1582448284</v>
      </c>
      <c r="C262" s="2">
        <v>43884.373657407406</v>
      </c>
      <c r="D262" t="s">
        <v>18</v>
      </c>
      <c r="E262">
        <v>2.9205412005504101</v>
      </c>
      <c r="F262" t="s">
        <v>19</v>
      </c>
      <c r="G262">
        <v>5</v>
      </c>
      <c r="H262" t="s">
        <v>14</v>
      </c>
      <c r="I262">
        <v>0.58410823999999995</v>
      </c>
      <c r="J262" t="s">
        <v>89</v>
      </c>
      <c r="K262" t="str" cm="1">
        <f t="array" ref="K262">_xlfn.IFS(AND(F262=$Y$25,H262=$Z$25),"1",AND(F262=$Y$25,H262=$Z$27),"2",AND(F262=$Z$25,H262=$Y$25),"3",AND(F262=$Z$25,H262=$Z$27),"4",AND(F262=$Z$27,H262=$Y$25),"5",AND(F262=$Z$27,H262=$Z$25),"6")</f>
        <v>3</v>
      </c>
      <c r="L262">
        <f>IF(OR(K262="3",K262="2"),X262,W262)</f>
        <v>468.6702416661679</v>
      </c>
      <c r="M262" t="s">
        <v>16</v>
      </c>
      <c r="N262">
        <f>VLOOKUP(C262,ETH_USD[],6)</f>
        <v>273.75414999999998</v>
      </c>
      <c r="O262" s="10">
        <f t="shared" si="22"/>
        <v>0</v>
      </c>
      <c r="P262" cm="1">
        <f t="array" ref="P262">_xlfn.IFS(H262=$H$2,G262,F262=$F$102,E262)</f>
        <v>5</v>
      </c>
      <c r="Q262" cm="1">
        <f t="array" ref="Q262">_xlfn.IFS(H262=$H$2,E262,F262=$F$102,G262)</f>
        <v>2.9205412005504101</v>
      </c>
      <c r="R262">
        <f t="shared" si="23"/>
        <v>799.51027389665705</v>
      </c>
      <c r="S262" s="10">
        <f t="shared" si="24"/>
        <v>4.6002708773289165E-2</v>
      </c>
      <c r="T262" s="9">
        <f t="shared" si="25"/>
        <v>159.90205477933142</v>
      </c>
      <c r="U262" cm="1">
        <f t="array" ref="U262">_xlfn.IFS(D262=$D$2,I262*N262,D262=$D$3&amp;F262=$F$3,(I262)*N262,D262=$D$3,(1/I262)*N262,D262=$D$146,N262*I262)</f>
        <v>468.6702416661679</v>
      </c>
      <c r="V262" cm="1">
        <f t="array" ref="V262">_xlfn.IFS(F262=$F$2,E262*N262,F262=$F$3,E262*N262)</f>
        <v>799.51027389665705</v>
      </c>
      <c r="W262">
        <f t="shared" si="26"/>
        <v>159.90205474919597</v>
      </c>
      <c r="X262">
        <f t="shared" si="27"/>
        <v>468.6702416661679</v>
      </c>
    </row>
    <row r="263" spans="1:24" x14ac:dyDescent="0.25">
      <c r="A263" t="s">
        <v>282</v>
      </c>
      <c r="B263">
        <v>1582448715</v>
      </c>
      <c r="C263" s="2">
        <v>43884.378645833334</v>
      </c>
      <c r="D263" t="s">
        <v>12</v>
      </c>
      <c r="E263">
        <v>1.2064880091775201</v>
      </c>
      <c r="F263" t="s">
        <v>13</v>
      </c>
      <c r="G263">
        <v>2</v>
      </c>
      <c r="H263" t="s">
        <v>14</v>
      </c>
      <c r="I263">
        <v>0.603244</v>
      </c>
      <c r="J263" t="s">
        <v>15</v>
      </c>
      <c r="K263" t="str" cm="1">
        <f t="array" ref="K263">_xlfn.IFS(AND(F263=$Y$25,H263=$Z$25),"1",AND(F263=$Y$25,H263=$Z$27),"2",AND(F263=$Z$25,H263=$Y$25),"3",AND(F263=$Z$25,H263=$Z$27),"4",AND(F263=$Z$27,H263=$Y$25),"5",AND(F263=$Z$27,H263=$Z$25),"6")</f>
        <v>5</v>
      </c>
      <c r="L263">
        <f>IF(OR(K263="3",K263="2"),X263,W263)</f>
        <v>165.14054846259998</v>
      </c>
      <c r="M263" t="s">
        <v>16</v>
      </c>
      <c r="N263">
        <f>VLOOKUP(C263,ETH_USD[],6)</f>
        <v>273.75414999999998</v>
      </c>
      <c r="O263" s="10">
        <f t="shared" si="22"/>
        <v>0</v>
      </c>
      <c r="P263" cm="1">
        <f t="array" ref="P263">_xlfn.IFS(H263=$H$2,G263,F263=$F$102,E263)</f>
        <v>2</v>
      </c>
      <c r="Q263" cm="1">
        <f t="array" ref="Q263">_xlfn.IFS(H263=$H$2,E263,F263=$F$102,G263)</f>
        <v>1.2064880091775201</v>
      </c>
      <c r="R263">
        <f t="shared" si="23"/>
        <v>330.2810994375842</v>
      </c>
      <c r="S263" s="10">
        <f t="shared" si="24"/>
        <v>3.2760648052271281E-2</v>
      </c>
      <c r="T263" s="9">
        <f t="shared" si="25"/>
        <v>165.1405497187921</v>
      </c>
      <c r="U263" cm="1">
        <f t="array" ref="U263">_xlfn.IFS(D263=$D$2,I263*N263,D263=$D$3&amp;F263=$F$3,(I263)*N263,D263=$D$3,(1/I263)*N263,D263=$D$146,N263*I263)</f>
        <v>165.14054846259998</v>
      </c>
      <c r="V263" cm="1">
        <f t="array" ref="V263">_xlfn.IFS(F263=$F$2,E263*N263,F263=$F$3,E263*N263)</f>
        <v>330.2810994375842</v>
      </c>
      <c r="W263">
        <f t="shared" si="26"/>
        <v>165.14054846259998</v>
      </c>
      <c r="X263">
        <f t="shared" si="27"/>
        <v>453.80335320367874</v>
      </c>
    </row>
    <row r="264" spans="1:24" x14ac:dyDescent="0.25">
      <c r="A264" t="s">
        <v>283</v>
      </c>
      <c r="B264">
        <v>1582448952</v>
      </c>
      <c r="C264" s="2">
        <v>43884.381388888891</v>
      </c>
      <c r="D264" t="s">
        <v>12</v>
      </c>
      <c r="E264">
        <v>3.2733867394225902</v>
      </c>
      <c r="F264" t="s">
        <v>13</v>
      </c>
      <c r="G264">
        <v>6</v>
      </c>
      <c r="H264" t="s">
        <v>14</v>
      </c>
      <c r="I264">
        <v>0.54556446000000003</v>
      </c>
      <c r="J264" t="s">
        <v>15</v>
      </c>
      <c r="K264" t="str" cm="1">
        <f t="array" ref="K264">_xlfn.IFS(AND(F264=$Y$25,H264=$Z$25),"1",AND(F264=$Y$25,H264=$Z$27),"2",AND(F264=$Z$25,H264=$Y$25),"3",AND(F264=$Z$25,H264=$Z$27),"4",AND(F264=$Z$27,H264=$Y$25),"5",AND(F264=$Z$27,H264=$Z$25),"6")</f>
        <v>5</v>
      </c>
      <c r="L264">
        <f>IF(OR(K264="3",K264="2"),X264,W264)</f>
        <v>149.350535017509</v>
      </c>
      <c r="M264" t="s">
        <v>16</v>
      </c>
      <c r="N264">
        <f>VLOOKUP(C264,ETH_USD[],6)</f>
        <v>273.75414999999998</v>
      </c>
      <c r="O264" s="10">
        <f t="shared" si="22"/>
        <v>0</v>
      </c>
      <c r="P264" cm="1">
        <f t="array" ref="P264">_xlfn.IFS(H264=$H$2,G264,F264=$F$102,E264)</f>
        <v>6</v>
      </c>
      <c r="Q264" cm="1">
        <f t="array" ref="Q264">_xlfn.IFS(H264=$H$2,E264,F264=$F$102,G264)</f>
        <v>3.2733867394225902</v>
      </c>
      <c r="R264">
        <f t="shared" si="23"/>
        <v>896.10320447190259</v>
      </c>
      <c r="S264" s="10">
        <f t="shared" si="24"/>
        <v>-9.5615617527188376E-2</v>
      </c>
      <c r="T264" s="9">
        <f t="shared" si="25"/>
        <v>149.35053407865044</v>
      </c>
      <c r="U264" cm="1">
        <f t="array" ref="U264">_xlfn.IFS(D264=$D$2,I264*N264,D264=$D$3&amp;F264=$F$3,(I264)*N264,D264=$D$3,(1/I264)*N264,D264=$D$146,N264*I264)</f>
        <v>149.350535017509</v>
      </c>
      <c r="V264" cm="1">
        <f t="array" ref="V264">_xlfn.IFS(F264=$F$2,E264*N264,F264=$F$3,E264*N264)</f>
        <v>896.10320447190259</v>
      </c>
      <c r="W264">
        <f t="shared" si="26"/>
        <v>149.350535017509</v>
      </c>
      <c r="X264">
        <f t="shared" si="27"/>
        <v>501.78149434440792</v>
      </c>
    </row>
    <row r="265" spans="1:24" x14ac:dyDescent="0.25">
      <c r="A265" t="s">
        <v>284</v>
      </c>
      <c r="B265">
        <v>1582449097</v>
      </c>
      <c r="C265" s="2">
        <v>43884.383067129631</v>
      </c>
      <c r="D265" t="s">
        <v>105</v>
      </c>
      <c r="E265">
        <v>2</v>
      </c>
      <c r="F265" t="s">
        <v>14</v>
      </c>
      <c r="G265">
        <v>1.04382889524678</v>
      </c>
      <c r="H265" t="s">
        <v>13</v>
      </c>
      <c r="I265">
        <v>0.52191445000000003</v>
      </c>
      <c r="J265" t="s">
        <v>15</v>
      </c>
      <c r="K265" t="str" cm="1">
        <f t="array" ref="K265">_xlfn.IFS(AND(F265=$Y$25,H265=$Z$25),"1",AND(F265=$Y$25,H265=$Z$27),"2",AND(F265=$Z$25,H265=$Y$25),"3",AND(F265=$Z$25,H265=$Z$27),"4",AND(F265=$Z$27,H265=$Y$25),"5",AND(F265=$Z$27,H265=$Z$25),"6")</f>
        <v>2</v>
      </c>
      <c r="L265">
        <f>IF(OR(K265="3",K265="2"),X265,W265)</f>
        <v>524.5192004168498</v>
      </c>
      <c r="M265" t="s">
        <v>16</v>
      </c>
      <c r="N265">
        <f>VLOOKUP(C265,ETH_USD[],6)</f>
        <v>273.75414999999998</v>
      </c>
      <c r="O265" s="10">
        <f t="shared" si="22"/>
        <v>0</v>
      </c>
      <c r="P265" cm="1">
        <f t="array" ref="P265">_xlfn.IFS(H265=$H$2,G265,F265=$F$102,E265)</f>
        <v>2</v>
      </c>
      <c r="Q265" cm="1">
        <f t="array" ref="Q265">_xlfn.IFS(H265=$H$2,E265,F265=$F$102,G265)</f>
        <v>1.04382889524678</v>
      </c>
      <c r="R265">
        <f t="shared" si="23"/>
        <v>285.7524919637213</v>
      </c>
      <c r="S265" s="10">
        <f t="shared" si="24"/>
        <v>-4.3349614627961927E-2</v>
      </c>
      <c r="T265" s="9">
        <f t="shared" si="25"/>
        <v>142.87624598186065</v>
      </c>
      <c r="U265" cm="1">
        <f t="array" ref="U265">_xlfn.IFS(D265=$D$2,I265*N265,D265=$D$3&amp;F265=$F$3,(I265)*N265,D265=$D$3,(1/I265)*N265,D265=$D$146,N265*I265)</f>
        <v>142.87624663246748</v>
      </c>
      <c r="V265" t="e" cm="1">
        <f t="array" ref="V265">_xlfn.IFS(F265=$F$2,E265*N265,F265=$F$3,E265*N265)</f>
        <v>#N/A</v>
      </c>
      <c r="W265">
        <f t="shared" si="26"/>
        <v>142.87624663246748</v>
      </c>
      <c r="X265">
        <f t="shared" si="27"/>
        <v>524.5192004168498</v>
      </c>
    </row>
    <row r="266" spans="1:24" x14ac:dyDescent="0.25">
      <c r="A266" t="s">
        <v>285</v>
      </c>
      <c r="B266">
        <v>1582449566</v>
      </c>
      <c r="C266" s="2">
        <v>43884.388495370367</v>
      </c>
      <c r="D266" t="s">
        <v>105</v>
      </c>
      <c r="E266">
        <v>1</v>
      </c>
      <c r="F266" t="s">
        <v>14</v>
      </c>
      <c r="G266">
        <v>0.54140415632289296</v>
      </c>
      <c r="H266" t="s">
        <v>13</v>
      </c>
      <c r="I266">
        <v>0.54140416000000002</v>
      </c>
      <c r="J266" t="s">
        <v>15</v>
      </c>
      <c r="K266" t="str" cm="1">
        <f t="array" ref="K266">_xlfn.IFS(AND(F266=$Y$25,H266=$Z$25),"1",AND(F266=$Y$25,H266=$Z$27),"2",AND(F266=$Z$25,H266=$Y$25),"3",AND(F266=$Z$25,H266=$Z$27),"4",AND(F266=$Z$27,H266=$Y$25),"5",AND(F266=$Z$27,H266=$Z$25),"6")</f>
        <v>2</v>
      </c>
      <c r="L266">
        <f>IF(OR(K266="3",K266="2"),X266,W266)</f>
        <v>505.63732277195646</v>
      </c>
      <c r="M266" t="s">
        <v>16</v>
      </c>
      <c r="N266">
        <f>VLOOKUP(C266,ETH_USD[],6)</f>
        <v>273.75414999999998</v>
      </c>
      <c r="O266" s="10">
        <f t="shared" si="22"/>
        <v>0</v>
      </c>
      <c r="P266" cm="1">
        <f t="array" ref="P266">_xlfn.IFS(H266=$H$2,G266,F266=$F$102,E266)</f>
        <v>1</v>
      </c>
      <c r="Q266" cm="1">
        <f t="array" ref="Q266">_xlfn.IFS(H266=$H$2,E266,F266=$F$102,G266)</f>
        <v>0.54140415632289296</v>
      </c>
      <c r="R266">
        <f t="shared" si="23"/>
        <v>148.21163462064067</v>
      </c>
      <c r="S266" s="10">
        <f t="shared" si="24"/>
        <v>3.734272693207092E-2</v>
      </c>
      <c r="T266" s="9">
        <f t="shared" si="25"/>
        <v>148.21163462064067</v>
      </c>
      <c r="U266" cm="1">
        <f t="array" ref="U266">_xlfn.IFS(D266=$D$2,I266*N266,D266=$D$3&amp;F266=$F$3,(I266)*N266,D266=$D$3,(1/I266)*N266,D266=$D$146,N266*I266)</f>
        <v>148.211635627264</v>
      </c>
      <c r="V266" t="e" cm="1">
        <f t="array" ref="V266">_xlfn.IFS(F266=$F$2,E266*N266,F266=$F$3,E266*N266)</f>
        <v>#N/A</v>
      </c>
      <c r="W266">
        <f t="shared" si="26"/>
        <v>148.211635627264</v>
      </c>
      <c r="X266">
        <f t="shared" si="27"/>
        <v>505.63732277195646</v>
      </c>
    </row>
    <row r="267" spans="1:24" x14ac:dyDescent="0.25">
      <c r="A267" t="s">
        <v>286</v>
      </c>
      <c r="B267">
        <v>1582449851</v>
      </c>
      <c r="C267" s="2">
        <v>43884.391793981478</v>
      </c>
      <c r="D267" t="s">
        <v>105</v>
      </c>
      <c r="E267">
        <v>0.83032742761172695</v>
      </c>
      <c r="F267" t="s">
        <v>14</v>
      </c>
      <c r="G267">
        <v>0.45988772157333102</v>
      </c>
      <c r="H267" t="s">
        <v>13</v>
      </c>
      <c r="I267">
        <v>0.55386310000000005</v>
      </c>
      <c r="J267" t="s">
        <v>15</v>
      </c>
      <c r="K267" t="str" cm="1">
        <f t="array" ref="K267">_xlfn.IFS(AND(F267=$Y$25,H267=$Z$25),"1",AND(F267=$Y$25,H267=$Z$27),"2",AND(F267=$Z$25,H267=$Y$25),"3",AND(F267=$Z$25,H267=$Z$27),"4",AND(F267=$Z$27,H267=$Y$25),"5",AND(F267=$Z$27,H267=$Z$25),"6")</f>
        <v>2</v>
      </c>
      <c r="L267">
        <f>IF(OR(K267="3",K267="2"),X267,W267)</f>
        <v>494.26320330782096</v>
      </c>
      <c r="M267" t="s">
        <v>16</v>
      </c>
      <c r="N267">
        <f>VLOOKUP(C267,ETH_USD[],6)</f>
        <v>273.75414999999998</v>
      </c>
      <c r="O267" s="10">
        <f t="shared" si="22"/>
        <v>0</v>
      </c>
      <c r="P267" cm="1">
        <f t="array" ref="P267">_xlfn.IFS(H267=$H$2,G267,F267=$F$102,E267)</f>
        <v>0.83032742761172695</v>
      </c>
      <c r="Q267" cm="1">
        <f t="array" ref="Q267">_xlfn.IFS(H267=$H$2,E267,F267=$F$102,G267)</f>
        <v>0.45988772157333102</v>
      </c>
      <c r="R267">
        <f t="shared" si="23"/>
        <v>125.89617231474389</v>
      </c>
      <c r="S267" s="10">
        <f t="shared" si="24"/>
        <v>2.3012275998662794E-2</v>
      </c>
      <c r="T267" s="9">
        <f t="shared" si="25"/>
        <v>151.62232166274381</v>
      </c>
      <c r="U267" cm="1">
        <f t="array" ref="U267">_xlfn.IFS(D267=$D$2,I267*N267,D267=$D$3&amp;F267=$F$3,(I267)*N267,D267=$D$3,(1/I267)*N267,D267=$D$146,N267*I267)</f>
        <v>151.62232215686501</v>
      </c>
      <c r="V267" t="e" cm="1">
        <f t="array" ref="V267">_xlfn.IFS(F267=$F$2,E267*N267,F267=$F$3,E267*N267)</f>
        <v>#N/A</v>
      </c>
      <c r="W267">
        <f t="shared" si="26"/>
        <v>151.62232215686501</v>
      </c>
      <c r="X267">
        <f t="shared" si="27"/>
        <v>494.26320330782096</v>
      </c>
    </row>
    <row r="268" spans="1:24" x14ac:dyDescent="0.25">
      <c r="A268" t="s">
        <v>287</v>
      </c>
      <c r="B268">
        <v>1582450658</v>
      </c>
      <c r="C268" s="2">
        <v>43884.401134259257</v>
      </c>
      <c r="D268" t="s">
        <v>18</v>
      </c>
      <c r="E268">
        <v>8.00653547379577E-2</v>
      </c>
      <c r="F268" t="s">
        <v>19</v>
      </c>
      <c r="G268">
        <v>0.14280604330715399</v>
      </c>
      <c r="H268" t="s">
        <v>14</v>
      </c>
      <c r="I268">
        <v>0.56065803000000003</v>
      </c>
      <c r="J268" t="s">
        <v>89</v>
      </c>
      <c r="K268" t="str" cm="1">
        <f t="array" ref="K268">_xlfn.IFS(AND(F268=$Y$25,H268=$Z$25),"1",AND(F268=$Y$25,H268=$Z$27),"2",AND(F268=$Z$25,H268=$Y$25),"3",AND(F268=$Z$25,H268=$Z$27),"4",AND(F268=$Z$27,H268=$Y$25),"5",AND(F268=$Z$27,H268=$Z$25),"6")</f>
        <v>3</v>
      </c>
      <c r="L268">
        <f>IF(OR(K268="3",K268="2"),X268,W268)</f>
        <v>488.27294955536439</v>
      </c>
      <c r="M268" t="s">
        <v>16</v>
      </c>
      <c r="N268">
        <f>VLOOKUP(C268,ETH_USD[],6)</f>
        <v>273.75414999999998</v>
      </c>
      <c r="O268" s="10">
        <f t="shared" si="22"/>
        <v>0</v>
      </c>
      <c r="P268" cm="1">
        <f t="array" ref="P268">_xlfn.IFS(H268=$H$2,G268,F268=$F$102,E268)</f>
        <v>0.14280604330715399</v>
      </c>
      <c r="Q268" cm="1">
        <f t="array" ref="Q268">_xlfn.IFS(H268=$H$2,E268,F268=$F$102,G268)</f>
        <v>8.00653547379577E-2</v>
      </c>
      <c r="R268">
        <f t="shared" si="23"/>
        <v>21.918223130738081</v>
      </c>
      <c r="S268" s="10">
        <f t="shared" si="24"/>
        <v>1.226824932660471E-2</v>
      </c>
      <c r="T268" s="9">
        <f t="shared" si="25"/>
        <v>153.48246210838101</v>
      </c>
      <c r="U268" cm="1">
        <f t="array" ref="U268">_xlfn.IFS(D268=$D$2,I268*N268,D268=$D$3&amp;F268=$F$3,(I268)*N268,D268=$D$3,(1/I268)*N268,D268=$D$146,N268*I268)</f>
        <v>488.27294955536439</v>
      </c>
      <c r="V268" cm="1">
        <f t="array" ref="V268">_xlfn.IFS(F268=$F$2,E268*N268,F268=$F$3,E268*N268)</f>
        <v>21.918223130738081</v>
      </c>
      <c r="W268">
        <f t="shared" si="26"/>
        <v>153.48246244332449</v>
      </c>
      <c r="X268">
        <f t="shared" si="27"/>
        <v>488.27294955536439</v>
      </c>
    </row>
    <row r="269" spans="1:24" x14ac:dyDescent="0.25">
      <c r="A269" t="s">
        <v>288</v>
      </c>
      <c r="B269">
        <v>1582451006</v>
      </c>
      <c r="C269" s="2">
        <v>43884.405162037037</v>
      </c>
      <c r="D269" t="s">
        <v>18</v>
      </c>
      <c r="E269">
        <v>9.8457708316925394E-2</v>
      </c>
      <c r="F269" t="s">
        <v>19</v>
      </c>
      <c r="G269">
        <v>0.17490970273095299</v>
      </c>
      <c r="H269" t="s">
        <v>14</v>
      </c>
      <c r="I269">
        <v>0.56290593</v>
      </c>
      <c r="J269" t="s">
        <v>89</v>
      </c>
      <c r="K269" t="str" cm="1">
        <f t="array" ref="K269">_xlfn.IFS(AND(F269=$Y$25,H269=$Z$25),"1",AND(F269=$Y$25,H269=$Z$27),"2",AND(F269=$Z$25,H269=$Y$25),"3",AND(F269=$Z$25,H269=$Z$27),"4",AND(F269=$Z$27,H269=$Y$25),"5",AND(F269=$Z$27,H269=$Z$25),"6")</f>
        <v>3</v>
      </c>
      <c r="L269">
        <f>IF(OR(K269="3",K269="2"),X269,W269)</f>
        <v>486.32308776708038</v>
      </c>
      <c r="M269" t="s">
        <v>16</v>
      </c>
      <c r="N269">
        <f>VLOOKUP(C269,ETH_USD[],6)</f>
        <v>273.75414999999998</v>
      </c>
      <c r="O269" s="10">
        <f t="shared" si="22"/>
        <v>0</v>
      </c>
      <c r="P269" cm="1">
        <f t="array" ref="P269">_xlfn.IFS(H269=$H$2,G269,F269=$F$102,E269)</f>
        <v>0.17490970273095299</v>
      </c>
      <c r="Q269" cm="1">
        <f t="array" ref="Q269">_xlfn.IFS(H269=$H$2,E269,F269=$F$102,G269)</f>
        <v>9.8457708316925394E-2</v>
      </c>
      <c r="R269">
        <f t="shared" si="23"/>
        <v>26.953206251247838</v>
      </c>
      <c r="S269" s="10">
        <f t="shared" si="24"/>
        <v>4.0093923188027165E-3</v>
      </c>
      <c r="T269" s="9">
        <f t="shared" si="25"/>
        <v>154.09783351302929</v>
      </c>
      <c r="U269" cm="1">
        <f t="array" ref="U269">_xlfn.IFS(D269=$D$2,I269*N269,D269=$D$3&amp;F269=$F$3,(I269)*N269,D269=$D$3,(1/I269)*N269,D269=$D$146,N269*I269)</f>
        <v>486.32308776708038</v>
      </c>
      <c r="V269" cm="1">
        <f t="array" ref="V269">_xlfn.IFS(F269=$F$2,E269*N269,F269=$F$3,E269*N269)</f>
        <v>26.953206251247838</v>
      </c>
      <c r="W269">
        <f t="shared" si="26"/>
        <v>154.09783439710949</v>
      </c>
      <c r="X269">
        <f t="shared" si="27"/>
        <v>486.32308776708038</v>
      </c>
    </row>
    <row r="270" spans="1:24" x14ac:dyDescent="0.25">
      <c r="A270" t="s">
        <v>289</v>
      </c>
      <c r="B270">
        <v>1582451664</v>
      </c>
      <c r="C270" s="2">
        <v>43884.412777777776</v>
      </c>
      <c r="D270" t="s">
        <v>18</v>
      </c>
      <c r="E270">
        <v>0.571350847422051</v>
      </c>
      <c r="F270" t="s">
        <v>19</v>
      </c>
      <c r="G270">
        <v>1</v>
      </c>
      <c r="H270" t="s">
        <v>14</v>
      </c>
      <c r="I270">
        <v>0.57135084999999997</v>
      </c>
      <c r="J270" t="s">
        <v>89</v>
      </c>
      <c r="K270" t="str" cm="1">
        <f t="array" ref="K270">_xlfn.IFS(AND(F270=$Y$25,H270=$Z$25),"1",AND(F270=$Y$25,H270=$Z$27),"2",AND(F270=$Z$25,H270=$Y$25),"3",AND(F270=$Z$25,H270=$Z$27),"4",AND(F270=$Z$27,H270=$Y$25),"5",AND(F270=$Z$27,H270=$Z$25),"6")</f>
        <v>3</v>
      </c>
      <c r="L270">
        <f>IF(OR(K270="3",K270="2"),X270,W270)</f>
        <v>479.13493083978085</v>
      </c>
      <c r="M270" t="s">
        <v>16</v>
      </c>
      <c r="N270">
        <f>VLOOKUP(C270,ETH_USD[],6)</f>
        <v>273.75414999999998</v>
      </c>
      <c r="O270" s="10">
        <f t="shared" si="22"/>
        <v>0</v>
      </c>
      <c r="P270" cm="1">
        <f t="array" ref="P270">_xlfn.IFS(H270=$H$2,G270,F270=$F$102,E270)</f>
        <v>1</v>
      </c>
      <c r="Q270" cm="1">
        <f t="array" ref="Q270">_xlfn.IFS(H270=$H$2,E270,F270=$F$102,G270)</f>
        <v>0.571350847422051</v>
      </c>
      <c r="R270">
        <f t="shared" si="23"/>
        <v>156.40966558780326</v>
      </c>
      <c r="S270" s="10">
        <f t="shared" si="24"/>
        <v>1.5002365848177251E-2</v>
      </c>
      <c r="T270" s="9">
        <f t="shared" si="25"/>
        <v>156.40966558780326</v>
      </c>
      <c r="U270" cm="1">
        <f t="array" ref="U270">_xlfn.IFS(D270=$D$2,I270*N270,D270=$D$3&amp;F270=$F$3,(I270)*N270,D270=$D$3,(1/I270)*N270,D270=$D$146,N270*I270)</f>
        <v>479.13493083978085</v>
      </c>
      <c r="V270" cm="1">
        <f t="array" ref="V270">_xlfn.IFS(F270=$F$2,E270*N270,F270=$F$3,E270*N270)</f>
        <v>156.40966558780326</v>
      </c>
      <c r="W270">
        <f t="shared" si="26"/>
        <v>156.40966629352749</v>
      </c>
      <c r="X270">
        <f t="shared" si="27"/>
        <v>479.13493083978085</v>
      </c>
    </row>
    <row r="271" spans="1:24" x14ac:dyDescent="0.25">
      <c r="A271" t="s">
        <v>290</v>
      </c>
      <c r="B271">
        <v>1582452134</v>
      </c>
      <c r="C271" s="2">
        <v>43884.418217592596</v>
      </c>
      <c r="D271" t="s">
        <v>18</v>
      </c>
      <c r="E271">
        <v>7.9065003988496002E-2</v>
      </c>
      <c r="F271" t="s">
        <v>19</v>
      </c>
      <c r="G271">
        <v>0.13639558900340101</v>
      </c>
      <c r="H271" t="s">
        <v>14</v>
      </c>
      <c r="I271">
        <v>0.57967420000000003</v>
      </c>
      <c r="J271" t="s">
        <v>89</v>
      </c>
      <c r="K271" t="str" cm="1">
        <f t="array" ref="K271">_xlfn.IFS(AND(F271=$Y$25,H271=$Z$25),"1",AND(F271=$Y$25,H271=$Z$27),"2",AND(F271=$Z$25,H271=$Y$25),"3",AND(F271=$Z$25,H271=$Z$27),"4",AND(F271=$Z$27,H271=$Y$25),"5",AND(F271=$Z$27,H271=$Z$25),"6")</f>
        <v>3</v>
      </c>
      <c r="L271">
        <f>IF(OR(K271="3",K271="2"),X271,W271)</f>
        <v>472.25519093311374</v>
      </c>
      <c r="M271" t="s">
        <v>16</v>
      </c>
      <c r="N271">
        <f>VLOOKUP(C271,ETH_USD[],6)</f>
        <v>273.75414999999998</v>
      </c>
      <c r="O271" s="10">
        <f t="shared" si="22"/>
        <v>0</v>
      </c>
      <c r="P271" cm="1">
        <f t="array" ref="P271">_xlfn.IFS(H271=$H$2,G271,F271=$F$102,E271)</f>
        <v>0.13639558900340101</v>
      </c>
      <c r="Q271" cm="1">
        <f t="array" ref="Q271">_xlfn.IFS(H271=$H$2,E271,F271=$F$102,G271)</f>
        <v>7.9065003988496002E-2</v>
      </c>
      <c r="R271">
        <f t="shared" si="23"/>
        <v>21.644372961617332</v>
      </c>
      <c r="S271" s="10">
        <f t="shared" si="24"/>
        <v>1.4567849120794786E-2</v>
      </c>
      <c r="T271" s="9">
        <f t="shared" si="25"/>
        <v>158.68821799712035</v>
      </c>
      <c r="U271" cm="1">
        <f t="array" ref="U271">_xlfn.IFS(D271=$D$2,I271*N271,D271=$D$3&amp;F271=$F$3,(I271)*N271,D271=$D$3,(1/I271)*N271,D271=$D$146,N271*I271)</f>
        <v>472.25519093311374</v>
      </c>
      <c r="V271" cm="1">
        <f t="array" ref="V271">_xlfn.IFS(F271=$F$2,E271*N271,F271=$F$3,E271*N271)</f>
        <v>21.644372961617332</v>
      </c>
      <c r="W271">
        <f t="shared" si="26"/>
        <v>158.68821789793</v>
      </c>
      <c r="X271">
        <f t="shared" si="27"/>
        <v>472.25519093311374</v>
      </c>
    </row>
    <row r="272" spans="1:24" x14ac:dyDescent="0.25">
      <c r="A272" t="s">
        <v>291</v>
      </c>
      <c r="B272">
        <v>1582452205</v>
      </c>
      <c r="C272" s="2">
        <v>43884.419039351851</v>
      </c>
      <c r="D272" t="s">
        <v>105</v>
      </c>
      <c r="E272">
        <v>1.11888465458303E-2</v>
      </c>
      <c r="F272" t="s">
        <v>14</v>
      </c>
      <c r="G272">
        <v>6.4981599394233602E-3</v>
      </c>
      <c r="H272" t="s">
        <v>13</v>
      </c>
      <c r="I272">
        <v>0.58077120999999998</v>
      </c>
      <c r="J272" t="s">
        <v>15</v>
      </c>
      <c r="K272" t="str" cm="1">
        <f t="array" ref="K272">_xlfn.IFS(AND(F272=$Y$25,H272=$Z$25),"1",AND(F272=$Y$25,H272=$Z$27),"2",AND(F272=$Z$25,H272=$Y$25),"3",AND(F272=$Z$25,H272=$Z$27),"4",AND(F272=$Z$27,H272=$Y$25),"5",AND(F272=$Z$27,H272=$Z$25),"6")</f>
        <v>2</v>
      </c>
      <c r="L272">
        <f>IF(OR(K272="3",K272="2"),X272,W272)</f>
        <v>471.36315520874393</v>
      </c>
      <c r="M272" t="s">
        <v>16</v>
      </c>
      <c r="N272">
        <f>VLOOKUP(C272,ETH_USD[],6)</f>
        <v>273.75414999999998</v>
      </c>
      <c r="O272" s="10">
        <f t="shared" si="22"/>
        <v>0</v>
      </c>
      <c r="P272" cm="1">
        <f t="array" ref="P272">_xlfn.IFS(H272=$H$2,G272,F272=$F$102,E272)</f>
        <v>1.11888465458303E-2</v>
      </c>
      <c r="Q272" cm="1">
        <f t="array" ref="Q272">_xlfn.IFS(H272=$H$2,E272,F272=$F$102,G272)</f>
        <v>6.4981599394233602E-3</v>
      </c>
      <c r="R272">
        <f t="shared" si="23"/>
        <v>1.7788982507808933</v>
      </c>
      <c r="S272" s="10">
        <f t="shared" si="24"/>
        <v>1.8924578089171691E-3</v>
      </c>
      <c r="T272" s="9">
        <f t="shared" si="25"/>
        <v>158.98852875445215</v>
      </c>
      <c r="U272" cm="1">
        <f t="array" ref="U272">_xlfn.IFS(D272=$D$2,I272*N272,D272=$D$3&amp;F272=$F$3,(I272)*N272,D272=$D$3,(1/I272)*N272,D272=$D$146,N272*I272)</f>
        <v>158.98852893802149</v>
      </c>
      <c r="V272" t="e" cm="1">
        <f t="array" ref="V272">_xlfn.IFS(F272=$F$2,E272*N272,F272=$F$3,E272*N272)</f>
        <v>#N/A</v>
      </c>
      <c r="W272">
        <f t="shared" si="26"/>
        <v>158.98852893802149</v>
      </c>
      <c r="X272">
        <f t="shared" si="27"/>
        <v>471.36315520874393</v>
      </c>
    </row>
    <row r="273" spans="1:24" x14ac:dyDescent="0.25">
      <c r="A273" t="s">
        <v>292</v>
      </c>
      <c r="B273">
        <v>1582452629</v>
      </c>
      <c r="C273" s="2">
        <v>43884.423946759256</v>
      </c>
      <c r="D273" t="s">
        <v>18</v>
      </c>
      <c r="E273">
        <v>0.161164569652189</v>
      </c>
      <c r="F273" t="s">
        <v>19</v>
      </c>
      <c r="G273">
        <v>0.27648019773454602</v>
      </c>
      <c r="H273" t="s">
        <v>14</v>
      </c>
      <c r="I273">
        <v>0.58291541999999996</v>
      </c>
      <c r="J273" t="s">
        <v>89</v>
      </c>
      <c r="K273" t="str" cm="1">
        <f t="array" ref="K273">_xlfn.IFS(AND(F273=$Y$25,H273=$Z$25),"1",AND(F273=$Y$25,H273=$Z$27),"2",AND(F273=$Z$25,H273=$Y$25),"3",AND(F273=$Z$25,H273=$Z$27),"4",AND(F273=$Z$27,H273=$Y$25),"5",AND(F273=$Z$27,H273=$Z$25),"6")</f>
        <v>3</v>
      </c>
      <c r="L273">
        <f>IF(OR(K273="3",K273="2"),X273,W273)</f>
        <v>469.62928172323871</v>
      </c>
      <c r="M273" t="s">
        <v>16</v>
      </c>
      <c r="N273">
        <f>VLOOKUP(C273,ETH_USD[],6)</f>
        <v>273.75414999999998</v>
      </c>
      <c r="O273" s="10">
        <f t="shared" si="22"/>
        <v>0</v>
      </c>
      <c r="P273" cm="1">
        <f t="array" ref="P273">_xlfn.IFS(H273=$H$2,G273,F273=$F$102,E273)</f>
        <v>0.27648019773454602</v>
      </c>
      <c r="Q273" cm="1">
        <f t="array" ref="Q273">_xlfn.IFS(H273=$H$2,E273,F273=$F$102,G273)</f>
        <v>0.161164569652189</v>
      </c>
      <c r="R273">
        <f t="shared" si="23"/>
        <v>44.119469775250792</v>
      </c>
      <c r="S273" s="10">
        <f t="shared" si="24"/>
        <v>3.6919999914528079E-3</v>
      </c>
      <c r="T273" s="9">
        <f t="shared" si="25"/>
        <v>159.57551440125468</v>
      </c>
      <c r="U273" cm="1">
        <f t="array" ref="U273">_xlfn.IFS(D273=$D$2,I273*N273,D273=$D$3&amp;F273=$F$3,(I273)*N273,D273=$D$3,(1/I273)*N273,D273=$D$146,N273*I273)</f>
        <v>469.62928172323871</v>
      </c>
      <c r="V273" cm="1">
        <f t="array" ref="V273">_xlfn.IFS(F273=$F$2,E273*N273,F273=$F$3,E273*N273)</f>
        <v>44.119469775250792</v>
      </c>
      <c r="W273">
        <f t="shared" si="26"/>
        <v>159.57551532399299</v>
      </c>
      <c r="X273">
        <f t="shared" si="27"/>
        <v>469.62928172323871</v>
      </c>
    </row>
    <row r="274" spans="1:24" x14ac:dyDescent="0.25">
      <c r="A274" t="s">
        <v>293</v>
      </c>
      <c r="B274">
        <v>1582454646</v>
      </c>
      <c r="C274" s="2">
        <v>43884.447291666664</v>
      </c>
      <c r="D274" t="s">
        <v>12</v>
      </c>
      <c r="E274">
        <v>0.1</v>
      </c>
      <c r="F274" t="s">
        <v>13</v>
      </c>
      <c r="G274">
        <v>0.17056897668093299</v>
      </c>
      <c r="H274" t="s">
        <v>14</v>
      </c>
      <c r="I274">
        <v>0.58627308</v>
      </c>
      <c r="J274" t="s">
        <v>15</v>
      </c>
      <c r="K274" t="str" cm="1">
        <f t="array" ref="K274">_xlfn.IFS(AND(F274=$Y$25,H274=$Z$25),"1",AND(F274=$Y$25,H274=$Z$27),"2",AND(F274=$Z$25,H274=$Y$25),"3",AND(F274=$Z$25,H274=$Z$27),"4",AND(F274=$Z$27,H274=$Y$25),"5",AND(F274=$Z$27,H274=$Z$25),"6")</f>
        <v>5</v>
      </c>
      <c r="L274">
        <f>IF(OR(K274="3",K274="2"),X274,W274)</f>
        <v>160.49468868328199</v>
      </c>
      <c r="M274" t="s">
        <v>16</v>
      </c>
      <c r="N274">
        <f>VLOOKUP(C274,ETH_USD[],6)</f>
        <v>273.75414999999998</v>
      </c>
      <c r="O274" s="10">
        <f t="shared" si="22"/>
        <v>0</v>
      </c>
      <c r="P274" cm="1">
        <f t="array" ref="P274">_xlfn.IFS(H274=$H$2,G274,F274=$F$102,E274)</f>
        <v>0.17056897668093299</v>
      </c>
      <c r="Q274" cm="1">
        <f t="array" ref="Q274">_xlfn.IFS(H274=$H$2,E274,F274=$F$102,G274)</f>
        <v>0.1</v>
      </c>
      <c r="R274">
        <f t="shared" si="23"/>
        <v>27.375415</v>
      </c>
      <c r="S274" s="10">
        <f t="shared" si="24"/>
        <v>5.7601279933058467E-3</v>
      </c>
      <c r="T274" s="9">
        <f t="shared" si="25"/>
        <v>160.49468978880353</v>
      </c>
      <c r="U274" cm="1">
        <f t="array" ref="U274">_xlfn.IFS(D274=$D$2,I274*N274,D274=$D$3&amp;F274=$F$3,(I274)*N274,D274=$D$3,(1/I274)*N274,D274=$D$146,N274*I274)</f>
        <v>160.49468868328199</v>
      </c>
      <c r="V274" cm="1">
        <f t="array" ref="V274">_xlfn.IFS(F274=$F$2,E274*N274,F274=$F$3,E274*N274)</f>
        <v>27.375415</v>
      </c>
      <c r="W274">
        <f t="shared" si="26"/>
        <v>160.49468868328199</v>
      </c>
      <c r="X274">
        <f t="shared" si="27"/>
        <v>466.93965549296576</v>
      </c>
    </row>
    <row r="275" spans="1:24" x14ac:dyDescent="0.25">
      <c r="A275" t="s">
        <v>294</v>
      </c>
      <c r="B275">
        <v>1582455336</v>
      </c>
      <c r="C275" s="2">
        <v>43884.455277777779</v>
      </c>
      <c r="D275" t="s">
        <v>18</v>
      </c>
      <c r="E275">
        <v>7.3495870083656503E-2</v>
      </c>
      <c r="F275" t="s">
        <v>19</v>
      </c>
      <c r="G275">
        <v>0.124885027924999</v>
      </c>
      <c r="H275" t="s">
        <v>14</v>
      </c>
      <c r="I275">
        <v>0.58850826000000001</v>
      </c>
      <c r="J275" t="s">
        <v>89</v>
      </c>
      <c r="K275" t="str" cm="1">
        <f t="array" ref="K275">_xlfn.IFS(AND(F275=$Y$25,H275=$Z$25),"1",AND(F275=$Y$25,H275=$Z$27),"2",AND(F275=$Z$25,H275=$Y$25),"3",AND(F275=$Z$25,H275=$Z$27),"4",AND(F275=$Z$27,H275=$Y$25),"5",AND(F275=$Z$27,H275=$Z$25),"6")</f>
        <v>3</v>
      </c>
      <c r="L275">
        <f>IF(OR(K275="3",K275="2"),X275,W275)</f>
        <v>465.16619834698668</v>
      </c>
      <c r="M275" t="s">
        <v>16</v>
      </c>
      <c r="N275">
        <f>VLOOKUP(C275,ETH_USD[],6)</f>
        <v>273.75414999999998</v>
      </c>
      <c r="O275" s="10">
        <f t="shared" si="22"/>
        <v>0</v>
      </c>
      <c r="P275" cm="1">
        <f t="array" ref="P275">_xlfn.IFS(H275=$H$2,G275,F275=$F$102,E275)</f>
        <v>0.124885027924999</v>
      </c>
      <c r="Q275" cm="1">
        <f t="array" ref="Q275">_xlfn.IFS(H275=$H$2,E275,F275=$F$102,G275)</f>
        <v>7.3495870083656503E-2</v>
      </c>
      <c r="R275">
        <f t="shared" si="23"/>
        <v>20.119799443261815</v>
      </c>
      <c r="S275" s="10">
        <f t="shared" si="24"/>
        <v>3.812511294210571E-3</v>
      </c>
      <c r="T275" s="9">
        <f t="shared" si="25"/>
        <v>161.10657760628416</v>
      </c>
      <c r="U275" cm="1">
        <f t="array" ref="U275">_xlfn.IFS(D275=$D$2,I275*N275,D275=$D$3&amp;F275=$F$3,(I275)*N275,D275=$D$3,(1/I275)*N275,D275=$D$146,N275*I275)</f>
        <v>465.16619834698668</v>
      </c>
      <c r="V275" cm="1">
        <f t="array" ref="V275">_xlfn.IFS(F275=$F$2,E275*N275,F275=$F$3,E275*N275)</f>
        <v>20.119799443261815</v>
      </c>
      <c r="W275">
        <f t="shared" si="26"/>
        <v>161.106578484279</v>
      </c>
      <c r="X275">
        <f t="shared" si="27"/>
        <v>465.16619834698668</v>
      </c>
    </row>
    <row r="276" spans="1:24" x14ac:dyDescent="0.25">
      <c r="A276" t="s">
        <v>295</v>
      </c>
      <c r="B276">
        <v>1582473894</v>
      </c>
      <c r="C276" s="2">
        <v>43884.670069444444</v>
      </c>
      <c r="D276" t="s">
        <v>18</v>
      </c>
      <c r="E276">
        <v>7.5869769525057806E-2</v>
      </c>
      <c r="F276" t="s">
        <v>19</v>
      </c>
      <c r="G276">
        <v>0.12849805396884001</v>
      </c>
      <c r="H276" t="s">
        <v>14</v>
      </c>
      <c r="I276">
        <v>0.59043515999999996</v>
      </c>
      <c r="J276" t="s">
        <v>89</v>
      </c>
      <c r="K276" t="str" cm="1">
        <f t="array" ref="K276">_xlfn.IFS(AND(F276=$Y$25,H276=$Z$25),"1",AND(F276=$Y$25,H276=$Z$27),"2",AND(F276=$Z$25,H276=$Y$25),"3",AND(F276=$Z$25,H276=$Z$27),"4",AND(F276=$Z$27,H276=$Y$25),"5",AND(F276=$Z$27,H276=$Z$25),"6")</f>
        <v>3</v>
      </c>
      <c r="L276">
        <f>IF(OR(K276="3",K276="2"),X276,W276)</f>
        <v>463.64811675510651</v>
      </c>
      <c r="M276" t="s">
        <v>16</v>
      </c>
      <c r="N276">
        <f>VLOOKUP(C276,ETH_USD[],6)</f>
        <v>273.75414999999998</v>
      </c>
      <c r="O276" s="10">
        <f t="shared" si="22"/>
        <v>0</v>
      </c>
      <c r="P276" cm="1">
        <f t="array" ref="P276">_xlfn.IFS(H276=$H$2,G276,F276=$F$102,E276)</f>
        <v>0.12849805396884001</v>
      </c>
      <c r="Q276" cm="1">
        <f t="array" ref="Q276">_xlfn.IFS(H276=$H$2,E276,F276=$F$102,G276)</f>
        <v>7.5869769525057806E-2</v>
      </c>
      <c r="R276">
        <f t="shared" si="23"/>
        <v>20.769664267028102</v>
      </c>
      <c r="S276" s="10">
        <f t="shared" si="24"/>
        <v>3.2742223151450258E-3</v>
      </c>
      <c r="T276" s="9">
        <f t="shared" si="25"/>
        <v>161.6340763577993</v>
      </c>
      <c r="U276" cm="1">
        <f t="array" ref="U276">_xlfn.IFS(D276=$D$2,I276*N276,D276=$D$3&amp;F276=$F$3,(I276)*N276,D276=$D$3,(1/I276)*N276,D276=$D$146,N276*I276)</f>
        <v>463.64811675510651</v>
      </c>
      <c r="V276" cm="1">
        <f t="array" ref="V276">_xlfn.IFS(F276=$F$2,E276*N276,F276=$F$3,E276*N276)</f>
        <v>20.769664267028102</v>
      </c>
      <c r="W276">
        <f t="shared" si="26"/>
        <v>161.63407535591398</v>
      </c>
      <c r="X276">
        <f t="shared" si="27"/>
        <v>463.64811675510651</v>
      </c>
    </row>
    <row r="277" spans="1:24" x14ac:dyDescent="0.25">
      <c r="A277" t="s">
        <v>296</v>
      </c>
      <c r="B277">
        <v>1582482962</v>
      </c>
      <c r="C277" s="2">
        <v>43884.775023148148</v>
      </c>
      <c r="D277" t="s">
        <v>18</v>
      </c>
      <c r="E277">
        <v>0.59914778551696801</v>
      </c>
      <c r="F277" t="s">
        <v>19</v>
      </c>
      <c r="G277">
        <v>1</v>
      </c>
      <c r="H277" t="s">
        <v>14</v>
      </c>
      <c r="I277">
        <v>0.59914778999999996</v>
      </c>
      <c r="J277" t="s">
        <v>89</v>
      </c>
      <c r="K277" t="str" cm="1">
        <f t="array" ref="K277">_xlfn.IFS(AND(F277=$Y$25,H277=$Z$25),"1",AND(F277=$Y$25,H277=$Z$27),"2",AND(F277=$Z$25,H277=$Y$25),"3",AND(F277=$Z$25,H277=$Z$27),"4",AND(F277=$Z$27,H277=$Y$25),"5",AND(F277=$Z$27,H277=$Z$25),"6")</f>
        <v>3</v>
      </c>
      <c r="L277">
        <f>IF(OR(K277="3",K277="2"),X277,W277)</f>
        <v>456.90588293749693</v>
      </c>
      <c r="M277" t="s">
        <v>16</v>
      </c>
      <c r="N277">
        <f>VLOOKUP(C277,ETH_USD[],6)</f>
        <v>273.75414999999998</v>
      </c>
      <c r="O277" s="10">
        <f t="shared" si="22"/>
        <v>0</v>
      </c>
      <c r="P277" cm="1">
        <f t="array" ref="P277">_xlfn.IFS(H277=$H$2,G277,F277=$F$102,E277)</f>
        <v>1</v>
      </c>
      <c r="Q277" cm="1">
        <f t="array" ref="Q277">_xlfn.IFS(H277=$H$2,E277,F277=$F$102,G277)</f>
        <v>0.59914778551696801</v>
      </c>
      <c r="R277">
        <f t="shared" si="23"/>
        <v>164.01919274857988</v>
      </c>
      <c r="S277" s="10">
        <f t="shared" si="24"/>
        <v>1.4756271972630309E-2</v>
      </c>
      <c r="T277" s="9">
        <f t="shared" si="25"/>
        <v>164.01919274857988</v>
      </c>
      <c r="U277" cm="1">
        <f t="array" ref="U277">_xlfn.IFS(D277=$D$2,I277*N277,D277=$D$3&amp;F277=$F$3,(I277)*N277,D277=$D$3,(1/I277)*N277,D277=$D$146,N277*I277)</f>
        <v>456.90588293749693</v>
      </c>
      <c r="V277" cm="1">
        <f t="array" ref="V277">_xlfn.IFS(F277=$F$2,E277*N277,F277=$F$3,E277*N277)</f>
        <v>164.01919274857988</v>
      </c>
      <c r="W277">
        <f t="shared" si="26"/>
        <v>164.01919397582847</v>
      </c>
      <c r="X277">
        <f t="shared" si="27"/>
        <v>456.90588293749693</v>
      </c>
    </row>
    <row r="278" spans="1:24" x14ac:dyDescent="0.25">
      <c r="A278" t="s">
        <v>297</v>
      </c>
      <c r="B278">
        <v>1582569935</v>
      </c>
      <c r="C278" s="2">
        <v>43885.781655092593</v>
      </c>
      <c r="D278" t="s">
        <v>12</v>
      </c>
      <c r="E278">
        <v>0.61504270225079305</v>
      </c>
      <c r="F278" t="s">
        <v>13</v>
      </c>
      <c r="G278">
        <v>1</v>
      </c>
      <c r="H278" t="s">
        <v>14</v>
      </c>
      <c r="I278">
        <v>0.61504270000000005</v>
      </c>
      <c r="J278" t="s">
        <v>15</v>
      </c>
      <c r="K278" t="str" cm="1">
        <f t="array" ref="K278">_xlfn.IFS(AND(F278=$Y$25,H278=$Z$25),"1",AND(F278=$Y$25,H278=$Z$27),"2",AND(F278=$Z$25,H278=$Y$25),"3",AND(F278=$Z$25,H278=$Z$27),"4",AND(F278=$Z$27,H278=$Y$25),"5",AND(F278=$Z$27,H278=$Z$25),"6")</f>
        <v>5</v>
      </c>
      <c r="L278">
        <f>IF(OR(K278="3",K278="2"),X278,W278)</f>
        <v>163.1194298066037</v>
      </c>
      <c r="M278" t="s">
        <v>16</v>
      </c>
      <c r="N278">
        <f>VLOOKUP(C278,ETH_USD[],6)</f>
        <v>265.216431</v>
      </c>
      <c r="O278" s="10">
        <f t="shared" si="22"/>
        <v>-3.1187541814434529E-2</v>
      </c>
      <c r="P278" cm="1">
        <f t="array" ref="P278">_xlfn.IFS(H278=$H$2,G278,F278=$F$102,E278)</f>
        <v>1</v>
      </c>
      <c r="Q278" cm="1">
        <f t="array" ref="Q278">_xlfn.IFS(H278=$H$2,E278,F278=$F$102,G278)</f>
        <v>0.61504270225079305</v>
      </c>
      <c r="R278">
        <f t="shared" si="23"/>
        <v>163.11943040355101</v>
      </c>
      <c r="S278" s="10">
        <f t="shared" si="24"/>
        <v>-5.485713775022015E-3</v>
      </c>
      <c r="T278" s="9">
        <f t="shared" si="25"/>
        <v>163.11943040355101</v>
      </c>
      <c r="U278" cm="1">
        <f t="array" ref="U278">_xlfn.IFS(D278=$D$2,I278*N278,D278=$D$3&amp;F278=$F$3,(I278)*N278,D278=$D$3,(1/I278)*N278,D278=$D$146,N278*I278)</f>
        <v>163.1194298066037</v>
      </c>
      <c r="V278" cm="1">
        <f t="array" ref="V278">_xlfn.IFS(F278=$F$2,E278*N278,F278=$F$3,E278*N278)</f>
        <v>163.11943040355101</v>
      </c>
      <c r="W278">
        <f t="shared" si="26"/>
        <v>163.1194298066037</v>
      </c>
      <c r="X278">
        <f t="shared" si="27"/>
        <v>431.2162895356696</v>
      </c>
    </row>
    <row r="279" spans="1:24" x14ac:dyDescent="0.25">
      <c r="A279" t="s">
        <v>298</v>
      </c>
      <c r="B279">
        <v>1582580104</v>
      </c>
      <c r="C279" s="2">
        <v>43885.899351851855</v>
      </c>
      <c r="D279" t="s">
        <v>18</v>
      </c>
      <c r="E279">
        <v>9.5797897234655496E-3</v>
      </c>
      <c r="F279" t="s">
        <v>19</v>
      </c>
      <c r="G279">
        <v>1.53684788573538E-2</v>
      </c>
      <c r="H279" t="s">
        <v>14</v>
      </c>
      <c r="I279">
        <v>0.62334014000000004</v>
      </c>
      <c r="J279" t="s">
        <v>89</v>
      </c>
      <c r="K279" t="str" cm="1">
        <f t="array" ref="K279">_xlfn.IFS(AND(F279=$Y$25,H279=$Z$25),"1",AND(F279=$Y$25,H279=$Z$27),"2",AND(F279=$Z$25,H279=$Y$25),"3",AND(F279=$Z$25,H279=$Z$27),"4",AND(F279=$Z$27,H279=$Y$25),"5",AND(F279=$Z$27,H279=$Z$25),"6")</f>
        <v>3</v>
      </c>
      <c r="L279">
        <f>IF(OR(K279="3",K279="2"),X279,W279)</f>
        <v>425.47625923785364</v>
      </c>
      <c r="M279" t="s">
        <v>16</v>
      </c>
      <c r="N279">
        <f>VLOOKUP(C279,ETH_USD[],6)</f>
        <v>265.216431</v>
      </c>
      <c r="O279" s="10">
        <f t="shared" si="22"/>
        <v>0</v>
      </c>
      <c r="P279" cm="1">
        <f t="array" ref="P279">_xlfn.IFS(H279=$H$2,G279,F279=$F$102,E279)</f>
        <v>1.53684788573538E-2</v>
      </c>
      <c r="Q279" cm="1">
        <f t="array" ref="Q279">_xlfn.IFS(H279=$H$2,E279,F279=$F$102,G279)</f>
        <v>9.5797897234655496E-3</v>
      </c>
      <c r="R279">
        <f t="shared" si="23"/>
        <v>2.5407176401880101</v>
      </c>
      <c r="S279" s="10">
        <f t="shared" si="24"/>
        <v>1.3490827835188117E-2</v>
      </c>
      <c r="T279" s="9">
        <f t="shared" si="25"/>
        <v>165.32004655569926</v>
      </c>
      <c r="U279" cm="1">
        <f t="array" ref="U279">_xlfn.IFS(D279=$D$2,I279*N279,D279=$D$3&amp;F279=$F$3,(I279)*N279,D279=$D$3,(1/I279)*N279,D279=$D$146,N279*I279)</f>
        <v>425.47625923785364</v>
      </c>
      <c r="V279" cm="1">
        <f t="array" ref="V279">_xlfn.IFS(F279=$F$2,E279*N279,F279=$F$3,E279*N279)</f>
        <v>2.5407176401880101</v>
      </c>
      <c r="W279">
        <f t="shared" si="26"/>
        <v>165.32004722984036</v>
      </c>
      <c r="X279">
        <f t="shared" si="27"/>
        <v>425.47625923785364</v>
      </c>
    </row>
    <row r="280" spans="1:24" x14ac:dyDescent="0.25">
      <c r="A280" t="s">
        <v>299</v>
      </c>
      <c r="B280">
        <v>1582612861</v>
      </c>
      <c r="C280" s="2">
        <v>43886.278483796297</v>
      </c>
      <c r="D280" t="s">
        <v>18</v>
      </c>
      <c r="E280">
        <v>7.7399808037926204E-2</v>
      </c>
      <c r="F280" t="s">
        <v>19</v>
      </c>
      <c r="G280">
        <v>0.123940278706033</v>
      </c>
      <c r="H280" t="s">
        <v>14</v>
      </c>
      <c r="I280">
        <v>0.62449277000000003</v>
      </c>
      <c r="J280" t="s">
        <v>89</v>
      </c>
      <c r="K280" t="str" cm="1">
        <f t="array" ref="K280">_xlfn.IFS(AND(F280=$Y$25,H280=$Z$25),"1",AND(F280=$Y$25,H280=$Z$27),"2",AND(F280=$Z$25,H280=$Y$25),"3",AND(F280=$Z$25,H280=$Z$27),"4",AND(F280=$Z$27,H280=$Y$25),"5",AND(F280=$Z$27,H280=$Z$25),"6")</f>
        <v>3</v>
      </c>
      <c r="L280">
        <f>IF(OR(K280="3",K280="2"),X280,W280)</f>
        <v>396.8302082984884</v>
      </c>
      <c r="M280" t="s">
        <v>16</v>
      </c>
      <c r="N280">
        <f>VLOOKUP(C280,ETH_USD[],6)</f>
        <v>247.81759600000001</v>
      </c>
      <c r="O280" s="10">
        <f t="shared" si="22"/>
        <v>-6.5602402288567077E-2</v>
      </c>
      <c r="P280" cm="1">
        <f t="array" ref="P280">_xlfn.IFS(H280=$H$2,G280,F280=$F$102,E280)</f>
        <v>0.123940278706033</v>
      </c>
      <c r="Q280" cm="1">
        <f t="array" ref="Q280">_xlfn.IFS(H280=$H$2,E280,F280=$F$102,G280)</f>
        <v>7.7399808037926204E-2</v>
      </c>
      <c r="R280">
        <f t="shared" si="23"/>
        <v>19.181034358820348</v>
      </c>
      <c r="S280" s="10">
        <f t="shared" si="24"/>
        <v>-6.3874585366457695E-2</v>
      </c>
      <c r="T280" s="9">
        <f t="shared" si="25"/>
        <v>154.76029712919049</v>
      </c>
      <c r="U280" cm="1">
        <f t="array" ref="U280">_xlfn.IFS(D280=$D$2,I280*N280,D280=$D$3&amp;F280=$F$3,(I280)*N280,D280=$D$3,(1/I280)*N280,D280=$D$146,N280*I280)</f>
        <v>396.8302082984884</v>
      </c>
      <c r="V280" cm="1">
        <f t="array" ref="V280">_xlfn.IFS(F280=$F$2,E280*N280,F280=$F$3,E280*N280)</f>
        <v>19.181034358820348</v>
      </c>
      <c r="W280">
        <f t="shared" si="26"/>
        <v>154.76029698078094</v>
      </c>
      <c r="X280">
        <f t="shared" si="27"/>
        <v>396.8302082984884</v>
      </c>
    </row>
    <row r="281" spans="1:24" x14ac:dyDescent="0.25">
      <c r="A281" t="s">
        <v>300</v>
      </c>
      <c r="B281">
        <v>1582652011</v>
      </c>
      <c r="C281" s="2">
        <v>43886.731608796297</v>
      </c>
      <c r="D281" t="s">
        <v>18</v>
      </c>
      <c r="E281">
        <v>1.28515154730796</v>
      </c>
      <c r="F281" t="s">
        <v>19</v>
      </c>
      <c r="G281">
        <v>2</v>
      </c>
      <c r="H281" t="s">
        <v>14</v>
      </c>
      <c r="I281">
        <v>0.64257576999999999</v>
      </c>
      <c r="J281" t="s">
        <v>89</v>
      </c>
      <c r="K281" t="str" cm="1">
        <f t="array" ref="K281">_xlfn.IFS(AND(F281=$Y$25,H281=$Z$25),"1",AND(F281=$Y$25,H281=$Z$27),"2",AND(F281=$Z$25,H281=$Y$25),"3",AND(F281=$Z$25,H281=$Z$27),"4",AND(F281=$Z$27,H281=$Y$25),"5",AND(F281=$Z$27,H281=$Z$25),"6")</f>
        <v>3</v>
      </c>
      <c r="L281">
        <f>IF(OR(K281="3",K281="2"),X281,W281)</f>
        <v>385.66283941892181</v>
      </c>
      <c r="M281" t="s">
        <v>16</v>
      </c>
      <c r="N281">
        <f>VLOOKUP(C281,ETH_USD[],6)</f>
        <v>247.81759600000001</v>
      </c>
      <c r="O281" s="10">
        <f t="shared" si="22"/>
        <v>0</v>
      </c>
      <c r="P281" cm="1">
        <f t="array" ref="P281">_xlfn.IFS(H281=$H$2,G281,F281=$F$102,E281)</f>
        <v>2</v>
      </c>
      <c r="Q281" cm="1">
        <f t="array" ref="Q281">_xlfn.IFS(H281=$H$2,E281,F281=$F$102,G281)</f>
        <v>1.28515154730796</v>
      </c>
      <c r="R281">
        <f t="shared" si="23"/>
        <v>318.48316694953894</v>
      </c>
      <c r="S281" s="10">
        <f t="shared" si="24"/>
        <v>2.8956304870868144E-2</v>
      </c>
      <c r="T281" s="9">
        <f t="shared" si="25"/>
        <v>159.24158347476947</v>
      </c>
      <c r="U281" cm="1">
        <f t="array" ref="U281">_xlfn.IFS(D281=$D$2,I281*N281,D281=$D$3&amp;F281=$F$3,(I281)*N281,D281=$D$3,(1/I281)*N281,D281=$D$146,N281*I281)</f>
        <v>385.66283941892181</v>
      </c>
      <c r="V281" cm="1">
        <f t="array" ref="V281">_xlfn.IFS(F281=$F$2,E281*N281,F281=$F$3,E281*N281)</f>
        <v>318.48316694953894</v>
      </c>
      <c r="W281">
        <f t="shared" si="26"/>
        <v>159.24158256924892</v>
      </c>
      <c r="X281">
        <f t="shared" si="27"/>
        <v>385.66283941892181</v>
      </c>
    </row>
    <row r="282" spans="1:24" x14ac:dyDescent="0.25">
      <c r="A282" t="s">
        <v>301</v>
      </c>
      <c r="B282">
        <v>1582667363</v>
      </c>
      <c r="C282" s="2">
        <v>43886.90929398148</v>
      </c>
      <c r="D282" t="s">
        <v>18</v>
      </c>
      <c r="E282">
        <v>1.5963058503004598E-2</v>
      </c>
      <c r="F282" t="s">
        <v>19</v>
      </c>
      <c r="G282">
        <v>2.4173125906428599E-2</v>
      </c>
      <c r="H282" t="s">
        <v>14</v>
      </c>
      <c r="I282">
        <v>0.66036384999999997</v>
      </c>
      <c r="J282" t="s">
        <v>89</v>
      </c>
      <c r="K282" t="str" cm="1">
        <f t="array" ref="K282">_xlfn.IFS(AND(F282=$Y$25,H282=$Z$25),"1",AND(F282=$Y$25,H282=$Z$27),"2",AND(F282=$Z$25,H282=$Y$25),"3",AND(F282=$Z$25,H282=$Z$27),"4",AND(F282=$Z$27,H282=$Y$25),"5",AND(F282=$Z$27,H282=$Z$25),"6")</f>
        <v>3</v>
      </c>
      <c r="L282">
        <f>IF(OR(K282="3",K282="2"),X282,W282)</f>
        <v>375.27432187573567</v>
      </c>
      <c r="M282" t="s">
        <v>16</v>
      </c>
      <c r="N282">
        <f>VLOOKUP(C282,ETH_USD[],6)</f>
        <v>247.81759600000001</v>
      </c>
      <c r="O282" s="10">
        <f t="shared" si="22"/>
        <v>0</v>
      </c>
      <c r="P282" cm="1">
        <f t="array" ref="P282">_xlfn.IFS(H282=$H$2,G282,F282=$F$102,E282)</f>
        <v>2.4173125906428599E-2</v>
      </c>
      <c r="Q282" cm="1">
        <f t="array" ref="Q282">_xlfn.IFS(H282=$H$2,E282,F282=$F$102,G282)</f>
        <v>1.5963058503004598E-2</v>
      </c>
      <c r="R282">
        <f t="shared" si="23"/>
        <v>3.9559267830219587</v>
      </c>
      <c r="S282" s="10">
        <f t="shared" si="24"/>
        <v>2.7682458021327207E-2</v>
      </c>
      <c r="T282" s="9">
        <f t="shared" si="25"/>
        <v>163.64978192455945</v>
      </c>
      <c r="U282" cm="1">
        <f t="array" ref="U282">_xlfn.IFS(D282=$D$2,I282*N282,D282=$D$3&amp;F282=$F$3,(I282)*N282,D282=$D$3,(1/I282)*N282,D282=$D$146,N282*I282)</f>
        <v>375.27432187573567</v>
      </c>
      <c r="V282" cm="1">
        <f t="array" ref="V282">_xlfn.IFS(F282=$F$2,E282*N282,F282=$F$3,E282*N282)</f>
        <v>3.9559267830219587</v>
      </c>
      <c r="W282">
        <f t="shared" si="26"/>
        <v>163.64978179230459</v>
      </c>
      <c r="X282">
        <f t="shared" si="27"/>
        <v>375.27432187573567</v>
      </c>
    </row>
    <row r="283" spans="1:24" x14ac:dyDescent="0.25">
      <c r="A283" t="s">
        <v>302</v>
      </c>
      <c r="B283">
        <v>1582701809</v>
      </c>
      <c r="C283" s="2">
        <v>43887.307974537034</v>
      </c>
      <c r="D283" t="s">
        <v>18</v>
      </c>
      <c r="E283">
        <v>1.1362707155142499E-2</v>
      </c>
      <c r="F283" t="s">
        <v>19</v>
      </c>
      <c r="G283">
        <v>1.7197016940733102E-2</v>
      </c>
      <c r="H283" t="s">
        <v>14</v>
      </c>
      <c r="I283">
        <v>0.66073709999999997</v>
      </c>
      <c r="J283" t="s">
        <v>89</v>
      </c>
      <c r="K283" t="str" cm="1">
        <f t="array" ref="K283">_xlfn.IFS(AND(F283=$Y$25,H283=$Z$25),"1",AND(F283=$Y$25,H283=$Z$27),"2",AND(F283=$Z$25,H283=$Y$25),"3",AND(F283=$Z$25,H283=$Z$27),"4",AND(F283=$Z$27,H283=$Y$25),"5",AND(F283=$Z$27,H283=$Z$25),"6")</f>
        <v>3</v>
      </c>
      <c r="L283">
        <f>IF(OR(K283="3",K283="2"),X283,W283)</f>
        <v>341.5583399206734</v>
      </c>
      <c r="M283" t="s">
        <v>16</v>
      </c>
      <c r="N283">
        <f>VLOOKUP(C283,ETH_USD[],6)</f>
        <v>225.68026699999999</v>
      </c>
      <c r="O283" s="10">
        <f t="shared" si="22"/>
        <v>-8.9329124958503842E-2</v>
      </c>
      <c r="P283" cm="1">
        <f t="array" ref="P283">_xlfn.IFS(H283=$H$2,G283,F283=$F$102,E283)</f>
        <v>1.7197016940733102E-2</v>
      </c>
      <c r="Q283" cm="1">
        <f t="array" ref="Q283">_xlfn.IFS(H283=$H$2,E283,F283=$F$102,G283)</f>
        <v>1.1362707155142499E-2</v>
      </c>
      <c r="R283">
        <f t="shared" si="23"/>
        <v>2.5643387846153693</v>
      </c>
      <c r="S283" s="10">
        <f t="shared" si="24"/>
        <v>-8.8814393226525026E-2</v>
      </c>
      <c r="T283" s="9">
        <f t="shared" si="25"/>
        <v>149.11532584127656</v>
      </c>
      <c r="U283" cm="1">
        <f t="array" ref="U283">_xlfn.IFS(D283=$D$2,I283*N283,D283=$D$3&amp;F283=$F$3,(I283)*N283,D283=$D$3,(1/I283)*N283,D283=$D$146,N283*I283)</f>
        <v>341.5583399206734</v>
      </c>
      <c r="V283" cm="1">
        <f t="array" ref="V283">_xlfn.IFS(F283=$F$2,E283*N283,F283=$F$3,E283*N283)</f>
        <v>2.5643387846153693</v>
      </c>
      <c r="W283">
        <f t="shared" si="26"/>
        <v>149.11532514480569</v>
      </c>
      <c r="X283">
        <f t="shared" si="27"/>
        <v>341.5583399206734</v>
      </c>
    </row>
    <row r="284" spans="1:24" x14ac:dyDescent="0.25">
      <c r="A284" t="s">
        <v>303</v>
      </c>
      <c r="B284">
        <v>1582726101</v>
      </c>
      <c r="C284" s="2">
        <v>43887.589131944442</v>
      </c>
      <c r="D284" t="s">
        <v>18</v>
      </c>
      <c r="E284">
        <v>1.3588507042517</v>
      </c>
      <c r="F284" t="s">
        <v>19</v>
      </c>
      <c r="G284">
        <v>2</v>
      </c>
      <c r="H284" t="s">
        <v>14</v>
      </c>
      <c r="I284">
        <v>0.67942535000000004</v>
      </c>
      <c r="J284" t="s">
        <v>89</v>
      </c>
      <c r="K284" t="str" cm="1">
        <f t="array" ref="K284">_xlfn.IFS(AND(F284=$Y$25,H284=$Z$25),"1",AND(F284=$Y$25,H284=$Z$27),"2",AND(F284=$Z$25,H284=$Y$25),"3",AND(F284=$Z$25,H284=$Z$27),"4",AND(F284=$Z$27,H284=$Y$25),"5",AND(F284=$Z$27,H284=$Z$25),"6")</f>
        <v>3</v>
      </c>
      <c r="L284">
        <f>IF(OR(K284="3",K284="2"),X284,W284)</f>
        <v>332.1634481256844</v>
      </c>
      <c r="M284" t="s">
        <v>16</v>
      </c>
      <c r="N284">
        <f>VLOOKUP(C284,ETH_USD[],6)</f>
        <v>225.68026699999999</v>
      </c>
      <c r="O284" s="10">
        <f t="shared" si="22"/>
        <v>0</v>
      </c>
      <c r="P284" cm="1">
        <f t="array" ref="P284">_xlfn.IFS(H284=$H$2,G284,F284=$F$102,E284)</f>
        <v>2</v>
      </c>
      <c r="Q284" cm="1">
        <f t="array" ref="Q284">_xlfn.IFS(H284=$H$2,E284,F284=$F$102,G284)</f>
        <v>1.3588507042517</v>
      </c>
      <c r="R284">
        <f t="shared" si="23"/>
        <v>306.66578974866167</v>
      </c>
      <c r="S284" s="10">
        <f t="shared" si="24"/>
        <v>2.8283940696636371E-2</v>
      </c>
      <c r="T284" s="9">
        <f t="shared" si="25"/>
        <v>153.33289487433083</v>
      </c>
      <c r="U284" cm="1">
        <f t="array" ref="U284">_xlfn.IFS(D284=$D$2,I284*N284,D284=$D$3&amp;F284=$F$3,(I284)*N284,D284=$D$3,(1/I284)*N284,D284=$D$146,N284*I284)</f>
        <v>332.1634481256844</v>
      </c>
      <c r="V284" cm="1">
        <f t="array" ref="V284">_xlfn.IFS(F284=$F$2,E284*N284,F284=$F$3,E284*N284)</f>
        <v>306.66578974866167</v>
      </c>
      <c r="W284">
        <f t="shared" si="26"/>
        <v>153.33289439456846</v>
      </c>
      <c r="X284">
        <f t="shared" si="27"/>
        <v>332.1634481256844</v>
      </c>
    </row>
    <row r="285" spans="1:24" x14ac:dyDescent="0.25">
      <c r="A285" t="s">
        <v>304</v>
      </c>
      <c r="B285">
        <v>1582735916</v>
      </c>
      <c r="C285" s="2">
        <v>43887.702731481484</v>
      </c>
      <c r="D285" t="s">
        <v>12</v>
      </c>
      <c r="E285">
        <v>0.4</v>
      </c>
      <c r="F285" t="s">
        <v>13</v>
      </c>
      <c r="G285">
        <v>0.56806593685641604</v>
      </c>
      <c r="H285" t="s">
        <v>14</v>
      </c>
      <c r="I285">
        <v>0.70414361000000003</v>
      </c>
      <c r="J285" t="s">
        <v>15</v>
      </c>
      <c r="K285" t="str" cm="1">
        <f t="array" ref="K285">_xlfn.IFS(AND(F285=$Y$25,H285=$Z$25),"1",AND(F285=$Y$25,H285=$Z$27),"2",AND(F285=$Z$25,H285=$Y$25),"3",AND(F285=$Z$25,H285=$Z$27),"4",AND(F285=$Z$27,H285=$Y$25),"5",AND(F285=$Z$27,H285=$Z$25),"6")</f>
        <v>5</v>
      </c>
      <c r="L285">
        <f>IF(OR(K285="3",K285="2"),X285,W285)</f>
        <v>158.91131791114387</v>
      </c>
      <c r="M285" t="s">
        <v>16</v>
      </c>
      <c r="N285">
        <f>VLOOKUP(C285,ETH_USD[],6)</f>
        <v>225.68026699999999</v>
      </c>
      <c r="O285" s="10">
        <f t="shared" si="22"/>
        <v>0</v>
      </c>
      <c r="P285" cm="1">
        <f t="array" ref="P285">_xlfn.IFS(H285=$H$2,G285,F285=$F$102,E285)</f>
        <v>0.56806593685641604</v>
      </c>
      <c r="Q285" cm="1">
        <f t="array" ref="Q285">_xlfn.IFS(H285=$H$2,E285,F285=$F$102,G285)</f>
        <v>0.4</v>
      </c>
      <c r="R285">
        <f t="shared" si="23"/>
        <v>90.272106800000003</v>
      </c>
      <c r="S285" s="10">
        <f t="shared" si="24"/>
        <v>3.6381125143238408E-2</v>
      </c>
      <c r="T285" s="9">
        <f t="shared" si="25"/>
        <v>158.91131811132888</v>
      </c>
      <c r="U285" cm="1">
        <f t="array" ref="U285">_xlfn.IFS(D285=$D$2,I285*N285,D285=$D$3&amp;F285=$F$3,(I285)*N285,D285=$D$3,(1/I285)*N285,D285=$D$146,N285*I285)</f>
        <v>158.91131791114387</v>
      </c>
      <c r="V285" cm="1">
        <f t="array" ref="V285">_xlfn.IFS(F285=$F$2,E285*N285,F285=$F$3,E285*N285)</f>
        <v>90.272106800000003</v>
      </c>
      <c r="W285">
        <f t="shared" si="26"/>
        <v>158.91131791114387</v>
      </c>
      <c r="X285">
        <f t="shared" si="27"/>
        <v>320.50318116214959</v>
      </c>
    </row>
    <row r="286" spans="1:24" x14ac:dyDescent="0.25">
      <c r="A286" t="s">
        <v>305</v>
      </c>
      <c r="B286">
        <v>1582767275</v>
      </c>
      <c r="C286" s="2">
        <v>43888.065682870372</v>
      </c>
      <c r="D286" t="s">
        <v>105</v>
      </c>
      <c r="E286">
        <v>1.0293000000000001</v>
      </c>
      <c r="F286" t="s">
        <v>14</v>
      </c>
      <c r="G286">
        <v>0.74139727371650199</v>
      </c>
      <c r="H286" t="s">
        <v>13</v>
      </c>
      <c r="I286">
        <v>0.72029270000000001</v>
      </c>
      <c r="J286" t="s">
        <v>15</v>
      </c>
      <c r="K286" t="str" cm="1">
        <f t="array" ref="K286">_xlfn.IFS(AND(F286=$Y$25,H286=$Z$25),"1",AND(F286=$Y$25,H286=$Z$27),"2",AND(F286=$Z$25,H286=$Y$25),"3",AND(F286=$Z$25,H286=$Z$27),"4",AND(F286=$Z$27,H286=$Y$25),"5",AND(F286=$Z$27,H286=$Z$25),"6")</f>
        <v>2</v>
      </c>
      <c r="L286">
        <f>IF(OR(K286="3",K286="2"),X286,W286)</f>
        <v>314.8072818175167</v>
      </c>
      <c r="M286" t="s">
        <v>16</v>
      </c>
      <c r="N286">
        <f>VLOOKUP(C286,ETH_USD[],6)</f>
        <v>226.753387</v>
      </c>
      <c r="O286" s="10">
        <f t="shared" si="22"/>
        <v>4.7550457745604196E-3</v>
      </c>
      <c r="P286" cm="1">
        <f t="array" ref="P286">_xlfn.IFS(H286=$H$2,G286,F286=$F$102,E286)</f>
        <v>1.0293000000000001</v>
      </c>
      <c r="Q286" cm="1">
        <f t="array" ref="Q286">_xlfn.IFS(H286=$H$2,E286,F286=$F$102,G286)</f>
        <v>0.74139727371650199</v>
      </c>
      <c r="R286">
        <f t="shared" si="23"/>
        <v>168.1143429277829</v>
      </c>
      <c r="S286" s="10">
        <f t="shared" si="24"/>
        <v>2.7798465019759421E-2</v>
      </c>
      <c r="T286" s="9">
        <f t="shared" si="25"/>
        <v>163.32880882909052</v>
      </c>
      <c r="U286" cm="1">
        <f t="array" ref="U286">_xlfn.IFS(D286=$D$2,I286*N286,D286=$D$3&amp;F286=$F$3,(I286)*N286,D286=$D$3,(1/I286)*N286,D286=$D$146,N286*I286)</f>
        <v>163.3288093563749</v>
      </c>
      <c r="V286" t="e" cm="1">
        <f t="array" ref="V286">_xlfn.IFS(F286=$F$2,E286*N286,F286=$F$3,E286*N286)</f>
        <v>#N/A</v>
      </c>
      <c r="W286">
        <f t="shared" si="26"/>
        <v>163.3288093563749</v>
      </c>
      <c r="X286">
        <f t="shared" si="27"/>
        <v>314.8072818175167</v>
      </c>
    </row>
    <row r="287" spans="1:24" x14ac:dyDescent="0.25">
      <c r="A287" t="s">
        <v>306</v>
      </c>
      <c r="B287">
        <v>1582815563</v>
      </c>
      <c r="C287" s="2">
        <v>43888.624571759261</v>
      </c>
      <c r="D287" t="s">
        <v>18</v>
      </c>
      <c r="E287">
        <v>2.9508111894860301E-2</v>
      </c>
      <c r="F287" t="s">
        <v>19</v>
      </c>
      <c r="G287">
        <v>4.03457333726564E-2</v>
      </c>
      <c r="H287" t="s">
        <v>14</v>
      </c>
      <c r="I287">
        <v>0.73138122000000005</v>
      </c>
      <c r="J287" t="s">
        <v>89</v>
      </c>
      <c r="K287" t="str" cm="1">
        <f t="array" ref="K287">_xlfn.IFS(AND(F287=$Y$25,H287=$Z$25),"1",AND(F287=$Y$25,H287=$Z$27),"2",AND(F287=$Z$25,H287=$Y$25),"3",AND(F287=$Z$25,H287=$Z$27),"4",AND(F287=$Z$27,H287=$Y$25),"5",AND(F287=$Z$27,H287=$Z$25),"6")</f>
        <v>3</v>
      </c>
      <c r="L287">
        <f>IF(OR(K287="3",K287="2"),X287,W287)</f>
        <v>310.03446738760942</v>
      </c>
      <c r="M287" t="s">
        <v>16</v>
      </c>
      <c r="N287">
        <f>VLOOKUP(C287,ETH_USD[],6)</f>
        <v>226.753387</v>
      </c>
      <c r="O287" s="10">
        <f t="shared" si="22"/>
        <v>0</v>
      </c>
      <c r="P287" cm="1">
        <f t="array" ref="P287">_xlfn.IFS(H287=$H$2,G287,F287=$F$102,E287)</f>
        <v>4.03457333726564E-2</v>
      </c>
      <c r="Q287" cm="1">
        <f t="array" ref="Q287">_xlfn.IFS(H287=$H$2,E287,F287=$F$102,G287)</f>
        <v>2.9508111894860301E-2</v>
      </c>
      <c r="R287">
        <f t="shared" si="23"/>
        <v>6.6910643161345611</v>
      </c>
      <c r="S287" s="10">
        <f t="shared" si="24"/>
        <v>1.5394474069833379E-2</v>
      </c>
      <c r="T287" s="9">
        <f t="shared" si="25"/>
        <v>165.84316994146673</v>
      </c>
      <c r="U287" cm="1">
        <f t="array" ref="U287">_xlfn.IFS(D287=$D$2,I287*N287,D287=$D$3&amp;F287=$F$3,(I287)*N287,D287=$D$3,(1/I287)*N287,D287=$D$146,N287*I287)</f>
        <v>310.03446738760942</v>
      </c>
      <c r="V287" cm="1">
        <f t="array" ref="V287">_xlfn.IFS(F287=$F$2,E287*N287,F287=$F$3,E287*N287)</f>
        <v>6.6910643161345611</v>
      </c>
      <c r="W287">
        <f t="shared" si="26"/>
        <v>165.84316882319214</v>
      </c>
      <c r="X287">
        <f t="shared" si="27"/>
        <v>310.03446738760942</v>
      </c>
    </row>
    <row r="288" spans="1:24" x14ac:dyDescent="0.25">
      <c r="A288" t="s">
        <v>307</v>
      </c>
      <c r="B288">
        <v>1582822714</v>
      </c>
      <c r="C288" s="2">
        <v>43888.707337962966</v>
      </c>
      <c r="D288" t="s">
        <v>12</v>
      </c>
      <c r="E288">
        <v>0.717160913926981</v>
      </c>
      <c r="F288" t="s">
        <v>13</v>
      </c>
      <c r="G288">
        <v>1</v>
      </c>
      <c r="H288" t="s">
        <v>14</v>
      </c>
      <c r="I288">
        <v>0.71716091000000004</v>
      </c>
      <c r="J288" t="s">
        <v>15</v>
      </c>
      <c r="K288" t="str" cm="1">
        <f t="array" ref="K288">_xlfn.IFS(AND(F288=$Y$25,H288=$Z$25),"1",AND(F288=$Y$25,H288=$Z$27),"2",AND(F288=$Z$25,H288=$Y$25),"3",AND(F288=$Z$25,H288=$Z$27),"4",AND(F288=$Z$27,H288=$Y$25),"5",AND(F288=$Z$27,H288=$Z$25),"6")</f>
        <v>5</v>
      </c>
      <c r="L288">
        <f>IF(OR(K288="3",K288="2"),X288,W288)</f>
        <v>162.61866536650217</v>
      </c>
      <c r="M288" t="s">
        <v>16</v>
      </c>
      <c r="N288">
        <f>VLOOKUP(C288,ETH_USD[],6)</f>
        <v>226.753387</v>
      </c>
      <c r="O288" s="10">
        <f t="shared" si="22"/>
        <v>0</v>
      </c>
      <c r="P288" cm="1">
        <f t="array" ref="P288">_xlfn.IFS(H288=$H$2,G288,F288=$F$102,E288)</f>
        <v>1</v>
      </c>
      <c r="Q288" cm="1">
        <f t="array" ref="Q288">_xlfn.IFS(H288=$H$2,E288,F288=$F$102,G288)</f>
        <v>0.717160913926981</v>
      </c>
      <c r="R288">
        <f t="shared" si="23"/>
        <v>162.61866625695842</v>
      </c>
      <c r="S288" s="10">
        <f t="shared" si="24"/>
        <v>-1.944309003286885E-2</v>
      </c>
      <c r="T288" s="9">
        <f t="shared" si="25"/>
        <v>162.61866625695842</v>
      </c>
      <c r="U288" cm="1">
        <f t="array" ref="U288">_xlfn.IFS(D288=$D$2,I288*N288,D288=$D$3&amp;F288=$F$3,(I288)*N288,D288=$D$3,(1/I288)*N288,D288=$D$146,N288*I288)</f>
        <v>162.61866536650217</v>
      </c>
      <c r="V288" cm="1">
        <f t="array" ref="V288">_xlfn.IFS(F288=$F$2,E288*N288,F288=$F$3,E288*N288)</f>
        <v>162.61866625695842</v>
      </c>
      <c r="W288">
        <f t="shared" si="26"/>
        <v>162.61866536650217</v>
      </c>
      <c r="X288">
        <f t="shared" si="27"/>
        <v>316.18202252546087</v>
      </c>
    </row>
    <row r="289" spans="1:24" x14ac:dyDescent="0.25">
      <c r="A289" t="s">
        <v>308</v>
      </c>
      <c r="B289">
        <v>1582872431</v>
      </c>
      <c r="C289" s="2">
        <v>43889.282766203702</v>
      </c>
      <c r="D289" t="s">
        <v>18</v>
      </c>
      <c r="E289">
        <v>0.152986395497895</v>
      </c>
      <c r="F289" t="s">
        <v>19</v>
      </c>
      <c r="G289">
        <v>0.21443469907450499</v>
      </c>
      <c r="H289" t="s">
        <v>14</v>
      </c>
      <c r="I289">
        <v>0.71344048000000004</v>
      </c>
      <c r="J289" t="s">
        <v>89</v>
      </c>
      <c r="K289" t="str" cm="1">
        <f t="array" ref="K289">_xlfn.IFS(AND(F289=$Y$25,H289=$Z$25),"1",AND(F289=$Y$25,H289=$Z$27),"2",AND(F289=$Z$25,H289=$Y$25),"3",AND(F289=$Z$25,H289=$Z$27),"4",AND(F289=$Z$27,H289=$Y$25),"5",AND(F289=$Z$27,H289=$Z$25),"6")</f>
        <v>3</v>
      </c>
      <c r="L289">
        <f>IF(OR(K289="3",K289="2"),X289,W289)</f>
        <v>317.84080712661552</v>
      </c>
      <c r="M289" t="s">
        <v>16</v>
      </c>
      <c r="N289">
        <f>VLOOKUP(C289,ETH_USD[],6)</f>
        <v>226.76049800000001</v>
      </c>
      <c r="O289" s="10">
        <f t="shared" si="22"/>
        <v>3.136006078713599E-5</v>
      </c>
      <c r="P289" cm="1">
        <f t="array" ref="P289">_xlfn.IFS(H289=$H$2,G289,F289=$F$102,E289)</f>
        <v>0.21443469907450499</v>
      </c>
      <c r="Q289" cm="1">
        <f t="array" ref="Q289">_xlfn.IFS(H289=$H$2,E289,F289=$F$102,G289)</f>
        <v>0.152986395497895</v>
      </c>
      <c r="R289">
        <f t="shared" si="23"/>
        <v>34.691271230327629</v>
      </c>
      <c r="S289" s="10">
        <f t="shared" si="24"/>
        <v>-5.1565224771242396E-3</v>
      </c>
      <c r="T289" s="9">
        <f t="shared" si="25"/>
        <v>161.78011944920445</v>
      </c>
      <c r="U289" cm="1">
        <f t="array" ref="U289">_xlfn.IFS(D289=$D$2,I289*N289,D289=$D$3&amp;F289=$F$3,(I289)*N289,D289=$D$3,(1/I289)*N289,D289=$D$146,N289*I289)</f>
        <v>317.84080712661552</v>
      </c>
      <c r="V289" cm="1">
        <f t="array" ref="V289">_xlfn.IFS(F289=$F$2,E289*N289,F289=$F$3,E289*N289)</f>
        <v>34.691271230327629</v>
      </c>
      <c r="W289">
        <f t="shared" si="26"/>
        <v>161.78011853815906</v>
      </c>
      <c r="X289">
        <f t="shared" si="27"/>
        <v>317.84080712661552</v>
      </c>
    </row>
    <row r="290" spans="1:24" x14ac:dyDescent="0.25">
      <c r="A290" t="s">
        <v>309</v>
      </c>
      <c r="B290">
        <v>1582898037</v>
      </c>
      <c r="C290" s="2">
        <v>43889.579131944447</v>
      </c>
      <c r="D290" t="s">
        <v>18</v>
      </c>
      <c r="E290">
        <v>0.14408706314329101</v>
      </c>
      <c r="F290" t="s">
        <v>19</v>
      </c>
      <c r="G290">
        <v>0.20077268882468699</v>
      </c>
      <c r="H290" t="s">
        <v>14</v>
      </c>
      <c r="I290">
        <v>0.71766266999999995</v>
      </c>
      <c r="J290" t="s">
        <v>89</v>
      </c>
      <c r="K290" t="str" cm="1">
        <f t="array" ref="K290">_xlfn.IFS(AND(F290=$Y$25,H290=$Z$25),"1",AND(F290=$Y$25,H290=$Z$27),"2",AND(F290=$Z$25,H290=$Y$25),"3",AND(F290=$Z$25,H290=$Z$27),"4",AND(F290=$Z$27,H290=$Y$25),"5",AND(F290=$Z$27,H290=$Z$25),"6")</f>
        <v>3</v>
      </c>
      <c r="L290">
        <f>IF(OR(K290="3",K290="2"),X290,W290)</f>
        <v>315.9708697123678</v>
      </c>
      <c r="M290" t="s">
        <v>16</v>
      </c>
      <c r="N290">
        <f>VLOOKUP(C290,ETH_USD[],6)</f>
        <v>226.76049800000001</v>
      </c>
      <c r="O290" s="10">
        <f t="shared" si="22"/>
        <v>0</v>
      </c>
      <c r="P290" cm="1">
        <f t="array" ref="P290">_xlfn.IFS(H290=$H$2,G290,F290=$F$102,E290)</f>
        <v>0.20077268882468699</v>
      </c>
      <c r="Q290" cm="1">
        <f t="array" ref="Q290">_xlfn.IFS(H290=$H$2,E290,F290=$F$102,G290)</f>
        <v>0.14408706314329101</v>
      </c>
      <c r="R290">
        <f t="shared" si="23"/>
        <v>32.673254193730116</v>
      </c>
      <c r="S290" s="10">
        <f t="shared" si="24"/>
        <v>5.9180578946766114E-3</v>
      </c>
      <c r="T290" s="9">
        <f t="shared" si="25"/>
        <v>162.73754356231254</v>
      </c>
      <c r="U290" cm="1">
        <f t="array" ref="U290">_xlfn.IFS(D290=$D$2,I290*N290,D290=$D$3&amp;F290=$F$3,(I290)*N290,D290=$D$3,(1/I290)*N290,D290=$D$146,N290*I290)</f>
        <v>315.9708697123678</v>
      </c>
      <c r="V290" cm="1">
        <f t="array" ref="V290">_xlfn.IFS(F290=$F$2,E290*N290,F290=$F$3,E290*N290)</f>
        <v>32.673254193730116</v>
      </c>
      <c r="W290">
        <f t="shared" si="26"/>
        <v>162.73754444520966</v>
      </c>
      <c r="X290">
        <f t="shared" si="27"/>
        <v>315.9708697123678</v>
      </c>
    </row>
    <row r="291" spans="1:24" x14ac:dyDescent="0.25">
      <c r="A291" t="s">
        <v>310</v>
      </c>
      <c r="B291">
        <v>1582921295</v>
      </c>
      <c r="C291" s="2">
        <v>43889.848321759258</v>
      </c>
      <c r="D291" t="s">
        <v>105</v>
      </c>
      <c r="E291">
        <v>3</v>
      </c>
      <c r="F291" t="s">
        <v>14</v>
      </c>
      <c r="G291">
        <v>2.2554510114917399</v>
      </c>
      <c r="H291" t="s">
        <v>13</v>
      </c>
      <c r="I291">
        <v>0.75181699999999996</v>
      </c>
      <c r="J291" t="s">
        <v>15</v>
      </c>
      <c r="K291" t="str" cm="1">
        <f t="array" ref="K291">_xlfn.IFS(AND(F291=$Y$25,H291=$Z$25),"1",AND(F291=$Y$25,H291=$Z$27),"2",AND(F291=$Z$25,H291=$Y$25),"3",AND(F291=$Z$25,H291=$Z$27),"4",AND(F291=$Z$27,H291=$Y$25),"5",AND(F291=$Z$27,H291=$Z$25),"6")</f>
        <v>2</v>
      </c>
      <c r="L291">
        <f>IF(OR(K291="3",K291="2"),X291,W291)</f>
        <v>301.61661414945394</v>
      </c>
      <c r="M291" t="s">
        <v>16</v>
      </c>
      <c r="N291">
        <f>VLOOKUP(C291,ETH_USD[],6)</f>
        <v>226.76049800000001</v>
      </c>
      <c r="O291" s="10">
        <f t="shared" si="22"/>
        <v>0</v>
      </c>
      <c r="P291" cm="1">
        <f t="array" ref="P291">_xlfn.IFS(H291=$H$2,G291,F291=$F$102,E291)</f>
        <v>3</v>
      </c>
      <c r="Q291" cm="1">
        <f t="array" ref="Q291">_xlfn.IFS(H291=$H$2,E291,F291=$F$102,G291)</f>
        <v>2.2554510114917399</v>
      </c>
      <c r="R291">
        <f t="shared" si="23"/>
        <v>511.44719458047069</v>
      </c>
      <c r="S291" s="10">
        <f t="shared" si="24"/>
        <v>4.7591074939706102E-2</v>
      </c>
      <c r="T291" s="9">
        <f t="shared" si="25"/>
        <v>170.48239819349024</v>
      </c>
      <c r="U291" cm="1">
        <f t="array" ref="U291">_xlfn.IFS(D291=$D$2,I291*N291,D291=$D$3&amp;F291=$F$3,(I291)*N291,D291=$D$3,(1/I291)*N291,D291=$D$146,N291*I291)</f>
        <v>170.48239732486601</v>
      </c>
      <c r="V291" t="e" cm="1">
        <f t="array" ref="V291">_xlfn.IFS(F291=$F$2,E291*N291,F291=$F$3,E291*N291)</f>
        <v>#N/A</v>
      </c>
      <c r="W291">
        <f t="shared" si="26"/>
        <v>170.48239732486601</v>
      </c>
      <c r="X291">
        <f t="shared" si="27"/>
        <v>301.61661414945394</v>
      </c>
    </row>
    <row r="292" spans="1:24" x14ac:dyDescent="0.25">
      <c r="A292" t="s">
        <v>311</v>
      </c>
      <c r="B292">
        <v>1582921883</v>
      </c>
      <c r="C292" s="2">
        <v>43889.855127314811</v>
      </c>
      <c r="D292" t="s">
        <v>12</v>
      </c>
      <c r="E292">
        <v>2.82984458639377</v>
      </c>
      <c r="F292" t="s">
        <v>13</v>
      </c>
      <c r="G292">
        <v>3.8303274276117301</v>
      </c>
      <c r="H292" t="s">
        <v>14</v>
      </c>
      <c r="I292">
        <v>0.73879965999999997</v>
      </c>
      <c r="J292" t="s">
        <v>15</v>
      </c>
      <c r="K292" t="str" cm="1">
        <f t="array" ref="K292">_xlfn.IFS(AND(F292=$Y$25,H292=$Z$25),"1",AND(F292=$Y$25,H292=$Z$27),"2",AND(F292=$Z$25,H292=$Y$25),"3",AND(F292=$Z$25,H292=$Z$27),"4",AND(F292=$Z$27,H292=$Y$25),"5",AND(F292=$Z$27,H292=$Z$25),"6")</f>
        <v>5</v>
      </c>
      <c r="L292">
        <f>IF(OR(K292="3",K292="2"),X292,W292)</f>
        <v>167.53057882383069</v>
      </c>
      <c r="M292" t="s">
        <v>16</v>
      </c>
      <c r="N292">
        <f>VLOOKUP(C292,ETH_USD[],6)</f>
        <v>226.76049800000001</v>
      </c>
      <c r="O292" s="10">
        <f t="shared" si="22"/>
        <v>0</v>
      </c>
      <c r="P292" cm="1">
        <f t="array" ref="P292">_xlfn.IFS(H292=$H$2,G292,F292=$F$102,E292)</f>
        <v>3.8303274276117301</v>
      </c>
      <c r="Q292" cm="1">
        <f t="array" ref="Q292">_xlfn.IFS(H292=$H$2,E292,F292=$F$102,G292)</f>
        <v>2.82984458639377</v>
      </c>
      <c r="R292">
        <f t="shared" si="23"/>
        <v>641.69696767325536</v>
      </c>
      <c r="S292" s="10">
        <f t="shared" si="24"/>
        <v>-1.7314516207970154E-2</v>
      </c>
      <c r="T292" s="9">
        <f t="shared" si="25"/>
        <v>167.53057794679543</v>
      </c>
      <c r="U292" cm="1">
        <f t="array" ref="U292">_xlfn.IFS(D292=$D$2,I292*N292,D292=$D$3&amp;F292=$F$3,(I292)*N292,D292=$D$3,(1/I292)*N292,D292=$D$146,N292*I292)</f>
        <v>167.53057882383069</v>
      </c>
      <c r="V292" cm="1">
        <f t="array" ref="V292">_xlfn.IFS(F292=$F$2,E292*N292,F292=$F$3,E292*N292)</f>
        <v>641.69696767325536</v>
      </c>
      <c r="W292">
        <f t="shared" si="26"/>
        <v>167.53057882383069</v>
      </c>
      <c r="X292">
        <f t="shared" si="27"/>
        <v>306.93097232881786</v>
      </c>
    </row>
    <row r="293" spans="1:24" x14ac:dyDescent="0.25">
      <c r="A293" t="s">
        <v>312</v>
      </c>
      <c r="B293">
        <v>1582923195</v>
      </c>
      <c r="C293" s="2">
        <v>43889.870312500003</v>
      </c>
      <c r="D293" t="s">
        <v>105</v>
      </c>
      <c r="E293">
        <v>3</v>
      </c>
      <c r="F293" t="s">
        <v>14</v>
      </c>
      <c r="G293">
        <v>2.2025700357321298</v>
      </c>
      <c r="H293" t="s">
        <v>13</v>
      </c>
      <c r="I293">
        <v>0.73419000999999995</v>
      </c>
      <c r="J293" t="s">
        <v>15</v>
      </c>
      <c r="K293" t="str" cm="1">
        <f t="array" ref="K293">_xlfn.IFS(AND(F293=$Y$25,H293=$Z$25),"1",AND(F293=$Y$25,H293=$Z$27),"2",AND(F293=$Z$25,H293=$Y$25),"3",AND(F293=$Z$25,H293=$Z$27),"4",AND(F293=$Z$27,H293=$Y$25),"5",AND(F293=$Z$27,H293=$Z$25),"6")</f>
        <v>2</v>
      </c>
      <c r="L293">
        <f>IF(OR(K293="3",K293="2"),X293,W293)</f>
        <v>308.85805433391835</v>
      </c>
      <c r="M293" t="s">
        <v>16</v>
      </c>
      <c r="N293">
        <f>VLOOKUP(C293,ETH_USD[],6)</f>
        <v>226.76049800000001</v>
      </c>
      <c r="O293" s="10">
        <f t="shared" si="22"/>
        <v>0</v>
      </c>
      <c r="P293" cm="1">
        <f t="array" ref="P293">_xlfn.IFS(H293=$H$2,G293,F293=$F$102,E293)</f>
        <v>3</v>
      </c>
      <c r="Q293" cm="1">
        <f t="array" ref="Q293">_xlfn.IFS(H293=$H$2,E293,F293=$F$102,G293)</f>
        <v>2.2025700357321298</v>
      </c>
      <c r="R293">
        <f t="shared" si="23"/>
        <v>499.45587818249561</v>
      </c>
      <c r="S293" s="10">
        <f t="shared" si="24"/>
        <v>-6.2393697443630216E-3</v>
      </c>
      <c r="T293" s="9">
        <f t="shared" si="25"/>
        <v>166.48529272749855</v>
      </c>
      <c r="U293" cm="1">
        <f t="array" ref="U293">_xlfn.IFS(D293=$D$2,I293*N293,D293=$D$3&amp;F293=$F$3,(I293)*N293,D293=$D$3,(1/I293)*N293,D293=$D$146,N293*I293)</f>
        <v>166.48529229422499</v>
      </c>
      <c r="V293" t="e" cm="1">
        <f t="array" ref="V293">_xlfn.IFS(F293=$F$2,E293*N293,F293=$F$3,E293*N293)</f>
        <v>#N/A</v>
      </c>
      <c r="W293">
        <f t="shared" si="26"/>
        <v>166.48529229422499</v>
      </c>
      <c r="X293">
        <f t="shared" si="27"/>
        <v>308.85805433391835</v>
      </c>
    </row>
    <row r="294" spans="1:24" x14ac:dyDescent="0.25">
      <c r="A294" t="s">
        <v>313</v>
      </c>
      <c r="B294">
        <v>1582935579</v>
      </c>
      <c r="C294" s="2">
        <v>43890.013645833336</v>
      </c>
      <c r="D294" t="s">
        <v>12</v>
      </c>
      <c r="E294">
        <v>0.1</v>
      </c>
      <c r="F294" t="s">
        <v>13</v>
      </c>
      <c r="G294">
        <v>0.13019145692651499</v>
      </c>
      <c r="H294" t="s">
        <v>14</v>
      </c>
      <c r="I294">
        <v>0.76809954999999996</v>
      </c>
      <c r="J294" t="s">
        <v>15</v>
      </c>
      <c r="K294" t="str" cm="1">
        <f t="array" ref="K294">_xlfn.IFS(AND(F294=$Y$25,H294=$Z$25),"1",AND(F294=$Y$25,H294=$Z$27),"2",AND(F294=$Z$25,H294=$Y$25),"3",AND(F294=$Z$25,H294=$Z$27),"4",AND(F294=$Z$27,H294=$Y$25),"5",AND(F294=$Z$27,H294=$Z$25),"6")</f>
        <v>5</v>
      </c>
      <c r="L294">
        <f>IF(OR(K294="3",K294="2"),X294,W294)</f>
        <v>168.86554236727005</v>
      </c>
      <c r="M294" t="s">
        <v>16</v>
      </c>
      <c r="N294">
        <f>VLOOKUP(C294,ETH_USD[],6)</f>
        <v>219.848511</v>
      </c>
      <c r="O294" s="10">
        <f t="shared" si="22"/>
        <v>-3.0481442142537587E-2</v>
      </c>
      <c r="P294" cm="1">
        <f t="array" ref="P294">_xlfn.IFS(H294=$H$2,G294,F294=$F$102,E294)</f>
        <v>0.13019145692651499</v>
      </c>
      <c r="Q294" cm="1">
        <f t="array" ref="Q294">_xlfn.IFS(H294=$H$2,E294,F294=$F$102,G294)</f>
        <v>0.1</v>
      </c>
      <c r="R294">
        <f t="shared" si="23"/>
        <v>21.9848511</v>
      </c>
      <c r="S294" s="10">
        <f t="shared" si="24"/>
        <v>1.4297061802853549E-2</v>
      </c>
      <c r="T294" s="9">
        <f t="shared" si="25"/>
        <v>168.86554324688976</v>
      </c>
      <c r="U294" cm="1">
        <f t="array" ref="U294">_xlfn.IFS(D294=$D$2,I294*N294,D294=$D$3&amp;F294=$F$3,(I294)*N294,D294=$D$3,(1/I294)*N294,D294=$D$146,N294*I294)</f>
        <v>168.86554236727005</v>
      </c>
      <c r="V294" cm="1">
        <f t="array" ref="V294">_xlfn.IFS(F294=$F$2,E294*N294,F294=$F$3,E294*N294)</f>
        <v>21.9848511</v>
      </c>
      <c r="W294">
        <f t="shared" si="26"/>
        <v>168.86554236727005</v>
      </c>
      <c r="X294">
        <f t="shared" si="27"/>
        <v>286.22398099308873</v>
      </c>
    </row>
    <row r="295" spans="1:24" x14ac:dyDescent="0.25">
      <c r="A295" t="s">
        <v>314</v>
      </c>
      <c r="B295">
        <v>1582935798</v>
      </c>
      <c r="C295" s="2">
        <v>43890.016180555554</v>
      </c>
      <c r="D295" t="s">
        <v>12</v>
      </c>
      <c r="E295">
        <v>0.03</v>
      </c>
      <c r="F295" t="s">
        <v>13</v>
      </c>
      <c r="G295">
        <v>3.89601975225791E-2</v>
      </c>
      <c r="H295" t="s">
        <v>14</v>
      </c>
      <c r="I295">
        <v>0.77001662999999998</v>
      </c>
      <c r="J295" t="s">
        <v>15</v>
      </c>
      <c r="K295" t="str" cm="1">
        <f t="array" ref="K295">_xlfn.IFS(AND(F295=$Y$25,H295=$Z$25),"1",AND(F295=$Y$25,H295=$Z$27),"2",AND(F295=$Z$25,H295=$Y$25),"3",AND(F295=$Z$25,H295=$Z$27),"4",AND(F295=$Z$27,H295=$Y$25),"5",AND(F295=$Z$27,H295=$Z$25),"6")</f>
        <v>5</v>
      </c>
      <c r="L295">
        <f>IF(OR(K295="3",K295="2"),X295,W295)</f>
        <v>169.28700955073793</v>
      </c>
      <c r="M295" t="s">
        <v>16</v>
      </c>
      <c r="N295">
        <f>VLOOKUP(C295,ETH_USD[],6)</f>
        <v>219.848511</v>
      </c>
      <c r="O295" s="10">
        <f t="shared" si="22"/>
        <v>0</v>
      </c>
      <c r="P295" cm="1">
        <f t="array" ref="P295">_xlfn.IFS(H295=$H$2,G295,F295=$F$102,E295)</f>
        <v>3.89601975225791E-2</v>
      </c>
      <c r="Q295" cm="1">
        <f t="array" ref="Q295">_xlfn.IFS(H295=$H$2,E295,F295=$F$102,G295)</f>
        <v>0.03</v>
      </c>
      <c r="R295">
        <f t="shared" si="23"/>
        <v>6.5954553300000001</v>
      </c>
      <c r="S295" s="10">
        <f t="shared" si="24"/>
        <v>2.4958691577228517E-3</v>
      </c>
      <c r="T295" s="9">
        <f t="shared" si="25"/>
        <v>169.28700954808178</v>
      </c>
      <c r="U295" cm="1">
        <f t="array" ref="U295">_xlfn.IFS(D295=$D$2,I295*N295,D295=$D$3&amp;F295=$F$3,(I295)*N295,D295=$D$3,(1/I295)*N295,D295=$D$146,N295*I295)</f>
        <v>169.28700955073793</v>
      </c>
      <c r="V295" cm="1">
        <f t="array" ref="V295">_xlfn.IFS(F295=$F$2,E295*N295,F295=$F$3,E295*N295)</f>
        <v>6.5954553300000001</v>
      </c>
      <c r="W295">
        <f t="shared" si="26"/>
        <v>169.28700955073793</v>
      </c>
      <c r="X295">
        <f t="shared" si="27"/>
        <v>285.51138044901705</v>
      </c>
    </row>
    <row r="296" spans="1:24" x14ac:dyDescent="0.25">
      <c r="A296" t="s">
        <v>315</v>
      </c>
      <c r="B296">
        <v>1582955747</v>
      </c>
      <c r="C296" s="2">
        <v>43890.247071759259</v>
      </c>
      <c r="D296" t="s">
        <v>12</v>
      </c>
      <c r="E296">
        <v>1.25856299847131</v>
      </c>
      <c r="F296" t="s">
        <v>13</v>
      </c>
      <c r="G296">
        <v>1.6839849238759701</v>
      </c>
      <c r="H296" t="s">
        <v>14</v>
      </c>
      <c r="I296">
        <v>0.74737189000000004</v>
      </c>
      <c r="J296" t="s">
        <v>15</v>
      </c>
      <c r="K296" t="str" cm="1">
        <f t="array" ref="K296">_xlfn.IFS(AND(F296=$Y$25,H296=$Z$25),"1",AND(F296=$Y$25,H296=$Z$27),"2",AND(F296=$Z$25,H296=$Y$25),"3",AND(F296=$Z$25,H296=$Z$27),"4",AND(F296=$Z$27,H296=$Y$25),"5",AND(F296=$Z$27,H296=$Z$25),"6")</f>
        <v>5</v>
      </c>
      <c r="L296">
        <f>IF(OR(K296="3",K296="2"),X296,W296)</f>
        <v>164.30859717975579</v>
      </c>
      <c r="M296" t="s">
        <v>16</v>
      </c>
      <c r="N296">
        <f>VLOOKUP(C296,ETH_USD[],6)</f>
        <v>219.848511</v>
      </c>
      <c r="O296" s="10">
        <f t="shared" si="22"/>
        <v>0</v>
      </c>
      <c r="P296" cm="1">
        <f t="array" ref="P296">_xlfn.IFS(H296=$H$2,G296,F296=$F$102,E296)</f>
        <v>1.6839849238759701</v>
      </c>
      <c r="Q296" cm="1">
        <f t="array" ref="Q296">_xlfn.IFS(H296=$H$2,E296,F296=$F$102,G296)</f>
        <v>1.25856299847131</v>
      </c>
      <c r="R296">
        <f t="shared" si="23"/>
        <v>276.69320121361278</v>
      </c>
      <c r="S296" s="10">
        <f t="shared" si="24"/>
        <v>-2.9408115638151586E-2</v>
      </c>
      <c r="T296" s="9">
        <f t="shared" si="25"/>
        <v>164.30859759525492</v>
      </c>
      <c r="U296" cm="1">
        <f t="array" ref="U296">_xlfn.IFS(D296=$D$2,I296*N296,D296=$D$3&amp;F296=$F$3,(I296)*N296,D296=$D$3,(1/I296)*N296,D296=$D$146,N296*I296)</f>
        <v>164.30859717975579</v>
      </c>
      <c r="V296" cm="1">
        <f t="array" ref="V296">_xlfn.IFS(F296=$F$2,E296*N296,F296=$F$3,E296*N296)</f>
        <v>276.69320121361278</v>
      </c>
      <c r="W296">
        <f t="shared" si="26"/>
        <v>164.30859717975579</v>
      </c>
      <c r="X296">
        <f t="shared" si="27"/>
        <v>294.16213526575103</v>
      </c>
    </row>
    <row r="297" spans="1:24" x14ac:dyDescent="0.25">
      <c r="A297" t="s">
        <v>316</v>
      </c>
      <c r="B297">
        <v>1582985964</v>
      </c>
      <c r="C297" s="2">
        <v>43890.596805555557</v>
      </c>
      <c r="D297" t="s">
        <v>18</v>
      </c>
      <c r="E297">
        <v>0.74438119004371694</v>
      </c>
      <c r="F297" t="s">
        <v>19</v>
      </c>
      <c r="G297">
        <v>1</v>
      </c>
      <c r="H297" t="s">
        <v>14</v>
      </c>
      <c r="I297">
        <v>0.74438119000000003</v>
      </c>
      <c r="J297" t="s">
        <v>89</v>
      </c>
      <c r="K297" t="str" cm="1">
        <f t="array" ref="K297">_xlfn.IFS(AND(F297=$Y$25,H297=$Z$25),"1",AND(F297=$Y$25,H297=$Z$27),"2",AND(F297=$Z$25,H297=$Y$25),"3",AND(F297=$Z$25,H297=$Z$27),"4",AND(F297=$Z$27,H297=$Y$25),"5",AND(F297=$Z$27,H297=$Z$25),"6")</f>
        <v>3</v>
      </c>
      <c r="L297">
        <f>IF(OR(K297="3",K297="2"),X297,W297)</f>
        <v>295.34399035526411</v>
      </c>
      <c r="M297" t="s">
        <v>16</v>
      </c>
      <c r="N297">
        <f>VLOOKUP(C297,ETH_USD[],6)</f>
        <v>219.848511</v>
      </c>
      <c r="O297" s="10">
        <f t="shared" si="22"/>
        <v>0</v>
      </c>
      <c r="P297" cm="1">
        <f t="array" ref="P297">_xlfn.IFS(H297=$H$2,G297,F297=$F$102,E297)</f>
        <v>1</v>
      </c>
      <c r="Q297" cm="1">
        <f t="array" ref="Q297">_xlfn.IFS(H297=$H$2,E297,F297=$F$102,G297)</f>
        <v>0.74438119004371694</v>
      </c>
      <c r="R297">
        <f t="shared" si="23"/>
        <v>163.65109624751921</v>
      </c>
      <c r="S297" s="10">
        <f t="shared" si="24"/>
        <v>-4.0016247315028232E-3</v>
      </c>
      <c r="T297" s="9">
        <f t="shared" si="25"/>
        <v>163.65109624751921</v>
      </c>
      <c r="U297" cm="1">
        <f t="array" ref="U297">_xlfn.IFS(D297=$D$2,I297*N297,D297=$D$3&amp;F297=$F$3,(I297)*N297,D297=$D$3,(1/I297)*N297,D297=$D$146,N297*I297)</f>
        <v>295.34399035526411</v>
      </c>
      <c r="V297" cm="1">
        <f t="array" ref="V297">_xlfn.IFS(F297=$F$2,E297*N297,F297=$F$3,E297*N297)</f>
        <v>163.65109624751921</v>
      </c>
      <c r="W297">
        <f t="shared" si="26"/>
        <v>163.65109623790809</v>
      </c>
      <c r="X297">
        <f t="shared" si="27"/>
        <v>295.34399035526411</v>
      </c>
    </row>
    <row r="298" spans="1:24" x14ac:dyDescent="0.25">
      <c r="A298" t="s">
        <v>317</v>
      </c>
      <c r="B298">
        <v>1583069068</v>
      </c>
      <c r="C298" s="2">
        <v>43891.558657407404</v>
      </c>
      <c r="D298" t="s">
        <v>18</v>
      </c>
      <c r="E298">
        <v>9.52540524056983E-2</v>
      </c>
      <c r="F298" t="s">
        <v>19</v>
      </c>
      <c r="G298">
        <v>0.125889020823092</v>
      </c>
      <c r="H298" t="s">
        <v>14</v>
      </c>
      <c r="I298">
        <v>0.75665099000000002</v>
      </c>
      <c r="J298" t="s">
        <v>89</v>
      </c>
      <c r="K298" t="str" cm="1">
        <f t="array" ref="K298">_xlfn.IFS(AND(F298=$Y$25,H298=$Z$25),"1",AND(F298=$Y$25,H298=$Z$27),"2",AND(F298=$Z$25,H298=$Y$25),"3",AND(F298=$Z$25,H298=$Z$27),"4",AND(F298=$Z$27,H298=$Y$25),"5",AND(F298=$Z$27,H298=$Z$25),"6")</f>
        <v>3</v>
      </c>
      <c r="L298">
        <f>IF(OR(K298="3",K298="2"),X298,W298)</f>
        <v>289.39444855546941</v>
      </c>
      <c r="M298" t="s">
        <v>16</v>
      </c>
      <c r="N298">
        <f>VLOOKUP(C298,ETH_USD[],6)</f>
        <v>218.970596</v>
      </c>
      <c r="O298" s="10">
        <f t="shared" si="22"/>
        <v>-3.9932724402213559E-3</v>
      </c>
      <c r="P298" cm="1">
        <f t="array" ref="P298">_xlfn.IFS(H298=$H$2,G298,F298=$F$102,E298)</f>
        <v>0.125889020823092</v>
      </c>
      <c r="Q298" cm="1">
        <f t="array" ref="Q298">_xlfn.IFS(H298=$H$2,E298,F298=$F$102,G298)</f>
        <v>9.52540524056983E-2</v>
      </c>
      <c r="R298">
        <f t="shared" si="23"/>
        <v>20.85783662669099</v>
      </c>
      <c r="S298" s="10">
        <f t="shared" si="24"/>
        <v>1.2424128763558169E-2</v>
      </c>
      <c r="T298" s="9">
        <f t="shared" si="25"/>
        <v>165.68431853959584</v>
      </c>
      <c r="U298" cm="1">
        <f t="array" ref="U298">_xlfn.IFS(D298=$D$2,I298*N298,D298=$D$3&amp;F298=$F$3,(I298)*N298,D298=$D$3,(1/I298)*N298,D298=$D$146,N298*I298)</f>
        <v>289.39444855546941</v>
      </c>
      <c r="V298" cm="1">
        <f t="array" ref="V298">_xlfn.IFS(F298=$F$2,E298*N298,F298=$F$3,E298*N298)</f>
        <v>20.85783662669099</v>
      </c>
      <c r="W298">
        <f t="shared" si="26"/>
        <v>165.68431824429004</v>
      </c>
      <c r="X298">
        <f t="shared" si="27"/>
        <v>289.39444855546941</v>
      </c>
    </row>
    <row r="299" spans="1:24" x14ac:dyDescent="0.25">
      <c r="A299" t="s">
        <v>318</v>
      </c>
      <c r="B299">
        <v>1583160156</v>
      </c>
      <c r="C299" s="2">
        <v>43892.612916666665</v>
      </c>
      <c r="D299" t="s">
        <v>12</v>
      </c>
      <c r="E299">
        <v>0.63865828889557597</v>
      </c>
      <c r="F299" t="s">
        <v>13</v>
      </c>
      <c r="G299">
        <v>0.85817249186998801</v>
      </c>
      <c r="H299" t="s">
        <v>14</v>
      </c>
      <c r="I299">
        <v>0.74420737000000003</v>
      </c>
      <c r="J299" t="s">
        <v>15</v>
      </c>
      <c r="K299" t="str" cm="1">
        <f t="array" ref="K299">_xlfn.IFS(AND(F299=$Y$25,H299=$Z$25),"1",AND(F299=$Y$25,H299=$Z$27),"2",AND(F299=$Z$25,H299=$Y$25),"3",AND(F299=$Z$25,H299=$Z$27),"4",AND(F299=$Z$27,H299=$Y$25),"5",AND(F299=$Z$27,H299=$Z$25),"6")</f>
        <v>5</v>
      </c>
      <c r="L299">
        <f>IF(OR(K299="3",K299="2"),X299,W299)</f>
        <v>171.59172808686387</v>
      </c>
      <c r="M299" t="s">
        <v>16</v>
      </c>
      <c r="N299">
        <f>VLOOKUP(C299,ETH_USD[],6)</f>
        <v>230.56977800000001</v>
      </c>
      <c r="O299" s="10">
        <f t="shared" si="22"/>
        <v>5.2971413568240061E-2</v>
      </c>
      <c r="P299" cm="1">
        <f t="array" ref="P299">_xlfn.IFS(H299=$H$2,G299,F299=$F$102,E299)</f>
        <v>0.85817249186998801</v>
      </c>
      <c r="Q299" cm="1">
        <f t="array" ref="Q299">_xlfn.IFS(H299=$H$2,E299,F299=$F$102,G299)</f>
        <v>0.63865828889557597</v>
      </c>
      <c r="R299">
        <f t="shared" si="23"/>
        <v>147.25529988851284</v>
      </c>
      <c r="S299" s="10">
        <f t="shared" si="24"/>
        <v>3.5654601763006888E-2</v>
      </c>
      <c r="T299" s="9">
        <f t="shared" si="25"/>
        <v>171.5917269355003</v>
      </c>
      <c r="U299" cm="1">
        <f t="array" ref="U299">_xlfn.IFS(D299=$D$2,I299*N299,D299=$D$3&amp;F299=$F$3,(I299)*N299,D299=$D$3,(1/I299)*N299,D299=$D$146,N299*I299)</f>
        <v>171.59172808686387</v>
      </c>
      <c r="V299" cm="1">
        <f t="array" ref="V299">_xlfn.IFS(F299=$F$2,E299*N299,F299=$F$3,E299*N299)</f>
        <v>147.25529988851284</v>
      </c>
      <c r="W299">
        <f t="shared" si="26"/>
        <v>171.59172808686387</v>
      </c>
      <c r="X299">
        <f t="shared" si="27"/>
        <v>309.81926180064568</v>
      </c>
    </row>
    <row r="300" spans="1:24" x14ac:dyDescent="0.25">
      <c r="A300" t="s">
        <v>319</v>
      </c>
      <c r="B300">
        <v>1583269128</v>
      </c>
      <c r="C300" s="2">
        <v>43893.874166666668</v>
      </c>
      <c r="D300" t="s">
        <v>18</v>
      </c>
      <c r="E300">
        <v>0.84324011822711997</v>
      </c>
      <c r="F300" t="s">
        <v>19</v>
      </c>
      <c r="G300">
        <v>1.12192546469709</v>
      </c>
      <c r="H300" t="s">
        <v>14</v>
      </c>
      <c r="I300">
        <v>0.75160084000000005</v>
      </c>
      <c r="J300" t="s">
        <v>89</v>
      </c>
      <c r="K300" t="str" cm="1">
        <f t="array" ref="K300">_xlfn.IFS(AND(F300=$Y$25,H300=$Z$25),"1",AND(F300=$Y$25,H300=$Z$27),"2",AND(F300=$Z$25,H300=$Y$25),"3",AND(F300=$Z$25,H300=$Z$27),"4",AND(F300=$Z$27,H300=$Y$25),"5",AND(F300=$Z$27,H300=$Z$25),"6")</f>
        <v>3</v>
      </c>
      <c r="L300">
        <f>IF(OR(K300="3",K300="2"),X300,W300)</f>
        <v>298.66867897593085</v>
      </c>
      <c r="M300" t="s">
        <v>16</v>
      </c>
      <c r="N300">
        <f>VLOOKUP(C300,ETH_USD[],6)</f>
        <v>224.47962999999999</v>
      </c>
      <c r="O300" s="10">
        <f t="shared" si="22"/>
        <v>-2.6413470372513553E-2</v>
      </c>
      <c r="P300" cm="1">
        <f t="array" ref="P300">_xlfn.IFS(H300=$H$2,G300,F300=$F$102,E300)</f>
        <v>1.12192546469709</v>
      </c>
      <c r="Q300" cm="1">
        <f t="array" ref="Q300">_xlfn.IFS(H300=$H$2,E300,F300=$F$102,G300)</f>
        <v>0.84324011822711997</v>
      </c>
      <c r="R300">
        <f t="shared" si="23"/>
        <v>189.29022974078015</v>
      </c>
      <c r="S300" s="10">
        <f t="shared" si="24"/>
        <v>-1.6741186813177891E-2</v>
      </c>
      <c r="T300" s="9">
        <f t="shared" si="25"/>
        <v>168.71907777927728</v>
      </c>
      <c r="U300" cm="1">
        <f t="array" ref="U300">_xlfn.IFS(D300=$D$2,I300*N300,D300=$D$3&amp;F300=$F$3,(I300)*N300,D300=$D$3,(1/I300)*N300,D300=$D$146,N300*I300)</f>
        <v>298.66867897593085</v>
      </c>
      <c r="V300" cm="1">
        <f t="array" ref="V300">_xlfn.IFS(F300=$F$2,E300*N300,F300=$F$3,E300*N300)</f>
        <v>189.29022974078015</v>
      </c>
      <c r="W300">
        <f t="shared" si="26"/>
        <v>168.7190784708892</v>
      </c>
      <c r="X300">
        <f t="shared" si="27"/>
        <v>298.66867897593085</v>
      </c>
    </row>
    <row r="301" spans="1:24" x14ac:dyDescent="0.25">
      <c r="A301" t="s">
        <v>320</v>
      </c>
      <c r="B301">
        <v>1583288595</v>
      </c>
      <c r="C301" s="2">
        <v>43894.099479166667</v>
      </c>
      <c r="D301" t="s">
        <v>12</v>
      </c>
      <c r="E301">
        <v>0.124778217868206</v>
      </c>
      <c r="F301" t="s">
        <v>13</v>
      </c>
      <c r="G301">
        <v>0.16470000000000001</v>
      </c>
      <c r="H301" t="s">
        <v>14</v>
      </c>
      <c r="I301">
        <v>0.75760908999999999</v>
      </c>
      <c r="J301" t="s">
        <v>15</v>
      </c>
      <c r="K301" t="str" cm="1">
        <f t="array" ref="K301">_xlfn.IFS(AND(F301=$Y$25,H301=$Z$25),"1",AND(F301=$Y$25,H301=$Z$27),"2",AND(F301=$Z$25,H301=$Y$25),"3",AND(F301=$Z$25,H301=$Z$27),"4",AND(F301=$Z$27,H301=$Y$25),"5",AND(F301=$Z$27,H301=$Z$25),"6")</f>
        <v>5</v>
      </c>
      <c r="L301">
        <f>IF(OR(K301="3",K301="2"),X301,W301)</f>
        <v>170.09685872839276</v>
      </c>
      <c r="M301" t="s">
        <v>16</v>
      </c>
      <c r="N301">
        <f>VLOOKUP(C301,ETH_USD[],6)</f>
        <v>224.51797500000001</v>
      </c>
      <c r="O301" s="10">
        <f t="shared" si="22"/>
        <v>1.7081728083755728E-4</v>
      </c>
      <c r="P301" cm="1">
        <f t="array" ref="P301">_xlfn.IFS(H301=$H$2,G301,F301=$F$102,E301)</f>
        <v>0.16470000000000001</v>
      </c>
      <c r="Q301" cm="1">
        <f t="array" ref="Q301">_xlfn.IFS(H301=$H$2,E301,F301=$F$102,G301)</f>
        <v>0.124778217868206</v>
      </c>
      <c r="R301">
        <f t="shared" si="23"/>
        <v>28.014952799878429</v>
      </c>
      <c r="S301" s="10">
        <f t="shared" si="24"/>
        <v>8.166130251007651E-3</v>
      </c>
      <c r="T301" s="9">
        <f t="shared" si="25"/>
        <v>170.09685974425275</v>
      </c>
      <c r="U301" cm="1">
        <f t="array" ref="U301">_xlfn.IFS(D301=$D$2,I301*N301,D301=$D$3&amp;F301=$F$3,(I301)*N301,D301=$D$3,(1/I301)*N301,D301=$D$146,N301*I301)</f>
        <v>170.09685872839276</v>
      </c>
      <c r="V301" cm="1">
        <f t="array" ref="V301">_xlfn.IFS(F301=$F$2,E301*N301,F301=$F$3,E301*N301)</f>
        <v>28.014952799878429</v>
      </c>
      <c r="W301">
        <f t="shared" si="26"/>
        <v>170.09685872839276</v>
      </c>
      <c r="X301">
        <f t="shared" si="27"/>
        <v>296.35068792535213</v>
      </c>
    </row>
    <row r="302" spans="1:24" x14ac:dyDescent="0.25">
      <c r="A302" t="s">
        <v>321</v>
      </c>
      <c r="B302">
        <v>1583306888</v>
      </c>
      <c r="C302" s="2">
        <v>43894.311203703706</v>
      </c>
      <c r="D302" t="s">
        <v>18</v>
      </c>
      <c r="E302">
        <v>0.13919508453159701</v>
      </c>
      <c r="F302" t="s">
        <v>19</v>
      </c>
      <c r="G302">
        <v>0.182580784939328</v>
      </c>
      <c r="H302" t="s">
        <v>14</v>
      </c>
      <c r="I302">
        <v>0.76237531999999997</v>
      </c>
      <c r="J302" t="s">
        <v>89</v>
      </c>
      <c r="K302" t="str" cm="1">
        <f t="array" ref="K302">_xlfn.IFS(AND(F302=$Y$25,H302=$Z$25),"1",AND(F302=$Y$25,H302=$Z$27),"2",AND(F302=$Z$25,H302=$Y$25),"3",AND(F302=$Z$25,H302=$Z$27),"4",AND(F302=$Z$27,H302=$Y$25),"5",AND(F302=$Z$27,H302=$Z$25),"6")</f>
        <v>3</v>
      </c>
      <c r="L302">
        <f>IF(OR(K302="3",K302="2"),X302,W302)</f>
        <v>294.4979580398799</v>
      </c>
      <c r="M302" t="s">
        <v>16</v>
      </c>
      <c r="N302">
        <f>VLOOKUP(C302,ETH_USD[],6)</f>
        <v>224.51797500000001</v>
      </c>
      <c r="O302" s="10">
        <f t="shared" si="22"/>
        <v>0</v>
      </c>
      <c r="P302" cm="1">
        <f t="array" ref="P302">_xlfn.IFS(H302=$H$2,G302,F302=$F$102,E302)</f>
        <v>0.182580784939328</v>
      </c>
      <c r="Q302" cm="1">
        <f t="array" ref="Q302">_xlfn.IFS(H302=$H$2,E302,F302=$F$102,G302)</f>
        <v>0.13919508453159701</v>
      </c>
      <c r="R302">
        <f t="shared" si="23"/>
        <v>31.251798508987985</v>
      </c>
      <c r="S302" s="10">
        <f t="shared" si="24"/>
        <v>6.2911421436867392E-3</v>
      </c>
      <c r="T302" s="9">
        <f t="shared" si="25"/>
        <v>171.16696326709859</v>
      </c>
      <c r="U302" cm="1">
        <f t="array" ref="U302">_xlfn.IFS(D302=$D$2,I302*N302,D302=$D$3&amp;F302=$F$3,(I302)*N302,D302=$D$3,(1/I302)*N302,D302=$D$146,N302*I302)</f>
        <v>294.4979580398799</v>
      </c>
      <c r="V302" cm="1">
        <f t="array" ref="V302">_xlfn.IFS(F302=$F$2,E302*N302,F302=$F$3,E302*N302)</f>
        <v>31.251798508987985</v>
      </c>
      <c r="W302">
        <f t="shared" si="26"/>
        <v>171.16696303637698</v>
      </c>
      <c r="X302">
        <f t="shared" si="27"/>
        <v>294.4979580398799</v>
      </c>
    </row>
    <row r="303" spans="1:24" x14ac:dyDescent="0.25">
      <c r="A303" t="s">
        <v>322</v>
      </c>
      <c r="B303">
        <v>1583310409</v>
      </c>
      <c r="C303" s="2">
        <v>43894.351956018516</v>
      </c>
      <c r="D303" t="s">
        <v>12</v>
      </c>
      <c r="E303">
        <v>0.74888581357733097</v>
      </c>
      <c r="F303" t="s">
        <v>13</v>
      </c>
      <c r="G303">
        <v>1</v>
      </c>
      <c r="H303" t="s">
        <v>14</v>
      </c>
      <c r="I303">
        <v>0.74888580999999999</v>
      </c>
      <c r="J303" t="s">
        <v>15</v>
      </c>
      <c r="K303" t="str" cm="1">
        <f t="array" ref="K303">_xlfn.IFS(AND(F303=$Y$25,H303=$Z$25),"1",AND(F303=$Y$25,H303=$Z$27),"2",AND(F303=$Z$25,H303=$Y$25),"3",AND(F303=$Z$25,H303=$Z$27),"4",AND(F303=$Z$27,H303=$Y$25),"5",AND(F303=$Z$27,H303=$Z$25),"6")</f>
        <v>5</v>
      </c>
      <c r="L303">
        <f>IF(OR(K303="3",K303="2"),X303,W303)</f>
        <v>168.13832556743475</v>
      </c>
      <c r="M303" t="s">
        <v>16</v>
      </c>
      <c r="N303">
        <f>VLOOKUP(C303,ETH_USD[],6)</f>
        <v>224.51797500000001</v>
      </c>
      <c r="O303" s="10">
        <f t="shared" si="22"/>
        <v>0</v>
      </c>
      <c r="P303" cm="1">
        <f t="array" ref="P303">_xlfn.IFS(H303=$H$2,G303,F303=$F$102,E303)</f>
        <v>1</v>
      </c>
      <c r="Q303" cm="1">
        <f t="array" ref="Q303">_xlfn.IFS(H303=$H$2,E303,F303=$F$102,G303)</f>
        <v>0.74888581357733097</v>
      </c>
      <c r="R303">
        <f t="shared" si="23"/>
        <v>168.13832637060986</v>
      </c>
      <c r="S303" s="10">
        <f t="shared" si="24"/>
        <v>-1.7694050526342976E-2</v>
      </c>
      <c r="T303" s="9">
        <f t="shared" si="25"/>
        <v>168.13832637060986</v>
      </c>
      <c r="U303" cm="1">
        <f t="array" ref="U303">_xlfn.IFS(D303=$D$2,I303*N303,D303=$D$3&amp;F303=$F$3,(I303)*N303,D303=$D$3,(1/I303)*N303,D303=$D$146,N303*I303)</f>
        <v>168.13832556743475</v>
      </c>
      <c r="V303" cm="1">
        <f t="array" ref="V303">_xlfn.IFS(F303=$F$2,E303*N303,F303=$F$3,E303*N303)</f>
        <v>168.13832637060986</v>
      </c>
      <c r="W303">
        <f t="shared" si="26"/>
        <v>168.13832556743475</v>
      </c>
      <c r="X303">
        <f t="shared" si="27"/>
        <v>299.80268286830005</v>
      </c>
    </row>
    <row r="304" spans="1:24" x14ac:dyDescent="0.25">
      <c r="A304" t="s">
        <v>323</v>
      </c>
      <c r="B304">
        <v>1583341596</v>
      </c>
      <c r="C304" s="2">
        <v>43894.712916666664</v>
      </c>
      <c r="D304" t="s">
        <v>12</v>
      </c>
      <c r="E304">
        <v>0.84792270166968398</v>
      </c>
      <c r="F304" t="s">
        <v>13</v>
      </c>
      <c r="G304">
        <v>1.1682209777611601</v>
      </c>
      <c r="H304" t="s">
        <v>14</v>
      </c>
      <c r="I304">
        <v>0.72582389999999997</v>
      </c>
      <c r="J304" t="s">
        <v>15</v>
      </c>
      <c r="K304" t="str" cm="1">
        <f t="array" ref="K304">_xlfn.IFS(AND(F304=$Y$25,H304=$Z$25),"1",AND(F304=$Y$25,H304=$Z$27),"2",AND(F304=$Z$25,H304=$Y$25),"3",AND(F304=$Z$25,H304=$Z$27),"4",AND(F304=$Z$27,H304=$Y$25),"5",AND(F304=$Z$27,H304=$Z$25),"6")</f>
        <v>5</v>
      </c>
      <c r="L304">
        <f>IF(OR(K304="3",K304="2"),X304,W304)</f>
        <v>162.9605122346025</v>
      </c>
      <c r="M304" t="s">
        <v>16</v>
      </c>
      <c r="N304">
        <f>VLOOKUP(C304,ETH_USD[],6)</f>
        <v>224.51797500000001</v>
      </c>
      <c r="O304" s="10">
        <f t="shared" si="22"/>
        <v>0</v>
      </c>
      <c r="P304" cm="1">
        <f t="array" ref="P304">_xlfn.IFS(H304=$H$2,G304,F304=$F$102,E304)</f>
        <v>1.1682209777611601</v>
      </c>
      <c r="Q304" cm="1">
        <f t="array" ref="Q304">_xlfn.IFS(H304=$H$2,E304,F304=$F$102,G304)</f>
        <v>0.84792270166968398</v>
      </c>
      <c r="R304">
        <f t="shared" si="23"/>
        <v>190.37388793540657</v>
      </c>
      <c r="S304" s="10">
        <f t="shared" si="24"/>
        <v>-3.079497165813137E-2</v>
      </c>
      <c r="T304" s="9">
        <f t="shared" si="25"/>
        <v>162.96051137538129</v>
      </c>
      <c r="U304" cm="1">
        <f t="array" ref="U304">_xlfn.IFS(D304=$D$2,I304*N304,D304=$D$3&amp;F304=$F$3,(I304)*N304,D304=$D$3,(1/I304)*N304,D304=$D$146,N304*I304)</f>
        <v>162.9605122346025</v>
      </c>
      <c r="V304" cm="1">
        <f t="array" ref="V304">_xlfn.IFS(F304=$F$2,E304*N304,F304=$F$3,E304*N304)</f>
        <v>190.37388793540657</v>
      </c>
      <c r="W304">
        <f t="shared" si="26"/>
        <v>162.9605122346025</v>
      </c>
      <c r="X304">
        <f t="shared" si="27"/>
        <v>309.32844041095922</v>
      </c>
    </row>
    <row r="305" spans="1:24" x14ac:dyDescent="0.25">
      <c r="A305" t="s">
        <v>324</v>
      </c>
      <c r="B305">
        <v>1583350819</v>
      </c>
      <c r="C305" s="2">
        <v>43894.819664351853</v>
      </c>
      <c r="D305" t="s">
        <v>18</v>
      </c>
      <c r="E305">
        <v>0.72826008957671096</v>
      </c>
      <c r="F305" t="s">
        <v>19</v>
      </c>
      <c r="G305">
        <v>1</v>
      </c>
      <c r="H305" t="s">
        <v>14</v>
      </c>
      <c r="I305">
        <v>0.72826009000000003</v>
      </c>
      <c r="J305" t="s">
        <v>89</v>
      </c>
      <c r="K305" t="str" cm="1">
        <f t="array" ref="K305">_xlfn.IFS(AND(F305=$Y$25,H305=$Z$25),"1",AND(F305=$Y$25,H305=$Z$27),"2",AND(F305=$Z$25,H305=$Y$25),"3",AND(F305=$Z$25,H305=$Z$27),"4",AND(F305=$Z$27,H305=$Y$25),"5",AND(F305=$Z$27,H305=$Z$25),"6")</f>
        <v>3</v>
      </c>
      <c r="L305">
        <f>IF(OR(K305="3",K305="2"),X305,W305)</f>
        <v>308.29366881823773</v>
      </c>
      <c r="M305" t="s">
        <v>16</v>
      </c>
      <c r="N305">
        <f>VLOOKUP(C305,ETH_USD[],6)</f>
        <v>224.51797500000001</v>
      </c>
      <c r="O305" s="10">
        <f t="shared" si="22"/>
        <v>0</v>
      </c>
      <c r="P305" cm="1">
        <f t="array" ref="P305">_xlfn.IFS(H305=$H$2,G305,F305=$F$102,E305)</f>
        <v>1</v>
      </c>
      <c r="Q305" cm="1">
        <f t="array" ref="Q305">_xlfn.IFS(H305=$H$2,E305,F305=$F$102,G305)</f>
        <v>0.72826008957671096</v>
      </c>
      <c r="R305">
        <f t="shared" si="23"/>
        <v>163.50748058508177</v>
      </c>
      <c r="S305" s="10">
        <f t="shared" si="24"/>
        <v>3.3564524625265117E-3</v>
      </c>
      <c r="T305" s="9">
        <f t="shared" si="25"/>
        <v>163.50748058508177</v>
      </c>
      <c r="U305" cm="1">
        <f t="array" ref="U305">_xlfn.IFS(D305=$D$2,I305*N305,D305=$D$3&amp;F305=$F$3,(I305)*N305,D305=$D$3,(1/I305)*N305,D305=$D$146,N305*I305)</f>
        <v>308.29366881823773</v>
      </c>
      <c r="V305" cm="1">
        <f t="array" ref="V305">_xlfn.IFS(F305=$F$2,E305*N305,F305=$F$3,E305*N305)</f>
        <v>163.50748058508177</v>
      </c>
      <c r="W305">
        <f t="shared" si="26"/>
        <v>163.50748068011777</v>
      </c>
      <c r="X305">
        <f t="shared" si="27"/>
        <v>308.29366881823773</v>
      </c>
    </row>
    <row r="306" spans="1:24" x14ac:dyDescent="0.25">
      <c r="A306" t="s">
        <v>325</v>
      </c>
      <c r="B306">
        <v>1583412121</v>
      </c>
      <c r="C306" s="2">
        <v>43895.529178240744</v>
      </c>
      <c r="D306" t="s">
        <v>12</v>
      </c>
      <c r="E306">
        <v>0.72395798756874896</v>
      </c>
      <c r="F306" t="s">
        <v>13</v>
      </c>
      <c r="G306">
        <v>1</v>
      </c>
      <c r="H306" t="s">
        <v>14</v>
      </c>
      <c r="I306">
        <v>0.72395799000000005</v>
      </c>
      <c r="J306" t="s">
        <v>15</v>
      </c>
      <c r="K306" t="str" cm="1">
        <f t="array" ref="K306">_xlfn.IFS(AND(F306=$Y$25,H306=$Z$25),"1",AND(F306=$Y$25,H306=$Z$27),"2",AND(F306=$Z$25,H306=$Y$25),"3",AND(F306=$Z$25,H306=$Z$27),"4",AND(F306=$Z$27,H306=$Y$25),"5",AND(F306=$Z$27,H306=$Z$25),"6")</f>
        <v>5</v>
      </c>
      <c r="L306">
        <f>IF(OR(K306="3",K306="2"),X306,W306)</f>
        <v>165.98053655542213</v>
      </c>
      <c r="M306" t="s">
        <v>16</v>
      </c>
      <c r="N306">
        <f>VLOOKUP(C306,ETH_USD[],6)</f>
        <v>229.26818800000001</v>
      </c>
      <c r="O306" s="10">
        <f t="shared" si="22"/>
        <v>2.1157383946652834E-2</v>
      </c>
      <c r="P306" cm="1">
        <f t="array" ref="P306">_xlfn.IFS(H306=$H$2,G306,F306=$F$102,E306)</f>
        <v>1</v>
      </c>
      <c r="Q306" cm="1">
        <f t="array" ref="Q306">_xlfn.IFS(H306=$H$2,E306,F306=$F$102,G306)</f>
        <v>0.72395798756874896</v>
      </c>
      <c r="R306">
        <f t="shared" si="23"/>
        <v>165.98053599801361</v>
      </c>
      <c r="S306" s="10">
        <f t="shared" si="24"/>
        <v>1.5125029167365696E-2</v>
      </c>
      <c r="T306" s="9">
        <f t="shared" si="25"/>
        <v>165.98053599801361</v>
      </c>
      <c r="U306" cm="1">
        <f t="array" ref="U306">_xlfn.IFS(D306=$D$2,I306*N306,D306=$D$3&amp;F306=$F$3,(I306)*N306,D306=$D$3,(1/I306)*N306,D306=$D$146,N306*I306)</f>
        <v>165.98053655542213</v>
      </c>
      <c r="V306" cm="1">
        <f t="array" ref="V306">_xlfn.IFS(F306=$F$2,E306*N306,F306=$F$3,E306*N306)</f>
        <v>165.98053599801361</v>
      </c>
      <c r="W306">
        <f t="shared" si="26"/>
        <v>165.98053655542213</v>
      </c>
      <c r="X306">
        <f t="shared" si="27"/>
        <v>316.687143683572</v>
      </c>
    </row>
    <row r="307" spans="1:24" x14ac:dyDescent="0.25">
      <c r="A307" t="s">
        <v>326</v>
      </c>
      <c r="B307">
        <v>1583523801</v>
      </c>
      <c r="C307" s="2">
        <v>43896.821770833332</v>
      </c>
      <c r="D307" t="s">
        <v>18</v>
      </c>
      <c r="E307">
        <v>6.0582023387438497E-2</v>
      </c>
      <c r="F307" t="s">
        <v>19</v>
      </c>
      <c r="G307">
        <v>8.4260344311864896E-2</v>
      </c>
      <c r="H307" t="s">
        <v>14</v>
      </c>
      <c r="I307">
        <v>0.71898618000000003</v>
      </c>
      <c r="J307" t="s">
        <v>89</v>
      </c>
      <c r="K307" t="str" cm="1">
        <f t="array" ref="K307">_xlfn.IFS(AND(F307=$Y$25,H307=$Z$25),"1",AND(F307=$Y$25,H307=$Z$27),"2",AND(F307=$Z$25,H307=$Y$25),"3",AND(F307=$Z$25,H307=$Z$27),"4",AND(F307=$Z$27,H307=$Y$25),"5",AND(F307=$Z$27,H307=$Z$25),"6")</f>
        <v>3</v>
      </c>
      <c r="L307">
        <f>IF(OR(K307="3",K307="2"),X307,W307)</f>
        <v>338.70650893456673</v>
      </c>
      <c r="M307" t="s">
        <v>16</v>
      </c>
      <c r="N307">
        <f>VLOOKUP(C307,ETH_USD[],6)</f>
        <v>243.52529899999999</v>
      </c>
      <c r="O307" s="10">
        <f t="shared" si="22"/>
        <v>6.2185299776521895E-2</v>
      </c>
      <c r="P307" cm="1">
        <f t="array" ref="P307">_xlfn.IFS(H307=$H$2,G307,F307=$F$102,E307)</f>
        <v>8.4260344311864896E-2</v>
      </c>
      <c r="Q307" cm="1">
        <f t="array" ref="Q307">_xlfn.IFS(H307=$H$2,E307,F307=$F$102,G307)</f>
        <v>6.0582023387438497E-2</v>
      </c>
      <c r="R307">
        <f t="shared" si="23"/>
        <v>14.753255359450952</v>
      </c>
      <c r="S307" s="10">
        <f t="shared" si="24"/>
        <v>5.4890709266294808E-2</v>
      </c>
      <c r="T307" s="9">
        <f t="shared" si="25"/>
        <v>175.09132534334435</v>
      </c>
      <c r="U307" cm="1">
        <f t="array" ref="U307">_xlfn.IFS(D307=$D$2,I307*N307,D307=$D$3&amp;F307=$F$3,(I307)*N307,D307=$D$3,(1/I307)*N307,D307=$D$146,N307*I307)</f>
        <v>338.70650893456673</v>
      </c>
      <c r="V307" cm="1">
        <f t="array" ref="V307">_xlfn.IFS(F307=$F$2,E307*N307,F307=$F$3,E307*N307)</f>
        <v>14.753255359450952</v>
      </c>
      <c r="W307">
        <f t="shared" si="26"/>
        <v>175.09132446136783</v>
      </c>
      <c r="X307">
        <f t="shared" si="27"/>
        <v>338.70650893456673</v>
      </c>
    </row>
    <row r="308" spans="1:24" x14ac:dyDescent="0.25">
      <c r="A308" t="s">
        <v>327</v>
      </c>
      <c r="B308">
        <v>1583538114</v>
      </c>
      <c r="C308" s="2">
        <v>43896.987430555557</v>
      </c>
      <c r="D308" t="s">
        <v>12</v>
      </c>
      <c r="E308">
        <v>0.35530478162294599</v>
      </c>
      <c r="F308" t="s">
        <v>13</v>
      </c>
      <c r="G308">
        <v>0.50008145248996505</v>
      </c>
      <c r="H308" t="s">
        <v>14</v>
      </c>
      <c r="I308">
        <v>0.71049382000000005</v>
      </c>
      <c r="J308" t="s">
        <v>15</v>
      </c>
      <c r="K308" t="str" cm="1">
        <f t="array" ref="K308">_xlfn.IFS(AND(F308=$Y$25,H308=$Z$25),"1",AND(F308=$Y$25,H308=$Z$27),"2",AND(F308=$Z$25,H308=$Y$25),"3",AND(F308=$Z$25,H308=$Z$27),"4",AND(F308=$Z$27,H308=$Y$25),"5",AND(F308=$Z$27,H308=$Z$25),"6")</f>
        <v>5</v>
      </c>
      <c r="L308">
        <f>IF(OR(K308="3",K308="2"),X308,W308)</f>
        <v>173.02321995315219</v>
      </c>
      <c r="M308" t="s">
        <v>16</v>
      </c>
      <c r="N308">
        <f>VLOOKUP(C308,ETH_USD[],6)</f>
        <v>243.52529899999999</v>
      </c>
      <c r="O308" s="10">
        <f t="shared" si="22"/>
        <v>0</v>
      </c>
      <c r="P308" cm="1">
        <f t="array" ref="P308">_xlfn.IFS(H308=$H$2,G308,F308=$F$102,E308)</f>
        <v>0.50008145248996505</v>
      </c>
      <c r="Q308" cm="1">
        <f t="array" ref="Q308">_xlfn.IFS(H308=$H$2,E308,F308=$F$102,G308)</f>
        <v>0.35530478162294599</v>
      </c>
      <c r="R308">
        <f t="shared" si="23"/>
        <v>86.525703180857619</v>
      </c>
      <c r="S308" s="10">
        <f t="shared" si="24"/>
        <v>-1.1811580737983905E-2</v>
      </c>
      <c r="T308" s="9">
        <f t="shared" si="25"/>
        <v>173.02322001753083</v>
      </c>
      <c r="U308" cm="1">
        <f t="array" ref="U308">_xlfn.IFS(D308=$D$2,I308*N308,D308=$D$3&amp;F308=$F$3,(I308)*N308,D308=$D$3,(1/I308)*N308,D308=$D$146,N308*I308)</f>
        <v>173.02321995315219</v>
      </c>
      <c r="V308" cm="1">
        <f t="array" ref="V308">_xlfn.IFS(F308=$F$2,E308*N308,F308=$F$3,E308*N308)</f>
        <v>86.525703180857619</v>
      </c>
      <c r="W308">
        <f t="shared" si="26"/>
        <v>173.02321995315219</v>
      </c>
      <c r="X308">
        <f t="shared" si="27"/>
        <v>342.75498553949421</v>
      </c>
    </row>
    <row r="309" spans="1:24" x14ac:dyDescent="0.25">
      <c r="A309" t="s">
        <v>328</v>
      </c>
      <c r="B309">
        <v>1583538296</v>
      </c>
      <c r="C309" s="2">
        <v>43896.989537037036</v>
      </c>
      <c r="D309" t="s">
        <v>12</v>
      </c>
      <c r="E309">
        <v>0.52871792206425094</v>
      </c>
      <c r="F309" t="s">
        <v>13</v>
      </c>
      <c r="G309">
        <v>0.75745943573816699</v>
      </c>
      <c r="H309" t="s">
        <v>14</v>
      </c>
      <c r="I309">
        <v>0.69801482999999998</v>
      </c>
      <c r="J309" t="s">
        <v>15</v>
      </c>
      <c r="K309" t="str" cm="1">
        <f t="array" ref="K309">_xlfn.IFS(AND(F309=$Y$25,H309=$Z$25),"1",AND(F309=$Y$25,H309=$Z$27),"2",AND(F309=$Z$25,H309=$Y$25),"3",AND(F309=$Z$25,H309=$Z$27),"4",AND(F309=$Z$27,H309=$Y$25),"5",AND(F309=$Z$27,H309=$Z$25),"6")</f>
        <v>5</v>
      </c>
      <c r="L309">
        <f>IF(OR(K309="3",K309="2"),X309,W309)</f>
        <v>169.98427018218416</v>
      </c>
      <c r="M309" t="s">
        <v>16</v>
      </c>
      <c r="N309">
        <f>VLOOKUP(C309,ETH_USD[],6)</f>
        <v>243.52529899999999</v>
      </c>
      <c r="O309" s="10">
        <f t="shared" si="22"/>
        <v>0</v>
      </c>
      <c r="P309" cm="1">
        <f t="array" ref="P309">_xlfn.IFS(H309=$H$2,G309,F309=$F$102,E309)</f>
        <v>0.75745943573816699</v>
      </c>
      <c r="Q309" cm="1">
        <f t="array" ref="Q309">_xlfn.IFS(H309=$H$2,E309,F309=$F$102,G309)</f>
        <v>0.52871792206425094</v>
      </c>
      <c r="R309">
        <f t="shared" si="23"/>
        <v>128.75619005735541</v>
      </c>
      <c r="S309" s="10">
        <f t="shared" si="24"/>
        <v>-1.7563821412250873E-2</v>
      </c>
      <c r="T309" s="9">
        <f t="shared" si="25"/>
        <v>169.98427108097033</v>
      </c>
      <c r="U309" cm="1">
        <f t="array" ref="U309">_xlfn.IFS(D309=$D$2,I309*N309,D309=$D$3&amp;F309=$F$3,(I309)*N309,D309=$D$3,(1/I309)*N309,D309=$D$146,N309*I309)</f>
        <v>169.98427018218416</v>
      </c>
      <c r="V309" cm="1">
        <f t="array" ref="V309">_xlfn.IFS(F309=$F$2,E309*N309,F309=$F$3,E309*N309)</f>
        <v>128.75619005735541</v>
      </c>
      <c r="W309">
        <f t="shared" si="26"/>
        <v>169.98427018218416</v>
      </c>
      <c r="X309">
        <f t="shared" si="27"/>
        <v>348.88270067270633</v>
      </c>
    </row>
    <row r="310" spans="1:24" x14ac:dyDescent="0.25">
      <c r="A310" t="s">
        <v>329</v>
      </c>
      <c r="B310">
        <v>1583599144</v>
      </c>
      <c r="C310" s="2">
        <v>43897.693796296298</v>
      </c>
      <c r="D310" t="s">
        <v>12</v>
      </c>
      <c r="E310">
        <v>0.68111586667424995</v>
      </c>
      <c r="F310" t="s">
        <v>13</v>
      </c>
      <c r="G310">
        <v>1</v>
      </c>
      <c r="H310" t="s">
        <v>14</v>
      </c>
      <c r="I310">
        <v>0.68111586999999996</v>
      </c>
      <c r="J310" t="s">
        <v>15</v>
      </c>
      <c r="K310" t="str" cm="1">
        <f t="array" ref="K310">_xlfn.IFS(AND(F310=$Y$25,H310=$Z$25),"1",AND(F310=$Y$25,H310=$Z$27),"2",AND(F310=$Z$25,H310=$Y$25),"3",AND(F310=$Z$25,H310=$Z$27),"4",AND(F310=$Z$27,H310=$Y$25),"5",AND(F310=$Z$27,H310=$Z$25),"6")</f>
        <v>5</v>
      </c>
      <c r="L310">
        <f>IF(OR(K310="3",K310="2"),X310,W310)</f>
        <v>162.00551296530656</v>
      </c>
      <c r="M310" t="s">
        <v>16</v>
      </c>
      <c r="N310">
        <f>VLOOKUP(C310,ETH_USD[],6)</f>
        <v>237.85308800000001</v>
      </c>
      <c r="O310" s="10">
        <f t="shared" si="22"/>
        <v>-2.3292081041649707E-2</v>
      </c>
      <c r="P310" cm="1">
        <f t="array" ref="P310">_xlfn.IFS(H310=$H$2,G310,F310=$F$102,E310)</f>
        <v>1</v>
      </c>
      <c r="Q310" cm="1">
        <f t="array" ref="Q310">_xlfn.IFS(H310=$H$2,E310,F310=$F$102,G310)</f>
        <v>0.68111586667424995</v>
      </c>
      <c r="R310">
        <f t="shared" si="23"/>
        <v>162.00551217426664</v>
      </c>
      <c r="S310" s="10">
        <f t="shared" si="24"/>
        <v>-4.6938218789096584E-2</v>
      </c>
      <c r="T310" s="9">
        <f t="shared" si="25"/>
        <v>162.00551217426664</v>
      </c>
      <c r="U310" cm="1">
        <f t="array" ref="U310">_xlfn.IFS(D310=$D$2,I310*N310,D310=$D$3&amp;F310=$F$3,(I310)*N310,D310=$D$3,(1/I310)*N310,D310=$D$146,N310*I310)</f>
        <v>162.00551296530656</v>
      </c>
      <c r="V310" cm="1">
        <f t="array" ref="V310">_xlfn.IFS(F310=$F$2,E310*N310,F310=$F$3,E310*N310)</f>
        <v>162.00551217426664</v>
      </c>
      <c r="W310">
        <f t="shared" si="26"/>
        <v>162.00551296530656</v>
      </c>
      <c r="X310">
        <f t="shared" si="27"/>
        <v>349.21090298483284</v>
      </c>
    </row>
    <row r="311" spans="1:24" x14ac:dyDescent="0.25">
      <c r="A311" t="s">
        <v>330</v>
      </c>
      <c r="B311">
        <v>1583624718</v>
      </c>
      <c r="C311" s="2">
        <v>43897.989791666667</v>
      </c>
      <c r="D311" t="s">
        <v>18</v>
      </c>
      <c r="E311">
        <v>5.8658745582939202E-2</v>
      </c>
      <c r="F311" t="s">
        <v>19</v>
      </c>
      <c r="G311">
        <v>8.6699500226813206E-2</v>
      </c>
      <c r="H311" t="s">
        <v>14</v>
      </c>
      <c r="I311">
        <v>0.67657535999999996</v>
      </c>
      <c r="J311" t="s">
        <v>89</v>
      </c>
      <c r="K311" t="str" cm="1">
        <f t="array" ref="K311">_xlfn.IFS(AND(F311=$Y$25,H311=$Z$25),"1",AND(F311=$Y$25,H311=$Z$27),"2",AND(F311=$Z$25,H311=$Y$25),"3",AND(F311=$Z$25,H311=$Z$27),"4",AND(F311=$Z$27,H311=$Y$25),"5",AND(F311=$Z$27,H311=$Z$25),"6")</f>
        <v>3</v>
      </c>
      <c r="L311">
        <f>IF(OR(K311="3",K311="2"),X311,W311)</f>
        <v>351.55446394027712</v>
      </c>
      <c r="M311" t="s">
        <v>16</v>
      </c>
      <c r="N311">
        <f>VLOOKUP(C311,ETH_USD[],6)</f>
        <v>237.85308800000001</v>
      </c>
      <c r="O311" s="10">
        <f t="shared" si="22"/>
        <v>0</v>
      </c>
      <c r="P311" cm="1">
        <f t="array" ref="P311">_xlfn.IFS(H311=$H$2,G311,F311=$F$102,E311)</f>
        <v>8.6699500226813206E-2</v>
      </c>
      <c r="Q311" cm="1">
        <f t="array" ref="Q311">_xlfn.IFS(H311=$H$2,E311,F311=$F$102,G311)</f>
        <v>5.8658745582939202E-2</v>
      </c>
      <c r="R311">
        <f t="shared" si="23"/>
        <v>13.952163775108451</v>
      </c>
      <c r="S311" s="10">
        <f t="shared" si="24"/>
        <v>-6.6662763809482248E-3</v>
      </c>
      <c r="T311" s="9">
        <f t="shared" si="25"/>
        <v>160.92553865487591</v>
      </c>
      <c r="U311" cm="1">
        <f t="array" ref="U311">_xlfn.IFS(D311=$D$2,I311*N311,D311=$D$3&amp;F311=$F$3,(I311)*N311,D311=$D$3,(1/I311)*N311,D311=$D$146,N311*I311)</f>
        <v>351.55446394027712</v>
      </c>
      <c r="V311" cm="1">
        <f t="array" ref="V311">_xlfn.IFS(F311=$F$2,E311*N311,F311=$F$3,E311*N311)</f>
        <v>13.952163775108451</v>
      </c>
      <c r="W311">
        <f t="shared" si="26"/>
        <v>160.92553864071169</v>
      </c>
      <c r="X311">
        <f t="shared" si="27"/>
        <v>351.55446394027712</v>
      </c>
    </row>
    <row r="312" spans="1:24" x14ac:dyDescent="0.25">
      <c r="A312" t="s">
        <v>331</v>
      </c>
      <c r="B312">
        <v>1583647220</v>
      </c>
      <c r="C312" s="2">
        <v>43898.250231481485</v>
      </c>
      <c r="D312" t="s">
        <v>18</v>
      </c>
      <c r="E312">
        <v>1.3952811260917599</v>
      </c>
      <c r="F312" t="s">
        <v>19</v>
      </c>
      <c r="G312">
        <v>2.0028031822449699</v>
      </c>
      <c r="H312" t="s">
        <v>14</v>
      </c>
      <c r="I312">
        <v>0.69666412</v>
      </c>
      <c r="J312" t="s">
        <v>89</v>
      </c>
      <c r="K312" t="str" cm="1">
        <f t="array" ref="K312">_xlfn.IFS(AND(F312=$Y$25,H312=$Z$25),"1",AND(F312=$Y$25,H312=$Z$27),"2",AND(F312=$Z$25,H312=$Y$25),"3",AND(F312=$Z$25,H312=$Z$27),"4",AND(F312=$Z$27,H312=$Y$25),"5",AND(F312=$Z$27,H312=$Z$25),"6")</f>
        <v>3</v>
      </c>
      <c r="L312">
        <f>IF(OR(K312="3",K312="2"),X312,W312)</f>
        <v>288.07146835694653</v>
      </c>
      <c r="M312" t="s">
        <v>16</v>
      </c>
      <c r="N312">
        <f>VLOOKUP(C312,ETH_USD[],6)</f>
        <v>200.68905599999999</v>
      </c>
      <c r="O312" s="10">
        <f t="shared" si="22"/>
        <v>-0.1562478432064755</v>
      </c>
      <c r="P312" cm="1">
        <f t="array" ref="P312">_xlfn.IFS(H312=$H$2,G312,F312=$F$102,E312)</f>
        <v>2.0028031822449699</v>
      </c>
      <c r="Q312" cm="1">
        <f t="array" ref="Q312">_xlfn.IFS(H312=$H$2,E312,F312=$F$102,G312)</f>
        <v>1.3952811260917599</v>
      </c>
      <c r="R312">
        <f t="shared" si="23"/>
        <v>280.01765204997224</v>
      </c>
      <c r="S312" s="10">
        <f t="shared" si="24"/>
        <v>-0.1311952924161891</v>
      </c>
      <c r="T312" s="9">
        <f t="shared" si="25"/>
        <v>139.81286555381672</v>
      </c>
      <c r="U312" cm="1">
        <f t="array" ref="U312">_xlfn.IFS(D312=$D$2,I312*N312,D312=$D$3&amp;F312=$F$3,(I312)*N312,D312=$D$3,(1/I312)*N312,D312=$D$146,N312*I312)</f>
        <v>288.07146835694653</v>
      </c>
      <c r="V312" cm="1">
        <f t="array" ref="V312">_xlfn.IFS(F312=$F$2,E312*N312,F312=$F$3,E312*N312)</f>
        <v>280.01765204997224</v>
      </c>
      <c r="W312">
        <f t="shared" si="26"/>
        <v>139.81286459187072</v>
      </c>
      <c r="X312">
        <f t="shared" si="27"/>
        <v>288.07146835694653</v>
      </c>
    </row>
    <row r="313" spans="1:24" x14ac:dyDescent="0.25">
      <c r="A313" t="s">
        <v>332</v>
      </c>
      <c r="B313">
        <v>1583679427</v>
      </c>
      <c r="C313" s="2">
        <v>43898.622997685183</v>
      </c>
      <c r="D313" t="s">
        <v>18</v>
      </c>
      <c r="E313">
        <v>0.72687586652382996</v>
      </c>
      <c r="F313" t="s">
        <v>19</v>
      </c>
      <c r="G313">
        <v>1</v>
      </c>
      <c r="H313" t="s">
        <v>14</v>
      </c>
      <c r="I313">
        <v>0.72687586999999998</v>
      </c>
      <c r="J313" t="s">
        <v>89</v>
      </c>
      <c r="K313" t="str" cm="1">
        <f t="array" ref="K313">_xlfn.IFS(AND(F313=$Y$25,H313=$Z$25),"1",AND(F313=$Y$25,H313=$Z$27),"2",AND(F313=$Z$25,H313=$Y$25),"3",AND(F313=$Z$25,H313=$Z$27),"4",AND(F313=$Z$27,H313=$Y$25),"5",AND(F313=$Z$27,H313=$Z$25),"6")</f>
        <v>3</v>
      </c>
      <c r="L313">
        <f>IF(OR(K313="3",K313="2"),X313,W313)</f>
        <v>276.09811287310993</v>
      </c>
      <c r="M313" t="s">
        <v>16</v>
      </c>
      <c r="N313">
        <f>VLOOKUP(C313,ETH_USD[],6)</f>
        <v>200.68905599999999</v>
      </c>
      <c r="O313" s="10">
        <f t="shared" si="22"/>
        <v>0</v>
      </c>
      <c r="P313" cm="1">
        <f t="array" ref="P313">_xlfn.IFS(H313=$H$2,G313,F313=$F$102,E313)</f>
        <v>1</v>
      </c>
      <c r="Q313" cm="1">
        <f t="array" ref="Q313">_xlfn.IFS(H313=$H$2,E313,F313=$F$102,G313)</f>
        <v>0.72687586652382996</v>
      </c>
      <c r="R313">
        <f t="shared" si="23"/>
        <v>145.87603148184942</v>
      </c>
      <c r="S313" s="10">
        <f t="shared" si="24"/>
        <v>4.3366294682651157E-2</v>
      </c>
      <c r="T313" s="9">
        <f t="shared" si="25"/>
        <v>145.87603148184942</v>
      </c>
      <c r="U313" cm="1">
        <f t="array" ref="U313">_xlfn.IFS(D313=$D$2,I313*N313,D313=$D$3&amp;F313=$F$3,(I313)*N313,D313=$D$3,(1/I313)*N313,D313=$D$146,N313*I313)</f>
        <v>276.09811287310993</v>
      </c>
      <c r="V313" cm="1">
        <f t="array" ref="V313">_xlfn.IFS(F313=$F$2,E313*N313,F313=$F$3,E313*N313)</f>
        <v>145.87603148184942</v>
      </c>
      <c r="W313">
        <f t="shared" si="26"/>
        <v>145.8760321794787</v>
      </c>
      <c r="X313">
        <f t="shared" si="27"/>
        <v>276.09811287310993</v>
      </c>
    </row>
    <row r="314" spans="1:24" x14ac:dyDescent="0.25">
      <c r="A314" t="s">
        <v>333</v>
      </c>
      <c r="B314">
        <v>1583686295</v>
      </c>
      <c r="C314" s="2">
        <v>43898.702488425923</v>
      </c>
      <c r="D314" t="s">
        <v>18</v>
      </c>
      <c r="E314">
        <v>0.22217582484756901</v>
      </c>
      <c r="F314" t="s">
        <v>19</v>
      </c>
      <c r="G314">
        <v>0.3</v>
      </c>
      <c r="H314" t="s">
        <v>14</v>
      </c>
      <c r="I314">
        <v>0.74058608000000004</v>
      </c>
      <c r="J314" t="s">
        <v>89</v>
      </c>
      <c r="K314" t="str" cm="1">
        <f t="array" ref="K314">_xlfn.IFS(AND(F314=$Y$25,H314=$Z$25),"1",AND(F314=$Y$25,H314=$Z$27),"2",AND(F314=$Z$25,H314=$Y$25),"3",AND(F314=$Z$25,H314=$Z$27),"4",AND(F314=$Z$27,H314=$Y$25),"5",AND(F314=$Z$27,H314=$Z$25),"6")</f>
        <v>3</v>
      </c>
      <c r="L314">
        <f>IF(OR(K314="3",K314="2"),X314,W314)</f>
        <v>270.98680547708915</v>
      </c>
      <c r="M314" t="s">
        <v>16</v>
      </c>
      <c r="N314">
        <f>VLOOKUP(C314,ETH_USD[],6)</f>
        <v>200.68905599999999</v>
      </c>
      <c r="O314" s="10">
        <f t="shared" si="22"/>
        <v>0</v>
      </c>
      <c r="P314" cm="1">
        <f t="array" ref="P314">_xlfn.IFS(H314=$H$2,G314,F314=$F$102,E314)</f>
        <v>0.3</v>
      </c>
      <c r="Q314" cm="1">
        <f t="array" ref="Q314">_xlfn.IFS(H314=$H$2,E314,F314=$F$102,G314)</f>
        <v>0.22217582484756901</v>
      </c>
      <c r="R314">
        <f t="shared" si="23"/>
        <v>44.588256554679965</v>
      </c>
      <c r="S314" s="10">
        <f t="shared" si="24"/>
        <v>1.8861840009858938E-2</v>
      </c>
      <c r="T314" s="9">
        <f t="shared" si="25"/>
        <v>148.62752184893321</v>
      </c>
      <c r="U314" cm="1">
        <f t="array" ref="U314">_xlfn.IFS(D314=$D$2,I314*N314,D314=$D$3&amp;F314=$F$3,(I314)*N314,D314=$D$3,(1/I314)*N314,D314=$D$146,N314*I314)</f>
        <v>270.98680547708915</v>
      </c>
      <c r="V314" cm="1">
        <f t="array" ref="V314">_xlfn.IFS(F314=$F$2,E314*N314,F314=$F$3,E314*N314)</f>
        <v>44.588256554679965</v>
      </c>
      <c r="W314">
        <f t="shared" si="26"/>
        <v>148.62752128194049</v>
      </c>
      <c r="X314">
        <f t="shared" si="27"/>
        <v>270.98680547708915</v>
      </c>
    </row>
    <row r="315" spans="1:24" x14ac:dyDescent="0.25">
      <c r="A315" t="s">
        <v>334</v>
      </c>
      <c r="B315">
        <v>1583687663</v>
      </c>
      <c r="C315" s="2">
        <v>43898.718321759261</v>
      </c>
      <c r="D315" t="s">
        <v>18</v>
      </c>
      <c r="E315">
        <v>1.53197633739941</v>
      </c>
      <c r="F315" t="s">
        <v>19</v>
      </c>
      <c r="G315">
        <v>2</v>
      </c>
      <c r="H315" t="s">
        <v>14</v>
      </c>
      <c r="I315">
        <v>0.76598816999999997</v>
      </c>
      <c r="J315" t="s">
        <v>89</v>
      </c>
      <c r="K315" t="str" cm="1">
        <f t="array" ref="K315">_xlfn.IFS(AND(F315=$Y$25,H315=$Z$25),"1",AND(F315=$Y$25,H315=$Z$27),"2",AND(F315=$Z$25,H315=$Y$25),"3",AND(F315=$Z$25,H315=$Z$27),"4",AND(F315=$Z$27,H315=$Y$25),"5",AND(F315=$Z$27,H315=$Z$25),"6")</f>
        <v>3</v>
      </c>
      <c r="L315">
        <f>IF(OR(K315="3",K315="2"),X315,W315)</f>
        <v>262.00020295352601</v>
      </c>
      <c r="M315" t="s">
        <v>16</v>
      </c>
      <c r="N315">
        <f>VLOOKUP(C315,ETH_USD[],6)</f>
        <v>200.68905599999999</v>
      </c>
      <c r="O315" s="10">
        <f t="shared" si="22"/>
        <v>0</v>
      </c>
      <c r="P315" cm="1">
        <f t="array" ref="P315">_xlfn.IFS(H315=$H$2,G315,F315=$F$102,E315)</f>
        <v>2</v>
      </c>
      <c r="Q315" cm="1">
        <f t="array" ref="Q315">_xlfn.IFS(H315=$H$2,E315,F315=$F$102,G315)</f>
        <v>1.53197633739941</v>
      </c>
      <c r="R315">
        <f t="shared" si="23"/>
        <v>307.45088496702505</v>
      </c>
      <c r="S315" s="10">
        <f t="shared" si="24"/>
        <v>3.4299977360592052E-2</v>
      </c>
      <c r="T315" s="9">
        <f t="shared" si="25"/>
        <v>153.72544248351252</v>
      </c>
      <c r="U315" cm="1">
        <f t="array" ref="U315">_xlfn.IFS(D315=$D$2,I315*N315,D315=$D$3&amp;F315=$F$3,(I315)*N315,D315=$D$3,(1/I315)*N315,D315=$D$146,N315*I315)</f>
        <v>262.00020295352601</v>
      </c>
      <c r="V315" cm="1">
        <f t="array" ref="V315">_xlfn.IFS(F315=$F$2,E315*N315,F315=$F$3,E315*N315)</f>
        <v>307.45088496702505</v>
      </c>
      <c r="W315">
        <f t="shared" si="26"/>
        <v>153.7254427444675</v>
      </c>
      <c r="X315">
        <f t="shared" si="27"/>
        <v>262.00020295352601</v>
      </c>
    </row>
    <row r="316" spans="1:24" x14ac:dyDescent="0.25">
      <c r="A316" t="s">
        <v>335</v>
      </c>
      <c r="B316">
        <v>1583688816</v>
      </c>
      <c r="C316" s="2">
        <v>43898.731666666667</v>
      </c>
      <c r="D316" t="s">
        <v>12</v>
      </c>
      <c r="E316">
        <v>1.52513621478427</v>
      </c>
      <c r="F316" t="s">
        <v>13</v>
      </c>
      <c r="G316">
        <v>2.0028031822449699</v>
      </c>
      <c r="H316" t="s">
        <v>14</v>
      </c>
      <c r="I316">
        <v>0.76150079000000004</v>
      </c>
      <c r="J316" t="s">
        <v>15</v>
      </c>
      <c r="K316" t="str" cm="1">
        <f t="array" ref="K316">_xlfn.IFS(AND(F316=$Y$25,H316=$Z$25),"1",AND(F316=$Y$25,H316=$Z$27),"2",AND(F316=$Z$25,H316=$Y$25),"3",AND(F316=$Z$25,H316=$Z$27),"4",AND(F316=$Z$27,H316=$Y$25),"5",AND(F316=$Z$27,H316=$Z$25),"6")</f>
        <v>5</v>
      </c>
      <c r="L316">
        <f>IF(OR(K316="3",K316="2"),X316,W316)</f>
        <v>152.82487468835424</v>
      </c>
      <c r="M316" t="s">
        <v>16</v>
      </c>
      <c r="N316">
        <f>VLOOKUP(C316,ETH_USD[],6)</f>
        <v>200.68905599999999</v>
      </c>
      <c r="O316" s="10">
        <f t="shared" si="22"/>
        <v>0</v>
      </c>
      <c r="P316" cm="1">
        <f t="array" ref="P316">_xlfn.IFS(H316=$H$2,G316,F316=$F$102,E316)</f>
        <v>2.0028031822449699</v>
      </c>
      <c r="Q316" cm="1">
        <f t="array" ref="Q316">_xlfn.IFS(H316=$H$2,E316,F316=$F$102,G316)</f>
        <v>1.52513621478427</v>
      </c>
      <c r="R316">
        <f t="shared" si="23"/>
        <v>306.07814721646838</v>
      </c>
      <c r="S316" s="10">
        <f t="shared" si="24"/>
        <v>-5.8582811647314584E-3</v>
      </c>
      <c r="T316" s="9">
        <f t="shared" si="25"/>
        <v>152.82487561927135</v>
      </c>
      <c r="U316" cm="1">
        <f t="array" ref="U316">_xlfn.IFS(D316=$D$2,I316*N316,D316=$D$3&amp;F316=$F$3,(I316)*N316,D316=$D$3,(1/I316)*N316,D316=$D$146,N316*I316)</f>
        <v>152.82487468835424</v>
      </c>
      <c r="V316" cm="1">
        <f t="array" ref="V316">_xlfn.IFS(F316=$F$2,E316*N316,F316=$F$3,E316*N316)</f>
        <v>306.07814721646838</v>
      </c>
      <c r="W316">
        <f t="shared" si="26"/>
        <v>152.82487468835424</v>
      </c>
      <c r="X316">
        <f t="shared" si="27"/>
        <v>263.5441205517331</v>
      </c>
    </row>
    <row r="317" spans="1:24" x14ac:dyDescent="0.25">
      <c r="A317" t="s">
        <v>336</v>
      </c>
      <c r="B317">
        <v>1583690443</v>
      </c>
      <c r="C317" s="2">
        <v>43898.750497685185</v>
      </c>
      <c r="D317" t="s">
        <v>12</v>
      </c>
      <c r="E317">
        <v>8.6145374210555306E-2</v>
      </c>
      <c r="F317" t="s">
        <v>13</v>
      </c>
      <c r="G317">
        <v>0.115611515606166</v>
      </c>
      <c r="H317" t="s">
        <v>14</v>
      </c>
      <c r="I317">
        <v>0.74512796999999997</v>
      </c>
      <c r="J317" t="s">
        <v>15</v>
      </c>
      <c r="K317" t="str" cm="1">
        <f t="array" ref="K317">_xlfn.IFS(AND(F317=$Y$25,H317=$Z$25),"1",AND(F317=$Y$25,H317=$Z$27),"2",AND(F317=$Z$25,H317=$Y$25),"3",AND(F317=$Z$25,H317=$Z$27),"4",AND(F317=$Z$27,H317=$Y$25),"5",AND(F317=$Z$27,H317=$Z$25),"6")</f>
        <v>5</v>
      </c>
      <c r="L317">
        <f>IF(OR(K317="3",K317="2"),X317,W317)</f>
        <v>149.5390288984963</v>
      </c>
      <c r="M317" t="s">
        <v>16</v>
      </c>
      <c r="N317">
        <f>VLOOKUP(C317,ETH_USD[],6)</f>
        <v>200.68905599999999</v>
      </c>
      <c r="O317" s="10">
        <f t="shared" si="22"/>
        <v>0</v>
      </c>
      <c r="P317" cm="1">
        <f t="array" ref="P317">_xlfn.IFS(H317=$H$2,G317,F317=$F$102,E317)</f>
        <v>0.115611515606166</v>
      </c>
      <c r="Q317" cm="1">
        <f t="array" ref="Q317">_xlfn.IFS(H317=$H$2,E317,F317=$F$102,G317)</f>
        <v>8.6145374210555306E-2</v>
      </c>
      <c r="R317">
        <f t="shared" si="23"/>
        <v>17.28843382908309</v>
      </c>
      <c r="S317" s="10">
        <f t="shared" si="24"/>
        <v>-2.1500729016432022E-2</v>
      </c>
      <c r="T317" s="9">
        <f t="shared" si="25"/>
        <v>149.53902938161147</v>
      </c>
      <c r="U317" cm="1">
        <f t="array" ref="U317">_xlfn.IFS(D317=$D$2,I317*N317,D317=$D$3&amp;F317=$F$3,(I317)*N317,D317=$D$3,(1/I317)*N317,D317=$D$146,N317*I317)</f>
        <v>149.5390288984963</v>
      </c>
      <c r="V317" cm="1">
        <f t="array" ref="V317">_xlfn.IFS(F317=$F$2,E317*N317,F317=$F$3,E317*N317)</f>
        <v>17.28843382908309</v>
      </c>
      <c r="W317">
        <f t="shared" si="26"/>
        <v>149.5390288984963</v>
      </c>
      <c r="X317">
        <f t="shared" si="27"/>
        <v>269.33501905719629</v>
      </c>
    </row>
    <row r="318" spans="1:24" x14ac:dyDescent="0.25">
      <c r="A318" t="s">
        <v>337</v>
      </c>
      <c r="B318">
        <v>1583698866</v>
      </c>
      <c r="C318" s="2">
        <v>43898.847986111112</v>
      </c>
      <c r="D318" t="s">
        <v>18</v>
      </c>
      <c r="E318">
        <v>0.75816132258682201</v>
      </c>
      <c r="F318" t="s">
        <v>19</v>
      </c>
      <c r="G318">
        <v>1.00104011230158</v>
      </c>
      <c r="H318" t="s">
        <v>14</v>
      </c>
      <c r="I318">
        <v>0.75737357000000005</v>
      </c>
      <c r="J318" t="s">
        <v>89</v>
      </c>
      <c r="K318" t="str" cm="1">
        <f t="array" ref="K318">_xlfn.IFS(AND(F318=$Y$25,H318=$Z$25),"1",AND(F318=$Y$25,H318=$Z$27),"2",AND(F318=$Z$25,H318=$Y$25),"3",AND(F318=$Z$25,H318=$Z$27),"4",AND(F318=$Z$27,H318=$Y$25),"5",AND(F318=$Z$27,H318=$Z$25),"6")</f>
        <v>3</v>
      </c>
      <c r="L318">
        <f>IF(OR(K318="3",K318="2"),X318,W318)</f>
        <v>264.98027386934029</v>
      </c>
      <c r="M318" t="s">
        <v>16</v>
      </c>
      <c r="N318">
        <f>VLOOKUP(C318,ETH_USD[],6)</f>
        <v>200.68905599999999</v>
      </c>
      <c r="O318" s="10">
        <f t="shared" si="22"/>
        <v>0</v>
      </c>
      <c r="P318" cm="1">
        <f t="array" ref="P318">_xlfn.IFS(H318=$H$2,G318,F318=$F$102,E318)</f>
        <v>1.00104011230158</v>
      </c>
      <c r="Q318" cm="1">
        <f t="array" ref="Q318">_xlfn.IFS(H318=$H$2,E318,F318=$F$102,G318)</f>
        <v>0.75816132258682201</v>
      </c>
      <c r="R318">
        <f t="shared" si="23"/>
        <v>152.15468012566078</v>
      </c>
      <c r="S318" s="10">
        <f t="shared" si="24"/>
        <v>1.6434219445484153E-2</v>
      </c>
      <c r="T318" s="9">
        <f t="shared" si="25"/>
        <v>151.99658660613358</v>
      </c>
      <c r="U318" cm="1">
        <f t="array" ref="U318">_xlfn.IFS(D318=$D$2,I318*N318,D318=$D$3&amp;F318=$F$3,(I318)*N318,D318=$D$3,(1/I318)*N318,D318=$D$146,N318*I318)</f>
        <v>264.98027386934029</v>
      </c>
      <c r="V318" cm="1">
        <f t="array" ref="V318">_xlfn.IFS(F318=$F$2,E318*N318,F318=$F$3,E318*N318)</f>
        <v>152.15468012566078</v>
      </c>
      <c r="W318">
        <f t="shared" si="26"/>
        <v>151.99658680264992</v>
      </c>
      <c r="X318">
        <f t="shared" si="27"/>
        <v>264.98027386934029</v>
      </c>
    </row>
    <row r="319" spans="1:24" x14ac:dyDescent="0.25">
      <c r="A319" t="s">
        <v>338</v>
      </c>
      <c r="B319">
        <v>1583699053</v>
      </c>
      <c r="C319" s="2">
        <v>43898.85015046296</v>
      </c>
      <c r="D319" t="s">
        <v>18</v>
      </c>
      <c r="E319">
        <v>0.14481172345691201</v>
      </c>
      <c r="F319" t="s">
        <v>19</v>
      </c>
      <c r="G319">
        <v>0.18789820667137799</v>
      </c>
      <c r="H319" t="s">
        <v>14</v>
      </c>
      <c r="I319">
        <v>0.77069242000000004</v>
      </c>
      <c r="J319" t="s">
        <v>89</v>
      </c>
      <c r="K319" t="str" cm="1">
        <f t="array" ref="K319">_xlfn.IFS(AND(F319=$Y$25,H319=$Z$25),"1",AND(F319=$Y$25,H319=$Z$27),"2",AND(F319=$Z$25,H319=$Y$25),"3",AND(F319=$Z$25,H319=$Z$27),"4",AND(F319=$Z$27,H319=$Y$25),"5",AND(F319=$Z$27,H319=$Z$25),"6")</f>
        <v>3</v>
      </c>
      <c r="L319">
        <f>IF(OR(K319="3",K319="2"),X319,W319)</f>
        <v>260.40097293288545</v>
      </c>
      <c r="M319" t="s">
        <v>16</v>
      </c>
      <c r="N319">
        <f>VLOOKUP(C319,ETH_USD[],6)</f>
        <v>200.68905599999999</v>
      </c>
      <c r="O319" s="10">
        <f t="shared" si="22"/>
        <v>0</v>
      </c>
      <c r="P319" cm="1">
        <f t="array" ref="P319">_xlfn.IFS(H319=$H$2,G319,F319=$F$102,E319)</f>
        <v>0.18789820667137799</v>
      </c>
      <c r="Q319" cm="1">
        <f t="array" ref="Q319">_xlfn.IFS(H319=$H$2,E319,F319=$F$102,G319)</f>
        <v>0.14481172345691201</v>
      </c>
      <c r="R319">
        <f t="shared" si="23"/>
        <v>29.062128078300727</v>
      </c>
      <c r="S319" s="10">
        <f t="shared" si="24"/>
        <v>1.758557558924111E-2</v>
      </c>
      <c r="T319" s="9">
        <f t="shared" si="25"/>
        <v>154.66953406920237</v>
      </c>
      <c r="U319" cm="1">
        <f t="array" ref="U319">_xlfn.IFS(D319=$D$2,I319*N319,D319=$D$3&amp;F319=$F$3,(I319)*N319,D319=$D$3,(1/I319)*N319,D319=$D$146,N319*I319)</f>
        <v>260.40097293288545</v>
      </c>
      <c r="V319" cm="1">
        <f t="array" ref="V319">_xlfn.IFS(F319=$F$2,E319*N319,F319=$F$3,E319*N319)</f>
        <v>29.062128078300727</v>
      </c>
      <c r="W319">
        <f t="shared" si="26"/>
        <v>154.66953423615553</v>
      </c>
      <c r="X319">
        <f t="shared" si="27"/>
        <v>260.40097293288545</v>
      </c>
    </row>
    <row r="320" spans="1:24" x14ac:dyDescent="0.25">
      <c r="A320" t="s">
        <v>339</v>
      </c>
      <c r="B320">
        <v>1583714847</v>
      </c>
      <c r="C320" s="2">
        <v>43899.032951388886</v>
      </c>
      <c r="D320" t="s">
        <v>18</v>
      </c>
      <c r="E320">
        <v>0.75471248894297105</v>
      </c>
      <c r="F320" t="s">
        <v>19</v>
      </c>
      <c r="G320">
        <v>0.96268022015876198</v>
      </c>
      <c r="H320" t="s">
        <v>14</v>
      </c>
      <c r="I320">
        <v>0.78397008000000001</v>
      </c>
      <c r="J320" t="s">
        <v>89</v>
      </c>
      <c r="K320" t="str" cm="1">
        <f t="array" ref="K320">_xlfn.IFS(AND(F320=$Y$25,H320=$Z$25),"1",AND(F320=$Y$25,H320=$Z$27),"2",AND(F320=$Z$25,H320=$Y$25),"3",AND(F320=$Z$25,H320=$Z$27),"4",AND(F320=$Z$27,H320=$Y$25),"5",AND(F320=$Z$27,H320=$Z$25),"6")</f>
        <v>3</v>
      </c>
      <c r="L320">
        <f>IF(OR(K320="3",K320="2"),X320,W320)</f>
        <v>257.6454550408352</v>
      </c>
      <c r="M320" t="s">
        <v>16</v>
      </c>
      <c r="N320">
        <f>VLOOKUP(C320,ETH_USD[],6)</f>
        <v>201.98632799999999</v>
      </c>
      <c r="O320" s="10">
        <f t="shared" si="22"/>
        <v>6.4640894020648165E-3</v>
      </c>
      <c r="P320" cm="1">
        <f t="array" ref="P320">_xlfn.IFS(H320=$H$2,G320,F320=$F$102,E320)</f>
        <v>0.96268022015876198</v>
      </c>
      <c r="Q320" cm="1">
        <f t="array" ref="Q320">_xlfn.IFS(H320=$H$2,E320,F320=$F$102,G320)</f>
        <v>0.75471248894297105</v>
      </c>
      <c r="R320">
        <f t="shared" si="23"/>
        <v>152.44160433733131</v>
      </c>
      <c r="S320" s="10">
        <f t="shared" si="24"/>
        <v>2.380367677134549E-2</v>
      </c>
      <c r="T320" s="9">
        <f t="shared" si="25"/>
        <v>158.35123766456027</v>
      </c>
      <c r="U320" cm="1">
        <f t="array" ref="U320">_xlfn.IFS(D320=$D$2,I320*N320,D320=$D$3&amp;F320=$F$3,(I320)*N320,D320=$D$3,(1/I320)*N320,D320=$D$146,N320*I320)</f>
        <v>257.6454550408352</v>
      </c>
      <c r="V320" cm="1">
        <f t="array" ref="V320">_xlfn.IFS(F320=$F$2,E320*N320,F320=$F$3,E320*N320)</f>
        <v>152.44160433733131</v>
      </c>
      <c r="W320">
        <f t="shared" si="26"/>
        <v>158.35123772106624</v>
      </c>
      <c r="X320">
        <f t="shared" si="27"/>
        <v>257.6454550408352</v>
      </c>
    </row>
    <row r="321" spans="1:24" x14ac:dyDescent="0.25">
      <c r="A321" t="s">
        <v>340</v>
      </c>
      <c r="B321">
        <v>1583762559</v>
      </c>
      <c r="C321" s="2">
        <v>43899.585173611114</v>
      </c>
      <c r="D321" t="s">
        <v>12</v>
      </c>
      <c r="E321">
        <v>7.9649127113501E-2</v>
      </c>
      <c r="F321" t="s">
        <v>13</v>
      </c>
      <c r="G321">
        <v>0.1</v>
      </c>
      <c r="H321" t="s">
        <v>14</v>
      </c>
      <c r="I321">
        <v>0.79649126999999997</v>
      </c>
      <c r="J321" t="s">
        <v>15</v>
      </c>
      <c r="K321" t="str" cm="1">
        <f t="array" ref="K321">_xlfn.IFS(AND(F321=$Y$25,H321=$Z$25),"1",AND(F321=$Y$25,H321=$Z$27),"2",AND(F321=$Z$25,H321=$Y$25),"3",AND(F321=$Z$25,H321=$Z$27),"4",AND(F321=$Z$27,H321=$Y$25),"5",AND(F321=$Z$27,H321=$Z$25),"6")</f>
        <v>5</v>
      </c>
      <c r="L321">
        <f>IF(OR(K321="3",K321="2"),X321,W321)</f>
        <v>160.88034691135655</v>
      </c>
      <c r="M321" t="s">
        <v>16</v>
      </c>
      <c r="N321">
        <f>VLOOKUP(C321,ETH_USD[],6)</f>
        <v>201.98632799999999</v>
      </c>
      <c r="O321" s="10">
        <f t="shared" si="22"/>
        <v>0</v>
      </c>
      <c r="P321" cm="1">
        <f t="array" ref="P321">_xlfn.IFS(H321=$H$2,G321,F321=$F$102,E321)</f>
        <v>0.1</v>
      </c>
      <c r="Q321" cm="1">
        <f t="array" ref="Q321">_xlfn.IFS(H321=$H$2,E321,F321=$F$102,G321)</f>
        <v>7.9649127113501E-2</v>
      </c>
      <c r="R321">
        <f t="shared" si="23"/>
        <v>16.088034714061305</v>
      </c>
      <c r="S321" s="10">
        <f t="shared" si="24"/>
        <v>1.5971516947724994E-2</v>
      </c>
      <c r="T321" s="9">
        <f t="shared" si="25"/>
        <v>160.88034714061303</v>
      </c>
      <c r="U321" cm="1">
        <f t="array" ref="U321">_xlfn.IFS(D321=$D$2,I321*N321,D321=$D$3&amp;F321=$F$3,(I321)*N321,D321=$D$3,(1/I321)*N321,D321=$D$146,N321*I321)</f>
        <v>160.88034691135655</v>
      </c>
      <c r="V321" cm="1">
        <f t="array" ref="V321">_xlfn.IFS(F321=$F$2,E321*N321,F321=$F$3,E321*N321)</f>
        <v>16.088034714061305</v>
      </c>
      <c r="W321">
        <f t="shared" si="26"/>
        <v>160.88034691135655</v>
      </c>
      <c r="X321">
        <f t="shared" si="27"/>
        <v>253.5951561653651</v>
      </c>
    </row>
    <row r="322" spans="1:24" x14ac:dyDescent="0.25">
      <c r="A322" t="s">
        <v>341</v>
      </c>
      <c r="B322">
        <v>1583767842</v>
      </c>
      <c r="C322" s="2">
        <v>43899.646319444444</v>
      </c>
      <c r="D322" t="s">
        <v>18</v>
      </c>
      <c r="E322">
        <v>0.80982687192422798</v>
      </c>
      <c r="F322" t="s">
        <v>19</v>
      </c>
      <c r="G322">
        <v>1</v>
      </c>
      <c r="H322" t="s">
        <v>14</v>
      </c>
      <c r="I322">
        <v>0.80982686999999998</v>
      </c>
      <c r="J322" t="s">
        <v>89</v>
      </c>
      <c r="K322" t="str" cm="1">
        <f t="array" ref="K322">_xlfn.IFS(AND(F322=$Y$25,H322=$Z$25),"1",AND(F322=$Y$25,H322=$Z$27),"2",AND(F322=$Z$25,H322=$Y$25),"3",AND(F322=$Z$25,H322=$Z$27),"4",AND(F322=$Z$27,H322=$Y$25),"5",AND(F322=$Z$27,H322=$Z$25),"6")</f>
        <v>3</v>
      </c>
      <c r="L322">
        <f>IF(OR(K322="3",K322="2"),X322,W322)</f>
        <v>249.41914807050054</v>
      </c>
      <c r="M322" t="s">
        <v>16</v>
      </c>
      <c r="N322">
        <f>VLOOKUP(C322,ETH_USD[],6)</f>
        <v>201.98632799999999</v>
      </c>
      <c r="O322" s="10">
        <f t="shared" si="22"/>
        <v>0</v>
      </c>
      <c r="P322" cm="1">
        <f t="array" ref="P322">_xlfn.IFS(H322=$H$2,G322,F322=$F$102,E322)</f>
        <v>1</v>
      </c>
      <c r="Q322" cm="1">
        <f t="array" ref="Q322">_xlfn.IFS(H322=$H$2,E322,F322=$F$102,G322)</f>
        <v>0.80982687192422798</v>
      </c>
      <c r="R322">
        <f t="shared" si="23"/>
        <v>163.57395617570108</v>
      </c>
      <c r="S322" s="10">
        <f t="shared" si="24"/>
        <v>1.6742934006313305E-2</v>
      </c>
      <c r="T322" s="9">
        <f t="shared" si="25"/>
        <v>163.57395617570108</v>
      </c>
      <c r="U322" cm="1">
        <f t="array" ref="U322">_xlfn.IFS(D322=$D$2,I322*N322,D322=$D$3&amp;F322=$F$3,(I322)*N322,D322=$D$3,(1/I322)*N322,D322=$D$146,N322*I322)</f>
        <v>249.41914807050054</v>
      </c>
      <c r="V322" cm="1">
        <f t="array" ref="V322">_xlfn.IFS(F322=$F$2,E322*N322,F322=$F$3,E322*N322)</f>
        <v>163.57395617570108</v>
      </c>
      <c r="W322">
        <f t="shared" si="26"/>
        <v>163.57395578703336</v>
      </c>
      <c r="X322">
        <f t="shared" si="27"/>
        <v>249.41914807050054</v>
      </c>
    </row>
    <row r="323" spans="1:24" x14ac:dyDescent="0.25">
      <c r="A323" t="s">
        <v>342</v>
      </c>
      <c r="B323">
        <v>1583775141</v>
      </c>
      <c r="C323" s="2">
        <v>43899.730798611112</v>
      </c>
      <c r="D323" t="s">
        <v>18</v>
      </c>
      <c r="E323">
        <v>1.1447146591533801</v>
      </c>
      <c r="F323" t="s">
        <v>19</v>
      </c>
      <c r="G323">
        <v>1.3633956970186201</v>
      </c>
      <c r="H323" t="s">
        <v>14</v>
      </c>
      <c r="I323">
        <v>0.83960559999999995</v>
      </c>
      <c r="J323" t="s">
        <v>89</v>
      </c>
      <c r="K323" t="str" cm="1">
        <f t="array" ref="K323">_xlfn.IFS(AND(F323=$Y$25,H323=$Z$25),"1",AND(F323=$Y$25,H323=$Z$27),"2",AND(F323=$Z$25,H323=$Y$25),"3",AND(F323=$Z$25,H323=$Z$27),"4",AND(F323=$Z$27,H323=$Y$25),"5",AND(F323=$Z$27,H323=$Z$25),"6")</f>
        <v>3</v>
      </c>
      <c r="L323">
        <f>IF(OR(K323="3",K323="2"),X323,W323)</f>
        <v>240.57286897562378</v>
      </c>
      <c r="M323" t="s">
        <v>16</v>
      </c>
      <c r="N323">
        <f>VLOOKUP(C323,ETH_USD[],6)</f>
        <v>201.98632799999999</v>
      </c>
      <c r="O323" s="10">
        <f t="shared" ref="O323:O386" si="28">(N323-N322)/N322</f>
        <v>0</v>
      </c>
      <c r="P323" cm="1">
        <f t="array" ref="P323">_xlfn.IFS(H323=$H$2,G323,F323=$F$102,E323)</f>
        <v>1.3633956970186201</v>
      </c>
      <c r="Q323" cm="1">
        <f t="array" ref="Q323">_xlfn.IFS(H323=$H$2,E323,F323=$F$102,G323)</f>
        <v>1.1447146591533801</v>
      </c>
      <c r="R323">
        <f t="shared" ref="R323:R386" si="29">Q323*N323</f>
        <v>231.21671061016283</v>
      </c>
      <c r="S323" s="10">
        <f t="shared" ref="S323:S386" si="30">(T323-T322)/T322</f>
        <v>3.6771718560562848E-2</v>
      </c>
      <c r="T323" s="9">
        <f t="shared" ref="T323:T386" si="31">R323/P323</f>
        <v>169.58885165603181</v>
      </c>
      <c r="U323" cm="1">
        <f t="array" ref="U323">_xlfn.IFS(D323=$D$2,I323*N323,D323=$D$3&amp;F323=$F$3,(I323)*N323,D323=$D$3,(1/I323)*N323,D323=$D$146,N323*I323)</f>
        <v>240.57286897562378</v>
      </c>
      <c r="V323" cm="1">
        <f t="array" ref="V323">_xlfn.IFS(F323=$F$2,E323*N323,F323=$F$3,E323*N323)</f>
        <v>231.21671061016283</v>
      </c>
      <c r="W323">
        <f t="shared" ref="W323:W386" si="32">N323*I323</f>
        <v>169.58885211223676</v>
      </c>
      <c r="X323">
        <f t="shared" ref="X323:X386" si="33">N323*(1/I323)</f>
        <v>240.57286897562378</v>
      </c>
    </row>
    <row r="324" spans="1:24" x14ac:dyDescent="0.25">
      <c r="A324" t="s">
        <v>343</v>
      </c>
      <c r="B324">
        <v>1583793169</v>
      </c>
      <c r="C324" s="2">
        <v>43899.939456018517</v>
      </c>
      <c r="D324" t="s">
        <v>12</v>
      </c>
      <c r="E324">
        <v>0.70499999999999996</v>
      </c>
      <c r="F324" t="s">
        <v>13</v>
      </c>
      <c r="G324">
        <v>0.83790140407629099</v>
      </c>
      <c r="H324" t="s">
        <v>14</v>
      </c>
      <c r="I324">
        <v>0.84138778000000003</v>
      </c>
      <c r="J324" t="s">
        <v>15</v>
      </c>
      <c r="K324" t="str" cm="1">
        <f t="array" ref="K324">_xlfn.IFS(AND(F324=$Y$25,H324=$Z$25),"1",AND(F324=$Y$25,H324=$Z$27),"2",AND(F324=$Z$25,H324=$Y$25),"3",AND(F324=$Z$25,H324=$Z$27),"4",AND(F324=$Z$27,H324=$Y$25),"5",AND(F324=$Z$27,H324=$Z$25),"6")</f>
        <v>5</v>
      </c>
      <c r="L324">
        <f>IF(OR(K324="3",K324="2"),X324,W324)</f>
        <v>169.94882810627183</v>
      </c>
      <c r="M324" t="s">
        <v>16</v>
      </c>
      <c r="N324">
        <f>VLOOKUP(C324,ETH_USD[],6)</f>
        <v>201.98632799999999</v>
      </c>
      <c r="O324" s="10">
        <f t="shared" si="28"/>
        <v>0</v>
      </c>
      <c r="P324" cm="1">
        <f t="array" ref="P324">_xlfn.IFS(H324=$H$2,G324,F324=$F$102,E324)</f>
        <v>0.83790140407629099</v>
      </c>
      <c r="Q324" cm="1">
        <f t="array" ref="Q324">_xlfn.IFS(H324=$H$2,E324,F324=$F$102,G324)</f>
        <v>0.70499999999999996</v>
      </c>
      <c r="R324">
        <f t="shared" si="29"/>
        <v>142.40036124</v>
      </c>
      <c r="S324" s="10">
        <f t="shared" si="30"/>
        <v>2.1226390062747949E-3</v>
      </c>
      <c r="T324" s="9">
        <f t="shared" si="31"/>
        <v>169.94882756758625</v>
      </c>
      <c r="U324" cm="1">
        <f t="array" ref="U324">_xlfn.IFS(D324=$D$2,I324*N324,D324=$D$3&amp;F324=$F$3,(I324)*N324,D324=$D$3,(1/I324)*N324,D324=$D$146,N324*I324)</f>
        <v>169.94882810627183</v>
      </c>
      <c r="V324" cm="1">
        <f t="array" ref="V324">_xlfn.IFS(F324=$F$2,E324*N324,F324=$F$3,E324*N324)</f>
        <v>142.40036124</v>
      </c>
      <c r="W324">
        <f t="shared" si="32"/>
        <v>169.94882810627183</v>
      </c>
      <c r="X324">
        <f t="shared" si="33"/>
        <v>240.06330113327766</v>
      </c>
    </row>
    <row r="325" spans="1:24" x14ac:dyDescent="0.25">
      <c r="A325" t="s">
        <v>344</v>
      </c>
      <c r="B325">
        <v>1583806653</v>
      </c>
      <c r="C325" s="2">
        <v>43900.095520833333</v>
      </c>
      <c r="D325" t="s">
        <v>105</v>
      </c>
      <c r="E325">
        <v>2.8506479369071799E-2</v>
      </c>
      <c r="F325" t="s">
        <v>14</v>
      </c>
      <c r="G325">
        <v>2.38298497689493E-2</v>
      </c>
      <c r="H325" t="s">
        <v>13</v>
      </c>
      <c r="I325">
        <v>0.83594502999999998</v>
      </c>
      <c r="J325" t="s">
        <v>15</v>
      </c>
      <c r="K325" t="str" cm="1">
        <f t="array" ref="K325">_xlfn.IFS(AND(F325=$Y$25,H325=$Z$25),"1",AND(F325=$Y$25,H325=$Z$27),"2",AND(F325=$Z$25,H325=$Y$25),"3",AND(F325=$Z$25,H325=$Z$27),"4",AND(F325=$Z$27,H325=$Y$25),"5",AND(F325=$Z$27,H325=$Z$25),"6")</f>
        <v>2</v>
      </c>
      <c r="L325">
        <f>IF(OR(K325="3",K325="2"),X325,W325)</f>
        <v>240.16799525681733</v>
      </c>
      <c r="M325" t="s">
        <v>16</v>
      </c>
      <c r="N325">
        <f>VLOOKUP(C325,ETH_USD[],6)</f>
        <v>200.76724200000001</v>
      </c>
      <c r="O325" s="10">
        <f t="shared" si="28"/>
        <v>-6.0354877088511453E-3</v>
      </c>
      <c r="P325" cm="1">
        <f t="array" ref="P325">_xlfn.IFS(H325=$H$2,G325,F325=$F$102,E325)</f>
        <v>2.8506479369071799E-2</v>
      </c>
      <c r="Q325" cm="1">
        <f t="array" ref="Q325">_xlfn.IFS(H325=$H$2,E325,F325=$F$102,G325)</f>
        <v>2.38298497689493E-2</v>
      </c>
      <c r="R325">
        <f t="shared" si="29"/>
        <v>4.7842532153862889</v>
      </c>
      <c r="S325" s="10">
        <f t="shared" si="30"/>
        <v>-1.2465218721498639E-2</v>
      </c>
      <c r="T325" s="9">
        <f t="shared" si="31"/>
        <v>167.83037826049403</v>
      </c>
      <c r="U325" cm="1">
        <f t="array" ref="U325">_xlfn.IFS(D325=$D$2,I325*N325,D325=$D$3&amp;F325=$F$3,(I325)*N325,D325=$D$3,(1/I325)*N325,D325=$D$146,N325*I325)</f>
        <v>167.83037813670725</v>
      </c>
      <c r="V325" t="e" cm="1">
        <f t="array" ref="V325">_xlfn.IFS(F325=$F$2,E325*N325,F325=$F$3,E325*N325)</f>
        <v>#N/A</v>
      </c>
      <c r="W325">
        <f t="shared" si="32"/>
        <v>167.83037813670725</v>
      </c>
      <c r="X325">
        <f t="shared" si="33"/>
        <v>240.16799525681733</v>
      </c>
    </row>
    <row r="326" spans="1:24" x14ac:dyDescent="0.25">
      <c r="A326" t="s">
        <v>345</v>
      </c>
      <c r="B326">
        <v>1583825227</v>
      </c>
      <c r="C326" s="2">
        <v>43900.310497685183</v>
      </c>
      <c r="D326" t="s">
        <v>18</v>
      </c>
      <c r="E326">
        <v>7.0543647329222706E-2</v>
      </c>
      <c r="F326" t="s">
        <v>19</v>
      </c>
      <c r="G326">
        <v>8.4241843527771296E-2</v>
      </c>
      <c r="H326" t="s">
        <v>14</v>
      </c>
      <c r="I326">
        <v>0.83739439000000004</v>
      </c>
      <c r="J326" t="s">
        <v>89</v>
      </c>
      <c r="K326" t="str" cm="1">
        <f t="array" ref="K326">_xlfn.IFS(AND(F326=$Y$25,H326=$Z$25),"1",AND(F326=$Y$25,H326=$Z$27),"2",AND(F326=$Z$25,H326=$Y$25),"3",AND(F326=$Z$25,H326=$Z$27),"4",AND(F326=$Z$27,H326=$Y$25),"5",AND(F326=$Z$27,H326=$Z$25),"6")</f>
        <v>3</v>
      </c>
      <c r="L326">
        <f>IF(OR(K326="3",K326="2"),X326,W326)</f>
        <v>239.75231312452428</v>
      </c>
      <c r="M326" t="s">
        <v>16</v>
      </c>
      <c r="N326">
        <f>VLOOKUP(C326,ETH_USD[],6)</f>
        <v>200.76724200000001</v>
      </c>
      <c r="O326" s="10">
        <f t="shared" si="28"/>
        <v>0</v>
      </c>
      <c r="P326" cm="1">
        <f t="array" ref="P326">_xlfn.IFS(H326=$H$2,G326,F326=$F$102,E326)</f>
        <v>8.4241843527771296E-2</v>
      </c>
      <c r="Q326" cm="1">
        <f t="array" ref="Q326">_xlfn.IFS(H326=$H$2,E326,F326=$F$102,G326)</f>
        <v>7.0543647329222706E-2</v>
      </c>
      <c r="R326">
        <f t="shared" si="29"/>
        <v>14.16285351490871</v>
      </c>
      <c r="S326" s="10">
        <f t="shared" si="30"/>
        <v>1.7337996876530279E-3</v>
      </c>
      <c r="T326" s="9">
        <f t="shared" si="31"/>
        <v>168.12136251790076</v>
      </c>
      <c r="U326" cm="1">
        <f t="array" ref="U326">_xlfn.IFS(D326=$D$2,I326*N326,D326=$D$3&amp;F326=$F$3,(I326)*N326,D326=$D$3,(1/I326)*N326,D326=$D$146,N326*I326)</f>
        <v>239.75231312452428</v>
      </c>
      <c r="V326" cm="1">
        <f t="array" ref="V326">_xlfn.IFS(F326=$F$2,E326*N326,F326=$F$3,E326*N326)</f>
        <v>14.16285351490871</v>
      </c>
      <c r="W326">
        <f t="shared" si="32"/>
        <v>168.12136214657241</v>
      </c>
      <c r="X326">
        <f t="shared" si="33"/>
        <v>239.75231312452428</v>
      </c>
    </row>
    <row r="327" spans="1:24" x14ac:dyDescent="0.25">
      <c r="A327" t="s">
        <v>346</v>
      </c>
      <c r="B327">
        <v>1583871360</v>
      </c>
      <c r="C327" s="2">
        <v>43900.844444444447</v>
      </c>
      <c r="D327" t="s">
        <v>12</v>
      </c>
      <c r="E327">
        <v>0.80100000000000005</v>
      </c>
      <c r="F327" t="s">
        <v>13</v>
      </c>
      <c r="G327">
        <v>0.97541717235761005</v>
      </c>
      <c r="H327" t="s">
        <v>14</v>
      </c>
      <c r="I327">
        <v>0.82118709999999995</v>
      </c>
      <c r="J327" t="s">
        <v>15</v>
      </c>
      <c r="K327" t="str" cm="1">
        <f t="array" ref="K327">_xlfn.IFS(AND(F327=$Y$25,H327=$Z$25),"1",AND(F327=$Y$25,H327=$Z$27),"2",AND(F327=$Z$25,H327=$Y$25),"3",AND(F327=$Z$25,H327=$Z$27),"4",AND(F327=$Z$27,H327=$Y$25),"5",AND(F327=$Z$27,H327=$Z$25),"6")</f>
        <v>5</v>
      </c>
      <c r="L327">
        <f>IF(OR(K327="3",K327="2"),X327,W327)</f>
        <v>164.86746923297821</v>
      </c>
      <c r="M327" t="s">
        <v>16</v>
      </c>
      <c r="N327">
        <f>VLOOKUP(C327,ETH_USD[],6)</f>
        <v>200.76724200000001</v>
      </c>
      <c r="O327" s="10">
        <f t="shared" si="28"/>
        <v>0</v>
      </c>
      <c r="P327" cm="1">
        <f t="array" ref="P327">_xlfn.IFS(H327=$H$2,G327,F327=$F$102,E327)</f>
        <v>0.97541717235761005</v>
      </c>
      <c r="Q327" cm="1">
        <f t="array" ref="Q327">_xlfn.IFS(H327=$H$2,E327,F327=$F$102,G327)</f>
        <v>0.80100000000000005</v>
      </c>
      <c r="R327">
        <f t="shared" si="29"/>
        <v>160.81456084200002</v>
      </c>
      <c r="S327" s="10">
        <f t="shared" si="30"/>
        <v>-1.9354429695389731E-2</v>
      </c>
      <c r="T327" s="9">
        <f t="shared" si="31"/>
        <v>164.86746942675492</v>
      </c>
      <c r="U327" cm="1">
        <f t="array" ref="U327">_xlfn.IFS(D327=$D$2,I327*N327,D327=$D$3&amp;F327=$F$3,(I327)*N327,D327=$D$3,(1/I327)*N327,D327=$D$146,N327*I327)</f>
        <v>164.86746923297821</v>
      </c>
      <c r="V327" cm="1">
        <f t="array" ref="V327">_xlfn.IFS(F327=$F$2,E327*N327,F327=$F$3,E327*N327)</f>
        <v>160.81456084200002</v>
      </c>
      <c r="W327">
        <f t="shared" si="32"/>
        <v>164.86746923297821</v>
      </c>
      <c r="X327">
        <f t="shared" si="33"/>
        <v>244.48416444924672</v>
      </c>
    </row>
    <row r="328" spans="1:24" x14ac:dyDescent="0.25">
      <c r="A328" t="s">
        <v>347</v>
      </c>
      <c r="B328">
        <v>1583875588</v>
      </c>
      <c r="C328" s="2">
        <v>43900.893379629626</v>
      </c>
      <c r="D328" t="s">
        <v>18</v>
      </c>
      <c r="E328">
        <v>1.4855263031384401E-2</v>
      </c>
      <c r="F328" t="s">
        <v>19</v>
      </c>
      <c r="G328">
        <v>1.82460788938765E-2</v>
      </c>
      <c r="H328" t="s">
        <v>14</v>
      </c>
      <c r="I328">
        <v>0.81416193999999997</v>
      </c>
      <c r="J328" t="s">
        <v>89</v>
      </c>
      <c r="K328" t="str" cm="1">
        <f t="array" ref="K328">_xlfn.IFS(AND(F328=$Y$25,H328=$Z$25),"1",AND(F328=$Y$25,H328=$Z$27),"2",AND(F328=$Z$25,H328=$Y$25),"3",AND(F328=$Z$25,H328=$Z$27),"4",AND(F328=$Z$27,H328=$Y$25),"5",AND(F328=$Z$27,H328=$Z$25),"6")</f>
        <v>3</v>
      </c>
      <c r="L328">
        <f>IF(OR(K328="3",K328="2"),X328,W328)</f>
        <v>246.59374521977779</v>
      </c>
      <c r="M328" t="s">
        <v>16</v>
      </c>
      <c r="N328">
        <f>VLOOKUP(C328,ETH_USD[],6)</f>
        <v>200.76724200000001</v>
      </c>
      <c r="O328" s="10">
        <f t="shared" si="28"/>
        <v>0</v>
      </c>
      <c r="P328" cm="1">
        <f t="array" ref="P328">_xlfn.IFS(H328=$H$2,G328,F328=$F$102,E328)</f>
        <v>1.82460788938765E-2</v>
      </c>
      <c r="Q328" cm="1">
        <f t="array" ref="Q328">_xlfn.IFS(H328=$H$2,E328,F328=$F$102,G328)</f>
        <v>1.4855263031384401E-2</v>
      </c>
      <c r="R328">
        <f t="shared" si="29"/>
        <v>2.9824501879956058</v>
      </c>
      <c r="S328" s="10">
        <f t="shared" si="30"/>
        <v>-8.5548819125441551E-3</v>
      </c>
      <c r="T328" s="9">
        <f t="shared" si="31"/>
        <v>163.45704769458905</v>
      </c>
      <c r="U328" cm="1">
        <f t="array" ref="U328">_xlfn.IFS(D328=$D$2,I328*N328,D328=$D$3&amp;F328=$F$3,(I328)*N328,D328=$D$3,(1/I328)*N328,D328=$D$146,N328*I328)</f>
        <v>246.59374521977779</v>
      </c>
      <c r="V328" cm="1">
        <f t="array" ref="V328">_xlfn.IFS(F328=$F$2,E328*N328,F328=$F$3,E328*N328)</f>
        <v>2.9824501879956058</v>
      </c>
      <c r="W328">
        <f t="shared" si="32"/>
        <v>163.45704723516948</v>
      </c>
      <c r="X328">
        <f t="shared" si="33"/>
        <v>246.59374521977779</v>
      </c>
    </row>
    <row r="329" spans="1:24" x14ac:dyDescent="0.25">
      <c r="A329" t="s">
        <v>348</v>
      </c>
      <c r="B329">
        <v>1583931297</v>
      </c>
      <c r="C329" s="2">
        <v>43901.538159722222</v>
      </c>
      <c r="D329" t="s">
        <v>18</v>
      </c>
      <c r="E329">
        <v>8.7279461125006105E-2</v>
      </c>
      <c r="F329" t="s">
        <v>19</v>
      </c>
      <c r="G329">
        <v>0.10699824659669301</v>
      </c>
      <c r="H329" t="s">
        <v>14</v>
      </c>
      <c r="I329">
        <v>0.81570927000000004</v>
      </c>
      <c r="J329" t="s">
        <v>89</v>
      </c>
      <c r="K329" t="str" cm="1">
        <f t="array" ref="K329">_xlfn.IFS(AND(F329=$Y$25,H329=$Z$25),"1",AND(F329=$Y$25,H329=$Z$27),"2",AND(F329=$Z$25,H329=$Y$25),"3",AND(F329=$Z$25,H329=$Z$27),"4",AND(F329=$Z$27,H329=$Y$25),"5",AND(F329=$Z$27,H329=$Z$25),"6")</f>
        <v>3</v>
      </c>
      <c r="L329">
        <f>IF(OR(K329="3",K329="2"),X329,W329)</f>
        <v>238.89458801908671</v>
      </c>
      <c r="M329" t="s">
        <v>16</v>
      </c>
      <c r="N329">
        <f>VLOOKUP(C329,ETH_USD[],6)</f>
        <v>194.86852999999999</v>
      </c>
      <c r="O329" s="10">
        <f t="shared" si="28"/>
        <v>-2.9380848893665715E-2</v>
      </c>
      <c r="P329" cm="1">
        <f t="array" ref="P329">_xlfn.IFS(H329=$H$2,G329,F329=$F$102,E329)</f>
        <v>0.10699824659669301</v>
      </c>
      <c r="Q329" cm="1">
        <f t="array" ref="Q329">_xlfn.IFS(H329=$H$2,E329,F329=$F$102,G329)</f>
        <v>8.7279461125006105E-2</v>
      </c>
      <c r="R329">
        <f t="shared" si="29"/>
        <v>17.008020288622085</v>
      </c>
      <c r="S329" s="10">
        <f t="shared" si="30"/>
        <v>-2.7536177314813084E-2</v>
      </c>
      <c r="T329" s="9">
        <f t="shared" si="31"/>
        <v>158.95606544591499</v>
      </c>
      <c r="U329" cm="1">
        <f t="array" ref="U329">_xlfn.IFS(D329=$D$2,I329*N329,D329=$D$3&amp;F329=$F$3,(I329)*N329,D329=$D$3,(1/I329)*N329,D329=$D$146,N329*I329)</f>
        <v>238.89458801908671</v>
      </c>
      <c r="V329" cm="1">
        <f t="array" ref="V329">_xlfn.IFS(F329=$F$2,E329*N329,F329=$F$3,E329*N329)</f>
        <v>17.008020288622085</v>
      </c>
      <c r="W329">
        <f t="shared" si="32"/>
        <v>158.9560663522731</v>
      </c>
      <c r="X329">
        <f t="shared" si="33"/>
        <v>238.89458801908671</v>
      </c>
    </row>
    <row r="330" spans="1:24" x14ac:dyDescent="0.25">
      <c r="A330" t="s">
        <v>349</v>
      </c>
      <c r="B330">
        <v>1583932461</v>
      </c>
      <c r="C330" s="2">
        <v>43901.551631944443</v>
      </c>
      <c r="D330" t="s">
        <v>18</v>
      </c>
      <c r="E330">
        <v>0.153008835430401</v>
      </c>
      <c r="F330" t="s">
        <v>19</v>
      </c>
      <c r="G330">
        <v>0.186742372115727</v>
      </c>
      <c r="H330" t="s">
        <v>14</v>
      </c>
      <c r="I330">
        <v>0.81935789000000003</v>
      </c>
      <c r="J330" t="s">
        <v>89</v>
      </c>
      <c r="K330" t="str" cm="1">
        <f t="array" ref="K330">_xlfn.IFS(AND(F330=$Y$25,H330=$Z$25),"1",AND(F330=$Y$25,H330=$Z$27),"2",AND(F330=$Z$25,H330=$Y$25),"3",AND(F330=$Z$25,H330=$Z$27),"4",AND(F330=$Z$27,H330=$Y$25),"5",AND(F330=$Z$27,H330=$Z$25),"6")</f>
        <v>3</v>
      </c>
      <c r="L330">
        <f>IF(OR(K330="3",K330="2"),X330,W330)</f>
        <v>237.83078478685303</v>
      </c>
      <c r="M330" t="s">
        <v>16</v>
      </c>
      <c r="N330">
        <f>VLOOKUP(C330,ETH_USD[],6)</f>
        <v>194.86852999999999</v>
      </c>
      <c r="O330" s="10">
        <f t="shared" si="28"/>
        <v>0</v>
      </c>
      <c r="P330" cm="1">
        <f t="array" ref="P330">_xlfn.IFS(H330=$H$2,G330,F330=$F$102,E330)</f>
        <v>0.186742372115727</v>
      </c>
      <c r="Q330" cm="1">
        <f t="array" ref="Q330">_xlfn.IFS(H330=$H$2,E330,F330=$F$102,G330)</f>
        <v>0.153008835430401</v>
      </c>
      <c r="R330">
        <f t="shared" si="29"/>
        <v>29.81660683733416</v>
      </c>
      <c r="S330" s="10">
        <f t="shared" si="30"/>
        <v>4.4729437407150562E-3</v>
      </c>
      <c r="T330" s="9">
        <f t="shared" si="31"/>
        <v>159.66706698389999</v>
      </c>
      <c r="U330" cm="1">
        <f t="array" ref="U330">_xlfn.IFS(D330=$D$2,I330*N330,D330=$D$3&amp;F330=$F$3,(I330)*N330,D330=$D$3,(1/I330)*N330,D330=$D$146,N330*I330)</f>
        <v>237.83078478685303</v>
      </c>
      <c r="V330" cm="1">
        <f t="array" ref="V330">_xlfn.IFS(F330=$F$2,E330*N330,F330=$F$3,E330*N330)</f>
        <v>29.81660683733416</v>
      </c>
      <c r="W330">
        <f t="shared" si="32"/>
        <v>159.6670675682017</v>
      </c>
      <c r="X330">
        <f t="shared" si="33"/>
        <v>237.83078478685303</v>
      </c>
    </row>
    <row r="331" spans="1:24" x14ac:dyDescent="0.25">
      <c r="A331" t="s">
        <v>350</v>
      </c>
      <c r="B331">
        <v>1583936444</v>
      </c>
      <c r="C331" s="2">
        <v>43901.597731481481</v>
      </c>
      <c r="D331" t="s">
        <v>18</v>
      </c>
      <c r="E331">
        <v>0.11632993453886301</v>
      </c>
      <c r="F331" t="s">
        <v>19</v>
      </c>
      <c r="G331">
        <v>0.14126938211160001</v>
      </c>
      <c r="H331" t="s">
        <v>14</v>
      </c>
      <c r="I331">
        <v>0.82346176000000004</v>
      </c>
      <c r="J331" t="s">
        <v>89</v>
      </c>
      <c r="K331" t="str" cm="1">
        <f t="array" ref="K331">_xlfn.IFS(AND(F331=$Y$25,H331=$Z$25),"1",AND(F331=$Y$25,H331=$Z$27),"2",AND(F331=$Z$25,H331=$Y$25),"3",AND(F331=$Z$25,H331=$Z$27),"4",AND(F331=$Z$27,H331=$Y$25),"5",AND(F331=$Z$27,H331=$Z$25),"6")</f>
        <v>3</v>
      </c>
      <c r="L331">
        <f>IF(OR(K331="3",K331="2"),X331,W331)</f>
        <v>236.6455122336221</v>
      </c>
      <c r="M331" t="s">
        <v>16</v>
      </c>
      <c r="N331">
        <f>VLOOKUP(C331,ETH_USD[],6)</f>
        <v>194.86852999999999</v>
      </c>
      <c r="O331" s="10">
        <f t="shared" si="28"/>
        <v>0</v>
      </c>
      <c r="P331" cm="1">
        <f t="array" ref="P331">_xlfn.IFS(H331=$H$2,G331,F331=$F$102,E331)</f>
        <v>0.14126938211160001</v>
      </c>
      <c r="Q331" cm="1">
        <f t="array" ref="Q331">_xlfn.IFS(H331=$H$2,E331,F331=$F$102,G331)</f>
        <v>0.11632993453886301</v>
      </c>
      <c r="R331">
        <f t="shared" si="29"/>
        <v>22.669043338584462</v>
      </c>
      <c r="S331" s="10">
        <f t="shared" si="30"/>
        <v>5.0086496776132576E-3</v>
      </c>
      <c r="T331" s="9">
        <f t="shared" si="31"/>
        <v>160.46678338747435</v>
      </c>
      <c r="U331" cm="1">
        <f t="array" ref="U331">_xlfn.IFS(D331=$D$2,I331*N331,D331=$D$3&amp;F331=$F$3,(I331)*N331,D331=$D$3,(1/I331)*N331,D331=$D$146,N331*I331)</f>
        <v>236.6455122336221</v>
      </c>
      <c r="V331" cm="1">
        <f t="array" ref="V331">_xlfn.IFS(F331=$F$2,E331*N331,F331=$F$3,E331*N331)</f>
        <v>22.669043338584462</v>
      </c>
      <c r="W331">
        <f t="shared" si="32"/>
        <v>160.4667826824128</v>
      </c>
      <c r="X331">
        <f t="shared" si="33"/>
        <v>236.6455122336221</v>
      </c>
    </row>
    <row r="332" spans="1:24" x14ac:dyDescent="0.25">
      <c r="A332" t="s">
        <v>351</v>
      </c>
      <c r="B332">
        <v>1583942326</v>
      </c>
      <c r="C332" s="2">
        <v>43901.665810185186</v>
      </c>
      <c r="D332" t="s">
        <v>18</v>
      </c>
      <c r="E332">
        <v>3.6986228119697602E-2</v>
      </c>
      <c r="F332" t="s">
        <v>19</v>
      </c>
      <c r="G332">
        <v>4.4788133182934502E-2</v>
      </c>
      <c r="H332" t="s">
        <v>14</v>
      </c>
      <c r="I332">
        <v>0.82580419000000005</v>
      </c>
      <c r="J332" t="s">
        <v>89</v>
      </c>
      <c r="K332" t="str" cm="1">
        <f t="array" ref="K332">_xlfn.IFS(AND(F332=$Y$25,H332=$Z$25),"1",AND(F332=$Y$25,H332=$Z$27),"2",AND(F332=$Z$25,H332=$Y$25),"3",AND(F332=$Z$25,H332=$Z$27),"4",AND(F332=$Z$27,H332=$Y$25),"5",AND(F332=$Z$27,H332=$Z$25),"6")</f>
        <v>3</v>
      </c>
      <c r="L332">
        <f>IF(OR(K332="3",K332="2"),X332,W332)</f>
        <v>235.97425680293532</v>
      </c>
      <c r="M332" t="s">
        <v>16</v>
      </c>
      <c r="N332">
        <f>VLOOKUP(C332,ETH_USD[],6)</f>
        <v>194.86852999999999</v>
      </c>
      <c r="O332" s="10">
        <f t="shared" si="28"/>
        <v>0</v>
      </c>
      <c r="P332" cm="1">
        <f t="array" ref="P332">_xlfn.IFS(H332=$H$2,G332,F332=$F$102,E332)</f>
        <v>4.4788133182934502E-2</v>
      </c>
      <c r="Q332" cm="1">
        <f t="array" ref="Q332">_xlfn.IFS(H332=$H$2,E332,F332=$F$102,G332)</f>
        <v>3.6986228119697602E-2</v>
      </c>
      <c r="R332">
        <f t="shared" si="29"/>
        <v>7.2074519039301359</v>
      </c>
      <c r="S332" s="10">
        <f t="shared" si="30"/>
        <v>2.8446105925464139E-3</v>
      </c>
      <c r="T332" s="9">
        <f t="shared" si="31"/>
        <v>160.92324889925021</v>
      </c>
      <c r="U332" cm="1">
        <f t="array" ref="U332">_xlfn.IFS(D332=$D$2,I332*N332,D332=$D$3&amp;F332=$F$3,(I332)*N332,D332=$D$3,(1/I332)*N332,D332=$D$146,N332*I332)</f>
        <v>235.97425680293532</v>
      </c>
      <c r="V332" cm="1">
        <f t="array" ref="V332">_xlfn.IFS(F332=$F$2,E332*N332,F332=$F$3,E332*N332)</f>
        <v>7.2074519039301359</v>
      </c>
      <c r="W332">
        <f t="shared" si="32"/>
        <v>160.92324857314071</v>
      </c>
      <c r="X332">
        <f t="shared" si="33"/>
        <v>235.97425680293532</v>
      </c>
    </row>
    <row r="333" spans="1:24" x14ac:dyDescent="0.25">
      <c r="A333" t="s">
        <v>352</v>
      </c>
      <c r="B333">
        <v>1583944627</v>
      </c>
      <c r="C333" s="2">
        <v>43901.692442129628</v>
      </c>
      <c r="D333" t="s">
        <v>18</v>
      </c>
      <c r="E333">
        <v>0.83917081247296998</v>
      </c>
      <c r="F333" t="s">
        <v>19</v>
      </c>
      <c r="G333">
        <v>1</v>
      </c>
      <c r="H333" t="s">
        <v>14</v>
      </c>
      <c r="I333">
        <v>0.83917081000000004</v>
      </c>
      <c r="J333" t="s">
        <v>89</v>
      </c>
      <c r="K333" t="str" cm="1">
        <f t="array" ref="K333">_xlfn.IFS(AND(F333=$Y$25,H333=$Z$25),"1",AND(F333=$Y$25,H333=$Z$27),"2",AND(F333=$Z$25,H333=$Y$25),"3",AND(F333=$Z$25,H333=$Z$27),"4",AND(F333=$Z$27,H333=$Y$25),"5",AND(F333=$Z$27,H333=$Z$25),"6")</f>
        <v>3</v>
      </c>
      <c r="L333">
        <f>IF(OR(K333="3",K333="2"),X333,W333)</f>
        <v>232.21557241725313</v>
      </c>
      <c r="M333" t="s">
        <v>16</v>
      </c>
      <c r="N333">
        <f>VLOOKUP(C333,ETH_USD[],6)</f>
        <v>194.86852999999999</v>
      </c>
      <c r="O333" s="10">
        <f t="shared" si="28"/>
        <v>0</v>
      </c>
      <c r="P333" cm="1">
        <f t="array" ref="P333">_xlfn.IFS(H333=$H$2,G333,F333=$F$102,E333)</f>
        <v>1</v>
      </c>
      <c r="Q333" cm="1">
        <f t="array" ref="Q333">_xlfn.IFS(H333=$H$2,E333,F333=$F$102,G333)</f>
        <v>0.83917081247296998</v>
      </c>
      <c r="R333">
        <f t="shared" si="29"/>
        <v>163.52798264551333</v>
      </c>
      <c r="S333" s="10">
        <f t="shared" si="30"/>
        <v>1.6186186670229835E-2</v>
      </c>
      <c r="T333" s="9">
        <f t="shared" si="31"/>
        <v>163.52798264551333</v>
      </c>
      <c r="U333" cm="1">
        <f t="array" ref="U333">_xlfn.IFS(D333=$D$2,I333*N333,D333=$D$3&amp;F333=$F$3,(I333)*N333,D333=$D$3,(1/I333)*N333,D333=$D$146,N333*I333)</f>
        <v>232.21557241725313</v>
      </c>
      <c r="V333" cm="1">
        <f t="array" ref="V333">_xlfn.IFS(F333=$F$2,E333*N333,F333=$F$3,E333*N333)</f>
        <v>163.52798264551333</v>
      </c>
      <c r="W333">
        <f t="shared" si="32"/>
        <v>163.52798216360929</v>
      </c>
      <c r="X333">
        <f t="shared" si="33"/>
        <v>232.21557241725313</v>
      </c>
    </row>
    <row r="334" spans="1:24" x14ac:dyDescent="0.25">
      <c r="A334" t="s">
        <v>353</v>
      </c>
      <c r="B334">
        <v>1583949831</v>
      </c>
      <c r="C334" s="2">
        <v>43901.75267361111</v>
      </c>
      <c r="D334" t="s">
        <v>18</v>
      </c>
      <c r="E334">
        <v>0.86561763990334395</v>
      </c>
      <c r="F334" t="s">
        <v>19</v>
      </c>
      <c r="G334">
        <v>1</v>
      </c>
      <c r="H334" t="s">
        <v>14</v>
      </c>
      <c r="I334">
        <v>0.86561763999999997</v>
      </c>
      <c r="J334" t="s">
        <v>89</v>
      </c>
      <c r="K334" t="str" cm="1">
        <f t="array" ref="K334">_xlfn.IFS(AND(F334=$Y$25,H334=$Z$25),"1",AND(F334=$Y$25,H334=$Z$27),"2",AND(F334=$Z$25,H334=$Y$25),"3",AND(F334=$Z$25,H334=$Z$27),"4",AND(F334=$Z$27,H334=$Y$25),"5",AND(F334=$Z$27,H334=$Z$25),"6")</f>
        <v>3</v>
      </c>
      <c r="L334">
        <f>IF(OR(K334="3",K334="2"),X334,W334)</f>
        <v>225.1207935180249</v>
      </c>
      <c r="M334" t="s">
        <v>16</v>
      </c>
      <c r="N334">
        <f>VLOOKUP(C334,ETH_USD[],6)</f>
        <v>194.86852999999999</v>
      </c>
      <c r="O334" s="10">
        <f t="shared" si="28"/>
        <v>0</v>
      </c>
      <c r="P334" cm="1">
        <f t="array" ref="P334">_xlfn.IFS(H334=$H$2,G334,F334=$F$102,E334)</f>
        <v>1</v>
      </c>
      <c r="Q334" cm="1">
        <f t="array" ref="Q334">_xlfn.IFS(H334=$H$2,E334,F334=$F$102,G334)</f>
        <v>0.86561763990334395</v>
      </c>
      <c r="R334">
        <f t="shared" si="29"/>
        <v>168.68163703003398</v>
      </c>
      <c r="S334" s="10">
        <f t="shared" si="30"/>
        <v>3.1515428131296944E-2</v>
      </c>
      <c r="T334" s="9">
        <f t="shared" si="31"/>
        <v>168.68163703003398</v>
      </c>
      <c r="U334" cm="1">
        <f t="array" ref="U334">_xlfn.IFS(D334=$D$2,I334*N334,D334=$D$3&amp;F334=$F$3,(I334)*N334,D334=$D$3,(1/I334)*N334,D334=$D$146,N334*I334)</f>
        <v>225.1207935180249</v>
      </c>
      <c r="V334" cm="1">
        <f t="array" ref="V334">_xlfn.IFS(F334=$F$2,E334*N334,F334=$F$3,E334*N334)</f>
        <v>168.68163703003398</v>
      </c>
      <c r="W334">
        <f t="shared" si="32"/>
        <v>168.68163704886919</v>
      </c>
      <c r="X334">
        <f t="shared" si="33"/>
        <v>225.1207935180249</v>
      </c>
    </row>
    <row r="335" spans="1:24" x14ac:dyDescent="0.25">
      <c r="A335" t="s">
        <v>354</v>
      </c>
      <c r="B335">
        <v>1583950493</v>
      </c>
      <c r="C335" s="2">
        <v>43901.760335648149</v>
      </c>
      <c r="D335" t="s">
        <v>18</v>
      </c>
      <c r="E335">
        <v>8.1766904968291407E-2</v>
      </c>
      <c r="F335" t="s">
        <v>19</v>
      </c>
      <c r="G335">
        <v>9.2857338875264497E-2</v>
      </c>
      <c r="H335" t="s">
        <v>14</v>
      </c>
      <c r="I335">
        <v>0.88056480999999998</v>
      </c>
      <c r="J335" t="s">
        <v>89</v>
      </c>
      <c r="K335" t="str" cm="1">
        <f t="array" ref="K335">_xlfn.IFS(AND(F335=$Y$25,H335=$Z$25),"1",AND(F335=$Y$25,H335=$Z$27),"2",AND(F335=$Z$25,H335=$Y$25),"3",AND(F335=$Z$25,H335=$Z$27),"4",AND(F335=$Z$27,H335=$Y$25),"5",AND(F335=$Z$27,H335=$Z$25),"6")</f>
        <v>3</v>
      </c>
      <c r="L335">
        <f>IF(OR(K335="3",K335="2"),X335,W335)</f>
        <v>221.29947482230185</v>
      </c>
      <c r="M335" t="s">
        <v>16</v>
      </c>
      <c r="N335">
        <f>VLOOKUP(C335,ETH_USD[],6)</f>
        <v>194.86852999999999</v>
      </c>
      <c r="O335" s="10">
        <f t="shared" si="28"/>
        <v>0</v>
      </c>
      <c r="P335" cm="1">
        <f t="array" ref="P335">_xlfn.IFS(H335=$H$2,G335,F335=$F$102,E335)</f>
        <v>9.2857338875264497E-2</v>
      </c>
      <c r="Q335" cm="1">
        <f t="array" ref="Q335">_xlfn.IFS(H335=$H$2,E335,F335=$F$102,G335)</f>
        <v>8.1766904968291407E-2</v>
      </c>
      <c r="R335">
        <f t="shared" si="29"/>
        <v>15.933796573820642</v>
      </c>
      <c r="S335" s="10">
        <f t="shared" si="30"/>
        <v>1.7267635796634911E-2</v>
      </c>
      <c r="T335" s="9">
        <f t="shared" si="31"/>
        <v>171.59437010384877</v>
      </c>
      <c r="U335" cm="1">
        <f t="array" ref="U335">_xlfn.IFS(D335=$D$2,I335*N335,D335=$D$3&amp;F335=$F$3,(I335)*N335,D335=$D$3,(1/I335)*N335,D335=$D$146,N335*I335)</f>
        <v>221.29947482230185</v>
      </c>
      <c r="V335" cm="1">
        <f t="array" ref="V335">_xlfn.IFS(F335=$F$2,E335*N335,F335=$F$3,E335*N335)</f>
        <v>15.933796573820642</v>
      </c>
      <c r="W335">
        <f t="shared" si="32"/>
        <v>171.59437009442928</v>
      </c>
      <c r="X335">
        <f t="shared" si="33"/>
        <v>221.29947482230185</v>
      </c>
    </row>
    <row r="336" spans="1:24" x14ac:dyDescent="0.25">
      <c r="A336" t="s">
        <v>355</v>
      </c>
      <c r="B336">
        <v>1583998763</v>
      </c>
      <c r="C336" s="2">
        <v>43902.319016203706</v>
      </c>
      <c r="D336" t="s">
        <v>18</v>
      </c>
      <c r="E336">
        <v>1.84015734181151</v>
      </c>
      <c r="F336" t="s">
        <v>19</v>
      </c>
      <c r="G336">
        <v>2.02025816719746</v>
      </c>
      <c r="H336" t="s">
        <v>14</v>
      </c>
      <c r="I336">
        <v>0.91085256999999997</v>
      </c>
      <c r="J336" t="s">
        <v>89</v>
      </c>
      <c r="K336" t="str" cm="1">
        <f t="array" ref="K336">_xlfn.IFS(AND(F336=$Y$25,H336=$Z$25),"1",AND(F336=$Y$25,H336=$Z$27),"2",AND(F336=$Z$25,H336=$Y$25),"3",AND(F336=$Z$25,H336=$Z$27),"4",AND(F336=$Z$27,H336=$Y$25),"5",AND(F336=$Z$27,H336=$Z$25),"6")</f>
        <v>3</v>
      </c>
      <c r="L336">
        <f>IF(OR(K336="3",K336="2"),X336,W336)</f>
        <v>123.34281715865392</v>
      </c>
      <c r="M336" t="s">
        <v>16</v>
      </c>
      <c r="N336">
        <f>VLOOKUP(C336,ETH_USD[],6)</f>
        <v>112.347122</v>
      </c>
      <c r="O336" s="10">
        <f t="shared" si="28"/>
        <v>-0.42347221483119923</v>
      </c>
      <c r="P336" cm="1">
        <f t="array" ref="P336">_xlfn.IFS(H336=$H$2,G336,F336=$F$102,E336)</f>
        <v>2.02025816719746</v>
      </c>
      <c r="Q336" cm="1">
        <f t="array" ref="Q336">_xlfn.IFS(H336=$H$2,E336,F336=$F$102,G336)</f>
        <v>1.84015734181151</v>
      </c>
      <c r="R336">
        <f t="shared" si="29"/>
        <v>206.73638137969343</v>
      </c>
      <c r="S336" s="10">
        <f t="shared" si="30"/>
        <v>-0.40364206214143833</v>
      </c>
      <c r="T336" s="9">
        <f t="shared" si="31"/>
        <v>102.33166470327008</v>
      </c>
      <c r="U336" cm="1">
        <f t="array" ref="U336">_xlfn.IFS(D336=$D$2,I336*N336,D336=$D$3&amp;F336=$F$3,(I336)*N336,D336=$D$3,(1/I336)*N336,D336=$D$146,N336*I336)</f>
        <v>123.34281715865392</v>
      </c>
      <c r="V336" cm="1">
        <f t="array" ref="V336">_xlfn.IFS(F336=$F$2,E336*N336,F336=$F$3,E336*N336)</f>
        <v>206.73638137969343</v>
      </c>
      <c r="W336">
        <f t="shared" si="32"/>
        <v>102.33166480580354</v>
      </c>
      <c r="X336">
        <f t="shared" si="33"/>
        <v>123.34281715865392</v>
      </c>
    </row>
    <row r="337" spans="1:24" x14ac:dyDescent="0.25">
      <c r="A337" t="s">
        <v>356</v>
      </c>
      <c r="B337">
        <v>1584011140</v>
      </c>
      <c r="C337" s="2">
        <v>43902.462268518517</v>
      </c>
      <c r="D337" t="s">
        <v>18</v>
      </c>
      <c r="E337">
        <v>3.72516548885572</v>
      </c>
      <c r="F337" t="s">
        <v>19</v>
      </c>
      <c r="G337">
        <v>3.7195148663318598</v>
      </c>
      <c r="H337" t="s">
        <v>14</v>
      </c>
      <c r="I337">
        <v>0.99848311999999995</v>
      </c>
      <c r="J337" t="s">
        <v>20</v>
      </c>
      <c r="K337" t="str" cm="1">
        <f t="array" ref="K337">_xlfn.IFS(AND(F337=$Y$25,H337=$Z$25),"1",AND(F337=$Y$25,H337=$Z$27),"2",AND(F337=$Z$25,H337=$Y$25),"3",AND(F337=$Z$25,H337=$Z$27),"4",AND(F337=$Z$27,H337=$Y$25),"5",AND(F337=$Z$27,H337=$Z$25),"6")</f>
        <v>3</v>
      </c>
      <c r="L337">
        <f>IF(OR(K337="3",K337="2"),X337,W337)</f>
        <v>112.51779799742634</v>
      </c>
      <c r="M337" t="s">
        <v>16</v>
      </c>
      <c r="N337">
        <f>VLOOKUP(C337,ETH_USD[],6)</f>
        <v>112.347122</v>
      </c>
      <c r="O337" s="10">
        <f t="shared" si="28"/>
        <v>0</v>
      </c>
      <c r="P337" cm="1">
        <f t="array" ref="P337">_xlfn.IFS(H337=$H$2,G337,F337=$F$102,E337)</f>
        <v>3.7195148663318598</v>
      </c>
      <c r="Q337" cm="1">
        <f t="array" ref="Q337">_xlfn.IFS(H337=$H$2,E337,F337=$F$102,G337)</f>
        <v>3.72516548885572</v>
      </c>
      <c r="R337">
        <f t="shared" si="29"/>
        <v>418.51162164666323</v>
      </c>
      <c r="S337" s="10">
        <f t="shared" si="30"/>
        <v>9.9540382998523219E-2</v>
      </c>
      <c r="T337" s="9">
        <f t="shared" si="31"/>
        <v>112.51779780071004</v>
      </c>
      <c r="U337" cm="1">
        <f t="array" ref="U337">_xlfn.IFS(D337=$D$2,I337*N337,D337=$D$3&amp;F337=$F$3,(I337)*N337,D337=$D$3,(1/I337)*N337,D337=$D$146,N337*I337)</f>
        <v>112.51779799742634</v>
      </c>
      <c r="V337" cm="1">
        <f t="array" ref="V337">_xlfn.IFS(F337=$F$2,E337*N337,F337=$F$3,E337*N337)</f>
        <v>418.51162164666323</v>
      </c>
      <c r="W337">
        <f t="shared" si="32"/>
        <v>112.17670489758063</v>
      </c>
      <c r="X337">
        <f t="shared" si="33"/>
        <v>112.51779799742634</v>
      </c>
    </row>
    <row r="338" spans="1:24" x14ac:dyDescent="0.25">
      <c r="A338" t="s">
        <v>357</v>
      </c>
      <c r="B338">
        <v>1584015371</v>
      </c>
      <c r="C338" s="2">
        <v>43902.511238425926</v>
      </c>
      <c r="D338" t="s">
        <v>12</v>
      </c>
      <c r="E338">
        <v>3.0229433671643302</v>
      </c>
      <c r="F338" t="s">
        <v>13</v>
      </c>
      <c r="G338">
        <v>3</v>
      </c>
      <c r="H338" t="s">
        <v>14</v>
      </c>
      <c r="I338">
        <v>1.00764779</v>
      </c>
      <c r="J338" t="s">
        <v>15</v>
      </c>
      <c r="K338" t="str" cm="1">
        <f t="array" ref="K338">_xlfn.IFS(AND(F338=$Y$25,H338=$Z$25),"1",AND(F338=$Y$25,H338=$Z$27),"2",AND(F338=$Z$25,H338=$Y$25),"3",AND(F338=$Z$25,H338=$Z$27),"4",AND(F338=$Z$27,H338=$Y$25),"5",AND(F338=$Z$27,H338=$Z$25),"6")</f>
        <v>5</v>
      </c>
      <c r="L338">
        <f>IF(OR(K338="3",K338="2"),X338,W338)</f>
        <v>113.20632919616038</v>
      </c>
      <c r="M338" t="s">
        <v>16</v>
      </c>
      <c r="N338">
        <f>VLOOKUP(C338,ETH_USD[],6)</f>
        <v>112.347122</v>
      </c>
      <c r="O338" s="10">
        <f t="shared" si="28"/>
        <v>0</v>
      </c>
      <c r="P338" cm="1">
        <f t="array" ref="P338">_xlfn.IFS(H338=$H$2,G338,F338=$F$102,E338)</f>
        <v>3</v>
      </c>
      <c r="Q338" cm="1">
        <f t="array" ref="Q338">_xlfn.IFS(H338=$H$2,E338,F338=$F$102,G338)</f>
        <v>3.0229433671643302</v>
      </c>
      <c r="R338">
        <f t="shared" si="29"/>
        <v>339.61898726990182</v>
      </c>
      <c r="S338" s="10">
        <f t="shared" si="30"/>
        <v>6.1193100355265073E-3</v>
      </c>
      <c r="T338" s="9">
        <f t="shared" si="31"/>
        <v>113.20632908996727</v>
      </c>
      <c r="U338" cm="1">
        <f t="array" ref="U338">_xlfn.IFS(D338=$D$2,I338*N338,D338=$D$3&amp;F338=$F$3,(I338)*N338,D338=$D$3,(1/I338)*N338,D338=$D$146,N338*I338)</f>
        <v>113.20632919616038</v>
      </c>
      <c r="V338" cm="1">
        <f t="array" ref="V338">_xlfn.IFS(F338=$F$2,E338*N338,F338=$F$3,E338*N338)</f>
        <v>339.61898726990182</v>
      </c>
      <c r="W338">
        <f t="shared" si="32"/>
        <v>113.20632919616038</v>
      </c>
      <c r="X338">
        <f t="shared" si="33"/>
        <v>111.49443596755171</v>
      </c>
    </row>
    <row r="339" spans="1:24" x14ac:dyDescent="0.25">
      <c r="A339" t="s">
        <v>358</v>
      </c>
      <c r="B339">
        <v>1584017244</v>
      </c>
      <c r="C339" s="2">
        <v>43902.532916666663</v>
      </c>
      <c r="D339" t="s">
        <v>18</v>
      </c>
      <c r="E339">
        <v>3.0042799153244402</v>
      </c>
      <c r="F339" t="s">
        <v>19</v>
      </c>
      <c r="G339">
        <v>2.96539293466589</v>
      </c>
      <c r="H339" t="s">
        <v>14</v>
      </c>
      <c r="I339">
        <v>0.98705613999999997</v>
      </c>
      <c r="J339" t="s">
        <v>20</v>
      </c>
      <c r="K339" t="str" cm="1">
        <f t="array" ref="K339">_xlfn.IFS(AND(F339=$Y$25,H339=$Z$25),"1",AND(F339=$Y$25,H339=$Z$27),"2",AND(F339=$Z$25,H339=$Y$25),"3",AND(F339=$Z$25,H339=$Z$27),"4",AND(F339=$Z$27,H339=$Y$25),"5",AND(F339=$Z$27,H339=$Z$25),"6")</f>
        <v>3</v>
      </c>
      <c r="L339">
        <f>IF(OR(K339="3",K339="2"),X339,W339)</f>
        <v>113.82039728763553</v>
      </c>
      <c r="M339" t="s">
        <v>16</v>
      </c>
      <c r="N339">
        <f>VLOOKUP(C339,ETH_USD[],6)</f>
        <v>112.347122</v>
      </c>
      <c r="O339" s="10">
        <f t="shared" si="28"/>
        <v>0</v>
      </c>
      <c r="P339" cm="1">
        <f t="array" ref="P339">_xlfn.IFS(H339=$H$2,G339,F339=$F$102,E339)</f>
        <v>2.96539293466589</v>
      </c>
      <c r="Q339" cm="1">
        <f t="array" ref="Q339">_xlfn.IFS(H339=$H$2,E339,F339=$F$102,G339)</f>
        <v>3.0042799153244402</v>
      </c>
      <c r="R339">
        <f t="shared" si="29"/>
        <v>337.52220216910456</v>
      </c>
      <c r="S339" s="10">
        <f t="shared" si="30"/>
        <v>5.4243281331257586E-3</v>
      </c>
      <c r="T339" s="9">
        <f t="shared" si="31"/>
        <v>113.82039736569787</v>
      </c>
      <c r="U339" cm="1">
        <f t="array" ref="U339">_xlfn.IFS(D339=$D$2,I339*N339,D339=$D$3&amp;F339=$F$3,(I339)*N339,D339=$D$3,(1/I339)*N339,D339=$D$146,N339*I339)</f>
        <v>113.82039728763553</v>
      </c>
      <c r="V339" cm="1">
        <f t="array" ref="V339">_xlfn.IFS(F339=$F$2,E339*N339,F339=$F$3,E339*N339)</f>
        <v>337.52220216910456</v>
      </c>
      <c r="W339">
        <f t="shared" si="32"/>
        <v>110.89291658142908</v>
      </c>
      <c r="X339">
        <f t="shared" si="33"/>
        <v>113.82039728763553</v>
      </c>
    </row>
    <row r="340" spans="1:24" x14ac:dyDescent="0.25">
      <c r="A340" t="s">
        <v>359</v>
      </c>
      <c r="B340">
        <v>1584036781</v>
      </c>
      <c r="C340" s="2">
        <v>43902.759039351855</v>
      </c>
      <c r="D340" t="s">
        <v>18</v>
      </c>
      <c r="E340">
        <v>1.69672439040608</v>
      </c>
      <c r="F340" t="s">
        <v>19</v>
      </c>
      <c r="G340">
        <v>1.55</v>
      </c>
      <c r="H340" t="s">
        <v>14</v>
      </c>
      <c r="I340">
        <v>0.91352491000000002</v>
      </c>
      <c r="J340" t="s">
        <v>20</v>
      </c>
      <c r="K340" t="str" cm="1">
        <f t="array" ref="K340">_xlfn.IFS(AND(F340=$Y$25,H340=$Z$25),"1",AND(F340=$Y$25,H340=$Z$27),"2",AND(F340=$Z$25,H340=$Y$25),"3",AND(F340=$Z$25,H340=$Z$27),"4",AND(F340=$Z$27,H340=$Y$25),"5",AND(F340=$Z$27,H340=$Z$25),"6")</f>
        <v>3</v>
      </c>
      <c r="L340">
        <f>IF(OR(K340="3",K340="2"),X340,W340)</f>
        <v>122.98200166211122</v>
      </c>
      <c r="M340" t="s">
        <v>16</v>
      </c>
      <c r="N340">
        <f>VLOOKUP(C340,ETH_USD[],6)</f>
        <v>112.347122</v>
      </c>
      <c r="O340" s="10">
        <f t="shared" si="28"/>
        <v>0</v>
      </c>
      <c r="P340" cm="1">
        <f t="array" ref="P340">_xlfn.IFS(H340=$H$2,G340,F340=$F$102,E340)</f>
        <v>1.55</v>
      </c>
      <c r="Q340" cm="1">
        <f t="array" ref="Q340">_xlfn.IFS(H340=$H$2,E340,F340=$F$102,G340)</f>
        <v>1.69672439040608</v>
      </c>
      <c r="R340">
        <f t="shared" si="29"/>
        <v>190.62210208932751</v>
      </c>
      <c r="S340" s="10">
        <f t="shared" si="30"/>
        <v>8.049175889642779E-2</v>
      </c>
      <c r="T340" s="9">
        <f t="shared" si="31"/>
        <v>122.98200134795323</v>
      </c>
      <c r="U340" cm="1">
        <f t="array" ref="U340">_xlfn.IFS(D340=$D$2,I340*N340,D340=$D$3&amp;F340=$F$3,(I340)*N340,D340=$D$3,(1/I340)*N340,D340=$D$146,N340*I340)</f>
        <v>122.98200166211122</v>
      </c>
      <c r="V340" cm="1">
        <f t="array" ref="V340">_xlfn.IFS(F340=$F$2,E340*N340,F340=$F$3,E340*N340)</f>
        <v>190.62210208932751</v>
      </c>
      <c r="W340">
        <f t="shared" si="32"/>
        <v>102.63189451380902</v>
      </c>
      <c r="X340">
        <f t="shared" si="33"/>
        <v>122.98200166211122</v>
      </c>
    </row>
    <row r="341" spans="1:24" x14ac:dyDescent="0.25">
      <c r="A341" t="s">
        <v>360</v>
      </c>
      <c r="B341">
        <v>1584045722</v>
      </c>
      <c r="C341" s="2">
        <v>43902.862523148149</v>
      </c>
      <c r="D341" t="s">
        <v>18</v>
      </c>
      <c r="E341">
        <v>0.443666630155649</v>
      </c>
      <c r="F341" t="s">
        <v>19</v>
      </c>
      <c r="G341">
        <v>0.39164405599705199</v>
      </c>
      <c r="H341" t="s">
        <v>14</v>
      </c>
      <c r="I341">
        <v>0.88274399999999997</v>
      </c>
      <c r="J341" t="s">
        <v>20</v>
      </c>
      <c r="K341" t="str" cm="1">
        <f t="array" ref="K341">_xlfn.IFS(AND(F341=$Y$25,H341=$Z$25),"1",AND(F341=$Y$25,H341=$Z$27),"2",AND(F341=$Z$25,H341=$Y$25),"3",AND(F341=$Z$25,H341=$Z$27),"4",AND(F341=$Z$27,H341=$Y$25),"5",AND(F341=$Z$27,H341=$Z$25),"6")</f>
        <v>3</v>
      </c>
      <c r="L341">
        <f>IF(OR(K341="3",K341="2"),X341,W341)</f>
        <v>127.27033205549967</v>
      </c>
      <c r="M341" t="s">
        <v>16</v>
      </c>
      <c r="N341">
        <f>VLOOKUP(C341,ETH_USD[],6)</f>
        <v>112.347122</v>
      </c>
      <c r="O341" s="10">
        <f t="shared" si="28"/>
        <v>0</v>
      </c>
      <c r="P341" cm="1">
        <f t="array" ref="P341">_xlfn.IFS(H341=$H$2,G341,F341=$F$102,E341)</f>
        <v>0.39164405599705199</v>
      </c>
      <c r="Q341" cm="1">
        <f t="array" ref="Q341">_xlfn.IFS(H341=$H$2,E341,F341=$F$102,G341)</f>
        <v>0.443666630155649</v>
      </c>
      <c r="R341">
        <f t="shared" si="29"/>
        <v>49.844669025425574</v>
      </c>
      <c r="S341" s="10">
        <f t="shared" si="30"/>
        <v>3.4869579180680954E-2</v>
      </c>
      <c r="T341" s="9">
        <f t="shared" si="31"/>
        <v>127.2703319817543</v>
      </c>
      <c r="U341" cm="1">
        <f t="array" ref="U341">_xlfn.IFS(D341=$D$2,I341*N341,D341=$D$3&amp;F341=$F$3,(I341)*N341,D341=$D$3,(1/I341)*N341,D341=$D$146,N341*I341)</f>
        <v>127.27033205549967</v>
      </c>
      <c r="V341" cm="1">
        <f t="array" ref="V341">_xlfn.IFS(F341=$F$2,E341*N341,F341=$F$3,E341*N341)</f>
        <v>49.844669025425574</v>
      </c>
      <c r="W341">
        <f t="shared" si="32"/>
        <v>99.173747862767996</v>
      </c>
      <c r="X341">
        <f t="shared" si="33"/>
        <v>127.27033205549967</v>
      </c>
    </row>
    <row r="342" spans="1:24" x14ac:dyDescent="0.25">
      <c r="A342" t="s">
        <v>361</v>
      </c>
      <c r="B342">
        <v>1584054962</v>
      </c>
      <c r="C342" s="2">
        <v>43902.969467592593</v>
      </c>
      <c r="D342" t="s">
        <v>18</v>
      </c>
      <c r="E342">
        <v>2.9719263184591398</v>
      </c>
      <c r="F342" t="s">
        <v>19</v>
      </c>
      <c r="G342">
        <v>2.4889502350557602</v>
      </c>
      <c r="H342" t="s">
        <v>14</v>
      </c>
      <c r="I342">
        <v>0.83748719000000005</v>
      </c>
      <c r="J342" t="s">
        <v>20</v>
      </c>
      <c r="K342" t="str" cm="1">
        <f t="array" ref="K342">_xlfn.IFS(AND(F342=$Y$25,H342=$Z$25),"1",AND(F342=$Y$25,H342=$Z$27),"2",AND(F342=$Z$25,H342=$Y$25),"3",AND(F342=$Z$25,H342=$Z$27),"4",AND(F342=$Z$27,H342=$Y$25),"5",AND(F342=$Z$27,H342=$Z$25),"6")</f>
        <v>3</v>
      </c>
      <c r="L342">
        <f>IF(OR(K342="3",K342="2"),X342,W342)</f>
        <v>134.14786917516909</v>
      </c>
      <c r="M342" t="s">
        <v>16</v>
      </c>
      <c r="N342">
        <f>VLOOKUP(C342,ETH_USD[],6)</f>
        <v>112.347122</v>
      </c>
      <c r="O342" s="10">
        <f t="shared" si="28"/>
        <v>0</v>
      </c>
      <c r="P342" cm="1">
        <f t="array" ref="P342">_xlfn.IFS(H342=$H$2,G342,F342=$F$102,E342)</f>
        <v>2.4889502350557602</v>
      </c>
      <c r="Q342" cm="1">
        <f t="array" ref="Q342">_xlfn.IFS(H342=$H$2,E342,F342=$F$102,G342)</f>
        <v>2.9719263184591398</v>
      </c>
      <c r="R342">
        <f t="shared" si="29"/>
        <v>333.88736867493981</v>
      </c>
      <c r="S342" s="10">
        <f t="shared" si="30"/>
        <v>5.4038803440861059E-2</v>
      </c>
      <c r="T342" s="9">
        <f t="shared" si="31"/>
        <v>134.14786843556945</v>
      </c>
      <c r="U342" cm="1">
        <f t="array" ref="U342">_xlfn.IFS(D342=$D$2,I342*N342,D342=$D$3&amp;F342=$F$3,(I342)*N342,D342=$D$3,(1/I342)*N342,D342=$D$146,N342*I342)</f>
        <v>134.14786917516909</v>
      </c>
      <c r="V342" cm="1">
        <f t="array" ref="V342">_xlfn.IFS(F342=$F$2,E342*N342,F342=$F$3,E342*N342)</f>
        <v>333.88736867493981</v>
      </c>
      <c r="W342">
        <f t="shared" si="32"/>
        <v>94.08927550836718</v>
      </c>
      <c r="X342">
        <f t="shared" si="33"/>
        <v>134.14786917516909</v>
      </c>
    </row>
    <row r="343" spans="1:24" x14ac:dyDescent="0.25">
      <c r="A343" t="s">
        <v>362</v>
      </c>
      <c r="B343">
        <v>1584118522</v>
      </c>
      <c r="C343" s="2">
        <v>43903.70511574074</v>
      </c>
      <c r="D343" t="s">
        <v>18</v>
      </c>
      <c r="E343">
        <v>1.2738319645452501</v>
      </c>
      <c r="F343" t="s">
        <v>19</v>
      </c>
      <c r="G343">
        <v>1</v>
      </c>
      <c r="H343" t="s">
        <v>14</v>
      </c>
      <c r="I343">
        <v>0.78503290000000003</v>
      </c>
      <c r="J343" t="s">
        <v>20</v>
      </c>
      <c r="K343" t="str" cm="1">
        <f t="array" ref="K343">_xlfn.IFS(AND(F343=$Y$25,H343=$Z$25),"1",AND(F343=$Y$25,H343=$Z$27),"2",AND(F343=$Z$25,H343=$Y$25),"3",AND(F343=$Z$25,H343=$Z$27),"4",AND(F343=$Z$27,H343=$Y$25),"5",AND(F343=$Z$27,H343=$Z$25),"6")</f>
        <v>3</v>
      </c>
      <c r="L343">
        <f>IF(OR(K343="3",K343="2"),X343,W343)</f>
        <v>169.67672692443844</v>
      </c>
      <c r="M343" t="s">
        <v>16</v>
      </c>
      <c r="N343">
        <f>VLOOKUP(C343,ETH_USD[],6)</f>
        <v>133.20181299999999</v>
      </c>
      <c r="O343" s="10">
        <f t="shared" si="28"/>
        <v>0.18562728291339753</v>
      </c>
      <c r="P343" cm="1">
        <f t="array" ref="P343">_xlfn.IFS(H343=$H$2,G343,F343=$F$102,E343)</f>
        <v>1</v>
      </c>
      <c r="Q343" cm="1">
        <f t="array" ref="Q343">_xlfn.IFS(H343=$H$2,E343,F343=$F$102,G343)</f>
        <v>1.2738319645452501</v>
      </c>
      <c r="R343">
        <f t="shared" si="29"/>
        <v>169.67672713477901</v>
      </c>
      <c r="S343" s="10">
        <f t="shared" si="30"/>
        <v>0.26484847738206069</v>
      </c>
      <c r="T343" s="9">
        <f t="shared" si="31"/>
        <v>169.67672713477901</v>
      </c>
      <c r="U343" cm="1">
        <f t="array" ref="U343">_xlfn.IFS(D343=$D$2,I343*N343,D343=$D$3&amp;F343=$F$3,(I343)*N343,D343=$D$3,(1/I343)*N343,D343=$D$146,N343*I343)</f>
        <v>169.67672692443844</v>
      </c>
      <c r="V343" cm="1">
        <f t="array" ref="V343">_xlfn.IFS(F343=$F$2,E343*N343,F343=$F$3,E343*N343)</f>
        <v>169.67672713477901</v>
      </c>
      <c r="W343">
        <f t="shared" si="32"/>
        <v>104.5678055446477</v>
      </c>
      <c r="X343">
        <f t="shared" si="33"/>
        <v>169.67672692443844</v>
      </c>
    </row>
    <row r="344" spans="1:24" x14ac:dyDescent="0.25">
      <c r="A344" t="s">
        <v>363</v>
      </c>
      <c r="B344">
        <v>1584122781</v>
      </c>
      <c r="C344" s="2">
        <v>43903.75440972222</v>
      </c>
      <c r="D344" t="s">
        <v>18</v>
      </c>
      <c r="E344">
        <v>1.32354176797037</v>
      </c>
      <c r="F344" t="s">
        <v>19</v>
      </c>
      <c r="G344">
        <v>1</v>
      </c>
      <c r="H344" t="s">
        <v>14</v>
      </c>
      <c r="I344">
        <v>0.75554849999999996</v>
      </c>
      <c r="J344" t="s">
        <v>20</v>
      </c>
      <c r="K344" t="str" cm="1">
        <f t="array" ref="K344">_xlfn.IFS(AND(F344=$Y$25,H344=$Z$25),"1",AND(F344=$Y$25,H344=$Z$27),"2",AND(F344=$Z$25,H344=$Y$25),"3",AND(F344=$Z$25,H344=$Z$27),"4",AND(F344=$Z$27,H344=$Y$25),"5",AND(F344=$Z$27,H344=$Z$25),"6")</f>
        <v>3</v>
      </c>
      <c r="L344">
        <f>IF(OR(K344="3",K344="2"),X344,W344)</f>
        <v>176.2981635196152</v>
      </c>
      <c r="M344" t="s">
        <v>16</v>
      </c>
      <c r="N344">
        <f>VLOOKUP(C344,ETH_USD[],6)</f>
        <v>133.20181299999999</v>
      </c>
      <c r="O344" s="10">
        <f t="shared" si="28"/>
        <v>0</v>
      </c>
      <c r="P344" cm="1">
        <f t="array" ref="P344">_xlfn.IFS(H344=$H$2,G344,F344=$F$102,E344)</f>
        <v>1</v>
      </c>
      <c r="Q344" cm="1">
        <f t="array" ref="Q344">_xlfn.IFS(H344=$H$2,E344,F344=$F$102,G344)</f>
        <v>1.32354176797037</v>
      </c>
      <c r="R344">
        <f t="shared" si="29"/>
        <v>176.2981630748786</v>
      </c>
      <c r="S344" s="10">
        <f t="shared" si="30"/>
        <v>3.9023831092875771E-2</v>
      </c>
      <c r="T344" s="9">
        <f t="shared" si="31"/>
        <v>176.2981630748786</v>
      </c>
      <c r="U344" cm="1">
        <f t="array" ref="U344">_xlfn.IFS(D344=$D$2,I344*N344,D344=$D$3&amp;F344=$F$3,(I344)*N344,D344=$D$3,(1/I344)*N344,D344=$D$146,N344*I344)</f>
        <v>176.2981635196152</v>
      </c>
      <c r="V344" cm="1">
        <f t="array" ref="V344">_xlfn.IFS(F344=$F$2,E344*N344,F344=$F$3,E344*N344)</f>
        <v>176.2981630748786</v>
      </c>
      <c r="W344">
        <f t="shared" si="32"/>
        <v>100.64043000943049</v>
      </c>
      <c r="X344">
        <f t="shared" si="33"/>
        <v>176.2981635196152</v>
      </c>
    </row>
    <row r="345" spans="1:24" x14ac:dyDescent="0.25">
      <c r="A345" t="s">
        <v>364</v>
      </c>
      <c r="B345">
        <v>1584124680</v>
      </c>
      <c r="C345" s="2">
        <v>43903.776388888888</v>
      </c>
      <c r="D345" t="s">
        <v>12</v>
      </c>
      <c r="E345">
        <v>1.0566374561599301</v>
      </c>
      <c r="F345" t="s">
        <v>13</v>
      </c>
      <c r="G345">
        <v>0.8</v>
      </c>
      <c r="H345" t="s">
        <v>14</v>
      </c>
      <c r="I345">
        <v>1.32079682</v>
      </c>
      <c r="J345" t="s">
        <v>15</v>
      </c>
      <c r="K345" t="str" cm="1">
        <f t="array" ref="K345">_xlfn.IFS(AND(F345=$Y$25,H345=$Z$25),"1",AND(F345=$Y$25,H345=$Z$27),"2",AND(F345=$Z$25,H345=$Y$25),"3",AND(F345=$Z$25,H345=$Z$27),"4",AND(F345=$Z$27,H345=$Y$25),"5",AND(F345=$Z$27,H345=$Z$25),"6")</f>
        <v>5</v>
      </c>
      <c r="L345">
        <f>IF(OR(K345="3",K345="2"),X345,W345)</f>
        <v>175.93253102863463</v>
      </c>
      <c r="M345" t="s">
        <v>16</v>
      </c>
      <c r="N345">
        <f>VLOOKUP(C345,ETH_USD[],6)</f>
        <v>133.20181299999999</v>
      </c>
      <c r="O345" s="10">
        <f t="shared" si="28"/>
        <v>0</v>
      </c>
      <c r="P345" cm="1">
        <f t="array" ref="P345">_xlfn.IFS(H345=$H$2,G345,F345=$F$102,E345)</f>
        <v>0.8</v>
      </c>
      <c r="Q345" cm="1">
        <f t="array" ref="Q345">_xlfn.IFS(H345=$H$2,E345,F345=$F$102,G345)</f>
        <v>1.0566374561599301</v>
      </c>
      <c r="R345">
        <f t="shared" si="29"/>
        <v>140.74602484421069</v>
      </c>
      <c r="S345" s="10">
        <f t="shared" si="30"/>
        <v>-2.0739411757793188E-3</v>
      </c>
      <c r="T345" s="9">
        <f t="shared" si="31"/>
        <v>175.93253105526335</v>
      </c>
      <c r="U345" cm="1">
        <f t="array" ref="U345">_xlfn.IFS(D345=$D$2,I345*N345,D345=$D$3&amp;F345=$F$3,(I345)*N345,D345=$D$3,(1/I345)*N345,D345=$D$146,N345*I345)</f>
        <v>175.93253102863463</v>
      </c>
      <c r="V345" cm="1">
        <f t="array" ref="V345">_xlfn.IFS(F345=$F$2,E345*N345,F345=$F$3,E345*N345)</f>
        <v>140.74602484421069</v>
      </c>
      <c r="W345">
        <f t="shared" si="32"/>
        <v>175.93253102863463</v>
      </c>
      <c r="X345">
        <f t="shared" si="33"/>
        <v>100.84958638831367</v>
      </c>
    </row>
    <row r="346" spans="1:24" x14ac:dyDescent="0.25">
      <c r="A346" t="s">
        <v>365</v>
      </c>
      <c r="B346">
        <v>1584130196</v>
      </c>
      <c r="C346" s="2">
        <v>43903.840231481481</v>
      </c>
      <c r="D346" t="s">
        <v>12</v>
      </c>
      <c r="E346">
        <v>2.5052233249838101</v>
      </c>
      <c r="F346" t="s">
        <v>13</v>
      </c>
      <c r="G346">
        <v>2</v>
      </c>
      <c r="H346" t="s">
        <v>14</v>
      </c>
      <c r="I346">
        <v>1.2526116599999999</v>
      </c>
      <c r="J346" t="s">
        <v>15</v>
      </c>
      <c r="K346" t="str" cm="1">
        <f t="array" ref="K346">_xlfn.IFS(AND(F346=$Y$25,H346=$Z$25),"1",AND(F346=$Y$25,H346=$Z$27),"2",AND(F346=$Z$25,H346=$Y$25),"3",AND(F346=$Z$25,H346=$Z$27),"4",AND(F346=$Z$27,H346=$Y$25),"5",AND(F346=$Z$27,H346=$Z$25),"6")</f>
        <v>5</v>
      </c>
      <c r="L346">
        <f>IF(OR(K346="3",K346="2"),X346,W346)</f>
        <v>166.85014409693954</v>
      </c>
      <c r="M346" t="s">
        <v>16</v>
      </c>
      <c r="N346">
        <f>VLOOKUP(C346,ETH_USD[],6)</f>
        <v>133.20181299999999</v>
      </c>
      <c r="O346" s="10">
        <f t="shared" si="28"/>
        <v>0</v>
      </c>
      <c r="P346" cm="1">
        <f t="array" ref="P346">_xlfn.IFS(H346=$H$2,G346,F346=$F$102,E346)</f>
        <v>2</v>
      </c>
      <c r="Q346" cm="1">
        <f t="array" ref="Q346">_xlfn.IFS(H346=$H$2,E346,F346=$F$102,G346)</f>
        <v>2.5052233249838101</v>
      </c>
      <c r="R346">
        <f t="shared" si="29"/>
        <v>333.70028885773166</v>
      </c>
      <c r="S346" s="10">
        <f t="shared" si="30"/>
        <v>-5.1624259435820836E-2</v>
      </c>
      <c r="T346" s="9">
        <f t="shared" si="31"/>
        <v>166.85014442886583</v>
      </c>
      <c r="U346" cm="1">
        <f t="array" ref="U346">_xlfn.IFS(D346=$D$2,I346*N346,D346=$D$3&amp;F346=$F$3,(I346)*N346,D346=$D$3,(1/I346)*N346,D346=$D$146,N346*I346)</f>
        <v>166.85014409693954</v>
      </c>
      <c r="V346" cm="1">
        <f t="array" ref="V346">_xlfn.IFS(F346=$F$2,E346*N346,F346=$F$3,E346*N346)</f>
        <v>333.70028885773166</v>
      </c>
      <c r="W346">
        <f t="shared" si="32"/>
        <v>166.85014409693954</v>
      </c>
      <c r="X346">
        <f t="shared" si="33"/>
        <v>106.33927277988136</v>
      </c>
    </row>
    <row r="347" spans="1:24" x14ac:dyDescent="0.25">
      <c r="A347" t="s">
        <v>366</v>
      </c>
      <c r="B347">
        <v>1584137122</v>
      </c>
      <c r="C347" s="2">
        <v>43903.920393518521</v>
      </c>
      <c r="D347" t="s">
        <v>12</v>
      </c>
      <c r="E347">
        <v>1.18451029416422</v>
      </c>
      <c r="F347" t="s">
        <v>13</v>
      </c>
      <c r="G347">
        <v>1</v>
      </c>
      <c r="H347" t="s">
        <v>14</v>
      </c>
      <c r="I347">
        <v>1.18451029</v>
      </c>
      <c r="J347" t="s">
        <v>15</v>
      </c>
      <c r="K347" t="str" cm="1">
        <f t="array" ref="K347">_xlfn.IFS(AND(F347=$Y$25,H347=$Z$25),"1",AND(F347=$Y$25,H347=$Z$27),"2",AND(F347=$Z$25,H347=$Y$25),"3",AND(F347=$Z$25,H347=$Z$27),"4",AND(F347=$Z$27,H347=$Y$25),"5",AND(F347=$Z$27,H347=$Z$25),"6")</f>
        <v>5</v>
      </c>
      <c r="L347">
        <f>IF(OR(K347="3",K347="2"),X347,W347)</f>
        <v>157.77891814515576</v>
      </c>
      <c r="M347" t="s">
        <v>16</v>
      </c>
      <c r="N347">
        <f>VLOOKUP(C347,ETH_USD[],6)</f>
        <v>133.20181299999999</v>
      </c>
      <c r="O347" s="10">
        <f t="shared" si="28"/>
        <v>0</v>
      </c>
      <c r="P347" cm="1">
        <f t="array" ref="P347">_xlfn.IFS(H347=$H$2,G347,F347=$F$102,E347)</f>
        <v>1</v>
      </c>
      <c r="Q347" cm="1">
        <f t="array" ref="Q347">_xlfn.IFS(H347=$H$2,E347,F347=$F$102,G347)</f>
        <v>1.18451029416422</v>
      </c>
      <c r="R347">
        <f t="shared" si="29"/>
        <v>157.77891869983742</v>
      </c>
      <c r="S347" s="10">
        <f t="shared" si="30"/>
        <v>-5.4367503007441503E-2</v>
      </c>
      <c r="T347" s="9">
        <f t="shared" si="31"/>
        <v>157.77891869983742</v>
      </c>
      <c r="U347" cm="1">
        <f t="array" ref="U347">_xlfn.IFS(D347=$D$2,I347*N347,D347=$D$3&amp;F347=$F$3,(I347)*N347,D347=$D$3,(1/I347)*N347,D347=$D$146,N347*I347)</f>
        <v>157.77891814515576</v>
      </c>
      <c r="V347" cm="1">
        <f t="array" ref="V347">_xlfn.IFS(F347=$F$2,E347*N347,F347=$F$3,E347*N347)</f>
        <v>157.77891869983742</v>
      </c>
      <c r="W347">
        <f t="shared" si="32"/>
        <v>157.77891814515576</v>
      </c>
      <c r="X347">
        <f t="shared" si="33"/>
        <v>112.45306530853354</v>
      </c>
    </row>
    <row r="348" spans="1:24" x14ac:dyDescent="0.25">
      <c r="A348" t="s">
        <v>367</v>
      </c>
      <c r="B348">
        <v>1584138990</v>
      </c>
      <c r="C348" s="2">
        <v>43903.942013888889</v>
      </c>
      <c r="D348" t="s">
        <v>18</v>
      </c>
      <c r="E348">
        <v>0.18202912588724701</v>
      </c>
      <c r="F348" t="s">
        <v>19</v>
      </c>
      <c r="G348">
        <v>0.15513819926325501</v>
      </c>
      <c r="H348" t="s">
        <v>14</v>
      </c>
      <c r="I348">
        <v>0.85227129999999995</v>
      </c>
      <c r="J348" t="s">
        <v>20</v>
      </c>
      <c r="K348" t="str" cm="1">
        <f t="array" ref="K348">_xlfn.IFS(AND(F348=$Y$25,H348=$Z$25),"1",AND(F348=$Y$25,H348=$Z$27),"2",AND(F348=$Z$25,H348=$Y$25),"3",AND(F348=$Z$25,H348=$Z$27),"4",AND(F348=$Z$27,H348=$Y$25),"5",AND(F348=$Z$27,H348=$Z$25),"6")</f>
        <v>3</v>
      </c>
      <c r="L348">
        <f>IF(OR(K348="3",K348="2"),X348,W348)</f>
        <v>156.2903889876381</v>
      </c>
      <c r="M348" t="s">
        <v>16</v>
      </c>
      <c r="N348">
        <f>VLOOKUP(C348,ETH_USD[],6)</f>
        <v>133.20181299999999</v>
      </c>
      <c r="O348" s="10">
        <f t="shared" si="28"/>
        <v>0</v>
      </c>
      <c r="P348" cm="1">
        <f t="array" ref="P348">_xlfn.IFS(H348=$H$2,G348,F348=$F$102,E348)</f>
        <v>0.15513819926325501</v>
      </c>
      <c r="Q348" cm="1">
        <f t="array" ref="Q348">_xlfn.IFS(H348=$H$2,E348,F348=$F$102,G348)</f>
        <v>0.18202912588724701</v>
      </c>
      <c r="R348">
        <f t="shared" si="29"/>
        <v>24.246609586986533</v>
      </c>
      <c r="S348" s="10">
        <f t="shared" si="30"/>
        <v>-9.4342718676231185E-3</v>
      </c>
      <c r="T348" s="9">
        <f t="shared" si="31"/>
        <v>156.29038948584355</v>
      </c>
      <c r="U348" cm="1">
        <f t="array" ref="U348">_xlfn.IFS(D348=$D$2,I348*N348,D348=$D$3&amp;F348=$F$3,(I348)*N348,D348=$D$3,(1/I348)*N348,D348=$D$146,N348*I348)</f>
        <v>156.2903889876381</v>
      </c>
      <c r="V348" cm="1">
        <f t="array" ref="V348">_xlfn.IFS(F348=$F$2,E348*N348,F348=$F$3,E348*N348)</f>
        <v>24.246609586986533</v>
      </c>
      <c r="W348">
        <f t="shared" si="32"/>
        <v>113.52408232786688</v>
      </c>
      <c r="X348">
        <f t="shared" si="33"/>
        <v>156.2903889876381</v>
      </c>
    </row>
    <row r="349" spans="1:24" x14ac:dyDescent="0.25">
      <c r="A349" t="s">
        <v>368</v>
      </c>
      <c r="B349">
        <v>1584139250</v>
      </c>
      <c r="C349" s="2">
        <v>43903.945023148146</v>
      </c>
      <c r="D349" t="s">
        <v>18</v>
      </c>
      <c r="E349">
        <v>0.190568934864082</v>
      </c>
      <c r="F349" t="s">
        <v>19</v>
      </c>
      <c r="G349">
        <v>0.16148224574650999</v>
      </c>
      <c r="H349" t="s">
        <v>14</v>
      </c>
      <c r="I349">
        <v>0.84736920000000004</v>
      </c>
      <c r="J349" t="s">
        <v>20</v>
      </c>
      <c r="K349" t="str" cm="1">
        <f t="array" ref="K349">_xlfn.IFS(AND(F349=$Y$25,H349=$Z$25),"1",AND(F349=$Y$25,H349=$Z$27),"2",AND(F349=$Z$25,H349=$Y$25),"3",AND(F349=$Z$25,H349=$Z$27),"4",AND(F349=$Z$27,H349=$Y$25),"5",AND(F349=$Z$27,H349=$Z$25),"6")</f>
        <v>3</v>
      </c>
      <c r="L349">
        <f>IF(OR(K349="3",K349="2"),X349,W349)</f>
        <v>157.1945416472536</v>
      </c>
      <c r="M349" t="s">
        <v>16</v>
      </c>
      <c r="N349">
        <f>VLOOKUP(C349,ETH_USD[],6)</f>
        <v>133.20181299999999</v>
      </c>
      <c r="O349" s="10">
        <f t="shared" si="28"/>
        <v>0</v>
      </c>
      <c r="P349" cm="1">
        <f t="array" ref="P349">_xlfn.IFS(H349=$H$2,G349,F349=$F$102,E349)</f>
        <v>0.16148224574650999</v>
      </c>
      <c r="Q349" cm="1">
        <f t="array" ref="Q349">_xlfn.IFS(H349=$H$2,E349,F349=$F$102,G349)</f>
        <v>0.190568934864082</v>
      </c>
      <c r="R349">
        <f t="shared" si="29"/>
        <v>25.384127625374628</v>
      </c>
      <c r="S349" s="10">
        <f t="shared" si="30"/>
        <v>5.7850792677823885E-3</v>
      </c>
      <c r="T349" s="9">
        <f t="shared" si="31"/>
        <v>157.19454177781174</v>
      </c>
      <c r="U349" cm="1">
        <f t="array" ref="U349">_xlfn.IFS(D349=$D$2,I349*N349,D349=$D$3&amp;F349=$F$3,(I349)*N349,D349=$D$3,(1/I349)*N349,D349=$D$146,N349*I349)</f>
        <v>157.1945416472536</v>
      </c>
      <c r="V349" cm="1">
        <f t="array" ref="V349">_xlfn.IFS(F349=$F$2,E349*N349,F349=$F$3,E349*N349)</f>
        <v>25.384127625374628</v>
      </c>
      <c r="W349">
        <f t="shared" si="32"/>
        <v>112.87111372035959</v>
      </c>
      <c r="X349">
        <f t="shared" si="33"/>
        <v>157.1945416472536</v>
      </c>
    </row>
    <row r="350" spans="1:24" x14ac:dyDescent="0.25">
      <c r="A350" t="s">
        <v>369</v>
      </c>
      <c r="B350">
        <v>1584166206</v>
      </c>
      <c r="C350" s="2">
        <v>43904.257013888891</v>
      </c>
      <c r="D350" t="s">
        <v>18</v>
      </c>
      <c r="E350">
        <v>1.2056060310171499</v>
      </c>
      <c r="F350" t="s">
        <v>19</v>
      </c>
      <c r="G350">
        <v>1</v>
      </c>
      <c r="H350" t="s">
        <v>14</v>
      </c>
      <c r="I350">
        <v>0.82945835999999995</v>
      </c>
      <c r="J350" t="s">
        <v>20</v>
      </c>
      <c r="K350" t="str" cm="1">
        <f t="array" ref="K350">_xlfn.IFS(AND(F350=$Y$25,H350=$Z$25),"1",AND(F350=$Y$25,H350=$Z$27),"2",AND(F350=$Z$25,H350=$Y$25),"3",AND(F350=$Z$25,H350=$Z$27),"4",AND(F350=$Z$27,H350=$Y$25),"5",AND(F350=$Z$27,H350=$Z$25),"6")</f>
        <v>3</v>
      </c>
      <c r="L350">
        <f>IF(OR(K350="3",K350="2"),X350,W350)</f>
        <v>148.65848479723564</v>
      </c>
      <c r="M350" t="s">
        <v>16</v>
      </c>
      <c r="N350">
        <f>VLOOKUP(C350,ETH_USD[],6)</f>
        <v>123.306023</v>
      </c>
      <c r="O350" s="10">
        <f t="shared" si="28"/>
        <v>-7.4291706525045506E-2</v>
      </c>
      <c r="P350" cm="1">
        <f t="array" ref="P350">_xlfn.IFS(H350=$H$2,G350,F350=$F$102,E350)</f>
        <v>1</v>
      </c>
      <c r="Q350" cm="1">
        <f t="array" ref="Q350">_xlfn.IFS(H350=$H$2,E350,F350=$F$102,G350)</f>
        <v>1.2056060310171499</v>
      </c>
      <c r="R350">
        <f t="shared" si="29"/>
        <v>148.6584849895394</v>
      </c>
      <c r="S350" s="10">
        <f t="shared" si="30"/>
        <v>-5.430250116659719E-2</v>
      </c>
      <c r="T350" s="9">
        <f t="shared" si="31"/>
        <v>148.6584849895394</v>
      </c>
      <c r="U350" cm="1">
        <f t="array" ref="U350">_xlfn.IFS(D350=$D$2,I350*N350,D350=$D$3&amp;F350=$F$3,(I350)*N350,D350=$D$3,(1/I350)*N350,D350=$D$146,N350*I350)</f>
        <v>148.65848479723564</v>
      </c>
      <c r="V350" cm="1">
        <f t="array" ref="V350">_xlfn.IFS(F350=$F$2,E350*N350,F350=$F$3,E350*N350)</f>
        <v>148.6584849895394</v>
      </c>
      <c r="W350">
        <f t="shared" si="32"/>
        <v>102.27721161570227</v>
      </c>
      <c r="X350">
        <f t="shared" si="33"/>
        <v>148.65848479723564</v>
      </c>
    </row>
    <row r="351" spans="1:24" x14ac:dyDescent="0.25">
      <c r="A351" t="s">
        <v>370</v>
      </c>
      <c r="B351">
        <v>1584184108</v>
      </c>
      <c r="C351" s="2">
        <v>43904.464212962965</v>
      </c>
      <c r="D351" t="s">
        <v>18</v>
      </c>
      <c r="E351">
        <v>0.10293954252347</v>
      </c>
      <c r="F351" t="s">
        <v>19</v>
      </c>
      <c r="G351">
        <v>8.3691312132652795E-2</v>
      </c>
      <c r="H351" t="s">
        <v>14</v>
      </c>
      <c r="I351">
        <v>0.81301422000000001</v>
      </c>
      <c r="J351" t="s">
        <v>20</v>
      </c>
      <c r="K351" t="str" cm="1">
        <f t="array" ref="K351">_xlfn.IFS(AND(F351=$Y$25,H351=$Z$25),"1",AND(F351=$Y$25,H351=$Z$27),"2",AND(F351=$Z$25,H351=$Y$25),"3",AND(F351=$Z$25,H351=$Z$27),"4",AND(F351=$Z$27,H351=$Y$25),"5",AND(F351=$Z$27,H351=$Z$25),"6")</f>
        <v>3</v>
      </c>
      <c r="L351">
        <f>IF(OR(K351="3",K351="2"),X351,W351)</f>
        <v>151.66527222611185</v>
      </c>
      <c r="M351" t="s">
        <v>16</v>
      </c>
      <c r="N351">
        <f>VLOOKUP(C351,ETH_USD[],6)</f>
        <v>123.306023</v>
      </c>
      <c r="O351" s="10">
        <f t="shared" si="28"/>
        <v>0</v>
      </c>
      <c r="P351" cm="1">
        <f t="array" ref="P351">_xlfn.IFS(H351=$H$2,G351,F351=$F$102,E351)</f>
        <v>8.3691312132652795E-2</v>
      </c>
      <c r="Q351" cm="1">
        <f t="array" ref="Q351">_xlfn.IFS(H351=$H$2,E351,F351=$F$102,G351)</f>
        <v>0.10293954252347</v>
      </c>
      <c r="R351">
        <f t="shared" si="29"/>
        <v>12.69306559800847</v>
      </c>
      <c r="S351" s="10">
        <f t="shared" si="30"/>
        <v>2.0226136195349735E-2</v>
      </c>
      <c r="T351" s="9">
        <f t="shared" si="31"/>
        <v>151.66527175353218</v>
      </c>
      <c r="U351" cm="1">
        <f t="array" ref="U351">_xlfn.IFS(D351=$D$2,I351*N351,D351=$D$3&amp;F351=$F$3,(I351)*N351,D351=$D$3,(1/I351)*N351,D351=$D$146,N351*I351)</f>
        <v>151.66527222611185</v>
      </c>
      <c r="V351" cm="1">
        <f t="array" ref="V351">_xlfn.IFS(F351=$F$2,E351*N351,F351=$F$3,E351*N351)</f>
        <v>12.69306559800847</v>
      </c>
      <c r="W351">
        <f t="shared" si="32"/>
        <v>100.24955011064706</v>
      </c>
      <c r="X351">
        <f t="shared" si="33"/>
        <v>151.66527222611185</v>
      </c>
    </row>
    <row r="352" spans="1:24" x14ac:dyDescent="0.25">
      <c r="A352" t="s">
        <v>371</v>
      </c>
      <c r="B352">
        <v>1584184462</v>
      </c>
      <c r="C352" s="2">
        <v>43904.468310185184</v>
      </c>
      <c r="D352" t="s">
        <v>12</v>
      </c>
      <c r="E352">
        <v>1.20222295130943</v>
      </c>
      <c r="F352" t="s">
        <v>13</v>
      </c>
      <c r="G352">
        <v>1</v>
      </c>
      <c r="H352" t="s">
        <v>14</v>
      </c>
      <c r="I352">
        <v>1.2022229499999999</v>
      </c>
      <c r="J352" t="s">
        <v>15</v>
      </c>
      <c r="K352" t="str" cm="1">
        <f t="array" ref="K352">_xlfn.IFS(AND(F352=$Y$25,H352=$Z$25),"1",AND(F352=$Y$25,H352=$Z$27),"2",AND(F352=$Z$25,H352=$Y$25),"3",AND(F352=$Z$25,H352=$Z$27),"4",AND(F352=$Z$27,H352=$Y$25),"5",AND(F352=$Z$27,H352=$Z$25),"6")</f>
        <v>5</v>
      </c>
      <c r="L352">
        <f>IF(OR(K352="3",K352="2"),X352,W352)</f>
        <v>148.24133072382784</v>
      </c>
      <c r="M352" t="s">
        <v>16</v>
      </c>
      <c r="N352">
        <f>VLOOKUP(C352,ETH_USD[],6)</f>
        <v>123.306023</v>
      </c>
      <c r="O352" s="10">
        <f t="shared" si="28"/>
        <v>0</v>
      </c>
      <c r="P352" cm="1">
        <f t="array" ref="P352">_xlfn.IFS(H352=$H$2,G352,F352=$F$102,E352)</f>
        <v>1</v>
      </c>
      <c r="Q352" cm="1">
        <f t="array" ref="Q352">_xlfn.IFS(H352=$H$2,E352,F352=$F$102,G352)</f>
        <v>1.20222295130943</v>
      </c>
      <c r="R352">
        <f t="shared" si="29"/>
        <v>148.24133088528845</v>
      </c>
      <c r="S352" s="10">
        <f t="shared" si="30"/>
        <v>-2.2575641929471514E-2</v>
      </c>
      <c r="T352" s="9">
        <f t="shared" si="31"/>
        <v>148.24133088528845</v>
      </c>
      <c r="U352" cm="1">
        <f t="array" ref="U352">_xlfn.IFS(D352=$D$2,I352*N352,D352=$D$3&amp;F352=$F$3,(I352)*N352,D352=$D$3,(1/I352)*N352,D352=$D$146,N352*I352)</f>
        <v>148.24133072382784</v>
      </c>
      <c r="V352" cm="1">
        <f t="array" ref="V352">_xlfn.IFS(F352=$F$2,E352*N352,F352=$F$3,E352*N352)</f>
        <v>148.24133088528845</v>
      </c>
      <c r="W352">
        <f t="shared" si="32"/>
        <v>148.24133072382784</v>
      </c>
      <c r="X352">
        <f t="shared" si="33"/>
        <v>102.56502173744063</v>
      </c>
    </row>
    <row r="353" spans="1:24" x14ac:dyDescent="0.25">
      <c r="A353" t="s">
        <v>372</v>
      </c>
      <c r="B353">
        <v>1584194969</v>
      </c>
      <c r="C353" s="2">
        <v>43904.589918981481</v>
      </c>
      <c r="D353" t="s">
        <v>18</v>
      </c>
      <c r="E353">
        <v>2.4648139406565899</v>
      </c>
      <c r="F353" t="s">
        <v>19</v>
      </c>
      <c r="G353">
        <v>2</v>
      </c>
      <c r="H353" t="s">
        <v>14</v>
      </c>
      <c r="I353">
        <v>0.81142027000000005</v>
      </c>
      <c r="J353" t="s">
        <v>20</v>
      </c>
      <c r="K353" t="str" cm="1">
        <f t="array" ref="K353">_xlfn.IFS(AND(F353=$Y$25,H353=$Z$25),"1",AND(F353=$Y$25,H353=$Z$27),"2",AND(F353=$Z$25,H353=$Y$25),"3",AND(F353=$Z$25,H353=$Z$27),"4",AND(F353=$Z$27,H353=$Y$25),"5",AND(F353=$Z$27,H353=$Z$25),"6")</f>
        <v>3</v>
      </c>
      <c r="L353">
        <f>IF(OR(K353="3",K353="2"),X353,W353)</f>
        <v>151.96320274325905</v>
      </c>
      <c r="M353" t="s">
        <v>16</v>
      </c>
      <c r="N353">
        <f>VLOOKUP(C353,ETH_USD[],6)</f>
        <v>123.306023</v>
      </c>
      <c r="O353" s="10">
        <f t="shared" si="28"/>
        <v>0</v>
      </c>
      <c r="P353" cm="1">
        <f t="array" ref="P353">_xlfn.IFS(H353=$H$2,G353,F353=$F$102,E353)</f>
        <v>2</v>
      </c>
      <c r="Q353" cm="1">
        <f t="array" ref="Q353">_xlfn.IFS(H353=$H$2,E353,F353=$F$102,G353)</f>
        <v>2.4648139406565899</v>
      </c>
      <c r="R353">
        <f t="shared" si="29"/>
        <v>303.92640445732212</v>
      </c>
      <c r="S353" s="10">
        <f t="shared" si="30"/>
        <v>2.5106839780416279E-2</v>
      </c>
      <c r="T353" s="9">
        <f t="shared" si="31"/>
        <v>151.96320222866106</v>
      </c>
      <c r="U353" cm="1">
        <f t="array" ref="U353">_xlfn.IFS(D353=$D$2,I353*N353,D353=$D$3&amp;F353=$F$3,(I353)*N353,D353=$D$3,(1/I353)*N353,D353=$D$146,N353*I353)</f>
        <v>151.96320274325905</v>
      </c>
      <c r="V353" cm="1">
        <f t="array" ref="V353">_xlfn.IFS(F353=$F$2,E353*N353,F353=$F$3,E353*N353)</f>
        <v>303.92640445732212</v>
      </c>
      <c r="W353">
        <f t="shared" si="32"/>
        <v>100.05300647528621</v>
      </c>
      <c r="X353">
        <f t="shared" si="33"/>
        <v>151.96320274325905</v>
      </c>
    </row>
    <row r="354" spans="1:24" x14ac:dyDescent="0.25">
      <c r="A354" t="s">
        <v>373</v>
      </c>
      <c r="B354">
        <v>1584261115</v>
      </c>
      <c r="C354" s="2">
        <v>43905.355497685188</v>
      </c>
      <c r="D354" t="s">
        <v>18</v>
      </c>
      <c r="E354">
        <v>1.30402526725652</v>
      </c>
      <c r="F354" t="s">
        <v>19</v>
      </c>
      <c r="G354">
        <v>1</v>
      </c>
      <c r="H354" t="s">
        <v>14</v>
      </c>
      <c r="I354">
        <v>0.76685630999999999</v>
      </c>
      <c r="J354" t="s">
        <v>20</v>
      </c>
      <c r="K354" t="str" cm="1">
        <f t="array" ref="K354">_xlfn.IFS(AND(F354=$Y$25,H354=$Z$25),"1",AND(F354=$Y$25,H354=$Z$27),"2",AND(F354=$Z$25,H354=$Y$25),"3",AND(F354=$Z$25,H354=$Z$27),"4",AND(F354=$Z$27,H354=$Y$25),"5",AND(F354=$Z$27,H354=$Z$25),"6")</f>
        <v>3</v>
      </c>
      <c r="L354">
        <f>IF(OR(K354="3",K354="2"),X354,W354)</f>
        <v>163.2826128795889</v>
      </c>
      <c r="M354" t="s">
        <v>16</v>
      </c>
      <c r="N354">
        <f>VLOOKUP(C354,ETH_USD[],6)</f>
        <v>125.214302</v>
      </c>
      <c r="O354" s="10">
        <f t="shared" si="28"/>
        <v>1.5475959353583299E-2</v>
      </c>
      <c r="P354" cm="1">
        <f t="array" ref="P354">_xlfn.IFS(H354=$H$2,G354,F354=$F$102,E354)</f>
        <v>1</v>
      </c>
      <c r="Q354" cm="1">
        <f t="array" ref="Q354">_xlfn.IFS(H354=$H$2,E354,F354=$F$102,G354)</f>
        <v>1.30402526725652</v>
      </c>
      <c r="R354">
        <f t="shared" si="29"/>
        <v>163.2826136298886</v>
      </c>
      <c r="S354" s="10">
        <f t="shared" si="30"/>
        <v>7.4487844657255053E-2</v>
      </c>
      <c r="T354" s="9">
        <f t="shared" si="31"/>
        <v>163.2826136298886</v>
      </c>
      <c r="U354" cm="1">
        <f t="array" ref="U354">_xlfn.IFS(D354=$D$2,I354*N354,D354=$D$3&amp;F354=$F$3,(I354)*N354,D354=$D$3,(1/I354)*N354,D354=$D$146,N354*I354)</f>
        <v>163.2826128795889</v>
      </c>
      <c r="V354" cm="1">
        <f t="array" ref="V354">_xlfn.IFS(F354=$F$2,E354*N354,F354=$F$3,E354*N354)</f>
        <v>163.2826136298886</v>
      </c>
      <c r="W354">
        <f t="shared" si="32"/>
        <v>96.021377590945619</v>
      </c>
      <c r="X354">
        <f t="shared" si="33"/>
        <v>163.2826128795889</v>
      </c>
    </row>
    <row r="355" spans="1:24" x14ac:dyDescent="0.25">
      <c r="A355" t="s">
        <v>374</v>
      </c>
      <c r="B355">
        <v>1584265125</v>
      </c>
      <c r="C355" s="2">
        <v>43905.401909722219</v>
      </c>
      <c r="D355" t="s">
        <v>12</v>
      </c>
      <c r="E355">
        <v>1.2963605815639001</v>
      </c>
      <c r="F355" t="s">
        <v>13</v>
      </c>
      <c r="G355">
        <v>1</v>
      </c>
      <c r="H355" t="s">
        <v>14</v>
      </c>
      <c r="I355">
        <v>1.29636058</v>
      </c>
      <c r="J355" t="s">
        <v>15</v>
      </c>
      <c r="K355" t="str" cm="1">
        <f t="array" ref="K355">_xlfn.IFS(AND(F355=$Y$25,H355=$Z$25),"1",AND(F355=$Y$25,H355=$Z$27),"2",AND(F355=$Z$25,H355=$Y$25),"3",AND(F355=$Z$25,H355=$Z$27),"4",AND(F355=$Z$27,H355=$Y$25),"5",AND(F355=$Z$27,H355=$Z$25),"6")</f>
        <v>5</v>
      </c>
      <c r="L355">
        <f>IF(OR(K355="3",K355="2"),X355,W355)</f>
        <v>162.32288516501515</v>
      </c>
      <c r="M355" t="s">
        <v>16</v>
      </c>
      <c r="N355">
        <f>VLOOKUP(C355,ETH_USD[],6)</f>
        <v>125.214302</v>
      </c>
      <c r="O355" s="10">
        <f t="shared" si="28"/>
        <v>0</v>
      </c>
      <c r="P355" cm="1">
        <f t="array" ref="P355">_xlfn.IFS(H355=$H$2,G355,F355=$F$102,E355)</f>
        <v>1</v>
      </c>
      <c r="Q355" cm="1">
        <f t="array" ref="Q355">_xlfn.IFS(H355=$H$2,E355,F355=$F$102,G355)</f>
        <v>1.2963605815639001</v>
      </c>
      <c r="R355">
        <f t="shared" si="29"/>
        <v>162.32288536083783</v>
      </c>
      <c r="S355" s="10">
        <f t="shared" si="30"/>
        <v>-5.8777125605435224E-3</v>
      </c>
      <c r="T355" s="9">
        <f t="shared" si="31"/>
        <v>162.32288536083783</v>
      </c>
      <c r="U355" cm="1">
        <f t="array" ref="U355">_xlfn.IFS(D355=$D$2,I355*N355,D355=$D$3&amp;F355=$F$3,(I355)*N355,D355=$D$3,(1/I355)*N355,D355=$D$146,N355*I355)</f>
        <v>162.32288516501515</v>
      </c>
      <c r="V355" cm="1">
        <f t="array" ref="V355">_xlfn.IFS(F355=$F$2,E355*N355,F355=$F$3,E355*N355)</f>
        <v>162.32288536083783</v>
      </c>
      <c r="W355">
        <f t="shared" si="32"/>
        <v>162.32288516501515</v>
      </c>
      <c r="X355">
        <f t="shared" si="33"/>
        <v>96.589100233208271</v>
      </c>
    </row>
    <row r="356" spans="1:24" x14ac:dyDescent="0.25">
      <c r="A356" t="s">
        <v>375</v>
      </c>
      <c r="B356">
        <v>1584277781</v>
      </c>
      <c r="C356" s="2">
        <v>43905.548391203702</v>
      </c>
      <c r="D356" t="s">
        <v>105</v>
      </c>
      <c r="E356">
        <v>1.2481734297842999</v>
      </c>
      <c r="F356" t="s">
        <v>14</v>
      </c>
      <c r="G356">
        <v>1</v>
      </c>
      <c r="H356" t="s">
        <v>13</v>
      </c>
      <c r="I356">
        <v>0.80117072</v>
      </c>
      <c r="J356" t="s">
        <v>15</v>
      </c>
      <c r="K356" t="str" cm="1">
        <f t="array" ref="K356">_xlfn.IFS(AND(F356=$Y$25,H356=$Z$25),"1",AND(F356=$Y$25,H356=$Z$27),"2",AND(F356=$Z$25,H356=$Y$25),"3",AND(F356=$Z$25,H356=$Z$27),"4",AND(F356=$Z$27,H356=$Y$25),"5",AND(F356=$Z$27,H356=$Z$25),"6")</f>
        <v>2</v>
      </c>
      <c r="L356">
        <f>IF(OR(K356="3",K356="2"),X356,W356)</f>
        <v>156.28916393749387</v>
      </c>
      <c r="M356" t="s">
        <v>16</v>
      </c>
      <c r="N356">
        <f>VLOOKUP(C356,ETH_USD[],6)</f>
        <v>125.214302</v>
      </c>
      <c r="O356" s="10">
        <f t="shared" si="28"/>
        <v>0</v>
      </c>
      <c r="P356" cm="1">
        <f t="array" ref="P356">_xlfn.IFS(H356=$H$2,G356,F356=$F$102,E356)</f>
        <v>1.2481734297842999</v>
      </c>
      <c r="Q356" cm="1">
        <f t="array" ref="Q356">_xlfn.IFS(H356=$H$2,E356,F356=$F$102,G356)</f>
        <v>1</v>
      </c>
      <c r="R356">
        <f t="shared" si="29"/>
        <v>125.214302</v>
      </c>
      <c r="S356" s="10">
        <f t="shared" si="30"/>
        <v>-0.38198466765549999</v>
      </c>
      <c r="T356" s="9">
        <f t="shared" si="31"/>
        <v>100.31803194339636</v>
      </c>
      <c r="U356" cm="1">
        <f t="array" ref="U356">_xlfn.IFS(D356=$D$2,I356*N356,D356=$D$3&amp;F356=$F$3,(I356)*N356,D356=$D$3,(1/I356)*N356,D356=$D$146,N356*I356)</f>
        <v>100.31803248763744</v>
      </c>
      <c r="V356" t="e" cm="1">
        <f t="array" ref="V356">_xlfn.IFS(F356=$F$2,E356*N356,F356=$F$3,E356*N356)</f>
        <v>#N/A</v>
      </c>
      <c r="W356">
        <f t="shared" si="32"/>
        <v>100.31803248763744</v>
      </c>
      <c r="X356">
        <f t="shared" si="33"/>
        <v>156.28916393749387</v>
      </c>
    </row>
    <row r="357" spans="1:24" x14ac:dyDescent="0.25">
      <c r="A357" t="s">
        <v>376</v>
      </c>
      <c r="B357">
        <v>1584284097</v>
      </c>
      <c r="C357" s="2">
        <v>43905.621493055558</v>
      </c>
      <c r="D357" t="s">
        <v>18</v>
      </c>
      <c r="E357">
        <v>2.2082143285353499</v>
      </c>
      <c r="F357" t="s">
        <v>19</v>
      </c>
      <c r="G357">
        <v>1.73407492196313</v>
      </c>
      <c r="H357" t="s">
        <v>14</v>
      </c>
      <c r="I357">
        <v>0.78528379000000004</v>
      </c>
      <c r="J357" t="s">
        <v>20</v>
      </c>
      <c r="K357" t="str" cm="1">
        <f t="array" ref="K357">_xlfn.IFS(AND(F357=$Y$25,H357=$Z$25),"1",AND(F357=$Y$25,H357=$Z$27),"2",AND(F357=$Z$25,H357=$Y$25),"3",AND(F357=$Z$25,H357=$Z$27),"4",AND(F357=$Z$27,H357=$Y$25),"5",AND(F357=$Z$27,H357=$Z$25),"6")</f>
        <v>3</v>
      </c>
      <c r="L357">
        <f>IF(OR(K357="3",K357="2"),X357,W357)</f>
        <v>159.45102088507392</v>
      </c>
      <c r="M357" t="s">
        <v>16</v>
      </c>
      <c r="N357">
        <f>VLOOKUP(C357,ETH_USD[],6)</f>
        <v>125.214302</v>
      </c>
      <c r="O357" s="10">
        <f t="shared" si="28"/>
        <v>0</v>
      </c>
      <c r="P357" cm="1">
        <f t="array" ref="P357">_xlfn.IFS(H357=$H$2,G357,F357=$F$102,E357)</f>
        <v>1.73407492196313</v>
      </c>
      <c r="Q357" cm="1">
        <f t="array" ref="Q357">_xlfn.IFS(H357=$H$2,E357,F357=$F$102,G357)</f>
        <v>2.2082143285353499</v>
      </c>
      <c r="R357">
        <f t="shared" si="29"/>
        <v>276.50001581395253</v>
      </c>
      <c r="S357" s="10">
        <f t="shared" si="30"/>
        <v>0.58945522897389901</v>
      </c>
      <c r="T357" s="9">
        <f t="shared" si="31"/>
        <v>159.45102043280198</v>
      </c>
      <c r="U357" cm="1">
        <f t="array" ref="U357">_xlfn.IFS(D357=$D$2,I357*N357,D357=$D$3&amp;F357=$F$3,(I357)*N357,D357=$D$3,(1/I357)*N357,D357=$D$146,N357*I357)</f>
        <v>159.45102088507392</v>
      </c>
      <c r="V357" cm="1">
        <f t="array" ref="V357">_xlfn.IFS(F357=$F$2,E357*N357,F357=$F$3,E357*N357)</f>
        <v>276.50001581395253</v>
      </c>
      <c r="W357">
        <f t="shared" si="32"/>
        <v>98.328761636764582</v>
      </c>
      <c r="X357">
        <f t="shared" si="33"/>
        <v>159.45102088507392</v>
      </c>
    </row>
    <row r="358" spans="1:24" x14ac:dyDescent="0.25">
      <c r="A358" t="s">
        <v>377</v>
      </c>
      <c r="B358">
        <v>1584306351</v>
      </c>
      <c r="C358" s="2">
        <v>43905.879062499997</v>
      </c>
      <c r="D358" t="s">
        <v>12</v>
      </c>
      <c r="E358">
        <v>4.8598016292991097</v>
      </c>
      <c r="F358" t="s">
        <v>13</v>
      </c>
      <c r="G358">
        <v>4</v>
      </c>
      <c r="H358" t="s">
        <v>14</v>
      </c>
      <c r="I358">
        <v>1.2149504099999999</v>
      </c>
      <c r="J358" t="s">
        <v>15</v>
      </c>
      <c r="K358" t="str" cm="1">
        <f t="array" ref="K358">_xlfn.IFS(AND(F358=$Y$25,H358=$Z$25),"1",AND(F358=$Y$25,H358=$Z$27),"2",AND(F358=$Z$25,H358=$Y$25),"3",AND(F358=$Z$25,H358=$Z$27),"4",AND(F358=$Z$27,H358=$Y$25),"5",AND(F358=$Z$27,H358=$Z$25),"6")</f>
        <v>5</v>
      </c>
      <c r="L358">
        <f>IF(OR(K358="3",K358="2"),X358,W358)</f>
        <v>152.12916755276382</v>
      </c>
      <c r="M358" t="s">
        <v>16</v>
      </c>
      <c r="N358">
        <f>VLOOKUP(C358,ETH_USD[],6)</f>
        <v>125.214302</v>
      </c>
      <c r="O358" s="10">
        <f t="shared" si="28"/>
        <v>0</v>
      </c>
      <c r="P358" cm="1">
        <f t="array" ref="P358">_xlfn.IFS(H358=$H$2,G358,F358=$F$102,E358)</f>
        <v>4</v>
      </c>
      <c r="Q358" cm="1">
        <f t="array" ref="Q358">_xlfn.IFS(H358=$H$2,E358,F358=$F$102,G358)</f>
        <v>4.8598016292991097</v>
      </c>
      <c r="R358">
        <f t="shared" si="29"/>
        <v>608.51666887115084</v>
      </c>
      <c r="S358" s="10">
        <f t="shared" si="30"/>
        <v>-4.591913676776968E-2</v>
      </c>
      <c r="T358" s="9">
        <f t="shared" si="31"/>
        <v>152.12916721778771</v>
      </c>
      <c r="U358" cm="1">
        <f t="array" ref="U358">_xlfn.IFS(D358=$D$2,I358*N358,D358=$D$3&amp;F358=$F$3,(I358)*N358,D358=$D$3,(1/I358)*N358,D358=$D$146,N358*I358)</f>
        <v>152.12916755276382</v>
      </c>
      <c r="V358" cm="1">
        <f t="array" ref="V358">_xlfn.IFS(F358=$F$2,E358*N358,F358=$F$3,E358*N358)</f>
        <v>608.51666887115084</v>
      </c>
      <c r="W358">
        <f t="shared" si="32"/>
        <v>152.12916755276382</v>
      </c>
      <c r="X358">
        <f t="shared" si="33"/>
        <v>103.06124510876127</v>
      </c>
    </row>
    <row r="359" spans="1:24" x14ac:dyDescent="0.25">
      <c r="A359" t="s">
        <v>378</v>
      </c>
      <c r="B359">
        <v>1584317635</v>
      </c>
      <c r="C359" s="2">
        <v>43906.009664351855</v>
      </c>
      <c r="D359" t="s">
        <v>18</v>
      </c>
      <c r="E359">
        <v>0.25948896233896901</v>
      </c>
      <c r="F359" t="s">
        <v>19</v>
      </c>
      <c r="G359">
        <v>0.227703411443166</v>
      </c>
      <c r="H359" t="s">
        <v>14</v>
      </c>
      <c r="I359">
        <v>0.87750711999999997</v>
      </c>
      <c r="J359" t="s">
        <v>20</v>
      </c>
      <c r="K359" t="str" cm="1">
        <f t="array" ref="K359">_xlfn.IFS(AND(F359=$Y$25,H359=$Z$25),"1",AND(F359=$Y$25,H359=$Z$27),"2",AND(F359=$Z$25,H359=$Y$25),"3",AND(F359=$Z$25,H359=$Z$27),"4",AND(F359=$Z$27,H359=$Y$25),"5",AND(F359=$Z$27,H359=$Z$25),"6")</f>
        <v>3</v>
      </c>
      <c r="L359">
        <f>IF(OR(K359="3",K359="2"),X359,W359)</f>
        <v>126.04555618876346</v>
      </c>
      <c r="M359" t="s">
        <v>16</v>
      </c>
      <c r="N359">
        <f>VLOOKUP(C359,ETH_USD[],6)</f>
        <v>110.605873</v>
      </c>
      <c r="O359" s="10">
        <f t="shared" si="28"/>
        <v>-0.11666741551616044</v>
      </c>
      <c r="P359" cm="1">
        <f t="array" ref="P359">_xlfn.IFS(H359=$H$2,G359,F359=$F$102,E359)</f>
        <v>0.227703411443166</v>
      </c>
      <c r="Q359" cm="1">
        <f t="array" ref="Q359">_xlfn.IFS(H359=$H$2,E359,F359=$F$102,G359)</f>
        <v>0.25948896233896901</v>
      </c>
      <c r="R359">
        <f t="shared" si="29"/>
        <v>28.701003213365791</v>
      </c>
      <c r="S359" s="10">
        <f t="shared" si="30"/>
        <v>-0.17145700058803381</v>
      </c>
      <c r="T359" s="9">
        <f t="shared" si="31"/>
        <v>126.04555650467039</v>
      </c>
      <c r="U359" cm="1">
        <f t="array" ref="U359">_xlfn.IFS(D359=$D$2,I359*N359,D359=$D$3&amp;F359=$F$3,(I359)*N359,D359=$D$3,(1/I359)*N359,D359=$D$146,N359*I359)</f>
        <v>126.04555618876346</v>
      </c>
      <c r="V359" cm="1">
        <f t="array" ref="V359">_xlfn.IFS(F359=$F$2,E359*N359,F359=$F$3,E359*N359)</f>
        <v>28.701003213365791</v>
      </c>
      <c r="W359">
        <f t="shared" si="32"/>
        <v>97.057441071315765</v>
      </c>
      <c r="X359">
        <f t="shared" si="33"/>
        <v>126.04555618876346</v>
      </c>
    </row>
    <row r="360" spans="1:24" x14ac:dyDescent="0.25">
      <c r="A360" t="s">
        <v>379</v>
      </c>
      <c r="B360">
        <v>1584345367</v>
      </c>
      <c r="C360" s="2">
        <v>43906.330636574072</v>
      </c>
      <c r="D360" t="s">
        <v>18</v>
      </c>
      <c r="E360">
        <v>6.5045038386690104</v>
      </c>
      <c r="F360" t="s">
        <v>19</v>
      </c>
      <c r="G360">
        <v>5.1586246007287802</v>
      </c>
      <c r="H360" t="s">
        <v>14</v>
      </c>
      <c r="I360">
        <v>0.79308502999999997</v>
      </c>
      <c r="J360" t="s">
        <v>20</v>
      </c>
      <c r="K360" t="str" cm="1">
        <f t="array" ref="K360">_xlfn.IFS(AND(F360=$Y$25,H360=$Z$25),"1",AND(F360=$Y$25,H360=$Z$27),"2",AND(F360=$Z$25,H360=$Y$25),"3",AND(F360=$Z$25,H360=$Z$27),"4",AND(F360=$Z$27,H360=$Y$25),"5",AND(F360=$Z$27,H360=$Z$25),"6")</f>
        <v>3</v>
      </c>
      <c r="L360">
        <f>IF(OR(K360="3",K360="2"),X360,W360)</f>
        <v>139.46281775108022</v>
      </c>
      <c r="M360" t="s">
        <v>16</v>
      </c>
      <c r="N360">
        <f>VLOOKUP(C360,ETH_USD[],6)</f>
        <v>110.605873</v>
      </c>
      <c r="O360" s="10">
        <f t="shared" si="28"/>
        <v>0</v>
      </c>
      <c r="P360" cm="1">
        <f t="array" ref="P360">_xlfn.IFS(H360=$H$2,G360,F360=$F$102,E360)</f>
        <v>5.1586246007287802</v>
      </c>
      <c r="Q360" cm="1">
        <f t="array" ref="Q360">_xlfn.IFS(H360=$H$2,E360,F360=$F$102,G360)</f>
        <v>6.5045038386690104</v>
      </c>
      <c r="R360">
        <f t="shared" si="29"/>
        <v>719.43632550783707</v>
      </c>
      <c r="S360" s="10">
        <f t="shared" si="30"/>
        <v>0.10644771774781758</v>
      </c>
      <c r="T360" s="9">
        <f t="shared" si="31"/>
        <v>139.46281832684613</v>
      </c>
      <c r="U360" cm="1">
        <f t="array" ref="U360">_xlfn.IFS(D360=$D$2,I360*N360,D360=$D$3&amp;F360=$F$3,(I360)*N360,D360=$D$3,(1/I360)*N360,D360=$D$146,N360*I360)</f>
        <v>139.46281775108022</v>
      </c>
      <c r="V360" cm="1">
        <f t="array" ref="V360">_xlfn.IFS(F360=$F$2,E360*N360,F360=$F$3,E360*N360)</f>
        <v>719.43632550783707</v>
      </c>
      <c r="W360">
        <f t="shared" si="32"/>
        <v>87.719862106381186</v>
      </c>
      <c r="X360">
        <f t="shared" si="33"/>
        <v>139.46281775108022</v>
      </c>
    </row>
    <row r="361" spans="1:24" x14ac:dyDescent="0.25">
      <c r="A361" t="s">
        <v>380</v>
      </c>
      <c r="B361">
        <v>1584357251</v>
      </c>
      <c r="C361" s="2">
        <v>43906.468182870369</v>
      </c>
      <c r="D361" t="s">
        <v>18</v>
      </c>
      <c r="E361">
        <v>0.47209394873365301</v>
      </c>
      <c r="F361" t="s">
        <v>19</v>
      </c>
      <c r="G361">
        <v>0.33741636338966402</v>
      </c>
      <c r="H361" t="s">
        <v>14</v>
      </c>
      <c r="I361">
        <v>0.71472292000000004</v>
      </c>
      <c r="J361" t="s">
        <v>20</v>
      </c>
      <c r="K361" t="str" cm="1">
        <f t="array" ref="K361">_xlfn.IFS(AND(F361=$Y$25,H361=$Z$25),"1",AND(F361=$Y$25,H361=$Z$27),"2",AND(F361=$Z$25,H361=$Y$25),"3",AND(F361=$Z$25,H361=$Z$27),"4",AND(F361=$Z$27,H361=$Y$25),"5",AND(F361=$Z$27,H361=$Z$25),"6")</f>
        <v>3</v>
      </c>
      <c r="L361">
        <f>IF(OR(K361="3",K361="2"),X361,W361)</f>
        <v>154.75349944003474</v>
      </c>
      <c r="M361" t="s">
        <v>16</v>
      </c>
      <c r="N361">
        <f>VLOOKUP(C361,ETH_USD[],6)</f>
        <v>110.605873</v>
      </c>
      <c r="O361" s="10">
        <f t="shared" si="28"/>
        <v>0</v>
      </c>
      <c r="P361" cm="1">
        <f t="array" ref="P361">_xlfn.IFS(H361=$H$2,G361,F361=$F$102,E361)</f>
        <v>0.33741636338966402</v>
      </c>
      <c r="Q361" cm="1">
        <f t="array" ref="Q361">_xlfn.IFS(H361=$H$2,E361,F361=$F$102,G361)</f>
        <v>0.47209394873365301</v>
      </c>
      <c r="R361">
        <f t="shared" si="29"/>
        <v>52.216363337702937</v>
      </c>
      <c r="S361" s="10">
        <f t="shared" si="30"/>
        <v>0.10963984730083651</v>
      </c>
      <c r="T361" s="9">
        <f t="shared" si="31"/>
        <v>154.75350043234585</v>
      </c>
      <c r="U361" cm="1">
        <f t="array" ref="U361">_xlfn.IFS(D361=$D$2,I361*N361,D361=$D$3&amp;F361=$F$3,(I361)*N361,D361=$D$3,(1/I361)*N361,D361=$D$146,N361*I361)</f>
        <v>154.75349944003474</v>
      </c>
      <c r="V361" cm="1">
        <f t="array" ref="V361">_xlfn.IFS(F361=$F$2,E361*N361,F361=$F$3,E361*N361)</f>
        <v>52.216363337702937</v>
      </c>
      <c r="W361">
        <f t="shared" si="32"/>
        <v>79.052552519709167</v>
      </c>
      <c r="X361">
        <f t="shared" si="33"/>
        <v>154.75349944003474</v>
      </c>
    </row>
    <row r="362" spans="1:24" x14ac:dyDescent="0.25">
      <c r="A362" t="s">
        <v>381</v>
      </c>
      <c r="B362">
        <v>1584359600</v>
      </c>
      <c r="C362" s="2">
        <v>43906.495370370372</v>
      </c>
      <c r="D362" t="s">
        <v>18</v>
      </c>
      <c r="E362">
        <v>2.9338505644975399</v>
      </c>
      <c r="F362" t="s">
        <v>19</v>
      </c>
      <c r="G362">
        <v>2</v>
      </c>
      <c r="H362" t="s">
        <v>14</v>
      </c>
      <c r="I362">
        <v>0.68169798000000004</v>
      </c>
      <c r="J362" t="s">
        <v>20</v>
      </c>
      <c r="K362" t="str" cm="1">
        <f t="array" ref="K362">_xlfn.IFS(AND(F362=$Y$25,H362=$Z$25),"1",AND(F362=$Y$25,H362=$Z$27),"2",AND(F362=$Z$25,H362=$Y$25),"3",AND(F362=$Z$25,H362=$Z$27),"4",AND(F362=$Z$27,H362=$Y$25),"5",AND(F362=$Z$27,H362=$Z$25),"6")</f>
        <v>3</v>
      </c>
      <c r="L362">
        <f>IF(OR(K362="3",K362="2"),X362,W362)</f>
        <v>162.2505511898392</v>
      </c>
      <c r="M362" t="s">
        <v>16</v>
      </c>
      <c r="N362">
        <f>VLOOKUP(C362,ETH_USD[],6)</f>
        <v>110.605873</v>
      </c>
      <c r="O362" s="10">
        <f t="shared" si="28"/>
        <v>0</v>
      </c>
      <c r="P362" cm="1">
        <f t="array" ref="P362">_xlfn.IFS(H362=$H$2,G362,F362=$F$102,E362)</f>
        <v>2</v>
      </c>
      <c r="Q362" cm="1">
        <f t="array" ref="Q362">_xlfn.IFS(H362=$H$2,E362,F362=$F$102,G362)</f>
        <v>2.9338505644975399</v>
      </c>
      <c r="R362">
        <f t="shared" si="29"/>
        <v>324.50110293779323</v>
      </c>
      <c r="S362" s="10">
        <f t="shared" si="30"/>
        <v>4.8445114427820554E-2</v>
      </c>
      <c r="T362" s="9">
        <f t="shared" si="31"/>
        <v>162.25055146889662</v>
      </c>
      <c r="U362" cm="1">
        <f t="array" ref="U362">_xlfn.IFS(D362=$D$2,I362*N362,D362=$D$3&amp;F362=$F$3,(I362)*N362,D362=$D$3,(1/I362)*N362,D362=$D$146,N362*I362)</f>
        <v>162.2505511898392</v>
      </c>
      <c r="V362" cm="1">
        <f t="array" ref="V362">_xlfn.IFS(F362=$F$2,E362*N362,F362=$F$3,E362*N362)</f>
        <v>324.50110293779323</v>
      </c>
      <c r="W362">
        <f t="shared" si="32"/>
        <v>75.399800200236541</v>
      </c>
      <c r="X362">
        <f t="shared" si="33"/>
        <v>162.2505511898392</v>
      </c>
    </row>
    <row r="363" spans="1:24" x14ac:dyDescent="0.25">
      <c r="A363" t="s">
        <v>382</v>
      </c>
      <c r="B363">
        <v>1584379934</v>
      </c>
      <c r="C363" s="2">
        <v>43906.730717592596</v>
      </c>
      <c r="D363" t="s">
        <v>12</v>
      </c>
      <c r="E363">
        <v>1.48800063739546</v>
      </c>
      <c r="F363" t="s">
        <v>13</v>
      </c>
      <c r="G363">
        <v>1</v>
      </c>
      <c r="H363" t="s">
        <v>14</v>
      </c>
      <c r="I363">
        <v>1.4880006400000001</v>
      </c>
      <c r="J363" t="s">
        <v>15</v>
      </c>
      <c r="K363" t="str" cm="1">
        <f t="array" ref="K363">_xlfn.IFS(AND(F363=$Y$25,H363=$Z$25),"1",AND(F363=$Y$25,H363=$Z$27),"2",AND(F363=$Z$25,H363=$Y$25),"3",AND(F363=$Z$25,H363=$Z$27),"4",AND(F363=$Z$27,H363=$Y$25),"5",AND(F363=$Z$27,H363=$Z$25),"6")</f>
        <v>5</v>
      </c>
      <c r="L363">
        <f>IF(OR(K363="3",K363="2"),X363,W363)</f>
        <v>164.58160981175874</v>
      </c>
      <c r="M363" t="s">
        <v>16</v>
      </c>
      <c r="N363">
        <f>VLOOKUP(C363,ETH_USD[],6)</f>
        <v>110.605873</v>
      </c>
      <c r="O363" s="10">
        <f t="shared" si="28"/>
        <v>0</v>
      </c>
      <c r="P363" cm="1">
        <f t="array" ref="P363">_xlfn.IFS(H363=$H$2,G363,F363=$F$102,E363)</f>
        <v>1</v>
      </c>
      <c r="Q363" cm="1">
        <f t="array" ref="Q363">_xlfn.IFS(H363=$H$2,E363,F363=$F$102,G363)</f>
        <v>1.48800063739546</v>
      </c>
      <c r="R363">
        <f t="shared" si="29"/>
        <v>164.58160952368129</v>
      </c>
      <c r="S363" s="10">
        <f t="shared" si="30"/>
        <v>1.4367027006571007E-2</v>
      </c>
      <c r="T363" s="9">
        <f t="shared" si="31"/>
        <v>164.58160952368129</v>
      </c>
      <c r="U363" cm="1">
        <f t="array" ref="U363">_xlfn.IFS(D363=$D$2,I363*N363,D363=$D$3&amp;F363=$F$3,(I363)*N363,D363=$D$3,(1/I363)*N363,D363=$D$146,N363*I363)</f>
        <v>164.58160981175874</v>
      </c>
      <c r="V363" cm="1">
        <f t="array" ref="V363">_xlfn.IFS(F363=$F$2,E363*N363,F363=$F$3,E363*N363)</f>
        <v>164.58160952368129</v>
      </c>
      <c r="W363">
        <f t="shared" si="32"/>
        <v>164.58160981175874</v>
      </c>
      <c r="X363">
        <f t="shared" si="33"/>
        <v>74.331871927151852</v>
      </c>
    </row>
    <row r="364" spans="1:24" x14ac:dyDescent="0.25">
      <c r="A364" t="s">
        <v>383</v>
      </c>
      <c r="B364">
        <v>1584382995</v>
      </c>
      <c r="C364" s="2">
        <v>43906.766145833331</v>
      </c>
      <c r="D364" t="s">
        <v>18</v>
      </c>
      <c r="E364">
        <v>8.9664073725868099E-2</v>
      </c>
      <c r="F364" t="s">
        <v>19</v>
      </c>
      <c r="G364">
        <v>6.1062194367631301E-2</v>
      </c>
      <c r="H364" t="s">
        <v>14</v>
      </c>
      <c r="I364">
        <v>0.68101071000000002</v>
      </c>
      <c r="J364" t="s">
        <v>20</v>
      </c>
      <c r="K364" t="str" cm="1">
        <f t="array" ref="K364">_xlfn.IFS(AND(F364=$Y$25,H364=$Z$25),"1",AND(F364=$Y$25,H364=$Z$27),"2",AND(F364=$Z$25,H364=$Y$25),"3",AND(F364=$Z$25,H364=$Z$27),"4",AND(F364=$Z$27,H364=$Y$25),"5",AND(F364=$Z$27,H364=$Z$25),"6")</f>
        <v>3</v>
      </c>
      <c r="L364">
        <f>IF(OR(K364="3",K364="2"),X364,W364)</f>
        <v>162.41429301456949</v>
      </c>
      <c r="M364" t="s">
        <v>16</v>
      </c>
      <c r="N364">
        <f>VLOOKUP(C364,ETH_USD[],6)</f>
        <v>110.605873</v>
      </c>
      <c r="O364" s="10">
        <f t="shared" si="28"/>
        <v>0</v>
      </c>
      <c r="P364" cm="1">
        <f t="array" ref="P364">_xlfn.IFS(H364=$H$2,G364,F364=$F$102,E364)</f>
        <v>6.1062194367631301E-2</v>
      </c>
      <c r="Q364" cm="1">
        <f t="array" ref="Q364">_xlfn.IFS(H364=$H$2,E364,F364=$F$102,G364)</f>
        <v>8.9664073725868099E-2</v>
      </c>
      <c r="R364">
        <f t="shared" si="29"/>
        <v>9.9173731511860037</v>
      </c>
      <c r="S364" s="10">
        <f t="shared" si="30"/>
        <v>-1.3168641003801568E-2</v>
      </c>
      <c r="T364" s="9">
        <f t="shared" si="31"/>
        <v>162.41429339203609</v>
      </c>
      <c r="U364" cm="1">
        <f t="array" ref="U364">_xlfn.IFS(D364=$D$2,I364*N364,D364=$D$3&amp;F364=$F$3,(I364)*N364,D364=$D$3,(1/I364)*N364,D364=$D$146,N364*I364)</f>
        <v>162.41429301456949</v>
      </c>
      <c r="V364" cm="1">
        <f t="array" ref="V364">_xlfn.IFS(F364=$F$2,E364*N364,F364=$F$3,E364*N364)</f>
        <v>9.9173731511860037</v>
      </c>
      <c r="W364">
        <f t="shared" si="32"/>
        <v>75.323784101899832</v>
      </c>
      <c r="X364">
        <f t="shared" si="33"/>
        <v>162.41429301456949</v>
      </c>
    </row>
    <row r="365" spans="1:24" x14ac:dyDescent="0.25">
      <c r="A365" t="s">
        <v>384</v>
      </c>
      <c r="B365">
        <v>1584393979</v>
      </c>
      <c r="C365" s="2">
        <v>43906.893275462964</v>
      </c>
      <c r="D365" t="s">
        <v>12</v>
      </c>
      <c r="E365">
        <v>1.8510968720248999</v>
      </c>
      <c r="F365" t="s">
        <v>13</v>
      </c>
      <c r="G365">
        <v>1.3</v>
      </c>
      <c r="H365" t="s">
        <v>14</v>
      </c>
      <c r="I365">
        <v>1.42392067</v>
      </c>
      <c r="J365" t="s">
        <v>15</v>
      </c>
      <c r="K365" t="str" cm="1">
        <f t="array" ref="K365">_xlfn.IFS(AND(F365=$Y$25,H365=$Z$25),"1",AND(F365=$Y$25,H365=$Z$27),"2",AND(F365=$Z$25,H365=$Y$25),"3",AND(F365=$Z$25,H365=$Z$27),"4",AND(F365=$Z$27,H365=$Y$25),"5",AND(F365=$Z$27,H365=$Z$25),"6")</f>
        <v>5</v>
      </c>
      <c r="L365">
        <f>IF(OR(K365="3",K365="2"),X365,W365)</f>
        <v>157.49398878809492</v>
      </c>
      <c r="M365" t="s">
        <v>16</v>
      </c>
      <c r="N365">
        <f>VLOOKUP(C365,ETH_USD[],6)</f>
        <v>110.605873</v>
      </c>
      <c r="O365" s="10">
        <f t="shared" si="28"/>
        <v>0</v>
      </c>
      <c r="P365" cm="1">
        <f t="array" ref="P365">_xlfn.IFS(H365=$H$2,G365,F365=$F$102,E365)</f>
        <v>1.3</v>
      </c>
      <c r="Q365" cm="1">
        <f t="array" ref="Q365">_xlfn.IFS(H365=$H$2,E365,F365=$F$102,G365)</f>
        <v>1.8510968720248999</v>
      </c>
      <c r="R365">
        <f t="shared" si="29"/>
        <v>204.74218553788333</v>
      </c>
      <c r="S365" s="10">
        <f t="shared" si="30"/>
        <v>-3.0294775256415274E-2</v>
      </c>
      <c r="T365" s="9">
        <f t="shared" si="31"/>
        <v>157.49398887529486</v>
      </c>
      <c r="U365" cm="1">
        <f t="array" ref="U365">_xlfn.IFS(D365=$D$2,I365*N365,D365=$D$3&amp;F365=$F$3,(I365)*N365,D365=$D$3,(1/I365)*N365,D365=$D$146,N365*I365)</f>
        <v>157.49398878809492</v>
      </c>
      <c r="V365" cm="1">
        <f t="array" ref="V365">_xlfn.IFS(F365=$F$2,E365*N365,F365=$F$3,E365*N365)</f>
        <v>204.74218553788333</v>
      </c>
      <c r="W365">
        <f t="shared" si="32"/>
        <v>157.49398878809492</v>
      </c>
      <c r="X365">
        <f t="shared" si="33"/>
        <v>77.676990952031062</v>
      </c>
    </row>
    <row r="366" spans="1:24" x14ac:dyDescent="0.25">
      <c r="A366" t="s">
        <v>385</v>
      </c>
      <c r="B366">
        <v>1584411839</v>
      </c>
      <c r="C366" s="2">
        <v>43907.099988425929</v>
      </c>
      <c r="D366" t="s">
        <v>18</v>
      </c>
      <c r="E366">
        <v>1.9782576875469599E-2</v>
      </c>
      <c r="F366" t="s">
        <v>19</v>
      </c>
      <c r="G366">
        <v>1.4170651980183999E-2</v>
      </c>
      <c r="H366" t="s">
        <v>14</v>
      </c>
      <c r="I366">
        <v>0.71631982000000005</v>
      </c>
      <c r="J366" t="s">
        <v>20</v>
      </c>
      <c r="K366" t="str" cm="1">
        <f t="array" ref="K366">_xlfn.IFS(AND(F366=$Y$25,H366=$Z$25),"1",AND(F366=$Y$25,H366=$Z$27),"2",AND(F366=$Z$25,H366=$Y$25),"3",AND(F366=$Z$25,H366=$Z$27),"4",AND(F366=$Z$27,H366=$Y$25),"5",AND(F366=$Z$27,H366=$Z$25),"6")</f>
        <v>3</v>
      </c>
      <c r="L366">
        <f>IF(OR(K366="3",K366="2"),X366,W366)</f>
        <v>159.06686624977095</v>
      </c>
      <c r="M366" t="s">
        <v>16</v>
      </c>
      <c r="N366">
        <f>VLOOKUP(C366,ETH_USD[],6)</f>
        <v>113.94274900000001</v>
      </c>
      <c r="O366" s="10">
        <f t="shared" si="28"/>
        <v>3.0169067062108028E-2</v>
      </c>
      <c r="P366" cm="1">
        <f t="array" ref="P366">_xlfn.IFS(H366=$H$2,G366,F366=$F$102,E366)</f>
        <v>1.4170651980183999E-2</v>
      </c>
      <c r="Q366" cm="1">
        <f t="array" ref="Q366">_xlfn.IFS(H366=$H$2,E366,F366=$F$102,G366)</f>
        <v>1.9782576875469599E-2</v>
      </c>
      <c r="R366">
        <f t="shared" si="29"/>
        <v>2.2540811914948371</v>
      </c>
      <c r="S366" s="10">
        <f t="shared" si="30"/>
        <v>9.9868989249248027E-3</v>
      </c>
      <c r="T366" s="9">
        <f t="shared" si="31"/>
        <v>159.06686542347566</v>
      </c>
      <c r="U366" cm="1">
        <f t="array" ref="U366">_xlfn.IFS(D366=$D$2,I366*N366,D366=$D$3&amp;F366=$F$3,(I366)*N366,D366=$D$3,(1/I366)*N366,D366=$D$146,N366*I366)</f>
        <v>159.06686624977095</v>
      </c>
      <c r="V366" cm="1">
        <f t="array" ref="V366">_xlfn.IFS(F366=$F$2,E366*N366,F366=$F$3,E366*N366)</f>
        <v>2.2540811914948371</v>
      </c>
      <c r="W366">
        <f t="shared" si="32"/>
        <v>81.619449453985197</v>
      </c>
      <c r="X366">
        <f t="shared" si="33"/>
        <v>159.06686624977095</v>
      </c>
    </row>
    <row r="367" spans="1:24" x14ac:dyDescent="0.25">
      <c r="A367" t="s">
        <v>386</v>
      </c>
      <c r="B367">
        <v>1584633950</v>
      </c>
      <c r="C367" s="2">
        <v>43909.670717592591</v>
      </c>
      <c r="D367" t="s">
        <v>12</v>
      </c>
      <c r="E367">
        <v>0.63150390698401304</v>
      </c>
      <c r="F367" t="s">
        <v>13</v>
      </c>
      <c r="G367">
        <v>0.45908104865432298</v>
      </c>
      <c r="H367" t="s">
        <v>14</v>
      </c>
      <c r="I367">
        <v>1.3755826099999999</v>
      </c>
      <c r="J367" t="s">
        <v>15</v>
      </c>
      <c r="K367" t="str" cm="1">
        <f t="array" ref="K367">_xlfn.IFS(AND(F367=$Y$25,H367=$Z$25),"1",AND(F367=$Y$25,H367=$Z$27),"2",AND(F367=$Z$25,H367=$Y$25),"3",AND(F367=$Z$25,H367=$Z$27),"4",AND(F367=$Z$27,H367=$Y$25),"5",AND(F367=$Z$27,H367=$Z$25),"6")</f>
        <v>5</v>
      </c>
      <c r="L367">
        <f>IF(OR(K367="3",K367="2"),X367,W367)</f>
        <v>187.89613432202677</v>
      </c>
      <c r="M367" t="s">
        <v>16</v>
      </c>
      <c r="N367">
        <f>VLOOKUP(C367,ETH_USD[],6)</f>
        <v>136.59385700000001</v>
      </c>
      <c r="O367" s="10">
        <f t="shared" si="28"/>
        <v>0.19879376440180505</v>
      </c>
      <c r="P367" cm="1">
        <f t="array" ref="P367">_xlfn.IFS(H367=$H$2,G367,F367=$F$102,E367)</f>
        <v>0.45908104865432298</v>
      </c>
      <c r="Q367" cm="1">
        <f t="array" ref="Q367">_xlfn.IFS(H367=$H$2,E367,F367=$F$102,G367)</f>
        <v>0.63150390698401304</v>
      </c>
      <c r="R367">
        <f t="shared" si="29"/>
        <v>86.259554365515584</v>
      </c>
      <c r="S367" s="10">
        <f t="shared" si="30"/>
        <v>0.18123993821389539</v>
      </c>
      <c r="T367" s="9">
        <f t="shared" si="31"/>
        <v>187.8961342847044</v>
      </c>
      <c r="U367" cm="1">
        <f t="array" ref="U367">_xlfn.IFS(D367=$D$2,I367*N367,D367=$D$3&amp;F367=$F$3,(I367)*N367,D367=$D$3,(1/I367)*N367,D367=$D$146,N367*I367)</f>
        <v>187.89613432202677</v>
      </c>
      <c r="V367" cm="1">
        <f t="array" ref="V367">_xlfn.IFS(F367=$F$2,E367*N367,F367=$F$3,E367*N367)</f>
        <v>86.259554365515584</v>
      </c>
      <c r="W367">
        <f t="shared" si="32"/>
        <v>187.89613432202677</v>
      </c>
      <c r="X367">
        <f t="shared" si="33"/>
        <v>99.298912335043269</v>
      </c>
    </row>
    <row r="368" spans="1:24" x14ac:dyDescent="0.25">
      <c r="A368" t="s">
        <v>387</v>
      </c>
      <c r="B368">
        <v>1584635209</v>
      </c>
      <c r="C368" s="2">
        <v>43909.685289351852</v>
      </c>
      <c r="D368" t="s">
        <v>12</v>
      </c>
      <c r="E368">
        <v>1.33702749480366</v>
      </c>
      <c r="F368" t="s">
        <v>13</v>
      </c>
      <c r="G368">
        <v>1</v>
      </c>
      <c r="H368" t="s">
        <v>14</v>
      </c>
      <c r="I368">
        <v>1.3370274900000001</v>
      </c>
      <c r="J368" t="s">
        <v>15</v>
      </c>
      <c r="K368" t="str" cm="1">
        <f t="array" ref="K368">_xlfn.IFS(AND(F368=$Y$25,H368=$Z$25),"1",AND(F368=$Y$25,H368=$Z$27),"2",AND(F368=$Z$25,H368=$Y$25),"3",AND(F368=$Z$25,H368=$Z$27),"4",AND(F368=$Z$27,H368=$Y$25),"5",AND(F368=$Z$27,H368=$Z$25),"6")</f>
        <v>5</v>
      </c>
      <c r="L368">
        <f>IF(OR(K368="3",K368="2"),X368,W368)</f>
        <v>182.62974177412897</v>
      </c>
      <c r="M368" t="s">
        <v>16</v>
      </c>
      <c r="N368">
        <f>VLOOKUP(C368,ETH_USD[],6)</f>
        <v>136.59385700000001</v>
      </c>
      <c r="O368" s="10">
        <f t="shared" si="28"/>
        <v>0</v>
      </c>
      <c r="P368" cm="1">
        <f t="array" ref="P368">_xlfn.IFS(H368=$H$2,G368,F368=$F$102,E368)</f>
        <v>1</v>
      </c>
      <c r="Q368" cm="1">
        <f t="array" ref="Q368">_xlfn.IFS(H368=$H$2,E368,F368=$F$102,G368)</f>
        <v>1.33702749480366</v>
      </c>
      <c r="R368">
        <f t="shared" si="29"/>
        <v>182.62974243027941</v>
      </c>
      <c r="S368" s="10">
        <f t="shared" si="30"/>
        <v>-2.8028207575815482E-2</v>
      </c>
      <c r="T368" s="9">
        <f t="shared" si="31"/>
        <v>182.62974243027941</v>
      </c>
      <c r="U368" cm="1">
        <f t="array" ref="U368">_xlfn.IFS(D368=$D$2,I368*N368,D368=$D$3&amp;F368=$F$3,(I368)*N368,D368=$D$3,(1/I368)*N368,D368=$D$146,N368*I368)</f>
        <v>182.62974177412897</v>
      </c>
      <c r="V368" cm="1">
        <f t="array" ref="V368">_xlfn.IFS(F368=$F$2,E368*N368,F368=$F$3,E368*N368)</f>
        <v>182.62974243027941</v>
      </c>
      <c r="W368">
        <f t="shared" si="32"/>
        <v>182.62974177412897</v>
      </c>
      <c r="X368">
        <f t="shared" si="33"/>
        <v>102.16233998300214</v>
      </c>
    </row>
    <row r="369" spans="1:24" x14ac:dyDescent="0.25">
      <c r="A369" t="s">
        <v>388</v>
      </c>
      <c r="B369">
        <v>1584637654</v>
      </c>
      <c r="C369" s="2">
        <v>43909.713587962964</v>
      </c>
      <c r="D369" t="s">
        <v>12</v>
      </c>
      <c r="E369">
        <v>1.2866022686612999</v>
      </c>
      <c r="F369" t="s">
        <v>13</v>
      </c>
      <c r="G369">
        <v>1</v>
      </c>
      <c r="H369" t="s">
        <v>14</v>
      </c>
      <c r="I369">
        <v>1.2866022699999999</v>
      </c>
      <c r="J369" t="s">
        <v>15</v>
      </c>
      <c r="K369" t="str" cm="1">
        <f t="array" ref="K369">_xlfn.IFS(AND(F369=$Y$25,H369=$Z$25),"1",AND(F369=$Y$25,H369=$Z$27),"2",AND(F369=$Z$25,H369=$Y$25),"3",AND(F369=$Z$25,H369=$Z$27),"4",AND(F369=$Z$27,H369=$Y$25),"5",AND(F369=$Z$27,H369=$Z$25),"6")</f>
        <v>5</v>
      </c>
      <c r="L369">
        <f>IF(OR(K369="3",K369="2"),X369,W369)</f>
        <v>175.74196648425539</v>
      </c>
      <c r="M369" t="s">
        <v>16</v>
      </c>
      <c r="N369">
        <f>VLOOKUP(C369,ETH_USD[],6)</f>
        <v>136.59385700000001</v>
      </c>
      <c r="O369" s="10">
        <f t="shared" si="28"/>
        <v>0</v>
      </c>
      <c r="P369" cm="1">
        <f t="array" ref="P369">_xlfn.IFS(H369=$H$2,G369,F369=$F$102,E369)</f>
        <v>1</v>
      </c>
      <c r="Q369" cm="1">
        <f t="array" ref="Q369">_xlfn.IFS(H369=$H$2,E369,F369=$F$102,G369)</f>
        <v>1.2866022686612999</v>
      </c>
      <c r="R369">
        <f t="shared" si="29"/>
        <v>175.74196630139718</v>
      </c>
      <c r="S369" s="10">
        <f t="shared" si="30"/>
        <v>-3.7714427218839754E-2</v>
      </c>
      <c r="T369" s="9">
        <f t="shared" si="31"/>
        <v>175.74196630139718</v>
      </c>
      <c r="U369" cm="1">
        <f t="array" ref="U369">_xlfn.IFS(D369=$D$2,I369*N369,D369=$D$3&amp;F369=$F$3,(I369)*N369,D369=$D$3,(1/I369)*N369,D369=$D$146,N369*I369)</f>
        <v>175.74196648425539</v>
      </c>
      <c r="V369" cm="1">
        <f t="array" ref="V369">_xlfn.IFS(F369=$F$2,E369*N369,F369=$F$3,E369*N369)</f>
        <v>175.74196630139718</v>
      </c>
      <c r="W369">
        <f t="shared" si="32"/>
        <v>175.74196648425539</v>
      </c>
      <c r="X369">
        <f t="shared" si="33"/>
        <v>106.16634229939608</v>
      </c>
    </row>
    <row r="370" spans="1:24" x14ac:dyDescent="0.25">
      <c r="A370" t="s">
        <v>389</v>
      </c>
      <c r="B370">
        <v>1584642738</v>
      </c>
      <c r="C370" s="2">
        <v>43909.772430555553</v>
      </c>
      <c r="D370" t="s">
        <v>12</v>
      </c>
      <c r="E370">
        <v>1.2389782072486</v>
      </c>
      <c r="F370" t="s">
        <v>13</v>
      </c>
      <c r="G370">
        <v>1</v>
      </c>
      <c r="H370" t="s">
        <v>14</v>
      </c>
      <c r="I370">
        <v>1.23897821</v>
      </c>
      <c r="J370" t="s">
        <v>15</v>
      </c>
      <c r="K370" t="str" cm="1">
        <f t="array" ref="K370">_xlfn.IFS(AND(F370=$Y$25,H370=$Z$25),"1",AND(F370=$Y$25,H370=$Z$27),"2",AND(F370=$Z$25,H370=$Y$25),"3",AND(F370=$Z$25,H370=$Z$27),"4",AND(F370=$Z$27,H370=$Y$25),"5",AND(F370=$Z$27,H370=$Z$25),"6")</f>
        <v>5</v>
      </c>
      <c r="L370">
        <f>IF(OR(K370="3",K370="2"),X370,W370)</f>
        <v>169.23681244285598</v>
      </c>
      <c r="M370" t="s">
        <v>16</v>
      </c>
      <c r="N370">
        <f>VLOOKUP(C370,ETH_USD[],6)</f>
        <v>136.59385700000001</v>
      </c>
      <c r="O370" s="10">
        <f t="shared" si="28"/>
        <v>0</v>
      </c>
      <c r="P370" cm="1">
        <f t="array" ref="P370">_xlfn.IFS(H370=$H$2,G370,F370=$F$102,E370)</f>
        <v>1</v>
      </c>
      <c r="Q370" cm="1">
        <f t="array" ref="Q370">_xlfn.IFS(H370=$H$2,E370,F370=$F$102,G370)</f>
        <v>1.2389782072486</v>
      </c>
      <c r="R370">
        <f t="shared" si="29"/>
        <v>169.23681206703165</v>
      </c>
      <c r="S370" s="10">
        <f t="shared" si="30"/>
        <v>-3.7015371861773783E-2</v>
      </c>
      <c r="T370" s="9">
        <f t="shared" si="31"/>
        <v>169.23681206703165</v>
      </c>
      <c r="U370" cm="1">
        <f t="array" ref="U370">_xlfn.IFS(D370=$D$2,I370*N370,D370=$D$3&amp;F370=$F$3,(I370)*N370,D370=$D$3,(1/I370)*N370,D370=$D$146,N370*I370)</f>
        <v>169.23681244285598</v>
      </c>
      <c r="V370" cm="1">
        <f t="array" ref="V370">_xlfn.IFS(F370=$F$2,E370*N370,F370=$F$3,E370*N370)</f>
        <v>169.23681206703165</v>
      </c>
      <c r="W370">
        <f t="shared" si="32"/>
        <v>169.23681244285598</v>
      </c>
      <c r="X370">
        <f t="shared" si="33"/>
        <v>110.24718263608527</v>
      </c>
    </row>
    <row r="371" spans="1:24" x14ac:dyDescent="0.25">
      <c r="A371" t="s">
        <v>390</v>
      </c>
      <c r="B371">
        <v>1584698320</v>
      </c>
      <c r="C371" s="2">
        <v>43910.41574074074</v>
      </c>
      <c r="D371" t="s">
        <v>12</v>
      </c>
      <c r="E371">
        <v>1.19395155912704</v>
      </c>
      <c r="F371" t="s">
        <v>13</v>
      </c>
      <c r="G371">
        <v>1</v>
      </c>
      <c r="H371" t="s">
        <v>14</v>
      </c>
      <c r="I371">
        <v>1.1939515599999999</v>
      </c>
      <c r="J371" t="s">
        <v>15</v>
      </c>
      <c r="K371" t="str" cm="1">
        <f t="array" ref="K371">_xlfn.IFS(AND(F371=$Y$25,H371=$Z$25),"1",AND(F371=$Y$25,H371=$Z$27),"2",AND(F371=$Z$25,H371=$Y$25),"3",AND(F371=$Z$25,H371=$Z$27),"4",AND(F371=$Z$27,H371=$Y$25),"5",AND(F371=$Z$27,H371=$Z$25),"6")</f>
        <v>5</v>
      </c>
      <c r="L371">
        <f>IF(OR(K371="3",K371="2"),X371,W371)</f>
        <v>158.4817476096305</v>
      </c>
      <c r="M371" t="s">
        <v>16</v>
      </c>
      <c r="N371">
        <f>VLOOKUP(C371,ETH_USD[],6)</f>
        <v>132.737167</v>
      </c>
      <c r="O371" s="10">
        <f t="shared" si="28"/>
        <v>-2.823472507991347E-2</v>
      </c>
      <c r="P371" cm="1">
        <f t="array" ref="P371">_xlfn.IFS(H371=$H$2,G371,F371=$F$102,E371)</f>
        <v>1</v>
      </c>
      <c r="Q371" cm="1">
        <f t="array" ref="Q371">_xlfn.IFS(H371=$H$2,E371,F371=$F$102,G371)</f>
        <v>1.19395155912704</v>
      </c>
      <c r="R371">
        <f t="shared" si="29"/>
        <v>158.48174749375627</v>
      </c>
      <c r="S371" s="10">
        <f t="shared" si="30"/>
        <v>-6.3550385060523878E-2</v>
      </c>
      <c r="T371" s="9">
        <f t="shared" si="31"/>
        <v>158.48174749375627</v>
      </c>
      <c r="U371" cm="1">
        <f t="array" ref="U371">_xlfn.IFS(D371=$D$2,I371*N371,D371=$D$3&amp;F371=$F$3,(I371)*N371,D371=$D$3,(1/I371)*N371,D371=$D$146,N371*I371)</f>
        <v>158.4817476096305</v>
      </c>
      <c r="V371" cm="1">
        <f t="array" ref="V371">_xlfn.IFS(F371=$F$2,E371*N371,F371=$F$3,E371*N371)</f>
        <v>158.48174749375627</v>
      </c>
      <c r="W371">
        <f t="shared" si="32"/>
        <v>158.4817476096305</v>
      </c>
      <c r="X371">
        <f t="shared" si="33"/>
        <v>111.17466691864786</v>
      </c>
    </row>
    <row r="372" spans="1:24" x14ac:dyDescent="0.25">
      <c r="A372" t="s">
        <v>391</v>
      </c>
      <c r="B372">
        <v>1584734386</v>
      </c>
      <c r="C372" s="2">
        <v>43910.833171296297</v>
      </c>
      <c r="D372" t="s">
        <v>18</v>
      </c>
      <c r="E372">
        <v>1.20114763460597</v>
      </c>
      <c r="F372" t="s">
        <v>19</v>
      </c>
      <c r="G372">
        <v>1</v>
      </c>
      <c r="H372" t="s">
        <v>14</v>
      </c>
      <c r="I372">
        <v>0.83253712999999996</v>
      </c>
      <c r="J372" t="s">
        <v>20</v>
      </c>
      <c r="K372" t="str" cm="1">
        <f t="array" ref="K372">_xlfn.IFS(AND(F372=$Y$25,H372=$Z$25),"1",AND(F372=$Y$25,H372=$Z$27),"2",AND(F372=$Z$25,H372=$Y$25),"3",AND(F372=$Z$25,H372=$Z$27),"4",AND(F372=$Z$27,H372=$Y$25),"5",AND(F372=$Z$27,H372=$Z$25),"6")</f>
        <v>3</v>
      </c>
      <c r="L372">
        <f>IF(OR(K372="3",K372="2"),X372,W372)</f>
        <v>159.43693346145417</v>
      </c>
      <c r="M372" t="s">
        <v>16</v>
      </c>
      <c r="N372">
        <f>VLOOKUP(C372,ETH_USD[],6)</f>
        <v>132.737167</v>
      </c>
      <c r="O372" s="10">
        <f t="shared" si="28"/>
        <v>0</v>
      </c>
      <c r="P372" cm="1">
        <f t="array" ref="P372">_xlfn.IFS(H372=$H$2,G372,F372=$F$102,E372)</f>
        <v>1</v>
      </c>
      <c r="Q372" cm="1">
        <f t="array" ref="Q372">_xlfn.IFS(H372=$H$2,E372,F372=$F$102,G372)</f>
        <v>1.20114763460597</v>
      </c>
      <c r="R372">
        <f t="shared" si="29"/>
        <v>159.43693416634761</v>
      </c>
      <c r="S372" s="10">
        <f t="shared" si="30"/>
        <v>6.0271084064678808E-3</v>
      </c>
      <c r="T372" s="9">
        <f t="shared" si="31"/>
        <v>159.43693416634761</v>
      </c>
      <c r="U372" cm="1">
        <f t="array" ref="U372">_xlfn.IFS(D372=$D$2,I372*N372,D372=$D$3&amp;F372=$F$3,(I372)*N372,D372=$D$3,(1/I372)*N372,D372=$D$146,N372*I372)</f>
        <v>159.43693346145417</v>
      </c>
      <c r="V372" cm="1">
        <f t="array" ref="V372">_xlfn.IFS(F372=$F$2,E372*N372,F372=$F$3,E372*N372)</f>
        <v>159.43693416634761</v>
      </c>
      <c r="W372">
        <f t="shared" si="32"/>
        <v>110.5086200585107</v>
      </c>
      <c r="X372">
        <f t="shared" si="33"/>
        <v>159.43693346145417</v>
      </c>
    </row>
    <row r="373" spans="1:24" x14ac:dyDescent="0.25">
      <c r="A373" t="s">
        <v>392</v>
      </c>
      <c r="B373">
        <v>1584735800</v>
      </c>
      <c r="C373" s="2">
        <v>43910.849537037036</v>
      </c>
      <c r="D373" t="s">
        <v>18</v>
      </c>
      <c r="E373">
        <v>1.2465819662117501</v>
      </c>
      <c r="F373" t="s">
        <v>19</v>
      </c>
      <c r="G373">
        <v>1</v>
      </c>
      <c r="H373" t="s">
        <v>14</v>
      </c>
      <c r="I373">
        <v>0.80219353999999998</v>
      </c>
      <c r="J373" t="s">
        <v>20</v>
      </c>
      <c r="K373" t="str" cm="1">
        <f t="array" ref="K373">_xlfn.IFS(AND(F373=$Y$25,H373=$Z$25),"1",AND(F373=$Y$25,H373=$Z$27),"2",AND(F373=$Z$25,H373=$Y$25),"3",AND(F373=$Z$25,H373=$Z$27),"4",AND(F373=$Z$27,H373=$Y$25),"5",AND(F373=$Z$27,H373=$Z$25),"6")</f>
        <v>3</v>
      </c>
      <c r="L373">
        <f>IF(OR(K373="3",K373="2"),X373,W373)</f>
        <v>165.46775856609366</v>
      </c>
      <c r="M373" t="s">
        <v>16</v>
      </c>
      <c r="N373">
        <f>VLOOKUP(C373,ETH_USD[],6)</f>
        <v>132.737167</v>
      </c>
      <c r="O373" s="10">
        <f t="shared" si="28"/>
        <v>0</v>
      </c>
      <c r="P373" cm="1">
        <f t="array" ref="P373">_xlfn.IFS(H373=$H$2,G373,F373=$F$102,E373)</f>
        <v>1</v>
      </c>
      <c r="Q373" cm="1">
        <f t="array" ref="Q373">_xlfn.IFS(H373=$H$2,E373,F373=$F$102,G373)</f>
        <v>1.2465819662117501</v>
      </c>
      <c r="R373">
        <f t="shared" si="29"/>
        <v>165.46775862823742</v>
      </c>
      <c r="S373" s="10">
        <f t="shared" si="30"/>
        <v>3.7825767871311304E-2</v>
      </c>
      <c r="T373" s="9">
        <f t="shared" si="31"/>
        <v>165.46775862823742</v>
      </c>
      <c r="U373" cm="1">
        <f t="array" ref="U373">_xlfn.IFS(D373=$D$2,I373*N373,D373=$D$3&amp;F373=$F$3,(I373)*N373,D373=$D$3,(1/I373)*N373,D373=$D$146,N373*I373)</f>
        <v>165.46775856609366</v>
      </c>
      <c r="V373" cm="1">
        <f t="array" ref="V373">_xlfn.IFS(F373=$F$2,E373*N373,F373=$F$3,E373*N373)</f>
        <v>165.46775862823742</v>
      </c>
      <c r="W373">
        <f t="shared" si="32"/>
        <v>106.48089788530118</v>
      </c>
      <c r="X373">
        <f t="shared" si="33"/>
        <v>165.46775856609366</v>
      </c>
    </row>
    <row r="374" spans="1:24" x14ac:dyDescent="0.25">
      <c r="A374" t="s">
        <v>393</v>
      </c>
      <c r="B374">
        <v>1584742783</v>
      </c>
      <c r="C374" s="2">
        <v>43910.930358796293</v>
      </c>
      <c r="D374" t="s">
        <v>12</v>
      </c>
      <c r="E374">
        <v>1.23925170645303</v>
      </c>
      <c r="F374" t="s">
        <v>13</v>
      </c>
      <c r="G374">
        <v>1</v>
      </c>
      <c r="H374" t="s">
        <v>14</v>
      </c>
      <c r="I374">
        <v>1.23925171</v>
      </c>
      <c r="J374" t="s">
        <v>15</v>
      </c>
      <c r="K374" t="str" cm="1">
        <f t="array" ref="K374">_xlfn.IFS(AND(F374=$Y$25,H374=$Z$25),"1",AND(F374=$Y$25,H374=$Z$27),"2",AND(F374=$Z$25,H374=$Y$25),"3",AND(F374=$Z$25,H374=$Z$27),"4",AND(F374=$Z$27,H374=$Y$25),"5",AND(F374=$Z$27,H374=$Z$25),"6")</f>
        <v>5</v>
      </c>
      <c r="L374">
        <f>IF(OR(K374="3",K374="2"),X374,W374)</f>
        <v>164.49476118530558</v>
      </c>
      <c r="M374" t="s">
        <v>16</v>
      </c>
      <c r="N374">
        <f>VLOOKUP(C374,ETH_USD[],6)</f>
        <v>132.737167</v>
      </c>
      <c r="O374" s="10">
        <f t="shared" si="28"/>
        <v>0</v>
      </c>
      <c r="P374" cm="1">
        <f t="array" ref="P374">_xlfn.IFS(H374=$H$2,G374,F374=$F$102,E374)</f>
        <v>1</v>
      </c>
      <c r="Q374" cm="1">
        <f t="array" ref="Q374">_xlfn.IFS(H374=$H$2,E374,F374=$F$102,G374)</f>
        <v>1.23925170645303</v>
      </c>
      <c r="R374">
        <f t="shared" si="29"/>
        <v>164.49476071449081</v>
      </c>
      <c r="S374" s="10">
        <f t="shared" si="30"/>
        <v>-5.8802870227588015E-3</v>
      </c>
      <c r="T374" s="9">
        <f t="shared" si="31"/>
        <v>164.49476071449081</v>
      </c>
      <c r="U374" cm="1">
        <f t="array" ref="U374">_xlfn.IFS(D374=$D$2,I374*N374,D374=$D$3&amp;F374=$F$3,(I374)*N374,D374=$D$3,(1/I374)*N374,D374=$D$146,N374*I374)</f>
        <v>164.49476118530558</v>
      </c>
      <c r="V374" cm="1">
        <f t="array" ref="V374">_xlfn.IFS(F374=$F$2,E374*N374,F374=$F$3,E374*N374)</f>
        <v>164.49476071449081</v>
      </c>
      <c r="W374">
        <f t="shared" si="32"/>
        <v>164.49476118530558</v>
      </c>
      <c r="X374">
        <f t="shared" si="33"/>
        <v>107.11073943162039</v>
      </c>
    </row>
    <row r="375" spans="1:24" x14ac:dyDescent="0.25">
      <c r="A375" t="s">
        <v>394</v>
      </c>
      <c r="B375">
        <v>1584883152</v>
      </c>
      <c r="C375" s="2">
        <v>43912.555</v>
      </c>
      <c r="D375" t="s">
        <v>18</v>
      </c>
      <c r="E375">
        <v>0.15476923331244599</v>
      </c>
      <c r="F375" t="s">
        <v>19</v>
      </c>
      <c r="G375">
        <v>0.12618955946157001</v>
      </c>
      <c r="H375" t="s">
        <v>14</v>
      </c>
      <c r="I375">
        <v>0.81534008000000002</v>
      </c>
      <c r="J375" t="s">
        <v>20</v>
      </c>
      <c r="K375" t="str" cm="1">
        <f t="array" ref="K375">_xlfn.IFS(AND(F375=$Y$25,H375=$Z$25),"1",AND(F375=$Y$25,H375=$Z$27),"2",AND(F375=$Z$25,H375=$Y$25),"3",AND(F375=$Z$25,H375=$Z$27),"4",AND(F375=$Z$27,H375=$Y$25),"5",AND(F375=$Z$27,H375=$Z$25),"6")</f>
        <v>3</v>
      </c>
      <c r="L375">
        <f>IF(OR(K375="3",K375="2"),X375,W375)</f>
        <v>151.25118343256227</v>
      </c>
      <c r="M375" t="s">
        <v>16</v>
      </c>
      <c r="N375">
        <f>VLOOKUP(C375,ETH_USD[],6)</f>
        <v>123.321152</v>
      </c>
      <c r="O375" s="10">
        <f t="shared" si="28"/>
        <v>-7.0937290683625948E-2</v>
      </c>
      <c r="P375" cm="1">
        <f t="array" ref="P375">_xlfn.IFS(H375=$H$2,G375,F375=$F$102,E375)</f>
        <v>0.12618955946157001</v>
      </c>
      <c r="Q375" cm="1">
        <f t="array" ref="Q375">_xlfn.IFS(H375=$H$2,E375,F375=$F$102,G375)</f>
        <v>0.15476923331244599</v>
      </c>
      <c r="R375">
        <f t="shared" si="29"/>
        <v>19.086320146247616</v>
      </c>
      <c r="S375" s="10">
        <f t="shared" si="30"/>
        <v>-8.0510635676978873E-2</v>
      </c>
      <c r="T375" s="9">
        <f t="shared" si="31"/>
        <v>151.25118296383462</v>
      </c>
      <c r="U375" cm="1">
        <f t="array" ref="U375">_xlfn.IFS(D375=$D$2,I375*N375,D375=$D$3&amp;F375=$F$3,(I375)*N375,D375=$D$3,(1/I375)*N375,D375=$D$146,N375*I375)</f>
        <v>151.25118343256227</v>
      </c>
      <c r="V375" cm="1">
        <f t="array" ref="V375">_xlfn.IFS(F375=$F$2,E375*N375,F375=$F$3,E375*N375)</f>
        <v>19.086320146247616</v>
      </c>
      <c r="W375">
        <f t="shared" si="32"/>
        <v>100.54867793737216</v>
      </c>
      <c r="X375">
        <f t="shared" si="33"/>
        <v>151.25118343256227</v>
      </c>
    </row>
    <row r="376" spans="1:24" x14ac:dyDescent="0.25">
      <c r="A376" t="s">
        <v>395</v>
      </c>
      <c r="B376">
        <v>1584885886</v>
      </c>
      <c r="C376" s="2">
        <v>43912.586643518516</v>
      </c>
      <c r="D376" t="s">
        <v>12</v>
      </c>
      <c r="E376">
        <v>1.2526374046700901</v>
      </c>
      <c r="F376" t="s">
        <v>13</v>
      </c>
      <c r="G376">
        <v>1</v>
      </c>
      <c r="H376" t="s">
        <v>14</v>
      </c>
      <c r="I376">
        <v>1.2526374</v>
      </c>
      <c r="J376" t="s">
        <v>15</v>
      </c>
      <c r="K376" t="str" cm="1">
        <f t="array" ref="K376">_xlfn.IFS(AND(F376=$Y$25,H376=$Z$25),"1",AND(F376=$Y$25,H376=$Z$27),"2",AND(F376=$Z$25,H376=$Y$25),"3",AND(F376=$Z$25,H376=$Z$27),"4",AND(F376=$Z$27,H376=$Y$25),"5",AND(F376=$Z$27,H376=$Z$25),"6")</f>
        <v>5</v>
      </c>
      <c r="L376">
        <f>IF(OR(K376="3",K376="2"),X376,W376)</f>
        <v>154.47668720628479</v>
      </c>
      <c r="M376" t="s">
        <v>16</v>
      </c>
      <c r="N376">
        <f>VLOOKUP(C376,ETH_USD[],6)</f>
        <v>123.321152</v>
      </c>
      <c r="O376" s="10">
        <f t="shared" si="28"/>
        <v>0</v>
      </c>
      <c r="P376" cm="1">
        <f t="array" ref="P376">_xlfn.IFS(H376=$H$2,G376,F376=$F$102,E376)</f>
        <v>1</v>
      </c>
      <c r="Q376" cm="1">
        <f t="array" ref="Q376">_xlfn.IFS(H376=$H$2,E376,F376=$F$102,G376)</f>
        <v>1.2526374046700901</v>
      </c>
      <c r="R376">
        <f t="shared" si="29"/>
        <v>154.47668778220569</v>
      </c>
      <c r="S376" s="10">
        <f t="shared" si="30"/>
        <v>2.1325484899792871E-2</v>
      </c>
      <c r="T376" s="9">
        <f t="shared" si="31"/>
        <v>154.47668778220569</v>
      </c>
      <c r="U376" cm="1">
        <f t="array" ref="U376">_xlfn.IFS(D376=$D$2,I376*N376,D376=$D$3&amp;F376=$F$3,(I376)*N376,D376=$D$3,(1/I376)*N376,D376=$D$146,N376*I376)</f>
        <v>154.47668720628479</v>
      </c>
      <c r="V376" cm="1">
        <f t="array" ref="V376">_xlfn.IFS(F376=$F$2,E376*N376,F376=$F$3,E376*N376)</f>
        <v>154.47668778220569</v>
      </c>
      <c r="W376">
        <f t="shared" si="32"/>
        <v>154.47668720628479</v>
      </c>
      <c r="X376">
        <f t="shared" si="33"/>
        <v>98.449201660432607</v>
      </c>
    </row>
    <row r="377" spans="1:24" x14ac:dyDescent="0.25">
      <c r="A377" t="s">
        <v>396</v>
      </c>
      <c r="B377">
        <v>1584893218</v>
      </c>
      <c r="C377" s="2">
        <v>43912.67150462963</v>
      </c>
      <c r="D377" t="s">
        <v>18</v>
      </c>
      <c r="E377">
        <v>7.5194296643007004</v>
      </c>
      <c r="F377" t="s">
        <v>19</v>
      </c>
      <c r="G377">
        <v>5.3</v>
      </c>
      <c r="H377" t="s">
        <v>14</v>
      </c>
      <c r="I377">
        <v>0.70484069000000005</v>
      </c>
      <c r="J377" t="s">
        <v>20</v>
      </c>
      <c r="K377" t="str" cm="1">
        <f t="array" ref="K377">_xlfn.IFS(AND(F377=$Y$25,H377=$Z$25),"1",AND(F377=$Y$25,H377=$Z$27),"2",AND(F377=$Z$25,H377=$Y$25),"3",AND(F377=$Z$25,H377=$Z$27),"4",AND(F377=$Z$27,H377=$Y$25),"5",AND(F377=$Z$27,H377=$Z$25),"6")</f>
        <v>3</v>
      </c>
      <c r="L377">
        <f>IF(OR(K377="3",K377="2"),X377,W377)</f>
        <v>174.9631565680466</v>
      </c>
      <c r="M377" t="s">
        <v>16</v>
      </c>
      <c r="N377">
        <f>VLOOKUP(C377,ETH_USD[],6)</f>
        <v>123.321152</v>
      </c>
      <c r="O377" s="10">
        <f t="shared" si="28"/>
        <v>0</v>
      </c>
      <c r="P377" cm="1">
        <f t="array" ref="P377">_xlfn.IFS(H377=$H$2,G377,F377=$F$102,E377)</f>
        <v>5.3</v>
      </c>
      <c r="Q377" cm="1">
        <f t="array" ref="Q377">_xlfn.IFS(H377=$H$2,E377,F377=$F$102,G377)</f>
        <v>7.5194296643007004</v>
      </c>
      <c r="R377">
        <f t="shared" si="29"/>
        <v>927.30472858453561</v>
      </c>
      <c r="S377" s="10">
        <f t="shared" si="30"/>
        <v>0.13261851253169474</v>
      </c>
      <c r="T377" s="9">
        <f t="shared" si="31"/>
        <v>174.96315633670483</v>
      </c>
      <c r="U377" cm="1">
        <f t="array" ref="U377">_xlfn.IFS(D377=$D$2,I377*N377,D377=$D$3&amp;F377=$F$3,(I377)*N377,D377=$D$3,(1/I377)*N377,D377=$D$146,N377*I377)</f>
        <v>174.9631565680466</v>
      </c>
      <c r="V377" cm="1">
        <f t="array" ref="V377">_xlfn.IFS(F377=$F$2,E377*N377,F377=$F$3,E377*N377)</f>
        <v>927.30472858453561</v>
      </c>
      <c r="W377">
        <f t="shared" si="32"/>
        <v>86.921765867274885</v>
      </c>
      <c r="X377">
        <f t="shared" si="33"/>
        <v>174.9631565680466</v>
      </c>
    </row>
    <row r="378" spans="1:24" x14ac:dyDescent="0.25">
      <c r="A378" t="s">
        <v>397</v>
      </c>
      <c r="B378">
        <v>1584896849</v>
      </c>
      <c r="C378" s="2">
        <v>43912.713530092595</v>
      </c>
      <c r="D378" t="s">
        <v>12</v>
      </c>
      <c r="E378">
        <v>1.5357818150842999</v>
      </c>
      <c r="F378" t="s">
        <v>13</v>
      </c>
      <c r="G378">
        <v>1</v>
      </c>
      <c r="H378" t="s">
        <v>14</v>
      </c>
      <c r="I378">
        <v>1.53578182</v>
      </c>
      <c r="J378" t="s">
        <v>15</v>
      </c>
      <c r="K378" t="str" cm="1">
        <f t="array" ref="K378">_xlfn.IFS(AND(F378=$Y$25,H378=$Z$25),"1",AND(F378=$Y$25,H378=$Z$27),"2",AND(F378=$Z$25,H378=$Y$25),"3",AND(F378=$Z$25,H378=$Z$27),"4",AND(F378=$Z$27,H378=$Y$25),"5",AND(F378=$Z$27,H378=$Z$25),"6")</f>
        <v>5</v>
      </c>
      <c r="L378">
        <f>IF(OR(K378="3",K378="2"),X378,W378)</f>
        <v>189.39438326305662</v>
      </c>
      <c r="M378" t="s">
        <v>16</v>
      </c>
      <c r="N378">
        <f>VLOOKUP(C378,ETH_USD[],6)</f>
        <v>123.321152</v>
      </c>
      <c r="O378" s="10">
        <f t="shared" si="28"/>
        <v>0</v>
      </c>
      <c r="P378" cm="1">
        <f t="array" ref="P378">_xlfn.IFS(H378=$H$2,G378,F378=$F$102,E378)</f>
        <v>1</v>
      </c>
      <c r="Q378" cm="1">
        <f t="array" ref="Q378">_xlfn.IFS(H378=$H$2,E378,F378=$F$102,G378)</f>
        <v>1.5357818150842999</v>
      </c>
      <c r="R378">
        <f t="shared" si="29"/>
        <v>189.39438265684683</v>
      </c>
      <c r="S378" s="10">
        <f t="shared" si="30"/>
        <v>8.2481515664761321E-2</v>
      </c>
      <c r="T378" s="9">
        <f t="shared" si="31"/>
        <v>189.39438265684683</v>
      </c>
      <c r="U378" cm="1">
        <f t="array" ref="U378">_xlfn.IFS(D378=$D$2,I378*N378,D378=$D$3&amp;F378=$F$3,(I378)*N378,D378=$D$3,(1/I378)*N378,D378=$D$146,N378*I378)</f>
        <v>189.39438326305662</v>
      </c>
      <c r="V378" cm="1">
        <f t="array" ref="V378">_xlfn.IFS(F378=$F$2,E378*N378,F378=$F$3,E378*N378)</f>
        <v>189.39438265684683</v>
      </c>
      <c r="W378">
        <f t="shared" si="32"/>
        <v>189.39438326305662</v>
      </c>
      <c r="X378">
        <f t="shared" si="33"/>
        <v>80.298614291449297</v>
      </c>
    </row>
    <row r="379" spans="1:24" x14ac:dyDescent="0.25">
      <c r="A379" t="s">
        <v>398</v>
      </c>
      <c r="B379">
        <v>1584897824</v>
      </c>
      <c r="C379" s="2">
        <v>43912.724814814814</v>
      </c>
      <c r="D379" t="s">
        <v>12</v>
      </c>
      <c r="E379">
        <v>1.4738535901460501</v>
      </c>
      <c r="F379" t="s">
        <v>13</v>
      </c>
      <c r="G379">
        <v>1</v>
      </c>
      <c r="H379" t="s">
        <v>14</v>
      </c>
      <c r="I379">
        <v>1.47385359</v>
      </c>
      <c r="J379" t="s">
        <v>15</v>
      </c>
      <c r="K379" t="str" cm="1">
        <f t="array" ref="K379">_xlfn.IFS(AND(F379=$Y$25,H379=$Z$25),"1",AND(F379=$Y$25,H379=$Z$27),"2",AND(F379=$Z$25,H379=$Y$25),"3",AND(F379=$Z$25,H379=$Z$27),"4",AND(F379=$Z$27,H379=$Y$25),"5",AND(F379=$Z$27,H379=$Z$25),"6")</f>
        <v>5</v>
      </c>
      <c r="L379">
        <f>IF(OR(K379="3",K379="2"),X379,W379)</f>
        <v>181.75732259813569</v>
      </c>
      <c r="M379" t="s">
        <v>16</v>
      </c>
      <c r="N379">
        <f>VLOOKUP(C379,ETH_USD[],6)</f>
        <v>123.321152</v>
      </c>
      <c r="O379" s="10">
        <f t="shared" si="28"/>
        <v>0</v>
      </c>
      <c r="P379" cm="1">
        <f t="array" ref="P379">_xlfn.IFS(H379=$H$2,G379,F379=$F$102,E379)</f>
        <v>1</v>
      </c>
      <c r="Q379" cm="1">
        <f t="array" ref="Q379">_xlfn.IFS(H379=$H$2,E379,F379=$F$102,G379)</f>
        <v>1.4738535901460501</v>
      </c>
      <c r="R379">
        <f t="shared" si="29"/>
        <v>181.75732261614675</v>
      </c>
      <c r="S379" s="10">
        <f t="shared" si="30"/>
        <v>-4.0323582640448441E-2</v>
      </c>
      <c r="T379" s="9">
        <f t="shared" si="31"/>
        <v>181.75732261614675</v>
      </c>
      <c r="U379" cm="1">
        <f t="array" ref="U379">_xlfn.IFS(D379=$D$2,I379*N379,D379=$D$3&amp;F379=$F$3,(I379)*N379,D379=$D$3,(1/I379)*N379,D379=$D$146,N379*I379)</f>
        <v>181.75732259813569</v>
      </c>
      <c r="V379" cm="1">
        <f t="array" ref="V379">_xlfn.IFS(F379=$F$2,E379*N379,F379=$F$3,E379*N379)</f>
        <v>181.75732261614675</v>
      </c>
      <c r="W379">
        <f t="shared" si="32"/>
        <v>181.75732259813569</v>
      </c>
      <c r="X379">
        <f t="shared" si="33"/>
        <v>83.672593286555681</v>
      </c>
    </row>
    <row r="380" spans="1:24" x14ac:dyDescent="0.25">
      <c r="A380" t="s">
        <v>399</v>
      </c>
      <c r="B380">
        <v>1584899549</v>
      </c>
      <c r="C380" s="2">
        <v>43912.744780092595</v>
      </c>
      <c r="D380" t="s">
        <v>12</v>
      </c>
      <c r="E380">
        <v>1.41559881808898</v>
      </c>
      <c r="F380" t="s">
        <v>13</v>
      </c>
      <c r="G380">
        <v>1</v>
      </c>
      <c r="H380" t="s">
        <v>14</v>
      </c>
      <c r="I380">
        <v>1.41559882</v>
      </c>
      <c r="J380" t="s">
        <v>15</v>
      </c>
      <c r="K380" t="str" cm="1">
        <f t="array" ref="K380">_xlfn.IFS(AND(F380=$Y$25,H380=$Z$25),"1",AND(F380=$Y$25,H380=$Z$27),"2",AND(F380=$Z$25,H380=$Y$25),"3",AND(F380=$Z$25,H380=$Z$27),"4",AND(F380=$Z$27,H380=$Y$25),"5",AND(F380=$Z$27,H380=$Z$25),"6")</f>
        <v>5</v>
      </c>
      <c r="L380">
        <f>IF(OR(K380="3",K380="2"),X380,W380)</f>
        <v>174.57327725224064</v>
      </c>
      <c r="M380" t="s">
        <v>16</v>
      </c>
      <c r="N380">
        <f>VLOOKUP(C380,ETH_USD[],6)</f>
        <v>123.321152</v>
      </c>
      <c r="O380" s="10">
        <f t="shared" si="28"/>
        <v>0</v>
      </c>
      <c r="P380" cm="1">
        <f t="array" ref="P380">_xlfn.IFS(H380=$H$2,G380,F380=$F$102,E380)</f>
        <v>1</v>
      </c>
      <c r="Q380" cm="1">
        <f t="array" ref="Q380">_xlfn.IFS(H380=$H$2,E380,F380=$F$102,G380)</f>
        <v>1.41559881808898</v>
      </c>
      <c r="R380">
        <f t="shared" si="29"/>
        <v>174.57327701657144</v>
      </c>
      <c r="S380" s="10">
        <f t="shared" si="30"/>
        <v>-3.9525480988445771E-2</v>
      </c>
      <c r="T380" s="9">
        <f t="shared" si="31"/>
        <v>174.57327701657144</v>
      </c>
      <c r="U380" cm="1">
        <f t="array" ref="U380">_xlfn.IFS(D380=$D$2,I380*N380,D380=$D$3&amp;F380=$F$3,(I380)*N380,D380=$D$3,(1/I380)*N380,D380=$D$146,N380*I380)</f>
        <v>174.57327725224064</v>
      </c>
      <c r="V380" cm="1">
        <f t="array" ref="V380">_xlfn.IFS(F380=$F$2,E380*N380,F380=$F$3,E380*N380)</f>
        <v>174.57327701657144</v>
      </c>
      <c r="W380">
        <f t="shared" si="32"/>
        <v>174.57327725224064</v>
      </c>
      <c r="X380">
        <f t="shared" si="33"/>
        <v>87.115890644780279</v>
      </c>
    </row>
    <row r="381" spans="1:24" x14ac:dyDescent="0.25">
      <c r="A381" t="s">
        <v>400</v>
      </c>
      <c r="B381">
        <v>1584903382</v>
      </c>
      <c r="C381" s="2">
        <v>43912.789143518516</v>
      </c>
      <c r="D381" t="s">
        <v>12</v>
      </c>
      <c r="E381">
        <v>2.6698041723664399</v>
      </c>
      <c r="F381" t="s">
        <v>13</v>
      </c>
      <c r="G381">
        <v>2</v>
      </c>
      <c r="H381" t="s">
        <v>14</v>
      </c>
      <c r="I381">
        <v>1.3349020899999999</v>
      </c>
      <c r="J381" t="s">
        <v>15</v>
      </c>
      <c r="K381" t="str" cm="1">
        <f t="array" ref="K381">_xlfn.IFS(AND(F381=$Y$25,H381=$Z$25),"1",AND(F381=$Y$25,H381=$Z$27),"2",AND(F381=$Z$25,H381=$Y$25),"3",AND(F381=$Z$25,H381=$Z$27),"4",AND(F381=$Z$27,H381=$Y$25),"5",AND(F381=$Z$27,H381=$Z$25),"6")</f>
        <v>5</v>
      </c>
      <c r="L381">
        <f>IF(OR(K381="3",K381="2"),X381,W381)</f>
        <v>164.62166354600768</v>
      </c>
      <c r="M381" t="s">
        <v>16</v>
      </c>
      <c r="N381">
        <f>VLOOKUP(C381,ETH_USD[],6)</f>
        <v>123.321152</v>
      </c>
      <c r="O381" s="10">
        <f t="shared" si="28"/>
        <v>0</v>
      </c>
      <c r="P381" cm="1">
        <f t="array" ref="P381">_xlfn.IFS(H381=$H$2,G381,F381=$F$102,E381)</f>
        <v>2</v>
      </c>
      <c r="Q381" cm="1">
        <f t="array" ref="Q381">_xlfn.IFS(H381=$H$2,E381,F381=$F$102,G381)</f>
        <v>2.6698041723664399</v>
      </c>
      <c r="R381">
        <f t="shared" si="29"/>
        <v>329.24332615063594</v>
      </c>
      <c r="S381" s="10">
        <f t="shared" si="30"/>
        <v>-5.7005368240345335E-2</v>
      </c>
      <c r="T381" s="9">
        <f t="shared" si="31"/>
        <v>164.62166307531797</v>
      </c>
      <c r="U381" cm="1">
        <f t="array" ref="U381">_xlfn.IFS(D381=$D$2,I381*N381,D381=$D$3&amp;F381=$F$3,(I381)*N381,D381=$D$3,(1/I381)*N381,D381=$D$146,N381*I381)</f>
        <v>164.62166354600768</v>
      </c>
      <c r="V381" cm="1">
        <f t="array" ref="V381">_xlfn.IFS(F381=$F$2,E381*N381,F381=$F$3,E381*N381)</f>
        <v>329.24332615063594</v>
      </c>
      <c r="W381">
        <f t="shared" si="32"/>
        <v>164.62166354600768</v>
      </c>
      <c r="X381">
        <f t="shared" si="33"/>
        <v>92.382170141032603</v>
      </c>
    </row>
    <row r="382" spans="1:24" x14ac:dyDescent="0.25">
      <c r="A382" t="s">
        <v>401</v>
      </c>
      <c r="B382">
        <v>1584907870</v>
      </c>
      <c r="C382" s="2">
        <v>43912.841087962966</v>
      </c>
      <c r="D382" t="s">
        <v>18</v>
      </c>
      <c r="E382">
        <v>1.3168848825858199</v>
      </c>
      <c r="F382" t="s">
        <v>19</v>
      </c>
      <c r="G382">
        <v>1</v>
      </c>
      <c r="H382" t="s">
        <v>14</v>
      </c>
      <c r="I382">
        <v>0.75936782000000003</v>
      </c>
      <c r="J382" t="s">
        <v>20</v>
      </c>
      <c r="K382" t="str" cm="1">
        <f t="array" ref="K382">_xlfn.IFS(AND(F382=$Y$25,H382=$Z$25),"1",AND(F382=$Y$25,H382=$Z$27),"2",AND(F382=$Z$25,H382=$Y$25),"3",AND(F382=$Z$25,H382=$Z$27),"4",AND(F382=$Z$27,H382=$Y$25),"5",AND(F382=$Z$27,H382=$Z$25),"6")</f>
        <v>3</v>
      </c>
      <c r="L382">
        <f>IF(OR(K382="3",K382="2"),X382,W382)</f>
        <v>162.39976036909229</v>
      </c>
      <c r="M382" t="s">
        <v>16</v>
      </c>
      <c r="N382">
        <f>VLOOKUP(C382,ETH_USD[],6)</f>
        <v>123.321152</v>
      </c>
      <c r="O382" s="10">
        <f t="shared" si="28"/>
        <v>0</v>
      </c>
      <c r="P382" cm="1">
        <f t="array" ref="P382">_xlfn.IFS(H382=$H$2,G382,F382=$F$102,E382)</f>
        <v>1</v>
      </c>
      <c r="Q382" cm="1">
        <f t="array" ref="Q382">_xlfn.IFS(H382=$H$2,E382,F382=$F$102,G382)</f>
        <v>1.3168848825858199</v>
      </c>
      <c r="R382">
        <f t="shared" si="29"/>
        <v>162.39976077186805</v>
      </c>
      <c r="S382" s="10">
        <f t="shared" si="30"/>
        <v>-1.3497022578573725E-2</v>
      </c>
      <c r="T382" s="9">
        <f t="shared" si="31"/>
        <v>162.39976077186805</v>
      </c>
      <c r="U382" cm="1">
        <f t="array" ref="U382">_xlfn.IFS(D382=$D$2,I382*N382,D382=$D$3&amp;F382=$F$3,(I382)*N382,D382=$D$3,(1/I382)*N382,D382=$D$146,N382*I382)</f>
        <v>162.39976036909229</v>
      </c>
      <c r="V382" cm="1">
        <f t="array" ref="V382">_xlfn.IFS(F382=$F$2,E382*N382,F382=$F$3,E382*N382)</f>
        <v>162.39976077186805</v>
      </c>
      <c r="W382">
        <f t="shared" si="32"/>
        <v>93.646114354128642</v>
      </c>
      <c r="X382">
        <f t="shared" si="33"/>
        <v>162.39976036909229</v>
      </c>
    </row>
    <row r="383" spans="1:24" x14ac:dyDescent="0.25">
      <c r="A383" t="s">
        <v>402</v>
      </c>
      <c r="B383">
        <v>1584910649</v>
      </c>
      <c r="C383" s="2">
        <v>43912.873252314814</v>
      </c>
      <c r="D383" t="s">
        <v>12</v>
      </c>
      <c r="E383">
        <v>1.30914518029287</v>
      </c>
      <c r="F383" t="s">
        <v>13</v>
      </c>
      <c r="G383">
        <v>1</v>
      </c>
      <c r="H383" t="s">
        <v>14</v>
      </c>
      <c r="I383">
        <v>1.30914518</v>
      </c>
      <c r="J383" t="s">
        <v>15</v>
      </c>
      <c r="K383" t="str" cm="1">
        <f t="array" ref="K383">_xlfn.IFS(AND(F383=$Y$25,H383=$Z$25),"1",AND(F383=$Y$25,H383=$Z$27),"2",AND(F383=$Z$25,H383=$Y$25),"3",AND(F383=$Z$25,H383=$Z$27),"4",AND(F383=$Z$27,H383=$Y$25),"5",AND(F383=$Z$27,H383=$Z$25),"6")</f>
        <v>5</v>
      </c>
      <c r="L383">
        <f>IF(OR(K383="3",K383="2"),X383,W383)</f>
        <v>161.44529173284735</v>
      </c>
      <c r="M383" t="s">
        <v>16</v>
      </c>
      <c r="N383">
        <f>VLOOKUP(C383,ETH_USD[],6)</f>
        <v>123.321152</v>
      </c>
      <c r="O383" s="10">
        <f t="shared" si="28"/>
        <v>0</v>
      </c>
      <c r="P383" cm="1">
        <f t="array" ref="P383">_xlfn.IFS(H383=$H$2,G383,F383=$F$102,E383)</f>
        <v>1</v>
      </c>
      <c r="Q383" cm="1">
        <f t="array" ref="Q383">_xlfn.IFS(H383=$H$2,E383,F383=$F$102,G383)</f>
        <v>1.30914518029287</v>
      </c>
      <c r="R383">
        <f t="shared" si="29"/>
        <v>161.44529176896441</v>
      </c>
      <c r="S383" s="10">
        <f t="shared" si="30"/>
        <v>-5.8772808430699076E-3</v>
      </c>
      <c r="T383" s="9">
        <f t="shared" si="31"/>
        <v>161.44529176896441</v>
      </c>
      <c r="U383" cm="1">
        <f t="array" ref="U383">_xlfn.IFS(D383=$D$2,I383*N383,D383=$D$3&amp;F383=$F$3,(I383)*N383,D383=$D$3,(1/I383)*N383,D383=$D$146,N383*I383)</f>
        <v>161.44529173284735</v>
      </c>
      <c r="V383" cm="1">
        <f t="array" ref="V383">_xlfn.IFS(F383=$F$2,E383*N383,F383=$F$3,E383*N383)</f>
        <v>161.44529176896441</v>
      </c>
      <c r="W383">
        <f t="shared" si="32"/>
        <v>161.44529173284735</v>
      </c>
      <c r="X383">
        <f t="shared" si="33"/>
        <v>94.199752543869877</v>
      </c>
    </row>
    <row r="384" spans="1:24" x14ac:dyDescent="0.25">
      <c r="A384" t="s">
        <v>403</v>
      </c>
      <c r="B384">
        <v>1584911453</v>
      </c>
      <c r="C384" s="2">
        <v>43912.882557870369</v>
      </c>
      <c r="D384" t="s">
        <v>12</v>
      </c>
      <c r="E384">
        <v>1.2603008322503499</v>
      </c>
      <c r="F384" t="s">
        <v>13</v>
      </c>
      <c r="G384">
        <v>1</v>
      </c>
      <c r="H384" t="s">
        <v>14</v>
      </c>
      <c r="I384">
        <v>1.26030083</v>
      </c>
      <c r="J384" t="s">
        <v>15</v>
      </c>
      <c r="K384" t="str" cm="1">
        <f t="array" ref="K384">_xlfn.IFS(AND(F384=$Y$25,H384=$Z$25),"1",AND(F384=$Y$25,H384=$Z$27),"2",AND(F384=$Z$25,H384=$Y$25),"3",AND(F384=$Z$25,H384=$Z$27),"4",AND(F384=$Z$27,H384=$Y$25),"5",AND(F384=$Z$27,H384=$Z$25),"6")</f>
        <v>5</v>
      </c>
      <c r="L384">
        <f>IF(OR(K384="3",K384="2"),X384,W384)</f>
        <v>155.42175022215616</v>
      </c>
      <c r="M384" t="s">
        <v>16</v>
      </c>
      <c r="N384">
        <f>VLOOKUP(C384,ETH_USD[],6)</f>
        <v>123.321152</v>
      </c>
      <c r="O384" s="10">
        <f t="shared" si="28"/>
        <v>0</v>
      </c>
      <c r="P384" cm="1">
        <f t="array" ref="P384">_xlfn.IFS(H384=$H$2,G384,F384=$F$102,E384)</f>
        <v>1</v>
      </c>
      <c r="Q384" cm="1">
        <f t="array" ref="Q384">_xlfn.IFS(H384=$H$2,E384,F384=$F$102,G384)</f>
        <v>1.2603008322503499</v>
      </c>
      <c r="R384">
        <f t="shared" si="29"/>
        <v>155.4217504996719</v>
      </c>
      <c r="S384" s="10">
        <f t="shared" si="30"/>
        <v>-3.7310107983281861E-2</v>
      </c>
      <c r="T384" s="9">
        <f t="shared" si="31"/>
        <v>155.4217504996719</v>
      </c>
      <c r="U384" cm="1">
        <f t="array" ref="U384">_xlfn.IFS(D384=$D$2,I384*N384,D384=$D$3&amp;F384=$F$3,(I384)*N384,D384=$D$3,(1/I384)*N384,D384=$D$146,N384*I384)</f>
        <v>155.42175022215616</v>
      </c>
      <c r="V384" cm="1">
        <f t="array" ref="V384">_xlfn.IFS(F384=$F$2,E384*N384,F384=$F$3,E384*N384)</f>
        <v>155.4217504996719</v>
      </c>
      <c r="W384">
        <f t="shared" si="32"/>
        <v>155.42175022215616</v>
      </c>
      <c r="X384">
        <f t="shared" si="33"/>
        <v>97.850567947336813</v>
      </c>
    </row>
    <row r="385" spans="1:24" x14ac:dyDescent="0.25">
      <c r="A385" t="s">
        <v>404</v>
      </c>
      <c r="B385">
        <v>1584916400</v>
      </c>
      <c r="C385" s="2">
        <v>43912.939814814818</v>
      </c>
      <c r="D385" t="s">
        <v>18</v>
      </c>
      <c r="E385">
        <v>1.2678968019910699</v>
      </c>
      <c r="F385" t="s">
        <v>19</v>
      </c>
      <c r="G385">
        <v>1</v>
      </c>
      <c r="H385" t="s">
        <v>14</v>
      </c>
      <c r="I385">
        <v>0.78870772</v>
      </c>
      <c r="J385" t="s">
        <v>20</v>
      </c>
      <c r="K385" t="str" cm="1">
        <f t="array" ref="K385">_xlfn.IFS(AND(F385=$Y$25,H385=$Z$25),"1",AND(F385=$Y$25,H385=$Z$27),"2",AND(F385=$Z$25,H385=$Y$25),"3",AND(F385=$Z$25,H385=$Z$27),"4",AND(F385=$Z$27,H385=$Y$25),"5",AND(F385=$Z$27,H385=$Z$25),"6")</f>
        <v>3</v>
      </c>
      <c r="L385">
        <f>IF(OR(K385="3",K385="2"),X385,W385)</f>
        <v>156.35849488071449</v>
      </c>
      <c r="M385" t="s">
        <v>16</v>
      </c>
      <c r="N385">
        <f>VLOOKUP(C385,ETH_USD[],6)</f>
        <v>123.321152</v>
      </c>
      <c r="O385" s="10">
        <f t="shared" si="28"/>
        <v>0</v>
      </c>
      <c r="P385" cm="1">
        <f t="array" ref="P385">_xlfn.IFS(H385=$H$2,G385,F385=$F$102,E385)</f>
        <v>1</v>
      </c>
      <c r="Q385" cm="1">
        <f t="array" ref="Q385">_xlfn.IFS(H385=$H$2,E385,F385=$F$102,G385)</f>
        <v>1.2678968019910699</v>
      </c>
      <c r="R385">
        <f t="shared" si="29"/>
        <v>156.35849423865463</v>
      </c>
      <c r="S385" s="10">
        <f t="shared" si="30"/>
        <v>6.0271084064563076E-3</v>
      </c>
      <c r="T385" s="9">
        <f t="shared" si="31"/>
        <v>156.35849423865463</v>
      </c>
      <c r="U385" cm="1">
        <f t="array" ref="U385">_xlfn.IFS(D385=$D$2,I385*N385,D385=$D$3&amp;F385=$F$3,(I385)*N385,D385=$D$3,(1/I385)*N385,D385=$D$146,N385*I385)</f>
        <v>156.35849488071449</v>
      </c>
      <c r="V385" cm="1">
        <f t="array" ref="V385">_xlfn.IFS(F385=$F$2,E385*N385,F385=$F$3,E385*N385)</f>
        <v>156.35849423865463</v>
      </c>
      <c r="W385">
        <f t="shared" si="32"/>
        <v>97.264344621693439</v>
      </c>
      <c r="X385">
        <f t="shared" si="33"/>
        <v>156.35849488071449</v>
      </c>
    </row>
    <row r="386" spans="1:24" x14ac:dyDescent="0.25">
      <c r="A386" t="s">
        <v>405</v>
      </c>
      <c r="B386">
        <v>1584931032</v>
      </c>
      <c r="C386" s="2">
        <v>43913.109166666669</v>
      </c>
      <c r="D386" t="s">
        <v>18</v>
      </c>
      <c r="E386">
        <v>1.13684907712137</v>
      </c>
      <c r="F386" t="s">
        <v>19</v>
      </c>
      <c r="G386">
        <v>0.86534642095335201</v>
      </c>
      <c r="H386" t="s">
        <v>14</v>
      </c>
      <c r="I386">
        <v>0.76117968000000003</v>
      </c>
      <c r="J386" t="s">
        <v>20</v>
      </c>
      <c r="K386" t="str" cm="1">
        <f t="array" ref="K386">_xlfn.IFS(AND(F386=$Y$25,H386=$Z$25),"1",AND(F386=$Y$25,H386=$Z$27),"2",AND(F386=$Z$25,H386=$Y$25),"3",AND(F386=$Z$25,H386=$Z$27),"4",AND(F386=$Z$27,H386=$Y$25),"5",AND(F386=$Z$27,H386=$Z$25),"6")</f>
        <v>3</v>
      </c>
      <c r="L386">
        <f>IF(OR(K386="3",K386="2"),X386,W386)</f>
        <v>177.24015701522666</v>
      </c>
      <c r="M386" t="s">
        <v>16</v>
      </c>
      <c r="N386">
        <f>VLOOKUP(C386,ETH_USD[],6)</f>
        <v>134.91160600000001</v>
      </c>
      <c r="O386" s="10">
        <f t="shared" si="28"/>
        <v>9.3985936816419036E-2</v>
      </c>
      <c r="P386" cm="1">
        <f t="array" ref="P386">_xlfn.IFS(H386=$H$2,G386,F386=$F$102,E386)</f>
        <v>0.86534642095335201</v>
      </c>
      <c r="Q386" cm="1">
        <f t="array" ref="Q386">_xlfn.IFS(H386=$H$2,E386,F386=$F$102,G386)</f>
        <v>1.13684907712137</v>
      </c>
      <c r="R386">
        <f t="shared" si="29"/>
        <v>153.37413477406187</v>
      </c>
      <c r="S386" s="10">
        <f t="shared" si="30"/>
        <v>0.13354990410683176</v>
      </c>
      <c r="T386" s="9">
        <f t="shared" si="31"/>
        <v>177.24015615051556</v>
      </c>
      <c r="U386" cm="1">
        <f t="array" ref="U386">_xlfn.IFS(D386=$D$2,I386*N386,D386=$D$3&amp;F386=$F$3,(I386)*N386,D386=$D$3,(1/I386)*N386,D386=$D$146,N386*I386)</f>
        <v>177.24015701522666</v>
      </c>
      <c r="V386" cm="1">
        <f t="array" ref="V386">_xlfn.IFS(F386=$F$2,E386*N386,F386=$F$3,E386*N386)</f>
        <v>153.37413477406187</v>
      </c>
      <c r="W386">
        <f t="shared" si="32"/>
        <v>102.69197308336609</v>
      </c>
      <c r="X386">
        <f t="shared" si="33"/>
        <v>177.24015701522666</v>
      </c>
    </row>
    <row r="387" spans="1:24" x14ac:dyDescent="0.25">
      <c r="A387" t="s">
        <v>406</v>
      </c>
      <c r="B387">
        <v>1584956306</v>
      </c>
      <c r="C387" s="2">
        <v>43913.401689814818</v>
      </c>
      <c r="D387" t="s">
        <v>18</v>
      </c>
      <c r="E387">
        <v>0.40597157483698398</v>
      </c>
      <c r="F387" t="s">
        <v>19</v>
      </c>
      <c r="G387">
        <v>0.30213407662761299</v>
      </c>
      <c r="H387" t="s">
        <v>14</v>
      </c>
      <c r="I387">
        <v>0.74422471000000001</v>
      </c>
      <c r="J387" t="s">
        <v>20</v>
      </c>
      <c r="K387" t="str" cm="1">
        <f t="array" ref="K387">_xlfn.IFS(AND(F387=$Y$25,H387=$Z$25),"1",AND(F387=$Y$25,H387=$Z$27),"2",AND(F387=$Z$25,H387=$Y$25),"3",AND(F387=$Z$25,H387=$Z$27),"4",AND(F387=$Z$27,H387=$Y$25),"5",AND(F387=$Z$27,H387=$Z$25),"6")</f>
        <v>3</v>
      </c>
      <c r="L387">
        <f>IF(OR(K387="3",K387="2"),X387,W387)</f>
        <v>181.27805243123413</v>
      </c>
      <c r="M387" t="s">
        <v>16</v>
      </c>
      <c r="N387">
        <f>VLOOKUP(C387,ETH_USD[],6)</f>
        <v>134.91160600000001</v>
      </c>
      <c r="O387" s="10">
        <f t="shared" ref="O387:O450" si="34">(N387-N386)/N386</f>
        <v>0</v>
      </c>
      <c r="P387" cm="1">
        <f t="array" ref="P387">_xlfn.IFS(H387=$H$2,G387,F387=$F$102,E387)</f>
        <v>0.30213407662761299</v>
      </c>
      <c r="Q387" cm="1">
        <f t="array" ref="Q387">_xlfn.IFS(H387=$H$2,E387,F387=$F$102,G387)</f>
        <v>0.40597157483698398</v>
      </c>
      <c r="R387">
        <f t="shared" ref="R387:R450" si="35">Q387*N387</f>
        <v>54.770277151606699</v>
      </c>
      <c r="S387" s="10">
        <f t="shared" ref="S387:S450" si="36">(T387-T386)/T386</f>
        <v>2.2782065433823079E-2</v>
      </c>
      <c r="T387" s="9">
        <f t="shared" ref="T387:T450" si="37">R387/P387</f>
        <v>181.27805298543763</v>
      </c>
      <c r="U387" cm="1">
        <f t="array" ref="U387">_xlfn.IFS(D387=$D$2,I387*N387,D387=$D$3&amp;F387=$F$3,(I387)*N387,D387=$D$3,(1/I387)*N387,D387=$D$146,N387*I387)</f>
        <v>181.27805243123413</v>
      </c>
      <c r="V387" cm="1">
        <f t="array" ref="V387">_xlfn.IFS(F387=$F$2,E387*N387,F387=$F$3,E387*N387)</f>
        <v>54.770277151606699</v>
      </c>
      <c r="W387">
        <f t="shared" ref="W387:W450" si="38">N387*I387</f>
        <v>100.40455085098426</v>
      </c>
      <c r="X387">
        <f t="shared" ref="X387:X450" si="39">N387*(1/I387)</f>
        <v>181.27805243123413</v>
      </c>
    </row>
    <row r="388" spans="1:24" x14ac:dyDescent="0.25">
      <c r="A388" t="s">
        <v>407</v>
      </c>
      <c r="B388">
        <v>1584972311</v>
      </c>
      <c r="C388" s="2">
        <v>43913.58693287037</v>
      </c>
      <c r="D388" t="s">
        <v>12</v>
      </c>
      <c r="E388">
        <v>1.3179272894556799</v>
      </c>
      <c r="F388" t="s">
        <v>13</v>
      </c>
      <c r="G388">
        <v>1</v>
      </c>
      <c r="H388" t="s">
        <v>14</v>
      </c>
      <c r="I388">
        <v>1.3179272900000001</v>
      </c>
      <c r="J388" t="s">
        <v>15</v>
      </c>
      <c r="K388" t="str" cm="1">
        <f t="array" ref="K388">_xlfn.IFS(AND(F388=$Y$25,H388=$Z$25),"1",AND(F388=$Y$25,H388=$Z$27),"2",AND(F388=$Z$25,H388=$Y$25),"3",AND(F388=$Z$25,H388=$Z$27),"4",AND(F388=$Z$27,H388=$Y$25),"5",AND(F388=$Z$27,H388=$Z$25),"6")</f>
        <v>5</v>
      </c>
      <c r="L388">
        <f>IF(OR(K388="3",K388="2"),X388,W388)</f>
        <v>177.80368728512775</v>
      </c>
      <c r="M388" t="s">
        <v>16</v>
      </c>
      <c r="N388">
        <f>VLOOKUP(C388,ETH_USD[],6)</f>
        <v>134.91160600000001</v>
      </c>
      <c r="O388" s="10">
        <f t="shared" si="34"/>
        <v>0</v>
      </c>
      <c r="P388" cm="1">
        <f t="array" ref="P388">_xlfn.IFS(H388=$H$2,G388,F388=$F$102,E388)</f>
        <v>1</v>
      </c>
      <c r="Q388" cm="1">
        <f t="array" ref="Q388">_xlfn.IFS(H388=$H$2,E388,F388=$F$102,G388)</f>
        <v>1.3179272894556799</v>
      </c>
      <c r="R388">
        <f t="shared" si="35"/>
        <v>177.80368721169265</v>
      </c>
      <c r="S388" s="10">
        <f t="shared" si="36"/>
        <v>-1.916594820236777E-2</v>
      </c>
      <c r="T388" s="9">
        <f t="shared" si="37"/>
        <v>177.80368721169265</v>
      </c>
      <c r="U388" cm="1">
        <f t="array" ref="U388">_xlfn.IFS(D388=$D$2,I388*N388,D388=$D$3&amp;F388=$F$3,(I388)*N388,D388=$D$3,(1/I388)*N388,D388=$D$146,N388*I388)</f>
        <v>177.80368728512775</v>
      </c>
      <c r="V388" cm="1">
        <f t="array" ref="V388">_xlfn.IFS(F388=$F$2,E388*N388,F388=$F$3,E388*N388)</f>
        <v>177.80368721169265</v>
      </c>
      <c r="W388">
        <f t="shared" si="38"/>
        <v>177.80368728512775</v>
      </c>
      <c r="X388">
        <f t="shared" si="39"/>
        <v>102.3665015692937</v>
      </c>
    </row>
    <row r="389" spans="1:24" x14ac:dyDescent="0.25">
      <c r="A389" t="s">
        <v>408</v>
      </c>
      <c r="B389">
        <v>1584985542</v>
      </c>
      <c r="C389" s="2">
        <v>43913.740069444444</v>
      </c>
      <c r="D389" t="s">
        <v>12</v>
      </c>
      <c r="E389">
        <v>1.26860093527921</v>
      </c>
      <c r="F389" t="s">
        <v>13</v>
      </c>
      <c r="G389">
        <v>1</v>
      </c>
      <c r="H389" t="s">
        <v>14</v>
      </c>
      <c r="I389">
        <v>1.26860094</v>
      </c>
      <c r="J389" t="s">
        <v>15</v>
      </c>
      <c r="K389" t="str" cm="1">
        <f t="array" ref="K389">_xlfn.IFS(AND(F389=$Y$25,H389=$Z$25),"1",AND(F389=$Y$25,H389=$Z$27),"2",AND(F389=$Z$25,H389=$Y$25),"3",AND(F389=$Z$25,H389=$Z$27),"4",AND(F389=$Z$27,H389=$Y$25),"5",AND(F389=$Z$27,H389=$Z$25),"6")</f>
        <v>5</v>
      </c>
      <c r="L389">
        <f>IF(OR(K389="3",K389="2"),X389,W389)</f>
        <v>171.14899018850966</v>
      </c>
      <c r="M389" t="s">
        <v>16</v>
      </c>
      <c r="N389">
        <f>VLOOKUP(C389,ETH_USD[],6)</f>
        <v>134.91160600000001</v>
      </c>
      <c r="O389" s="10">
        <f t="shared" si="34"/>
        <v>0</v>
      </c>
      <c r="P389" cm="1">
        <f t="array" ref="P389">_xlfn.IFS(H389=$H$2,G389,F389=$F$102,E389)</f>
        <v>1</v>
      </c>
      <c r="Q389" cm="1">
        <f t="array" ref="Q389">_xlfn.IFS(H389=$H$2,E389,F389=$F$102,G389)</f>
        <v>1.26860093527921</v>
      </c>
      <c r="R389">
        <f t="shared" si="35"/>
        <v>171.1489895516203</v>
      </c>
      <c r="S389" s="10">
        <f t="shared" si="36"/>
        <v>-3.7427219673736446E-2</v>
      </c>
      <c r="T389" s="9">
        <f t="shared" si="37"/>
        <v>171.1489895516203</v>
      </c>
      <c r="U389" cm="1">
        <f t="array" ref="U389">_xlfn.IFS(D389=$D$2,I389*N389,D389=$D$3&amp;F389=$F$3,(I389)*N389,D389=$D$3,(1/I389)*N389,D389=$D$146,N389*I389)</f>
        <v>171.14899018850966</v>
      </c>
      <c r="V389" cm="1">
        <f t="array" ref="V389">_xlfn.IFS(F389=$F$2,E389*N389,F389=$F$3,E389*N389)</f>
        <v>171.1489895516203</v>
      </c>
      <c r="W389">
        <f t="shared" si="38"/>
        <v>171.14899018850966</v>
      </c>
      <c r="X389">
        <f t="shared" si="39"/>
        <v>106.34676496456009</v>
      </c>
    </row>
    <row r="390" spans="1:24" x14ac:dyDescent="0.25">
      <c r="A390" t="s">
        <v>409</v>
      </c>
      <c r="B390">
        <v>1585002661</v>
      </c>
      <c r="C390" s="2">
        <v>43913.938206018516</v>
      </c>
      <c r="D390" t="s">
        <v>18</v>
      </c>
      <c r="E390">
        <v>1.27982186824112</v>
      </c>
      <c r="F390" t="s">
        <v>19</v>
      </c>
      <c r="G390">
        <v>1.0027484937709701</v>
      </c>
      <c r="H390" t="s">
        <v>14</v>
      </c>
      <c r="I390">
        <v>0.78350629999999999</v>
      </c>
      <c r="J390" t="s">
        <v>20</v>
      </c>
      <c r="K390" t="str" cm="1">
        <f t="array" ref="K390">_xlfn.IFS(AND(F390=$Y$25,H390=$Z$25),"1",AND(F390=$Y$25,H390=$Z$27),"2",AND(F390=$Z$25,H390=$Y$25),"3",AND(F390=$Z$25,H390=$Z$27),"4",AND(F390=$Z$27,H390=$Y$25),"5",AND(F390=$Z$27,H390=$Z$25),"6")</f>
        <v>3</v>
      </c>
      <c r="L390">
        <f>IF(OR(K390="3",K390="2"),X390,W390)</f>
        <v>172.189561207102</v>
      </c>
      <c r="M390" t="s">
        <v>16</v>
      </c>
      <c r="N390">
        <f>VLOOKUP(C390,ETH_USD[],6)</f>
        <v>134.91160600000001</v>
      </c>
      <c r="O390" s="10">
        <f t="shared" si="34"/>
        <v>0</v>
      </c>
      <c r="P390" cm="1">
        <f t="array" ref="P390">_xlfn.IFS(H390=$H$2,G390,F390=$F$102,E390)</f>
        <v>1.0027484937709701</v>
      </c>
      <c r="Q390" cm="1">
        <f t="array" ref="Q390">_xlfn.IFS(H390=$H$2,E390,F390=$F$102,G390)</f>
        <v>1.27982186824112</v>
      </c>
      <c r="R390">
        <f t="shared" si="35"/>
        <v>172.66282363832991</v>
      </c>
      <c r="S390" s="10">
        <f t="shared" si="36"/>
        <v>6.0799199088212496E-3</v>
      </c>
      <c r="T390" s="9">
        <f t="shared" si="37"/>
        <v>172.18956170056984</v>
      </c>
      <c r="U390" cm="1">
        <f t="array" ref="U390">_xlfn.IFS(D390=$D$2,I390*N390,D390=$D$3&amp;F390=$F$3,(I390)*N390,D390=$D$3,(1/I390)*N390,D390=$D$146,N390*I390)</f>
        <v>172.189561207102</v>
      </c>
      <c r="V390" cm="1">
        <f t="array" ref="V390">_xlfn.IFS(F390=$F$2,E390*N390,F390=$F$3,E390*N390)</f>
        <v>172.66282363832991</v>
      </c>
      <c r="W390">
        <f t="shared" si="38"/>
        <v>105.7040932441178</v>
      </c>
      <c r="X390">
        <f t="shared" si="39"/>
        <v>172.189561207102</v>
      </c>
    </row>
    <row r="391" spans="1:24" x14ac:dyDescent="0.25">
      <c r="A391" t="s">
        <v>410</v>
      </c>
      <c r="B391">
        <v>1585003002</v>
      </c>
      <c r="C391" s="2">
        <v>43913.942152777781</v>
      </c>
      <c r="D391" t="s">
        <v>12</v>
      </c>
      <c r="E391">
        <v>2.49120021861857</v>
      </c>
      <c r="F391" t="s">
        <v>13</v>
      </c>
      <c r="G391">
        <v>2</v>
      </c>
      <c r="H391" t="s">
        <v>14</v>
      </c>
      <c r="I391">
        <v>1.24560011</v>
      </c>
      <c r="J391" t="s">
        <v>15</v>
      </c>
      <c r="K391" t="str" cm="1">
        <f t="array" ref="K391">_xlfn.IFS(AND(F391=$Y$25,H391=$Z$25),"1",AND(F391=$Y$25,H391=$Z$27),"2",AND(F391=$Z$25,H391=$Y$25),"3",AND(F391=$Z$25,H391=$Z$27),"4",AND(F391=$Z$27,H391=$Y$25),"5",AND(F391=$Z$27,H391=$Z$25),"6")</f>
        <v>5</v>
      </c>
      <c r="L391">
        <f>IF(OR(K391="3",K391="2"),X391,W391)</f>
        <v>168.04591127387667</v>
      </c>
      <c r="M391" t="s">
        <v>16</v>
      </c>
      <c r="N391">
        <f>VLOOKUP(C391,ETH_USD[],6)</f>
        <v>134.91160600000001</v>
      </c>
      <c r="O391" s="10">
        <f t="shared" si="34"/>
        <v>0</v>
      </c>
      <c r="P391" cm="1">
        <f t="array" ref="P391">_xlfn.IFS(H391=$H$2,G391,F391=$F$102,E391)</f>
        <v>2</v>
      </c>
      <c r="Q391" cm="1">
        <f t="array" ref="Q391">_xlfn.IFS(H391=$H$2,E391,F391=$F$102,G391)</f>
        <v>2.49120021861857</v>
      </c>
      <c r="R391">
        <f t="shared" si="35"/>
        <v>336.09182236138241</v>
      </c>
      <c r="S391" s="10">
        <f t="shared" si="36"/>
        <v>-2.4064469872362309E-2</v>
      </c>
      <c r="T391" s="9">
        <f t="shared" si="37"/>
        <v>168.04591118069121</v>
      </c>
      <c r="U391" cm="1">
        <f t="array" ref="U391">_xlfn.IFS(D391=$D$2,I391*N391,D391=$D$3&amp;F391=$F$3,(I391)*N391,D391=$D$3,(1/I391)*N391,D391=$D$146,N391*I391)</f>
        <v>168.04591127387667</v>
      </c>
      <c r="V391" cm="1">
        <f t="array" ref="V391">_xlfn.IFS(F391=$F$2,E391*N391,F391=$F$3,E391*N391)</f>
        <v>336.09182236138241</v>
      </c>
      <c r="W391">
        <f t="shared" si="38"/>
        <v>168.04591127387667</v>
      </c>
      <c r="X391">
        <f t="shared" si="39"/>
        <v>108.31052832838944</v>
      </c>
    </row>
    <row r="392" spans="1:24" x14ac:dyDescent="0.25">
      <c r="A392" t="s">
        <v>411</v>
      </c>
      <c r="B392">
        <v>1585003207</v>
      </c>
      <c r="C392" s="2">
        <v>43913.944525462961</v>
      </c>
      <c r="D392" t="s">
        <v>18</v>
      </c>
      <c r="E392">
        <v>0.99660502938019802</v>
      </c>
      <c r="F392" t="s">
        <v>19</v>
      </c>
      <c r="G392">
        <v>0.813332430120139</v>
      </c>
      <c r="H392" t="s">
        <v>14</v>
      </c>
      <c r="I392">
        <v>0.81610307999999998</v>
      </c>
      <c r="J392" t="s">
        <v>20</v>
      </c>
      <c r="K392" t="str" cm="1">
        <f t="array" ref="K392">_xlfn.IFS(AND(F392=$Y$25,H392=$Z$25),"1",AND(F392=$Y$25,H392=$Z$27),"2",AND(F392=$Z$25,H392=$Y$25),"3",AND(F392=$Z$25,H392=$Z$27),"4",AND(F392=$Z$27,H392=$Y$25),"5",AND(F392=$Z$27,H392=$Z$25),"6")</f>
        <v>3</v>
      </c>
      <c r="L392">
        <f>IF(OR(K392="3",K392="2"),X392,W392)</f>
        <v>165.31196769898236</v>
      </c>
      <c r="M392" t="s">
        <v>16</v>
      </c>
      <c r="N392">
        <f>VLOOKUP(C392,ETH_USD[],6)</f>
        <v>134.91160600000001</v>
      </c>
      <c r="O392" s="10">
        <f t="shared" si="34"/>
        <v>0</v>
      </c>
      <c r="P392" cm="1">
        <f t="array" ref="P392">_xlfn.IFS(H392=$H$2,G392,F392=$F$102,E392)</f>
        <v>0.813332430120139</v>
      </c>
      <c r="Q392" cm="1">
        <f t="array" ref="Q392">_xlfn.IFS(H392=$H$2,E392,F392=$F$102,G392)</f>
        <v>0.99660502938019802</v>
      </c>
      <c r="R392">
        <f t="shared" si="35"/>
        <v>134.45358506135972</v>
      </c>
      <c r="S392" s="10">
        <f t="shared" si="36"/>
        <v>-1.6269022374343408E-2</v>
      </c>
      <c r="T392" s="9">
        <f t="shared" si="37"/>
        <v>165.31196849177562</v>
      </c>
      <c r="U392" cm="1">
        <f t="array" ref="U392">_xlfn.IFS(D392=$D$2,I392*N392,D392=$D$3&amp;F392=$F$3,(I392)*N392,D392=$D$3,(1/I392)*N392,D392=$D$146,N392*I392)</f>
        <v>165.31196769898236</v>
      </c>
      <c r="V392" cm="1">
        <f t="array" ref="V392">_xlfn.IFS(F392=$F$2,E392*N392,F392=$F$3,E392*N392)</f>
        <v>134.45358506135972</v>
      </c>
      <c r="W392">
        <f t="shared" si="38"/>
        <v>110.10177718434649</v>
      </c>
      <c r="X392">
        <f t="shared" si="39"/>
        <v>165.31196769898236</v>
      </c>
    </row>
    <row r="393" spans="1:24" x14ac:dyDescent="0.25">
      <c r="A393" t="s">
        <v>412</v>
      </c>
      <c r="B393">
        <v>1585005478</v>
      </c>
      <c r="C393" s="2">
        <v>43913.970810185187</v>
      </c>
      <c r="D393" t="s">
        <v>12</v>
      </c>
      <c r="E393">
        <v>1.2139474548076301</v>
      </c>
      <c r="F393" t="s">
        <v>13</v>
      </c>
      <c r="G393">
        <v>1</v>
      </c>
      <c r="H393" t="s">
        <v>14</v>
      </c>
      <c r="I393">
        <v>1.21394745</v>
      </c>
      <c r="J393" t="s">
        <v>15</v>
      </c>
      <c r="K393" t="str" cm="1">
        <f t="array" ref="K393">_xlfn.IFS(AND(F393=$Y$25,H393=$Z$25),"1",AND(F393=$Y$25,H393=$Z$27),"2",AND(F393=$Z$25,H393=$Y$25),"3",AND(F393=$Z$25,H393=$Z$27),"4",AND(F393=$Z$27,H393=$Y$25),"5",AND(F393=$Z$27,H393=$Z$25),"6")</f>
        <v>5</v>
      </c>
      <c r="L393">
        <f>IF(OR(K393="3",K393="2"),X393,W393)</f>
        <v>163.77560007910472</v>
      </c>
      <c r="M393" t="s">
        <v>16</v>
      </c>
      <c r="N393">
        <f>VLOOKUP(C393,ETH_USD[],6)</f>
        <v>134.91160600000001</v>
      </c>
      <c r="O393" s="10">
        <f t="shared" si="34"/>
        <v>0</v>
      </c>
      <c r="P393" cm="1">
        <f t="array" ref="P393">_xlfn.IFS(H393=$H$2,G393,F393=$F$102,E393)</f>
        <v>1</v>
      </c>
      <c r="Q393" cm="1">
        <f t="array" ref="Q393">_xlfn.IFS(H393=$H$2,E393,F393=$F$102,G393)</f>
        <v>1.2139474548076301</v>
      </c>
      <c r="R393">
        <f t="shared" si="35"/>
        <v>163.77560072770981</v>
      </c>
      <c r="S393" s="10">
        <f t="shared" si="36"/>
        <v>-9.2937479245021291E-3</v>
      </c>
      <c r="T393" s="9">
        <f t="shared" si="37"/>
        <v>163.77560072770981</v>
      </c>
      <c r="U393" cm="1">
        <f t="array" ref="U393">_xlfn.IFS(D393=$D$2,I393*N393,D393=$D$3&amp;F393=$F$3,(I393)*N393,D393=$D$3,(1/I393)*N393,D393=$D$146,N393*I393)</f>
        <v>163.77560007910472</v>
      </c>
      <c r="V393" cm="1">
        <f t="array" ref="V393">_xlfn.IFS(F393=$F$2,E393*N393,F393=$F$3,E393*N393)</f>
        <v>163.77560072770981</v>
      </c>
      <c r="W393">
        <f t="shared" si="38"/>
        <v>163.77560007910472</v>
      </c>
      <c r="X393">
        <f t="shared" si="39"/>
        <v>111.1346343698815</v>
      </c>
    </row>
    <row r="394" spans="1:24" x14ac:dyDescent="0.25">
      <c r="A394" t="s">
        <v>413</v>
      </c>
      <c r="B394">
        <v>1585039024</v>
      </c>
      <c r="C394" s="2">
        <v>43914.359074074076</v>
      </c>
      <c r="D394" t="s">
        <v>12</v>
      </c>
      <c r="E394">
        <v>1.1702993128758901</v>
      </c>
      <c r="F394" t="s">
        <v>13</v>
      </c>
      <c r="G394">
        <v>1</v>
      </c>
      <c r="H394" t="s">
        <v>14</v>
      </c>
      <c r="I394">
        <v>1.1702993100000001</v>
      </c>
      <c r="J394" t="s">
        <v>15</v>
      </c>
      <c r="K394" t="str" cm="1">
        <f t="array" ref="K394">_xlfn.IFS(AND(F394=$Y$25,H394=$Z$25),"1",AND(F394=$Y$25,H394=$Z$27),"2",AND(F394=$Z$25,H394=$Y$25),"3",AND(F394=$Z$25,H394=$Z$27),"4",AND(F394=$Z$27,H394=$Y$25),"5",AND(F394=$Z$27,H394=$Z$25),"6")</f>
        <v>5</v>
      </c>
      <c r="L394">
        <f>IF(OR(K394="3",K394="2"),X394,W394)</f>
        <v>162.39242216780366</v>
      </c>
      <c r="M394" t="s">
        <v>16</v>
      </c>
      <c r="N394">
        <f>VLOOKUP(C394,ETH_USD[],6)</f>
        <v>138.76144400000001</v>
      </c>
      <c r="O394" s="10">
        <f t="shared" si="34"/>
        <v>2.8536003047803057E-2</v>
      </c>
      <c r="P394" cm="1">
        <f t="array" ref="P394">_xlfn.IFS(H394=$H$2,G394,F394=$F$102,E394)</f>
        <v>1</v>
      </c>
      <c r="Q394" cm="1">
        <f t="array" ref="Q394">_xlfn.IFS(H394=$H$2,E394,F394=$F$102,G394)</f>
        <v>1.1702993128758901</v>
      </c>
      <c r="R394">
        <f t="shared" si="35"/>
        <v>162.39242256686632</v>
      </c>
      <c r="S394" s="10">
        <f t="shared" si="36"/>
        <v>-8.4455691488694029E-3</v>
      </c>
      <c r="T394" s="9">
        <f t="shared" si="37"/>
        <v>162.39242256686632</v>
      </c>
      <c r="U394" cm="1">
        <f t="array" ref="U394">_xlfn.IFS(D394=$D$2,I394*N394,D394=$D$3&amp;F394=$F$3,(I394)*N394,D394=$D$3,(1/I394)*N394,D394=$D$146,N394*I394)</f>
        <v>162.39242216780366</v>
      </c>
      <c r="V394" cm="1">
        <f t="array" ref="V394">_xlfn.IFS(F394=$F$2,E394*N394,F394=$F$3,E394*N394)</f>
        <v>162.39242256686632</v>
      </c>
      <c r="W394">
        <f t="shared" si="38"/>
        <v>162.39242216780366</v>
      </c>
      <c r="X394">
        <f t="shared" si="39"/>
        <v>118.56919235473188</v>
      </c>
    </row>
    <row r="395" spans="1:24" x14ac:dyDescent="0.25">
      <c r="A395" t="s">
        <v>414</v>
      </c>
      <c r="B395">
        <v>1585056205</v>
      </c>
      <c r="C395" s="2">
        <v>43914.557928240742</v>
      </c>
      <c r="D395" t="s">
        <v>18</v>
      </c>
      <c r="E395">
        <v>4.4217095011573199E-2</v>
      </c>
      <c r="F395" t="s">
        <v>19</v>
      </c>
      <c r="G395">
        <v>3.8218605514537103E-2</v>
      </c>
      <c r="H395" t="s">
        <v>14</v>
      </c>
      <c r="I395">
        <v>0.86434003999999998</v>
      </c>
      <c r="J395" t="s">
        <v>20</v>
      </c>
      <c r="K395" t="str" cm="1">
        <f t="array" ref="K395">_xlfn.IFS(AND(F395=$Y$25,H395=$Z$25),"1",AND(F395=$Y$25,H395=$Z$27),"2",AND(F395=$Z$25,H395=$Y$25),"3",AND(F395=$Z$25,H395=$Z$27),"4",AND(F395=$Z$27,H395=$Y$25),"5",AND(F395=$Z$27,H395=$Z$25),"6")</f>
        <v>3</v>
      </c>
      <c r="L395">
        <f>IF(OR(K395="3",K395="2"),X395,W395)</f>
        <v>160.54034011891895</v>
      </c>
      <c r="M395" t="s">
        <v>16</v>
      </c>
      <c r="N395">
        <f>VLOOKUP(C395,ETH_USD[],6)</f>
        <v>138.76144400000001</v>
      </c>
      <c r="O395" s="10">
        <f t="shared" si="34"/>
        <v>0</v>
      </c>
      <c r="P395" cm="1">
        <f t="array" ref="P395">_xlfn.IFS(H395=$H$2,G395,F395=$F$102,E395)</f>
        <v>3.8218605514537103E-2</v>
      </c>
      <c r="Q395" cm="1">
        <f t="array" ref="Q395">_xlfn.IFS(H395=$H$2,E395,F395=$F$102,G395)</f>
        <v>4.4217095011573199E-2</v>
      </c>
      <c r="R395">
        <f t="shared" si="35"/>
        <v>6.1356279532910944</v>
      </c>
      <c r="S395" s="10">
        <f t="shared" si="36"/>
        <v>-1.1404976670043872E-2</v>
      </c>
      <c r="T395" s="9">
        <f t="shared" si="37"/>
        <v>160.5403407760993</v>
      </c>
      <c r="U395" cm="1">
        <f t="array" ref="U395">_xlfn.IFS(D395=$D$2,I395*N395,D395=$D$3&amp;F395=$F$3,(I395)*N395,D395=$D$3,(1/I395)*N395,D395=$D$146,N395*I395)</f>
        <v>160.54034011891895</v>
      </c>
      <c r="V395" cm="1">
        <f t="array" ref="V395">_xlfn.IFS(F395=$F$2,E395*N395,F395=$F$3,E395*N395)</f>
        <v>6.1356279532910944</v>
      </c>
      <c r="W395">
        <f t="shared" si="38"/>
        <v>119.93707205741777</v>
      </c>
      <c r="X395">
        <f t="shared" si="39"/>
        <v>160.54034011891895</v>
      </c>
    </row>
    <row r="396" spans="1:24" x14ac:dyDescent="0.25">
      <c r="A396" t="s">
        <v>415</v>
      </c>
      <c r="B396">
        <v>1585063420</v>
      </c>
      <c r="C396" s="2">
        <v>43914.641435185185</v>
      </c>
      <c r="D396" t="s">
        <v>18</v>
      </c>
      <c r="E396">
        <v>1.1789920587814999</v>
      </c>
      <c r="F396" t="s">
        <v>19</v>
      </c>
      <c r="G396">
        <v>1</v>
      </c>
      <c r="H396" t="s">
        <v>14</v>
      </c>
      <c r="I396">
        <v>0.84818212999999998</v>
      </c>
      <c r="J396" t="s">
        <v>20</v>
      </c>
      <c r="K396" t="str" cm="1">
        <f t="array" ref="K396">_xlfn.IFS(AND(F396=$Y$25,H396=$Z$25),"1",AND(F396=$Y$25,H396=$Z$27),"2",AND(F396=$Z$25,H396=$Y$25),"3",AND(F396=$Z$25,H396=$Z$27),"4",AND(F396=$Z$27,H396=$Y$25),"5",AND(F396=$Z$27,H396=$Z$25),"6")</f>
        <v>3</v>
      </c>
      <c r="L396">
        <f>IF(OR(K396="3",K396="2"),X396,W396)</f>
        <v>163.59864124937414</v>
      </c>
      <c r="M396" t="s">
        <v>16</v>
      </c>
      <c r="N396">
        <f>VLOOKUP(C396,ETH_USD[],6)</f>
        <v>138.76144400000001</v>
      </c>
      <c r="O396" s="10">
        <f t="shared" si="34"/>
        <v>0</v>
      </c>
      <c r="P396" cm="1">
        <f t="array" ref="P396">_xlfn.IFS(H396=$H$2,G396,F396=$F$102,E396)</f>
        <v>1</v>
      </c>
      <c r="Q396" cm="1">
        <f t="array" ref="Q396">_xlfn.IFS(H396=$H$2,E396,F396=$F$102,G396)</f>
        <v>1.1789920587814999</v>
      </c>
      <c r="R396">
        <f t="shared" si="35"/>
        <v>163.59864054105381</v>
      </c>
      <c r="S396" s="10">
        <f t="shared" si="36"/>
        <v>1.905003907534885E-2</v>
      </c>
      <c r="T396" s="9">
        <f t="shared" si="37"/>
        <v>163.59864054105381</v>
      </c>
      <c r="U396" cm="1">
        <f t="array" ref="U396">_xlfn.IFS(D396=$D$2,I396*N396,D396=$D$3&amp;F396=$F$3,(I396)*N396,D396=$D$3,(1/I396)*N396,D396=$D$146,N396*I396)</f>
        <v>163.59864124937414</v>
      </c>
      <c r="V396" cm="1">
        <f t="array" ref="V396">_xlfn.IFS(F396=$F$2,E396*N396,F396=$F$3,E396*N396)</f>
        <v>163.59864054105381</v>
      </c>
      <c r="W396">
        <f t="shared" si="38"/>
        <v>117.69497713379573</v>
      </c>
      <c r="X396">
        <f t="shared" si="39"/>
        <v>163.59864124937414</v>
      </c>
    </row>
    <row r="397" spans="1:24" x14ac:dyDescent="0.25">
      <c r="A397" t="s">
        <v>416</v>
      </c>
      <c r="B397">
        <v>1585082992</v>
      </c>
      <c r="C397" s="2">
        <v>43914.867962962962</v>
      </c>
      <c r="D397" t="s">
        <v>12</v>
      </c>
      <c r="E397">
        <v>1.1720555970486599</v>
      </c>
      <c r="F397" t="s">
        <v>13</v>
      </c>
      <c r="G397">
        <v>1</v>
      </c>
      <c r="H397" t="s">
        <v>14</v>
      </c>
      <c r="I397">
        <v>1.1720556</v>
      </c>
      <c r="J397" t="s">
        <v>15</v>
      </c>
      <c r="K397" t="str" cm="1">
        <f t="array" ref="K397">_xlfn.IFS(AND(F397=$Y$25,H397=$Z$25),"1",AND(F397=$Y$25,H397=$Z$27),"2",AND(F397=$Z$25,H397=$Y$25),"3",AND(F397=$Z$25,H397=$Z$27),"4",AND(F397=$Z$27,H397=$Y$25),"5",AND(F397=$Z$27,H397=$Z$25),"6")</f>
        <v>5</v>
      </c>
      <c r="L397">
        <f>IF(OR(K397="3",K397="2"),X397,W397)</f>
        <v>162.63612750428641</v>
      </c>
      <c r="M397" t="s">
        <v>16</v>
      </c>
      <c r="N397">
        <f>VLOOKUP(C397,ETH_USD[],6)</f>
        <v>138.76144400000001</v>
      </c>
      <c r="O397" s="10">
        <f t="shared" si="34"/>
        <v>0</v>
      </c>
      <c r="P397" cm="1">
        <f t="array" ref="P397">_xlfn.IFS(H397=$H$2,G397,F397=$F$102,E397)</f>
        <v>1</v>
      </c>
      <c r="Q397" cm="1">
        <f t="array" ref="Q397">_xlfn.IFS(H397=$H$2,E397,F397=$F$102,G397)</f>
        <v>1.1720555970486599</v>
      </c>
      <c r="R397">
        <f t="shared" si="35"/>
        <v>162.63612709475422</v>
      </c>
      <c r="S397" s="10">
        <f t="shared" si="36"/>
        <v>-5.8833829126963963E-3</v>
      </c>
      <c r="T397" s="9">
        <f t="shared" si="37"/>
        <v>162.63612709475422</v>
      </c>
      <c r="U397" cm="1">
        <f t="array" ref="U397">_xlfn.IFS(D397=$D$2,I397*N397,D397=$D$3&amp;F397=$F$3,(I397)*N397,D397=$D$3,(1/I397)*N397,D397=$D$146,N397*I397)</f>
        <v>162.63612750428641</v>
      </c>
      <c r="V397" cm="1">
        <f t="array" ref="V397">_xlfn.IFS(F397=$F$2,E397*N397,F397=$F$3,E397*N397)</f>
        <v>162.63612709475422</v>
      </c>
      <c r="W397">
        <f t="shared" si="38"/>
        <v>162.63612750428641</v>
      </c>
      <c r="X397">
        <f t="shared" si="39"/>
        <v>118.39151999273756</v>
      </c>
    </row>
    <row r="398" spans="1:24" x14ac:dyDescent="0.25">
      <c r="A398" t="s">
        <v>417</v>
      </c>
      <c r="B398">
        <v>1585088682</v>
      </c>
      <c r="C398" s="2">
        <v>43914.933819444443</v>
      </c>
      <c r="D398" t="s">
        <v>18</v>
      </c>
      <c r="E398">
        <v>0.19356236650111999</v>
      </c>
      <c r="F398" t="s">
        <v>19</v>
      </c>
      <c r="G398">
        <v>0.16666817315531601</v>
      </c>
      <c r="H398" t="s">
        <v>14</v>
      </c>
      <c r="I398">
        <v>0.86105670000000001</v>
      </c>
      <c r="J398" t="s">
        <v>20</v>
      </c>
      <c r="K398" t="str" cm="1">
        <f t="array" ref="K398">_xlfn.IFS(AND(F398=$Y$25,H398=$Z$25),"1",AND(F398=$Y$25,H398=$Z$27),"2",AND(F398=$Z$25,H398=$Y$25),"3",AND(F398=$Z$25,H398=$Z$27),"4",AND(F398=$Z$27,H398=$Y$25),"5",AND(F398=$Z$27,H398=$Z$25),"6")</f>
        <v>3</v>
      </c>
      <c r="L398">
        <f>IF(OR(K398="3",K398="2"),X398,W398)</f>
        <v>161.15250482343384</v>
      </c>
      <c r="M398" t="s">
        <v>16</v>
      </c>
      <c r="N398">
        <f>VLOOKUP(C398,ETH_USD[],6)</f>
        <v>138.76144400000001</v>
      </c>
      <c r="O398" s="10">
        <f t="shared" si="34"/>
        <v>0</v>
      </c>
      <c r="P398" cm="1">
        <f t="array" ref="P398">_xlfn.IFS(H398=$H$2,G398,F398=$F$102,E398)</f>
        <v>0.16666817315531601</v>
      </c>
      <c r="Q398" cm="1">
        <f t="array" ref="Q398">_xlfn.IFS(H398=$H$2,E398,F398=$F$102,G398)</f>
        <v>0.19356236650111999</v>
      </c>
      <c r="R398">
        <f t="shared" si="35"/>
        <v>26.858993479752641</v>
      </c>
      <c r="S398" s="10">
        <f t="shared" si="36"/>
        <v>-9.122345011847343E-3</v>
      </c>
      <c r="T398" s="9">
        <f t="shared" si="37"/>
        <v>161.15250423200521</v>
      </c>
      <c r="U398" cm="1">
        <f t="array" ref="U398">_xlfn.IFS(D398=$D$2,I398*N398,D398=$D$3&amp;F398=$F$3,(I398)*N398,D398=$D$3,(1/I398)*N398,D398=$D$146,N398*I398)</f>
        <v>161.15250482343384</v>
      </c>
      <c r="V398" cm="1">
        <f t="array" ref="V398">_xlfn.IFS(F398=$F$2,E398*N398,F398=$F$3,E398*N398)</f>
        <v>26.858993479752641</v>
      </c>
      <c r="W398">
        <f t="shared" si="38"/>
        <v>119.48147105787481</v>
      </c>
      <c r="X398">
        <f t="shared" si="39"/>
        <v>161.15250482343384</v>
      </c>
    </row>
    <row r="399" spans="1:24" x14ac:dyDescent="0.25">
      <c r="A399" t="s">
        <v>418</v>
      </c>
      <c r="B399">
        <v>1585088766</v>
      </c>
      <c r="C399" s="2">
        <v>43914.934791666667</v>
      </c>
      <c r="D399" t="s">
        <v>12</v>
      </c>
      <c r="E399">
        <v>0.58774641945910999</v>
      </c>
      <c r="F399" t="s">
        <v>13</v>
      </c>
      <c r="G399">
        <v>0.5</v>
      </c>
      <c r="H399" t="s">
        <v>14</v>
      </c>
      <c r="I399">
        <v>1.17549284</v>
      </c>
      <c r="J399" t="s">
        <v>15</v>
      </c>
      <c r="K399" t="str" cm="1">
        <f t="array" ref="K399">_xlfn.IFS(AND(F399=$Y$25,H399=$Z$25),"1",AND(F399=$Y$25,H399=$Z$27),"2",AND(F399=$Z$25,H399=$Y$25),"3",AND(F399=$Z$25,H399=$Z$27),"4",AND(F399=$Z$27,H399=$Y$25),"5",AND(F399=$Z$27,H399=$Z$25),"6")</f>
        <v>5</v>
      </c>
      <c r="L399">
        <f>IF(OR(K399="3",K399="2"),X399,W399)</f>
        <v>163.11308389006098</v>
      </c>
      <c r="M399" t="s">
        <v>16</v>
      </c>
      <c r="N399">
        <f>VLOOKUP(C399,ETH_USD[],6)</f>
        <v>138.76144400000001</v>
      </c>
      <c r="O399" s="10">
        <f t="shared" si="34"/>
        <v>0</v>
      </c>
      <c r="P399" cm="1">
        <f t="array" ref="P399">_xlfn.IFS(H399=$H$2,G399,F399=$F$102,E399)</f>
        <v>0.5</v>
      </c>
      <c r="Q399" cm="1">
        <f t="array" ref="Q399">_xlfn.IFS(H399=$H$2,E399,F399=$F$102,G399)</f>
        <v>0.58774641945910999</v>
      </c>
      <c r="R399">
        <f t="shared" si="35"/>
        <v>81.556541869975803</v>
      </c>
      <c r="S399" s="10">
        <f t="shared" si="36"/>
        <v>1.2165988467196383E-2</v>
      </c>
      <c r="T399" s="9">
        <f t="shared" si="37"/>
        <v>163.11308373995161</v>
      </c>
      <c r="U399" cm="1">
        <f t="array" ref="U399">_xlfn.IFS(D399=$D$2,I399*N399,D399=$D$3&amp;F399=$F$3,(I399)*N399,D399=$D$3,(1/I399)*N399,D399=$D$146,N399*I399)</f>
        <v>163.11308389006098</v>
      </c>
      <c r="V399" cm="1">
        <f t="array" ref="V399">_xlfn.IFS(F399=$F$2,E399*N399,F399=$F$3,E399*N399)</f>
        <v>81.556541869975803</v>
      </c>
      <c r="W399">
        <f t="shared" si="38"/>
        <v>163.11308389006098</v>
      </c>
      <c r="X399">
        <f t="shared" si="39"/>
        <v>118.04533322380765</v>
      </c>
    </row>
    <row r="400" spans="1:24" x14ac:dyDescent="0.25">
      <c r="A400" t="s">
        <v>419</v>
      </c>
      <c r="B400">
        <v>1585128567</v>
      </c>
      <c r="C400" s="2">
        <v>43915.395451388889</v>
      </c>
      <c r="D400" t="s">
        <v>12</v>
      </c>
      <c r="E400">
        <v>1.1580814745127701</v>
      </c>
      <c r="F400" t="s">
        <v>13</v>
      </c>
      <c r="G400">
        <v>1</v>
      </c>
      <c r="H400" t="s">
        <v>14</v>
      </c>
      <c r="I400">
        <v>1.1580814699999999</v>
      </c>
      <c r="J400" t="s">
        <v>15</v>
      </c>
      <c r="K400" t="str" cm="1">
        <f t="array" ref="K400">_xlfn.IFS(AND(F400=$Y$25,H400=$Z$25),"1",AND(F400=$Y$25,H400=$Z$27),"2",AND(F400=$Z$25,H400=$Y$25),"3",AND(F400=$Z$25,H400=$Z$27),"4",AND(F400=$Z$27,H400=$Y$25),"5",AND(F400=$Z$27,H400=$Z$25),"6")</f>
        <v>5</v>
      </c>
      <c r="L400">
        <f>IF(OR(K400="3",K400="2"),X400,W400)</f>
        <v>157.72593881532123</v>
      </c>
      <c r="M400" t="s">
        <v>16</v>
      </c>
      <c r="N400">
        <f>VLOOKUP(C400,ETH_USD[],6)</f>
        <v>136.19589199999999</v>
      </c>
      <c r="O400" s="10">
        <f t="shared" si="34"/>
        <v>-1.8488939910426595E-2</v>
      </c>
      <c r="P400" cm="1">
        <f t="array" ref="P400">_xlfn.IFS(H400=$H$2,G400,F400=$F$102,E400)</f>
        <v>1</v>
      </c>
      <c r="Q400" cm="1">
        <f t="array" ref="Q400">_xlfn.IFS(H400=$H$2,E400,F400=$F$102,G400)</f>
        <v>1.1580814745127701</v>
      </c>
      <c r="R400">
        <f t="shared" si="35"/>
        <v>157.72593942994197</v>
      </c>
      <c r="S400" s="10">
        <f t="shared" si="36"/>
        <v>-3.3027052070196058E-2</v>
      </c>
      <c r="T400" s="9">
        <f t="shared" si="37"/>
        <v>157.72593942994197</v>
      </c>
      <c r="U400" cm="1">
        <f t="array" ref="U400">_xlfn.IFS(D400=$D$2,I400*N400,D400=$D$3&amp;F400=$F$3,(I400)*N400,D400=$D$3,(1/I400)*N400,D400=$D$146,N400*I400)</f>
        <v>157.72593881532123</v>
      </c>
      <c r="V400" cm="1">
        <f t="array" ref="V400">_xlfn.IFS(F400=$F$2,E400*N400,F400=$F$3,E400*N400)</f>
        <v>157.72593942994197</v>
      </c>
      <c r="W400">
        <f t="shared" si="38"/>
        <v>157.72593881532123</v>
      </c>
      <c r="X400">
        <f t="shared" si="39"/>
        <v>117.60475884308899</v>
      </c>
    </row>
    <row r="401" spans="1:24" x14ac:dyDescent="0.25">
      <c r="A401" t="s">
        <v>420</v>
      </c>
      <c r="B401">
        <v>1585133783</v>
      </c>
      <c r="C401" s="2">
        <v>43915.455821759257</v>
      </c>
      <c r="D401" t="s">
        <v>18</v>
      </c>
      <c r="E401">
        <v>1.16506135710317</v>
      </c>
      <c r="F401" t="s">
        <v>19</v>
      </c>
      <c r="G401">
        <v>1</v>
      </c>
      <c r="H401" t="s">
        <v>14</v>
      </c>
      <c r="I401">
        <v>0.85832388999999998</v>
      </c>
      <c r="J401" t="s">
        <v>20</v>
      </c>
      <c r="K401" t="str" cm="1">
        <f t="array" ref="K401">_xlfn.IFS(AND(F401=$Y$25,H401=$Z$25),"1",AND(F401=$Y$25,H401=$Z$27),"2",AND(F401=$Z$25,H401=$Y$25),"3",AND(F401=$Z$25,H401=$Z$27),"4",AND(F401=$Z$27,H401=$Y$25),"5",AND(F401=$Z$27,H401=$Z$25),"6")</f>
        <v>3</v>
      </c>
      <c r="L401">
        <f>IF(OR(K401="3",K401="2"),X401,W401)</f>
        <v>158.67657138146299</v>
      </c>
      <c r="M401" t="s">
        <v>16</v>
      </c>
      <c r="N401">
        <f>VLOOKUP(C401,ETH_USD[],6)</f>
        <v>136.19589199999999</v>
      </c>
      <c r="O401" s="10">
        <f t="shared" si="34"/>
        <v>0</v>
      </c>
      <c r="P401" cm="1">
        <f t="array" ref="P401">_xlfn.IFS(H401=$H$2,G401,F401=$F$102,E401)</f>
        <v>1</v>
      </c>
      <c r="Q401" cm="1">
        <f t="array" ref="Q401">_xlfn.IFS(H401=$H$2,E401,F401=$F$102,G401)</f>
        <v>1.16506135710317</v>
      </c>
      <c r="R401">
        <f t="shared" si="35"/>
        <v>158.67657076539678</v>
      </c>
      <c r="S401" s="10">
        <f t="shared" si="36"/>
        <v>6.0271084064587145E-3</v>
      </c>
      <c r="T401" s="9">
        <f t="shared" si="37"/>
        <v>158.67657076539678</v>
      </c>
      <c r="U401" cm="1">
        <f t="array" ref="U401">_xlfn.IFS(D401=$D$2,I401*N401,D401=$D$3&amp;F401=$F$3,(I401)*N401,D401=$D$3,(1/I401)*N401,D401=$D$146,N401*I401)</f>
        <v>158.67657138146299</v>
      </c>
      <c r="V401" cm="1">
        <f t="array" ref="V401">_xlfn.IFS(F401=$F$2,E401*N401,F401=$F$3,E401*N401)</f>
        <v>158.67657076539678</v>
      </c>
      <c r="W401">
        <f t="shared" si="38"/>
        <v>116.90018782345986</v>
      </c>
      <c r="X401">
        <f t="shared" si="39"/>
        <v>158.67657138146299</v>
      </c>
    </row>
    <row r="402" spans="1:24" x14ac:dyDescent="0.25">
      <c r="A402" t="s">
        <v>421</v>
      </c>
      <c r="B402">
        <v>1585167962</v>
      </c>
      <c r="C402" s="2">
        <v>43915.851412037038</v>
      </c>
      <c r="D402" t="s">
        <v>18</v>
      </c>
      <c r="E402">
        <v>0.74876294081203099</v>
      </c>
      <c r="F402" t="s">
        <v>19</v>
      </c>
      <c r="G402">
        <v>0.62395648288281702</v>
      </c>
      <c r="H402" t="s">
        <v>14</v>
      </c>
      <c r="I402">
        <v>0.83331646000000004</v>
      </c>
      <c r="J402" t="s">
        <v>20</v>
      </c>
      <c r="K402" t="str" cm="1">
        <f t="array" ref="K402">_xlfn.IFS(AND(F402=$Y$25,H402=$Z$25),"1",AND(F402=$Y$25,H402=$Z$27),"2",AND(F402=$Z$25,H402=$Y$25),"3",AND(F402=$Z$25,H402=$Z$27),"4",AND(F402=$Z$27,H402=$Y$25),"5",AND(F402=$Z$27,H402=$Z$25),"6")</f>
        <v>3</v>
      </c>
      <c r="L402">
        <f>IF(OR(K402="3",K402="2"),X402,W402)</f>
        <v>163.43837970031214</v>
      </c>
      <c r="M402" t="s">
        <v>16</v>
      </c>
      <c r="N402">
        <f>VLOOKUP(C402,ETH_USD[],6)</f>
        <v>136.19589199999999</v>
      </c>
      <c r="O402" s="10">
        <f t="shared" si="34"/>
        <v>0</v>
      </c>
      <c r="P402" cm="1">
        <f t="array" ref="P402">_xlfn.IFS(H402=$H$2,G402,F402=$F$102,E402)</f>
        <v>0.62395648288281702</v>
      </c>
      <c r="Q402" cm="1">
        <f t="array" ref="Q402">_xlfn.IFS(H402=$H$2,E402,F402=$F$102,G402)</f>
        <v>0.74876294081203099</v>
      </c>
      <c r="R402">
        <f t="shared" si="35"/>
        <v>101.97843662043775</v>
      </c>
      <c r="S402" s="10">
        <f t="shared" si="36"/>
        <v>3.0009528182992018E-2</v>
      </c>
      <c r="T402" s="9">
        <f t="shared" si="37"/>
        <v>163.43837978776148</v>
      </c>
      <c r="U402" cm="1">
        <f t="array" ref="U402">_xlfn.IFS(D402=$D$2,I402*N402,D402=$D$3&amp;F402=$F$3,(I402)*N402,D402=$D$3,(1/I402)*N402,D402=$D$146,N402*I402)</f>
        <v>163.43837970031214</v>
      </c>
      <c r="V402" cm="1">
        <f t="array" ref="V402">_xlfn.IFS(F402=$F$2,E402*N402,F402=$F$3,E402*N402)</f>
        <v>101.97843662043775</v>
      </c>
      <c r="W402">
        <f t="shared" si="38"/>
        <v>113.49427858798231</v>
      </c>
      <c r="X402">
        <f t="shared" si="39"/>
        <v>163.43837970031214</v>
      </c>
    </row>
    <row r="403" spans="1:24" x14ac:dyDescent="0.25">
      <c r="A403" t="s">
        <v>422</v>
      </c>
      <c r="B403">
        <v>1585168099</v>
      </c>
      <c r="C403" s="2">
        <v>43915.852997685186</v>
      </c>
      <c r="D403" t="s">
        <v>18</v>
      </c>
      <c r="E403">
        <v>0.37439633404348699</v>
      </c>
      <c r="F403" t="s">
        <v>19</v>
      </c>
      <c r="G403">
        <v>0.30668550168199299</v>
      </c>
      <c r="H403" t="s">
        <v>14</v>
      </c>
      <c r="I403">
        <v>0.81914664999999998</v>
      </c>
      <c r="J403" t="s">
        <v>20</v>
      </c>
      <c r="K403" t="str" cm="1">
        <f t="array" ref="K403">_xlfn.IFS(AND(F403=$Y$25,H403=$Z$25),"1",AND(F403=$Y$25,H403=$Z$27),"2",AND(F403=$Z$25,H403=$Y$25),"3",AND(F403=$Z$25,H403=$Z$27),"4",AND(F403=$Z$27,H403=$Y$25),"5",AND(F403=$Z$27,H403=$Z$25),"6")</f>
        <v>3</v>
      </c>
      <c r="L403">
        <f>IF(OR(K403="3",K403="2"),X403,W403)</f>
        <v>166.26557894120666</v>
      </c>
      <c r="M403" t="s">
        <v>16</v>
      </c>
      <c r="N403">
        <f>VLOOKUP(C403,ETH_USD[],6)</f>
        <v>136.19589199999999</v>
      </c>
      <c r="O403" s="10">
        <f t="shared" si="34"/>
        <v>0</v>
      </c>
      <c r="P403" cm="1">
        <f t="array" ref="P403">_xlfn.IFS(H403=$H$2,G403,F403=$F$102,E403)</f>
        <v>0.30668550168199299</v>
      </c>
      <c r="Q403" cm="1">
        <f t="array" ref="Q403">_xlfn.IFS(H403=$H$2,E403,F403=$F$102,G403)</f>
        <v>0.37439633404348699</v>
      </c>
      <c r="R403">
        <f t="shared" si="35"/>
        <v>50.991242676582672</v>
      </c>
      <c r="S403" s="10">
        <f t="shared" si="36"/>
        <v>1.7298261065729792E-2</v>
      </c>
      <c r="T403" s="9">
        <f t="shared" si="37"/>
        <v>166.26557954949007</v>
      </c>
      <c r="U403" cm="1">
        <f t="array" ref="U403">_xlfn.IFS(D403=$D$2,I403*N403,D403=$D$3&amp;F403=$F$3,(I403)*N403,D403=$D$3,(1/I403)*N403,D403=$D$146,N403*I403)</f>
        <v>166.26557894120666</v>
      </c>
      <c r="V403" cm="1">
        <f t="array" ref="V403">_xlfn.IFS(F403=$F$2,E403*N403,F403=$F$3,E403*N403)</f>
        <v>50.991242676582672</v>
      </c>
      <c r="W403">
        <f t="shared" si="38"/>
        <v>111.56440867556178</v>
      </c>
      <c r="X403">
        <f t="shared" si="39"/>
        <v>166.26557894120666</v>
      </c>
    </row>
    <row r="404" spans="1:24" x14ac:dyDescent="0.25">
      <c r="A404" t="s">
        <v>423</v>
      </c>
      <c r="B404">
        <v>1585168254</v>
      </c>
      <c r="C404" s="2">
        <v>43915.854791666665</v>
      </c>
      <c r="D404" t="s">
        <v>18</v>
      </c>
      <c r="E404">
        <v>0.374518999563211</v>
      </c>
      <c r="F404" t="s">
        <v>19</v>
      </c>
      <c r="G404">
        <v>0.30332893358085899</v>
      </c>
      <c r="H404" t="s">
        <v>14</v>
      </c>
      <c r="I404">
        <v>0.80991601000000002</v>
      </c>
      <c r="J404" t="s">
        <v>20</v>
      </c>
      <c r="K404" t="str" cm="1">
        <f t="array" ref="K404">_xlfn.IFS(AND(F404=$Y$25,H404=$Z$25),"1",AND(F404=$Y$25,H404=$Z$27),"2",AND(F404=$Z$25,H404=$Y$25),"3",AND(F404=$Z$25,H404=$Z$27),"4",AND(F404=$Z$27,H404=$Y$25),"5",AND(F404=$Z$27,H404=$Z$25),"6")</f>
        <v>3</v>
      </c>
      <c r="L404">
        <f>IF(OR(K404="3",K404="2"),X404,W404)</f>
        <v>168.16051333520369</v>
      </c>
      <c r="M404" t="s">
        <v>16</v>
      </c>
      <c r="N404">
        <f>VLOOKUP(C404,ETH_USD[],6)</f>
        <v>136.19589199999999</v>
      </c>
      <c r="O404" s="10">
        <f t="shared" si="34"/>
        <v>0</v>
      </c>
      <c r="P404" cm="1">
        <f t="array" ref="P404">_xlfn.IFS(H404=$H$2,G404,F404=$F$102,E404)</f>
        <v>0.30332893358085899</v>
      </c>
      <c r="Q404" cm="1">
        <f t="array" ref="Q404">_xlfn.IFS(H404=$H$2,E404,F404=$F$102,G404)</f>
        <v>0.374518999563211</v>
      </c>
      <c r="R404">
        <f t="shared" si="35"/>
        <v>51.007949216459124</v>
      </c>
      <c r="S404" s="10">
        <f t="shared" si="36"/>
        <v>1.1397030640986312E-2</v>
      </c>
      <c r="T404" s="9">
        <f t="shared" si="37"/>
        <v>168.16051345415696</v>
      </c>
      <c r="U404" cm="1">
        <f t="array" ref="U404">_xlfn.IFS(D404=$D$2,I404*N404,D404=$D$3&amp;F404=$F$3,(I404)*N404,D404=$D$3,(1/I404)*N404,D404=$D$146,N404*I404)</f>
        <v>168.16051333520369</v>
      </c>
      <c r="V404" cm="1">
        <f t="array" ref="V404">_xlfn.IFS(F404=$F$2,E404*N404,F404=$F$3,E404*N404)</f>
        <v>51.007949216459124</v>
      </c>
      <c r="W404">
        <f t="shared" si="38"/>
        <v>110.30723342703091</v>
      </c>
      <c r="X404">
        <f t="shared" si="39"/>
        <v>168.16051333520369</v>
      </c>
    </row>
    <row r="405" spans="1:24" x14ac:dyDescent="0.25">
      <c r="A405" t="s">
        <v>424</v>
      </c>
      <c r="B405">
        <v>1585168413</v>
      </c>
      <c r="C405" s="2">
        <v>43915.856631944444</v>
      </c>
      <c r="D405" t="s">
        <v>12</v>
      </c>
      <c r="E405">
        <v>1.21172759943627</v>
      </c>
      <c r="F405" t="s">
        <v>13</v>
      </c>
      <c r="G405">
        <v>1</v>
      </c>
      <c r="H405" t="s">
        <v>14</v>
      </c>
      <c r="I405">
        <v>1.2117275999999999</v>
      </c>
      <c r="J405" t="s">
        <v>15</v>
      </c>
      <c r="K405" t="str" cm="1">
        <f t="array" ref="K405">_xlfn.IFS(AND(F405=$Y$25,H405=$Z$25),"1",AND(F405=$Y$25,H405=$Z$27),"2",AND(F405=$Z$25,H405=$Y$25),"3",AND(F405=$Z$25,H405=$Z$27),"4",AND(F405=$Z$27,H405=$Y$25),"5",AND(F405=$Z$27,H405=$Z$25),"6")</f>
        <v>5</v>
      </c>
      <c r="L405">
        <f>IF(OR(K405="3",K405="2"),X405,W405)</f>
        <v>165.03232134301916</v>
      </c>
      <c r="M405" t="s">
        <v>16</v>
      </c>
      <c r="N405">
        <f>VLOOKUP(C405,ETH_USD[],6)</f>
        <v>136.19589199999999</v>
      </c>
      <c r="O405" s="10">
        <f t="shared" si="34"/>
        <v>0</v>
      </c>
      <c r="P405" cm="1">
        <f t="array" ref="P405">_xlfn.IFS(H405=$H$2,G405,F405=$F$102,E405)</f>
        <v>1</v>
      </c>
      <c r="Q405" cm="1">
        <f t="array" ref="Q405">_xlfn.IFS(H405=$H$2,E405,F405=$F$102,G405)</f>
        <v>1.21172759943627</v>
      </c>
      <c r="R405">
        <f t="shared" si="35"/>
        <v>165.03232126624147</v>
      </c>
      <c r="S405" s="10">
        <f t="shared" si="36"/>
        <v>-1.8602418151918165E-2</v>
      </c>
      <c r="T405" s="9">
        <f t="shared" si="37"/>
        <v>165.03232126624147</v>
      </c>
      <c r="U405" cm="1">
        <f t="array" ref="U405">_xlfn.IFS(D405=$D$2,I405*N405,D405=$D$3&amp;F405=$F$3,(I405)*N405,D405=$D$3,(1/I405)*N405,D405=$D$146,N405*I405)</f>
        <v>165.03232134301916</v>
      </c>
      <c r="V405" cm="1">
        <f t="array" ref="V405">_xlfn.IFS(F405=$F$2,E405*N405,F405=$F$3,E405*N405)</f>
        <v>165.03232126624147</v>
      </c>
      <c r="W405">
        <f t="shared" si="38"/>
        <v>165.03232134301916</v>
      </c>
      <c r="X405">
        <f t="shared" si="39"/>
        <v>112.39810993824024</v>
      </c>
    </row>
    <row r="406" spans="1:24" x14ac:dyDescent="0.25">
      <c r="A406" t="s">
        <v>425</v>
      </c>
      <c r="B406">
        <v>1585170671</v>
      </c>
      <c r="C406" s="2">
        <v>43915.8827662037</v>
      </c>
      <c r="D406" t="s">
        <v>18</v>
      </c>
      <c r="E406">
        <v>0.377086487892621</v>
      </c>
      <c r="F406" t="s">
        <v>19</v>
      </c>
      <c r="G406">
        <v>0.31329572363936897</v>
      </c>
      <c r="H406" t="s">
        <v>14</v>
      </c>
      <c r="I406">
        <v>0.83083253999999995</v>
      </c>
      <c r="J406" t="s">
        <v>20</v>
      </c>
      <c r="K406" t="str" cm="1">
        <f t="array" ref="K406">_xlfn.IFS(AND(F406=$Y$25,H406=$Z$25),"1",AND(F406=$Y$25,H406=$Z$27),"2",AND(F406=$Z$25,H406=$Y$25),"3",AND(F406=$Z$25,H406=$Z$27),"4",AND(F406=$Z$27,H406=$Y$25),"5",AND(F406=$Z$27,H406=$Z$25),"6")</f>
        <v>3</v>
      </c>
      <c r="L406">
        <f>IF(OR(K406="3",K406="2"),X406,W406)</f>
        <v>163.92700748095396</v>
      </c>
      <c r="M406" t="s">
        <v>16</v>
      </c>
      <c r="N406">
        <f>VLOOKUP(C406,ETH_USD[],6)</f>
        <v>136.19589199999999</v>
      </c>
      <c r="O406" s="10">
        <f t="shared" si="34"/>
        <v>0</v>
      </c>
      <c r="P406" cm="1">
        <f t="array" ref="P406">_xlfn.IFS(H406=$H$2,G406,F406=$F$102,E406)</f>
        <v>0.31329572363936897</v>
      </c>
      <c r="Q406" cm="1">
        <f t="array" ref="Q406">_xlfn.IFS(H406=$H$2,E406,F406=$F$102,G406)</f>
        <v>0.377086487892621</v>
      </c>
      <c r="R406">
        <f t="shared" si="35"/>
        <v>51.357630579682713</v>
      </c>
      <c r="S406" s="10">
        <f t="shared" si="36"/>
        <v>-6.6975566235605048E-3</v>
      </c>
      <c r="T406" s="9">
        <f t="shared" si="37"/>
        <v>163.92700794984319</v>
      </c>
      <c r="U406" cm="1">
        <f t="array" ref="U406">_xlfn.IFS(D406=$D$2,I406*N406,D406=$D$3&amp;F406=$F$3,(I406)*N406,D406=$D$3,(1/I406)*N406,D406=$D$146,N406*I406)</f>
        <v>163.92700748095396</v>
      </c>
      <c r="V406" cm="1">
        <f t="array" ref="V406">_xlfn.IFS(F406=$F$2,E406*N406,F406=$F$3,E406*N406)</f>
        <v>51.357630579682713</v>
      </c>
      <c r="W406">
        <f t="shared" si="38"/>
        <v>113.15597888792566</v>
      </c>
      <c r="X406">
        <f t="shared" si="39"/>
        <v>163.92700748095396</v>
      </c>
    </row>
    <row r="407" spans="1:24" x14ac:dyDescent="0.25">
      <c r="A407" t="s">
        <v>426</v>
      </c>
      <c r="B407">
        <v>1585170723</v>
      </c>
      <c r="C407" s="2">
        <v>43915.883368055554</v>
      </c>
      <c r="D407" t="s">
        <v>18</v>
      </c>
      <c r="E407">
        <v>0.37655742556952898</v>
      </c>
      <c r="F407" t="s">
        <v>19</v>
      </c>
      <c r="G407">
        <v>0.309283785659976</v>
      </c>
      <c r="H407" t="s">
        <v>14</v>
      </c>
      <c r="I407">
        <v>0.82134560000000001</v>
      </c>
      <c r="J407" t="s">
        <v>20</v>
      </c>
      <c r="K407" t="str" cm="1">
        <f t="array" ref="K407">_xlfn.IFS(AND(F407=$Y$25,H407=$Z$25),"1",AND(F407=$Y$25,H407=$Z$27),"2",AND(F407=$Z$25,H407=$Y$25),"3",AND(F407=$Z$25,H407=$Z$27),"4",AND(F407=$Z$27,H407=$Y$25),"5",AND(F407=$Z$27,H407=$Z$25),"6")</f>
        <v>3</v>
      </c>
      <c r="L407">
        <f>IF(OR(K407="3",K407="2"),X407,W407)</f>
        <v>165.82044391544801</v>
      </c>
      <c r="M407" t="s">
        <v>16</v>
      </c>
      <c r="N407">
        <f>VLOOKUP(C407,ETH_USD[],6)</f>
        <v>136.19589199999999</v>
      </c>
      <c r="O407" s="10">
        <f t="shared" si="34"/>
        <v>0</v>
      </c>
      <c r="P407" cm="1">
        <f t="array" ref="P407">_xlfn.IFS(H407=$H$2,G407,F407=$F$102,E407)</f>
        <v>0.309283785659976</v>
      </c>
      <c r="Q407" cm="1">
        <f t="array" ref="Q407">_xlfn.IFS(H407=$H$2,E407,F407=$F$102,G407)</f>
        <v>0.37655742556952898</v>
      </c>
      <c r="R407">
        <f t="shared" si="35"/>
        <v>51.285574464665601</v>
      </c>
      <c r="S407" s="10">
        <f t="shared" si="36"/>
        <v>1.155047872721284E-2</v>
      </c>
      <c r="T407" s="9">
        <f t="shared" si="37"/>
        <v>165.8204433679835</v>
      </c>
      <c r="U407" cm="1">
        <f t="array" ref="U407">_xlfn.IFS(D407=$D$2,I407*N407,D407=$D$3&amp;F407=$F$3,(I407)*N407,D407=$D$3,(1/I407)*N407,D407=$D$146,N407*I407)</f>
        <v>165.82044391544801</v>
      </c>
      <c r="V407" cm="1">
        <f t="array" ref="V407">_xlfn.IFS(F407=$F$2,E407*N407,F407=$F$3,E407*N407)</f>
        <v>51.285574464665601</v>
      </c>
      <c r="W407">
        <f t="shared" si="38"/>
        <v>111.86389663227519</v>
      </c>
      <c r="X407">
        <f t="shared" si="39"/>
        <v>165.82044391544801</v>
      </c>
    </row>
    <row r="408" spans="1:24" x14ac:dyDescent="0.25">
      <c r="A408" t="s">
        <v>427</v>
      </c>
      <c r="B408">
        <v>1585170896</v>
      </c>
      <c r="C408" s="2">
        <v>43915.885370370372</v>
      </c>
      <c r="D408" t="s">
        <v>18</v>
      </c>
      <c r="E408">
        <v>0.37710568355636898</v>
      </c>
      <c r="F408" t="s">
        <v>19</v>
      </c>
      <c r="G408">
        <v>0.30621740925213498</v>
      </c>
      <c r="H408" t="s">
        <v>14</v>
      </c>
      <c r="I408">
        <v>0.81202014</v>
      </c>
      <c r="J408" t="s">
        <v>20</v>
      </c>
      <c r="K408" t="str" cm="1">
        <f t="array" ref="K408">_xlfn.IFS(AND(F408=$Y$25,H408=$Z$25),"1",AND(F408=$Y$25,H408=$Z$27),"2",AND(F408=$Z$25,H408=$Y$25),"3",AND(F408=$Z$25,H408=$Z$27),"4",AND(F408=$Z$27,H408=$Y$25),"5",AND(F408=$Z$27,H408=$Z$25),"6")</f>
        <v>3</v>
      </c>
      <c r="L408">
        <f>IF(OR(K408="3",K408="2"),X408,W408)</f>
        <v>167.72477096442461</v>
      </c>
      <c r="M408" t="s">
        <v>16</v>
      </c>
      <c r="N408">
        <f>VLOOKUP(C408,ETH_USD[],6)</f>
        <v>136.19589199999999</v>
      </c>
      <c r="O408" s="10">
        <f t="shared" si="34"/>
        <v>0</v>
      </c>
      <c r="P408" cm="1">
        <f t="array" ref="P408">_xlfn.IFS(H408=$H$2,G408,F408=$F$102,E408)</f>
        <v>0.30621740925213498</v>
      </c>
      <c r="Q408" cm="1">
        <f t="array" ref="Q408">_xlfn.IFS(H408=$H$2,E408,F408=$F$102,G408)</f>
        <v>0.37710568355636898</v>
      </c>
      <c r="R408">
        <f t="shared" si="35"/>
        <v>51.360244950229401</v>
      </c>
      <c r="S408" s="10">
        <f t="shared" si="36"/>
        <v>1.1484277471592409E-2</v>
      </c>
      <c r="T408" s="9">
        <f t="shared" si="37"/>
        <v>167.7247713500839</v>
      </c>
      <c r="U408" cm="1">
        <f t="array" ref="U408">_xlfn.IFS(D408=$D$2,I408*N408,D408=$D$3&amp;F408=$F$3,(I408)*N408,D408=$D$3,(1/I408)*N408,D408=$D$146,N408*I408)</f>
        <v>167.72477096442461</v>
      </c>
      <c r="V408" cm="1">
        <f t="array" ref="V408">_xlfn.IFS(F408=$F$2,E408*N408,F408=$F$3,E408*N408)</f>
        <v>51.360244950229401</v>
      </c>
      <c r="W408">
        <f t="shared" si="38"/>
        <v>110.59380728926487</v>
      </c>
      <c r="X408">
        <f t="shared" si="39"/>
        <v>167.72477096442461</v>
      </c>
    </row>
    <row r="409" spans="1:24" x14ac:dyDescent="0.25">
      <c r="A409" t="s">
        <v>428</v>
      </c>
      <c r="B409">
        <v>1585170991</v>
      </c>
      <c r="C409" s="2">
        <v>43915.886469907404</v>
      </c>
      <c r="D409" t="s">
        <v>18</v>
      </c>
      <c r="E409">
        <v>0.37702012330093199</v>
      </c>
      <c r="F409" t="s">
        <v>19</v>
      </c>
      <c r="G409">
        <v>0.30268949808984602</v>
      </c>
      <c r="H409" t="s">
        <v>14</v>
      </c>
      <c r="I409">
        <v>0.80284705999999995</v>
      </c>
      <c r="J409" t="s">
        <v>20</v>
      </c>
      <c r="K409" t="str" cm="1">
        <f t="array" ref="K409">_xlfn.IFS(AND(F409=$Y$25,H409=$Z$25),"1",AND(F409=$Y$25,H409=$Z$27),"2",AND(F409=$Z$25,H409=$Y$25),"3",AND(F409=$Z$25,H409=$Z$27),"4",AND(F409=$Z$27,H409=$Y$25),"5",AND(F409=$Z$27,H409=$Z$25),"6")</f>
        <v>3</v>
      </c>
      <c r="L409">
        <f>IF(OR(K409="3",K409="2"),X409,W409)</f>
        <v>169.64114186330832</v>
      </c>
      <c r="M409" t="s">
        <v>16</v>
      </c>
      <c r="N409">
        <f>VLOOKUP(C409,ETH_USD[],6)</f>
        <v>136.19589199999999</v>
      </c>
      <c r="O409" s="10">
        <f t="shared" si="34"/>
        <v>0</v>
      </c>
      <c r="P409" cm="1">
        <f t="array" ref="P409">_xlfn.IFS(H409=$H$2,G409,F409=$F$102,E409)</f>
        <v>0.30268949808984602</v>
      </c>
      <c r="Q409" cm="1">
        <f t="array" ref="Q409">_xlfn.IFS(H409=$H$2,E409,F409=$F$102,G409)</f>
        <v>0.37702012330093199</v>
      </c>
      <c r="R409">
        <f t="shared" si="35"/>
        <v>51.348591994920412</v>
      </c>
      <c r="S409" s="10">
        <f t="shared" si="36"/>
        <v>1.142568385647702E-2</v>
      </c>
      <c r="T409" s="9">
        <f t="shared" si="37"/>
        <v>169.64114156242985</v>
      </c>
      <c r="U409" cm="1">
        <f t="array" ref="U409">_xlfn.IFS(D409=$D$2,I409*N409,D409=$D$3&amp;F409=$F$3,(I409)*N409,D409=$D$3,(1/I409)*N409,D409=$D$146,N409*I409)</f>
        <v>169.64114186330832</v>
      </c>
      <c r="V409" cm="1">
        <f t="array" ref="V409">_xlfn.IFS(F409=$F$2,E409*N409,F409=$F$3,E409*N409)</f>
        <v>51.348591994920412</v>
      </c>
      <c r="W409">
        <f t="shared" si="38"/>
        <v>109.3444714762775</v>
      </c>
      <c r="X409">
        <f t="shared" si="39"/>
        <v>169.64114186330832</v>
      </c>
    </row>
    <row r="410" spans="1:24" x14ac:dyDescent="0.25">
      <c r="A410" t="s">
        <v>429</v>
      </c>
      <c r="B410">
        <v>1585171147</v>
      </c>
      <c r="C410" s="2">
        <v>43915.888275462959</v>
      </c>
      <c r="D410" t="s">
        <v>12</v>
      </c>
      <c r="E410">
        <v>1.2223151948717199</v>
      </c>
      <c r="F410" t="s">
        <v>13</v>
      </c>
      <c r="G410">
        <v>1</v>
      </c>
      <c r="H410" t="s">
        <v>14</v>
      </c>
      <c r="I410">
        <v>1.22231519</v>
      </c>
      <c r="J410" t="s">
        <v>15</v>
      </c>
      <c r="K410" t="str" cm="1">
        <f t="array" ref="K410">_xlfn.IFS(AND(F410=$Y$25,H410=$Z$25),"1",AND(F410=$Y$25,H410=$Z$27),"2",AND(F410=$Z$25,H410=$Y$25),"3",AND(F410=$Z$25,H410=$Z$27),"4",AND(F410=$Z$27,H410=$Y$25),"5",AND(F410=$Z$27,H410=$Z$25),"6")</f>
        <v>5</v>
      </c>
      <c r="L410">
        <f>IF(OR(K410="3",K410="2"),X410,W410)</f>
        <v>166.47430760719945</v>
      </c>
      <c r="M410" t="s">
        <v>16</v>
      </c>
      <c r="N410">
        <f>VLOOKUP(C410,ETH_USD[],6)</f>
        <v>136.19589199999999</v>
      </c>
      <c r="O410" s="10">
        <f t="shared" si="34"/>
        <v>0</v>
      </c>
      <c r="P410" cm="1">
        <f t="array" ref="P410">_xlfn.IFS(H410=$H$2,G410,F410=$F$102,E410)</f>
        <v>1</v>
      </c>
      <c r="Q410" cm="1">
        <f t="array" ref="Q410">_xlfn.IFS(H410=$H$2,E410,F410=$F$102,G410)</f>
        <v>1.2223151948717199</v>
      </c>
      <c r="R410">
        <f t="shared" si="35"/>
        <v>166.4743082707077</v>
      </c>
      <c r="S410" s="10">
        <f t="shared" si="36"/>
        <v>-1.8667837663405053E-2</v>
      </c>
      <c r="T410" s="9">
        <f t="shared" si="37"/>
        <v>166.4743082707077</v>
      </c>
      <c r="U410" cm="1">
        <f t="array" ref="U410">_xlfn.IFS(D410=$D$2,I410*N410,D410=$D$3&amp;F410=$F$3,(I410)*N410,D410=$D$3,(1/I410)*N410,D410=$D$146,N410*I410)</f>
        <v>166.47430760719945</v>
      </c>
      <c r="V410" cm="1">
        <f t="array" ref="V410">_xlfn.IFS(F410=$F$2,E410*N410,F410=$F$3,E410*N410)</f>
        <v>166.4743082707077</v>
      </c>
      <c r="W410">
        <f t="shared" si="38"/>
        <v>166.47430760719945</v>
      </c>
      <c r="X410">
        <f t="shared" si="39"/>
        <v>111.42452708944899</v>
      </c>
    </row>
    <row r="411" spans="1:24" x14ac:dyDescent="0.25">
      <c r="A411" t="s">
        <v>430</v>
      </c>
      <c r="B411">
        <v>1585171280</v>
      </c>
      <c r="C411" s="2">
        <v>43915.889814814815</v>
      </c>
      <c r="D411" t="s">
        <v>18</v>
      </c>
      <c r="E411">
        <v>0.75388339793368297</v>
      </c>
      <c r="F411" t="s">
        <v>19</v>
      </c>
      <c r="G411">
        <v>0.61746568493755005</v>
      </c>
      <c r="H411" t="s">
        <v>14</v>
      </c>
      <c r="I411">
        <v>0.81904666999999998</v>
      </c>
      <c r="J411" t="s">
        <v>20</v>
      </c>
      <c r="K411" t="str" cm="1">
        <f t="array" ref="K411">_xlfn.IFS(AND(F411=$Y$25,H411=$Z$25),"1",AND(F411=$Y$25,H411=$Z$27),"2",AND(F411=$Z$25,H411=$Y$25),"3",AND(F411=$Z$25,H411=$Z$27),"4",AND(F411=$Z$27,H411=$Y$25),"5",AND(F411=$Z$27,H411=$Z$25),"6")</f>
        <v>3</v>
      </c>
      <c r="L411">
        <f>IF(OR(K411="3",K411="2"),X411,W411)</f>
        <v>166.28587477194674</v>
      </c>
      <c r="M411" t="s">
        <v>16</v>
      </c>
      <c r="N411">
        <f>VLOOKUP(C411,ETH_USD[],6)</f>
        <v>136.19589199999999</v>
      </c>
      <c r="O411" s="10">
        <f t="shared" si="34"/>
        <v>0</v>
      </c>
      <c r="P411" cm="1">
        <f t="array" ref="P411">_xlfn.IFS(H411=$H$2,G411,F411=$F$102,E411)</f>
        <v>0.61746568493755005</v>
      </c>
      <c r="Q411" cm="1">
        <f t="array" ref="Q411">_xlfn.IFS(H411=$H$2,E411,F411=$F$102,G411)</f>
        <v>0.75388339793368297</v>
      </c>
      <c r="R411">
        <f t="shared" si="35"/>
        <v>102.6758218455689</v>
      </c>
      <c r="S411" s="10">
        <f t="shared" si="36"/>
        <v>-1.1319046203693353E-3</v>
      </c>
      <c r="T411" s="9">
        <f t="shared" si="37"/>
        <v>166.28587523200329</v>
      </c>
      <c r="U411" cm="1">
        <f t="array" ref="U411">_xlfn.IFS(D411=$D$2,I411*N411,D411=$D$3&amp;F411=$F$3,(I411)*N411,D411=$D$3,(1/I411)*N411,D411=$D$146,N411*I411)</f>
        <v>166.28587477194674</v>
      </c>
      <c r="V411" cm="1">
        <f t="array" ref="V411">_xlfn.IFS(F411=$F$2,E411*N411,F411=$F$3,E411*N411)</f>
        <v>102.6758218455689</v>
      </c>
      <c r="W411">
        <f t="shared" si="38"/>
        <v>111.55079181027962</v>
      </c>
      <c r="X411">
        <f t="shared" si="39"/>
        <v>166.28587477194674</v>
      </c>
    </row>
    <row r="412" spans="1:24" x14ac:dyDescent="0.25">
      <c r="A412" t="s">
        <v>431</v>
      </c>
      <c r="B412">
        <v>1585174444</v>
      </c>
      <c r="C412" s="2">
        <v>43915.926435185182</v>
      </c>
      <c r="D412" t="s">
        <v>12</v>
      </c>
      <c r="E412">
        <v>1.20524573677061</v>
      </c>
      <c r="F412" t="s">
        <v>13</v>
      </c>
      <c r="G412">
        <v>1</v>
      </c>
      <c r="H412" t="s">
        <v>14</v>
      </c>
      <c r="I412">
        <v>1.2052457400000001</v>
      </c>
      <c r="J412" t="s">
        <v>15</v>
      </c>
      <c r="K412" t="str" cm="1">
        <f t="array" ref="K412">_xlfn.IFS(AND(F412=$Y$25,H412=$Z$25),"1",AND(F412=$Y$25,H412=$Z$27),"2",AND(F412=$Z$25,H412=$Y$25),"3",AND(F412=$Z$25,H412=$Z$27),"4",AND(F412=$Z$27,H412=$Y$25),"5",AND(F412=$Z$27,H412=$Z$25),"6")</f>
        <v>5</v>
      </c>
      <c r="L412">
        <f>IF(OR(K412="3",K412="2"),X412,W412)</f>
        <v>164.14951863850007</v>
      </c>
      <c r="M412" t="s">
        <v>16</v>
      </c>
      <c r="N412">
        <f>VLOOKUP(C412,ETH_USD[],6)</f>
        <v>136.19589199999999</v>
      </c>
      <c r="O412" s="10">
        <f t="shared" si="34"/>
        <v>0</v>
      </c>
      <c r="P412" cm="1">
        <f t="array" ref="P412">_xlfn.IFS(H412=$H$2,G412,F412=$F$102,E412)</f>
        <v>1</v>
      </c>
      <c r="Q412" cm="1">
        <f t="array" ref="Q412">_xlfn.IFS(H412=$H$2,E412,F412=$F$102,G412)</f>
        <v>1.20524573677061</v>
      </c>
      <c r="R412">
        <f t="shared" si="35"/>
        <v>164.14951819867042</v>
      </c>
      <c r="S412" s="10">
        <f t="shared" si="36"/>
        <v>-1.284749549745106E-2</v>
      </c>
      <c r="T412" s="9">
        <f t="shared" si="37"/>
        <v>164.14951819867042</v>
      </c>
      <c r="U412" cm="1">
        <f t="array" ref="U412">_xlfn.IFS(D412=$D$2,I412*N412,D412=$D$3&amp;F412=$F$3,(I412)*N412,D412=$D$3,(1/I412)*N412,D412=$D$146,N412*I412)</f>
        <v>164.14951863850007</v>
      </c>
      <c r="V412" cm="1">
        <f t="array" ref="V412">_xlfn.IFS(F412=$F$2,E412*N412,F412=$F$3,E412*N412)</f>
        <v>164.14951819867042</v>
      </c>
      <c r="W412">
        <f t="shared" si="38"/>
        <v>164.14951863850007</v>
      </c>
      <c r="X412">
        <f t="shared" si="39"/>
        <v>113.00259148810598</v>
      </c>
    </row>
    <row r="413" spans="1:24" x14ac:dyDescent="0.25">
      <c r="A413" t="s">
        <v>432</v>
      </c>
      <c r="B413">
        <v>1585175809</v>
      </c>
      <c r="C413" s="2">
        <v>43915.942233796297</v>
      </c>
      <c r="D413" t="s">
        <v>18</v>
      </c>
      <c r="E413">
        <v>0.37465499495174898</v>
      </c>
      <c r="F413" t="s">
        <v>19</v>
      </c>
      <c r="G413">
        <v>0.31294053258891003</v>
      </c>
      <c r="H413" t="s">
        <v>14</v>
      </c>
      <c r="I413">
        <v>0.83527655000000001</v>
      </c>
      <c r="J413" t="s">
        <v>20</v>
      </c>
      <c r="K413" t="str" cm="1">
        <f t="array" ref="K413">_xlfn.IFS(AND(F413=$Y$25,H413=$Z$25),"1",AND(F413=$Y$25,H413=$Z$27),"2",AND(F413=$Z$25,H413=$Y$25),"3",AND(F413=$Z$25,H413=$Z$27),"4",AND(F413=$Z$27,H413=$Y$25),"5",AND(F413=$Z$27,H413=$Z$25),"6")</f>
        <v>3</v>
      </c>
      <c r="L413">
        <f>IF(OR(K413="3",K413="2"),X413,W413)</f>
        <v>163.05484931906685</v>
      </c>
      <c r="M413" t="s">
        <v>16</v>
      </c>
      <c r="N413">
        <f>VLOOKUP(C413,ETH_USD[],6)</f>
        <v>136.19589199999999</v>
      </c>
      <c r="O413" s="10">
        <f t="shared" si="34"/>
        <v>0</v>
      </c>
      <c r="P413" cm="1">
        <f t="array" ref="P413">_xlfn.IFS(H413=$H$2,G413,F413=$F$102,E413)</f>
        <v>0.31294053258891003</v>
      </c>
      <c r="Q413" cm="1">
        <f t="array" ref="Q413">_xlfn.IFS(H413=$H$2,E413,F413=$F$102,G413)</f>
        <v>0.37465499495174898</v>
      </c>
      <c r="R413">
        <f t="shared" si="35"/>
        <v>51.026471229708946</v>
      </c>
      <c r="S413" s="10">
        <f t="shared" si="36"/>
        <v>-6.6687334486320408E-3</v>
      </c>
      <c r="T413" s="9">
        <f t="shared" si="37"/>
        <v>163.05484881608211</v>
      </c>
      <c r="U413" cm="1">
        <f t="array" ref="U413">_xlfn.IFS(D413=$D$2,I413*N413,D413=$D$3&amp;F413=$F$3,(I413)*N413,D413=$D$3,(1/I413)*N413,D413=$D$146,N413*I413)</f>
        <v>163.05484931906685</v>
      </c>
      <c r="V413" cm="1">
        <f t="array" ref="V413">_xlfn.IFS(F413=$F$2,E413*N413,F413=$F$3,E413*N413)</f>
        <v>51.026471229708946</v>
      </c>
      <c r="W413">
        <f t="shared" si="38"/>
        <v>113.76123479393259</v>
      </c>
      <c r="X413">
        <f t="shared" si="39"/>
        <v>163.05484931906685</v>
      </c>
    </row>
    <row r="414" spans="1:24" x14ac:dyDescent="0.25">
      <c r="A414" t="s">
        <v>433</v>
      </c>
      <c r="B414">
        <v>1585175950</v>
      </c>
      <c r="C414" s="2">
        <v>43915.943865740737</v>
      </c>
      <c r="D414" t="s">
        <v>18</v>
      </c>
      <c r="E414">
        <v>1.1238218328318801</v>
      </c>
      <c r="F414" t="s">
        <v>19</v>
      </c>
      <c r="G414">
        <v>0.91759079933327103</v>
      </c>
      <c r="H414" t="s">
        <v>14</v>
      </c>
      <c r="I414">
        <v>0.81649134000000001</v>
      </c>
      <c r="J414" t="s">
        <v>20</v>
      </c>
      <c r="K414" t="str" cm="1">
        <f t="array" ref="K414">_xlfn.IFS(AND(F414=$Y$25,H414=$Z$25),"1",AND(F414=$Y$25,H414=$Z$27),"2",AND(F414=$Z$25,H414=$Y$25),"3",AND(F414=$Z$25,H414=$Z$27),"4",AND(F414=$Z$27,H414=$Y$25),"5",AND(F414=$Z$27,H414=$Z$25),"6")</f>
        <v>3</v>
      </c>
      <c r="L414">
        <f>IF(OR(K414="3",K414="2"),X414,W414)</f>
        <v>166.80629092771517</v>
      </c>
      <c r="M414" t="s">
        <v>16</v>
      </c>
      <c r="N414">
        <f>VLOOKUP(C414,ETH_USD[],6)</f>
        <v>136.19589199999999</v>
      </c>
      <c r="O414" s="10">
        <f t="shared" si="34"/>
        <v>0</v>
      </c>
      <c r="P414" cm="1">
        <f t="array" ref="P414">_xlfn.IFS(H414=$H$2,G414,F414=$F$102,E414)</f>
        <v>0.91759079933327103</v>
      </c>
      <c r="Q414" cm="1">
        <f t="array" ref="Q414">_xlfn.IFS(H414=$H$2,E414,F414=$F$102,G414)</f>
        <v>1.1238218328318801</v>
      </c>
      <c r="R414">
        <f t="shared" si="35"/>
        <v>153.05991697161278</v>
      </c>
      <c r="S414" s="10">
        <f t="shared" si="36"/>
        <v>2.3007234728406573E-2</v>
      </c>
      <c r="T414" s="9">
        <f t="shared" si="37"/>
        <v>166.80628999639856</v>
      </c>
      <c r="U414" cm="1">
        <f t="array" ref="U414">_xlfn.IFS(D414=$D$2,I414*N414,D414=$D$3&amp;F414=$F$3,(I414)*N414,D414=$D$3,(1/I414)*N414,D414=$D$146,N414*I414)</f>
        <v>166.80629092771517</v>
      </c>
      <c r="V414" cm="1">
        <f t="array" ref="V414">_xlfn.IFS(F414=$F$2,E414*N414,F414=$F$3,E414*N414)</f>
        <v>153.05991697161278</v>
      </c>
      <c r="W414">
        <f t="shared" si="38"/>
        <v>111.20276636157527</v>
      </c>
      <c r="X414">
        <f t="shared" si="39"/>
        <v>166.80629092771517</v>
      </c>
    </row>
    <row r="415" spans="1:24" x14ac:dyDescent="0.25">
      <c r="A415" t="s">
        <v>434</v>
      </c>
      <c r="B415">
        <v>1585176512</v>
      </c>
      <c r="C415" s="2">
        <v>43915.950370370374</v>
      </c>
      <c r="D415" t="s">
        <v>12</v>
      </c>
      <c r="E415">
        <v>1.2157037797805399</v>
      </c>
      <c r="F415" t="s">
        <v>13</v>
      </c>
      <c r="G415">
        <v>1</v>
      </c>
      <c r="H415" t="s">
        <v>14</v>
      </c>
      <c r="I415">
        <v>1.2157037799999999</v>
      </c>
      <c r="J415" t="s">
        <v>15</v>
      </c>
      <c r="K415" t="str" cm="1">
        <f t="array" ref="K415">_xlfn.IFS(AND(F415=$Y$25,H415=$Z$25),"1",AND(F415=$Y$25,H415=$Z$27),"2",AND(F415=$Z$25,H415=$Y$25),"3",AND(F415=$Z$25,H415=$Z$27),"4",AND(F415=$Z$27,H415=$Y$25),"5",AND(F415=$Z$27,H415=$Z$25),"6")</f>
        <v>5</v>
      </c>
      <c r="L415">
        <f>IF(OR(K415="3",K415="2"),X415,W415)</f>
        <v>165.57386072487174</v>
      </c>
      <c r="M415" t="s">
        <v>16</v>
      </c>
      <c r="N415">
        <f>VLOOKUP(C415,ETH_USD[],6)</f>
        <v>136.19589199999999</v>
      </c>
      <c r="O415" s="10">
        <f t="shared" si="34"/>
        <v>0</v>
      </c>
      <c r="P415" cm="1">
        <f t="array" ref="P415">_xlfn.IFS(H415=$H$2,G415,F415=$F$102,E415)</f>
        <v>1</v>
      </c>
      <c r="Q415" cm="1">
        <f t="array" ref="Q415">_xlfn.IFS(H415=$H$2,E415,F415=$F$102,G415)</f>
        <v>1.2157037797805399</v>
      </c>
      <c r="R415">
        <f t="shared" si="35"/>
        <v>165.57386069498219</v>
      </c>
      <c r="S415" s="10">
        <f t="shared" si="36"/>
        <v>-7.388386261950812E-3</v>
      </c>
      <c r="T415" s="9">
        <f t="shared" si="37"/>
        <v>165.57386069498219</v>
      </c>
      <c r="U415" cm="1">
        <f t="array" ref="U415">_xlfn.IFS(D415=$D$2,I415*N415,D415=$D$3&amp;F415=$F$3,(I415)*N415,D415=$D$3,(1/I415)*N415,D415=$D$146,N415*I415)</f>
        <v>165.57386072487174</v>
      </c>
      <c r="V415" cm="1">
        <f t="array" ref="V415">_xlfn.IFS(F415=$F$2,E415*N415,F415=$F$3,E415*N415)</f>
        <v>165.57386069498219</v>
      </c>
      <c r="W415">
        <f t="shared" si="38"/>
        <v>165.57386072487174</v>
      </c>
      <c r="X415">
        <f t="shared" si="39"/>
        <v>112.03049150673858</v>
      </c>
    </row>
    <row r="416" spans="1:24" x14ac:dyDescent="0.25">
      <c r="A416" t="s">
        <v>435</v>
      </c>
      <c r="B416">
        <v>1585179985</v>
      </c>
      <c r="C416" s="2">
        <v>43915.990567129629</v>
      </c>
      <c r="D416" t="s">
        <v>18</v>
      </c>
      <c r="E416">
        <v>1.5628738255507</v>
      </c>
      <c r="F416" t="s">
        <v>19</v>
      </c>
      <c r="G416">
        <v>1.2713902088039799</v>
      </c>
      <c r="H416" t="s">
        <v>14</v>
      </c>
      <c r="I416">
        <v>0.81349510999999997</v>
      </c>
      <c r="J416" t="s">
        <v>20</v>
      </c>
      <c r="K416" t="str" cm="1">
        <f t="array" ref="K416">_xlfn.IFS(AND(F416=$Y$25,H416=$Z$25),"1",AND(F416=$Y$25,H416=$Z$27),"2",AND(F416=$Z$25,H416=$Y$25),"3",AND(F416=$Z$25,H416=$Z$27),"4",AND(F416=$Z$27,H416=$Y$25),"5",AND(F416=$Z$27,H416=$Z$25),"6")</f>
        <v>3</v>
      </c>
      <c r="L416">
        <f>IF(OR(K416="3",K416="2"),X416,W416)</f>
        <v>167.42066464296263</v>
      </c>
      <c r="M416" t="s">
        <v>16</v>
      </c>
      <c r="N416">
        <f>VLOOKUP(C416,ETH_USD[],6)</f>
        <v>136.19589199999999</v>
      </c>
      <c r="O416" s="10">
        <f t="shared" si="34"/>
        <v>0</v>
      </c>
      <c r="P416" cm="1">
        <f t="array" ref="P416">_xlfn.IFS(H416=$H$2,G416,F416=$F$102,E416)</f>
        <v>1.2713902088039799</v>
      </c>
      <c r="Q416" cm="1">
        <f t="array" ref="Q416">_xlfn.IFS(H416=$H$2,E416,F416=$F$102,G416)</f>
        <v>1.5628738255507</v>
      </c>
      <c r="R416">
        <f t="shared" si="35"/>
        <v>212.85699475432995</v>
      </c>
      <c r="S416" s="10">
        <f t="shared" si="36"/>
        <v>1.1153962997207736E-2</v>
      </c>
      <c r="T416" s="9">
        <f t="shared" si="37"/>
        <v>167.42066541047885</v>
      </c>
      <c r="U416" cm="1">
        <f t="array" ref="U416">_xlfn.IFS(D416=$D$2,I416*N416,D416=$D$3&amp;F416=$F$3,(I416)*N416,D416=$D$3,(1/I416)*N416,D416=$D$146,N416*I416)</f>
        <v>167.42066464296263</v>
      </c>
      <c r="V416" cm="1">
        <f t="array" ref="V416">_xlfn.IFS(F416=$F$2,E416*N416,F416=$F$3,E416*N416)</f>
        <v>212.85699475432995</v>
      </c>
      <c r="W416">
        <f t="shared" si="38"/>
        <v>110.7946921440881</v>
      </c>
      <c r="X416">
        <f t="shared" si="39"/>
        <v>167.42066464296263</v>
      </c>
    </row>
    <row r="417" spans="1:24" x14ac:dyDescent="0.25">
      <c r="A417" t="s">
        <v>436</v>
      </c>
      <c r="B417">
        <v>1585200130</v>
      </c>
      <c r="C417" s="2">
        <v>43916.223726851851</v>
      </c>
      <c r="D417" t="s">
        <v>12</v>
      </c>
      <c r="E417">
        <v>1.22816544286328</v>
      </c>
      <c r="F417" t="s">
        <v>13</v>
      </c>
      <c r="G417">
        <v>1</v>
      </c>
      <c r="H417" t="s">
        <v>14</v>
      </c>
      <c r="I417">
        <v>1.2281654399999999</v>
      </c>
      <c r="J417" t="s">
        <v>15</v>
      </c>
      <c r="K417" t="str" cm="1">
        <f t="array" ref="K417">_xlfn.IFS(AND(F417=$Y$25,H417=$Z$25),"1",AND(F417=$Y$25,H417=$Z$27),"2",AND(F417=$Z$25,H417=$Y$25),"3",AND(F417=$Z$25,H417=$Z$27),"4",AND(F417=$Z$27,H417=$Y$25),"5",AND(F417=$Z$27,H417=$Z$25),"6")</f>
        <v>5</v>
      </c>
      <c r="L417">
        <f>IF(OR(K417="3",K417="2"),X417,W417)</f>
        <v>169.93088253199008</v>
      </c>
      <c r="M417" t="s">
        <v>16</v>
      </c>
      <c r="N417">
        <f>VLOOKUP(C417,ETH_USD[],6)</f>
        <v>138.361557</v>
      </c>
      <c r="O417" s="10">
        <f t="shared" si="34"/>
        <v>1.5901103683802875E-2</v>
      </c>
      <c r="P417" cm="1">
        <f t="array" ref="P417">_xlfn.IFS(H417=$H$2,G417,F417=$F$102,E417)</f>
        <v>1</v>
      </c>
      <c r="Q417" cm="1">
        <f t="array" ref="Q417">_xlfn.IFS(H417=$H$2,E417,F417=$F$102,G417)</f>
        <v>1.22816544286328</v>
      </c>
      <c r="R417">
        <f t="shared" si="35"/>
        <v>169.93088292815796</v>
      </c>
      <c r="S417" s="10">
        <f t="shared" si="36"/>
        <v>1.4993474739361506E-2</v>
      </c>
      <c r="T417" s="9">
        <f t="shared" si="37"/>
        <v>169.93088292815796</v>
      </c>
      <c r="U417" cm="1">
        <f t="array" ref="U417">_xlfn.IFS(D417=$D$2,I417*N417,D417=$D$3&amp;F417=$F$3,(I417)*N417,D417=$D$3,(1/I417)*N417,D417=$D$146,N417*I417)</f>
        <v>169.93088253199008</v>
      </c>
      <c r="V417" cm="1">
        <f t="array" ref="V417">_xlfn.IFS(F417=$F$2,E417*N417,F417=$F$3,E417*N417)</f>
        <v>169.93088292815796</v>
      </c>
      <c r="W417">
        <f t="shared" si="38"/>
        <v>169.93088253199008</v>
      </c>
      <c r="X417">
        <f t="shared" si="39"/>
        <v>112.65710017047867</v>
      </c>
    </row>
    <row r="418" spans="1:24" x14ac:dyDescent="0.25">
      <c r="A418" t="s">
        <v>437</v>
      </c>
      <c r="B418">
        <v>1585206896</v>
      </c>
      <c r="C418" s="2">
        <v>43916.302037037036</v>
      </c>
      <c r="D418" t="s">
        <v>18</v>
      </c>
      <c r="E418">
        <v>7.43366409189994E-2</v>
      </c>
      <c r="F418" t="s">
        <v>19</v>
      </c>
      <c r="G418">
        <v>6.1224539155769503E-2</v>
      </c>
      <c r="H418" t="s">
        <v>14</v>
      </c>
      <c r="I418">
        <v>0.82361185999999997</v>
      </c>
      <c r="J418" t="s">
        <v>20</v>
      </c>
      <c r="K418" t="str" cm="1">
        <f t="array" ref="K418">_xlfn.IFS(AND(F418=$Y$25,H418=$Z$25),"1",AND(F418=$Y$25,H418=$Z$27),"2",AND(F418=$Z$25,H418=$Y$25),"3",AND(F418=$Z$25,H418=$Z$27),"4",AND(F418=$Z$27,H418=$Y$25),"5",AND(F418=$Z$27,H418=$Z$25),"6")</f>
        <v>3</v>
      </c>
      <c r="L418">
        <f>IF(OR(K418="3",K418="2"),X418,W418)</f>
        <v>167.99364326783734</v>
      </c>
      <c r="M418" t="s">
        <v>16</v>
      </c>
      <c r="N418">
        <f>VLOOKUP(C418,ETH_USD[],6)</f>
        <v>138.361557</v>
      </c>
      <c r="O418" s="10">
        <f t="shared" si="34"/>
        <v>0</v>
      </c>
      <c r="P418" cm="1">
        <f t="array" ref="P418">_xlfn.IFS(H418=$H$2,G418,F418=$F$102,E418)</f>
        <v>6.1224539155769503E-2</v>
      </c>
      <c r="Q418" cm="1">
        <f t="array" ref="Q418">_xlfn.IFS(H418=$H$2,E418,F418=$F$102,G418)</f>
        <v>7.43366409189994E-2</v>
      </c>
      <c r="R418">
        <f t="shared" si="35"/>
        <v>10.285333379702669</v>
      </c>
      <c r="S418" s="10">
        <f t="shared" si="36"/>
        <v>-1.1400163395489986E-2</v>
      </c>
      <c r="T418" s="9">
        <f t="shared" si="37"/>
        <v>167.99364309683708</v>
      </c>
      <c r="U418" cm="1">
        <f t="array" ref="U418">_xlfn.IFS(D418=$D$2,I418*N418,D418=$D$3&amp;F418=$F$3,(I418)*N418,D418=$D$3,(1/I418)*N418,D418=$D$146,N418*I418)</f>
        <v>167.99364326783734</v>
      </c>
      <c r="V418" cm="1">
        <f t="array" ref="V418">_xlfn.IFS(F418=$F$2,E418*N418,F418=$F$3,E418*N418)</f>
        <v>10.285333379702669</v>
      </c>
      <c r="W418">
        <f t="shared" si="38"/>
        <v>113.95621931326602</v>
      </c>
      <c r="X418">
        <f t="shared" si="39"/>
        <v>167.99364326783734</v>
      </c>
    </row>
    <row r="419" spans="1:24" x14ac:dyDescent="0.25">
      <c r="A419" t="s">
        <v>438</v>
      </c>
      <c r="B419">
        <v>1585229902</v>
      </c>
      <c r="C419" s="2">
        <v>43916.568310185183</v>
      </c>
      <c r="D419" t="s">
        <v>18</v>
      </c>
      <c r="E419">
        <v>2.90830508232582E-2</v>
      </c>
      <c r="F419" t="s">
        <v>19</v>
      </c>
      <c r="G419">
        <v>2.39154751290277E-2</v>
      </c>
      <c r="H419" t="s">
        <v>14</v>
      </c>
      <c r="I419">
        <v>0.82231659000000001</v>
      </c>
      <c r="J419" t="s">
        <v>20</v>
      </c>
      <c r="K419" t="str" cm="1">
        <f t="array" ref="K419">_xlfn.IFS(AND(F419=$Y$25,H419=$Z$25),"1",AND(F419=$Y$25,H419=$Z$27),"2",AND(F419=$Z$25,H419=$Y$25),"3",AND(F419=$Z$25,H419=$Z$27),"4",AND(F419=$Z$27,H419=$Y$25),"5",AND(F419=$Z$27,H419=$Z$25),"6")</f>
        <v>3</v>
      </c>
      <c r="L419">
        <f>IF(OR(K419="3",K419="2"),X419,W419)</f>
        <v>168.25825805119658</v>
      </c>
      <c r="M419" t="s">
        <v>16</v>
      </c>
      <c r="N419">
        <f>VLOOKUP(C419,ETH_USD[],6)</f>
        <v>138.361557</v>
      </c>
      <c r="O419" s="10">
        <f t="shared" si="34"/>
        <v>0</v>
      </c>
      <c r="P419" cm="1">
        <f t="array" ref="P419">_xlfn.IFS(H419=$H$2,G419,F419=$F$102,E419)</f>
        <v>2.39154751290277E-2</v>
      </c>
      <c r="Q419" cm="1">
        <f t="array" ref="Q419">_xlfn.IFS(H419=$H$2,E419,F419=$F$102,G419)</f>
        <v>2.90830508232582E-2</v>
      </c>
      <c r="R419">
        <f t="shared" si="35"/>
        <v>4.0239761942161367</v>
      </c>
      <c r="S419" s="10">
        <f t="shared" si="36"/>
        <v>1.5751507410629996E-3</v>
      </c>
      <c r="T419" s="9">
        <f t="shared" si="37"/>
        <v>168.25825840825493</v>
      </c>
      <c r="U419" cm="1">
        <f t="array" ref="U419">_xlfn.IFS(D419=$D$2,I419*N419,D419=$D$3&amp;F419=$F$3,(I419)*N419,D419=$D$3,(1/I419)*N419,D419=$D$146,N419*I419)</f>
        <v>168.25825805119658</v>
      </c>
      <c r="V419" cm="1">
        <f t="array" ref="V419">_xlfn.IFS(F419=$F$2,E419*N419,F419=$F$3,E419*N419)</f>
        <v>4.0239761942161367</v>
      </c>
      <c r="W419">
        <f t="shared" si="38"/>
        <v>113.77700373933064</v>
      </c>
      <c r="X419">
        <f t="shared" si="39"/>
        <v>168.25825805119658</v>
      </c>
    </row>
    <row r="420" spans="1:24" x14ac:dyDescent="0.25">
      <c r="A420" t="s">
        <v>439</v>
      </c>
      <c r="B420">
        <v>1585240028</v>
      </c>
      <c r="C420" s="2">
        <v>43916.68550925926</v>
      </c>
      <c r="D420" t="s">
        <v>18</v>
      </c>
      <c r="E420">
        <v>0.13606047807761101</v>
      </c>
      <c r="F420" t="s">
        <v>19</v>
      </c>
      <c r="G420">
        <v>0.111604849105162</v>
      </c>
      <c r="H420" t="s">
        <v>14</v>
      </c>
      <c r="I420">
        <v>0.82025912999999995</v>
      </c>
      <c r="J420" t="s">
        <v>20</v>
      </c>
      <c r="K420" t="str" cm="1">
        <f t="array" ref="K420">_xlfn.IFS(AND(F420=$Y$25,H420=$Z$25),"1",AND(F420=$Y$25,H420=$Z$27),"2",AND(F420=$Z$25,H420=$Y$25),"3",AND(F420=$Z$25,H420=$Z$27),"4",AND(F420=$Z$27,H420=$Y$25),"5",AND(F420=$Z$27,H420=$Z$25),"6")</f>
        <v>3</v>
      </c>
      <c r="L420">
        <f>IF(OR(K420="3",K420="2"),X420,W420)</f>
        <v>168.68030106534752</v>
      </c>
      <c r="M420" t="s">
        <v>16</v>
      </c>
      <c r="N420">
        <f>VLOOKUP(C420,ETH_USD[],6)</f>
        <v>138.361557</v>
      </c>
      <c r="O420" s="10">
        <f t="shared" si="34"/>
        <v>0</v>
      </c>
      <c r="P420" cm="1">
        <f t="array" ref="P420">_xlfn.IFS(H420=$H$2,G420,F420=$F$102,E420)</f>
        <v>0.111604849105162</v>
      </c>
      <c r="Q420" cm="1">
        <f t="array" ref="Q420">_xlfn.IFS(H420=$H$2,E420,F420=$F$102,G420)</f>
        <v>0.13606047807761101</v>
      </c>
      <c r="R420">
        <f t="shared" si="35"/>
        <v>18.825539592982626</v>
      </c>
      <c r="S420" s="10">
        <f t="shared" si="36"/>
        <v>2.5083052054127139E-3</v>
      </c>
      <c r="T420" s="9">
        <f t="shared" si="37"/>
        <v>168.68030147367404</v>
      </c>
      <c r="U420" cm="1">
        <f t="array" ref="U420">_xlfn.IFS(D420=$D$2,I420*N420,D420=$D$3&amp;F420=$F$3,(I420)*N420,D420=$D$3,(1/I420)*N420,D420=$D$146,N420*I420)</f>
        <v>168.68030106534752</v>
      </c>
      <c r="V420" cm="1">
        <f t="array" ref="V420">_xlfn.IFS(F420=$F$2,E420*N420,F420=$F$3,E420*N420)</f>
        <v>18.825539592982626</v>
      </c>
      <c r="W420">
        <f t="shared" si="38"/>
        <v>113.49233037026541</v>
      </c>
      <c r="X420">
        <f t="shared" si="39"/>
        <v>168.68030106534752</v>
      </c>
    </row>
    <row r="421" spans="1:24" x14ac:dyDescent="0.25">
      <c r="A421" t="s">
        <v>440</v>
      </c>
      <c r="B421">
        <v>1585268675</v>
      </c>
      <c r="C421" s="2">
        <v>43917.017071759263</v>
      </c>
      <c r="D421" t="s">
        <v>12</v>
      </c>
      <c r="E421">
        <v>0.60171820649305796</v>
      </c>
      <c r="F421" t="s">
        <v>13</v>
      </c>
      <c r="G421">
        <v>0.5</v>
      </c>
      <c r="H421" t="s">
        <v>14</v>
      </c>
      <c r="I421">
        <v>1.2034364099999999</v>
      </c>
      <c r="J421" t="s">
        <v>15</v>
      </c>
      <c r="K421" t="str" cm="1">
        <f t="array" ref="K421">_xlfn.IFS(AND(F421=$Y$25,H421=$Z$25),"1",AND(F421=$Y$25,H421=$Z$27),"2",AND(F421=$Z$25,H421=$Y$25),"3",AND(F421=$Z$25,H421=$Z$27),"4",AND(F421=$Z$27,H421=$Y$25),"5",AND(F421=$Z$27,H421=$Z$25),"6")</f>
        <v>5</v>
      </c>
      <c r="L421">
        <f>IF(OR(K421="3",K421="2"),X421,W421)</f>
        <v>161.1857972867046</v>
      </c>
      <c r="M421" t="s">
        <v>16</v>
      </c>
      <c r="N421">
        <f>VLOOKUP(C421,ETH_USD[],6)</f>
        <v>133.93794299999999</v>
      </c>
      <c r="O421" s="10">
        <f t="shared" si="34"/>
        <v>-3.1971409515144544E-2</v>
      </c>
      <c r="P421" cm="1">
        <f t="array" ref="P421">_xlfn.IFS(H421=$H$2,G421,F421=$F$102,E421)</f>
        <v>0.5</v>
      </c>
      <c r="Q421" cm="1">
        <f t="array" ref="Q421">_xlfn.IFS(H421=$H$2,E421,F421=$F$102,G421)</f>
        <v>0.60171820649305796</v>
      </c>
      <c r="R421">
        <f t="shared" si="35"/>
        <v>80.592898843329422</v>
      </c>
      <c r="S421" s="10">
        <f t="shared" si="36"/>
        <v>-4.443022523400493E-2</v>
      </c>
      <c r="T421" s="9">
        <f t="shared" si="37"/>
        <v>161.18579768665884</v>
      </c>
      <c r="U421" cm="1">
        <f t="array" ref="U421">_xlfn.IFS(D421=$D$2,I421*N421,D421=$D$3&amp;F421=$F$3,(I421)*N421,D421=$D$3,(1/I421)*N421,D421=$D$146,N421*I421)</f>
        <v>161.1857972867046</v>
      </c>
      <c r="V421" cm="1">
        <f t="array" ref="V421">_xlfn.IFS(F421=$F$2,E421*N421,F421=$F$3,E421*N421)</f>
        <v>80.592898843329422</v>
      </c>
      <c r="W421">
        <f t="shared" si="38"/>
        <v>161.1857972867046</v>
      </c>
      <c r="X421">
        <f t="shared" si="39"/>
        <v>111.2962362506549</v>
      </c>
    </row>
    <row r="422" spans="1:24" x14ac:dyDescent="0.25">
      <c r="A422" t="s">
        <v>441</v>
      </c>
      <c r="B422">
        <v>1585355024</v>
      </c>
      <c r="C422" s="2">
        <v>43918.016481481478</v>
      </c>
      <c r="D422" t="s">
        <v>18</v>
      </c>
      <c r="E422">
        <v>1.22178522716781</v>
      </c>
      <c r="F422" t="s">
        <v>19</v>
      </c>
      <c r="G422">
        <v>1</v>
      </c>
      <c r="H422" t="s">
        <v>14</v>
      </c>
      <c r="I422">
        <v>0.81847446000000001</v>
      </c>
      <c r="J422" t="s">
        <v>20</v>
      </c>
      <c r="K422" t="str" cm="1">
        <f t="array" ref="K422">_xlfn.IFS(AND(F422=$Y$25,H422=$Z$25),"1",AND(F422=$Y$25,H422=$Z$27),"2",AND(F422=$Z$25,H422=$Y$25),"3",AND(F422=$Z$25,H422=$Z$27),"4",AND(F422=$Z$27,H422=$Y$25),"5",AND(F422=$Z$27,H422=$Z$25),"6")</f>
        <v>3</v>
      </c>
      <c r="L422">
        <f>IF(OR(K422="3",K422="2"),X422,W422)</f>
        <v>160.03736512438027</v>
      </c>
      <c r="M422" t="s">
        <v>16</v>
      </c>
      <c r="N422">
        <f>VLOOKUP(C422,ETH_USD[],6)</f>
        <v>130.98649599999999</v>
      </c>
      <c r="O422" s="10">
        <f t="shared" si="34"/>
        <v>-2.203592898242436E-2</v>
      </c>
      <c r="P422" cm="1">
        <f t="array" ref="P422">_xlfn.IFS(H422=$H$2,G422,F422=$F$102,E422)</f>
        <v>1</v>
      </c>
      <c r="Q422" cm="1">
        <f t="array" ref="Q422">_xlfn.IFS(H422=$H$2,E422,F422=$F$102,G422)</f>
        <v>1.22178522716781</v>
      </c>
      <c r="R422">
        <f t="shared" si="35"/>
        <v>160.03736577127543</v>
      </c>
      <c r="S422" s="10">
        <f t="shared" si="36"/>
        <v>-7.1248951946494381E-3</v>
      </c>
      <c r="T422" s="9">
        <f t="shared" si="37"/>
        <v>160.03736577127543</v>
      </c>
      <c r="U422" cm="1">
        <f t="array" ref="U422">_xlfn.IFS(D422=$D$2,I422*N422,D422=$D$3&amp;F422=$F$3,(I422)*N422,D422=$D$3,(1/I422)*N422,D422=$D$146,N422*I422)</f>
        <v>160.03736512438027</v>
      </c>
      <c r="V422" cm="1">
        <f t="array" ref="V422">_xlfn.IFS(F422=$F$2,E422*N422,F422=$F$3,E422*N422)</f>
        <v>160.03736577127543</v>
      </c>
      <c r="W422">
        <f t="shared" si="38"/>
        <v>107.20910158089215</v>
      </c>
      <c r="X422">
        <f t="shared" si="39"/>
        <v>160.03736512438027</v>
      </c>
    </row>
    <row r="423" spans="1:24" x14ac:dyDescent="0.25">
      <c r="A423" t="s">
        <v>442</v>
      </c>
      <c r="B423">
        <v>1585367136</v>
      </c>
      <c r="C423" s="2">
        <v>43918.156666666669</v>
      </c>
      <c r="D423" t="s">
        <v>18</v>
      </c>
      <c r="E423">
        <v>1.26747919213079</v>
      </c>
      <c r="F423" t="s">
        <v>19</v>
      </c>
      <c r="G423">
        <v>1</v>
      </c>
      <c r="H423" t="s">
        <v>14</v>
      </c>
      <c r="I423">
        <v>0.78896759000000005</v>
      </c>
      <c r="J423" t="s">
        <v>20</v>
      </c>
      <c r="K423" t="str" cm="1">
        <f t="array" ref="K423">_xlfn.IFS(AND(F423=$Y$25,H423=$Z$25),"1",AND(F423=$Y$25,H423=$Z$27),"2",AND(F423=$Z$25,H423=$Y$25),"3",AND(F423=$Z$25,H423=$Z$27),"4",AND(F423=$Z$27,H423=$Y$25),"5",AND(F423=$Z$27,H423=$Z$25),"6")</f>
        <v>3</v>
      </c>
      <c r="L423">
        <f>IF(OR(K423="3",K423="2"),X423,W423)</f>
        <v>166.0226575340059</v>
      </c>
      <c r="M423" t="s">
        <v>16</v>
      </c>
      <c r="N423">
        <f>VLOOKUP(C423,ETH_USD[],6)</f>
        <v>130.98649599999999</v>
      </c>
      <c r="O423" s="10">
        <f t="shared" si="34"/>
        <v>0</v>
      </c>
      <c r="P423" cm="1">
        <f t="array" ref="P423">_xlfn.IFS(H423=$H$2,G423,F423=$F$102,E423)</f>
        <v>1</v>
      </c>
      <c r="Q423" cm="1">
        <f t="array" ref="Q423">_xlfn.IFS(H423=$H$2,E423,F423=$F$102,G423)</f>
        <v>1.26747919213079</v>
      </c>
      <c r="R423">
        <f t="shared" si="35"/>
        <v>166.02265813012295</v>
      </c>
      <c r="S423" s="10">
        <f t="shared" si="36"/>
        <v>3.7399343147160174E-2</v>
      </c>
      <c r="T423" s="9">
        <f t="shared" si="37"/>
        <v>166.02265813012295</v>
      </c>
      <c r="U423" cm="1">
        <f t="array" ref="U423">_xlfn.IFS(D423=$D$2,I423*N423,D423=$D$3&amp;F423=$F$3,(I423)*N423,D423=$D$3,(1/I423)*N423,D423=$D$146,N423*I423)</f>
        <v>166.0226575340059</v>
      </c>
      <c r="V423" cm="1">
        <f t="array" ref="V423">_xlfn.IFS(F423=$F$2,E423*N423,F423=$F$3,E423*N423)</f>
        <v>166.02265813012295</v>
      </c>
      <c r="W423">
        <f t="shared" si="38"/>
        <v>103.34410007166464</v>
      </c>
      <c r="X423">
        <f t="shared" si="39"/>
        <v>166.0226575340059</v>
      </c>
    </row>
    <row r="424" spans="1:24" x14ac:dyDescent="0.25">
      <c r="A424" t="s">
        <v>443</v>
      </c>
      <c r="B424">
        <v>1585386920</v>
      </c>
      <c r="C424" s="2">
        <v>43918.385648148149</v>
      </c>
      <c r="D424" t="s">
        <v>12</v>
      </c>
      <c r="E424">
        <v>1.2600244976419499</v>
      </c>
      <c r="F424" t="s">
        <v>13</v>
      </c>
      <c r="G424">
        <v>1</v>
      </c>
      <c r="H424" t="s">
        <v>14</v>
      </c>
      <c r="I424">
        <v>1.2600245000000001</v>
      </c>
      <c r="J424" t="s">
        <v>15</v>
      </c>
      <c r="K424" t="str" cm="1">
        <f t="array" ref="K424">_xlfn.IFS(AND(F424=$Y$25,H424=$Z$25),"1",AND(F424=$Y$25,H424=$Z$27),"2",AND(F424=$Z$25,H424=$Y$25),"3",AND(F424=$Z$25,H424=$Z$27),"4",AND(F424=$Z$27,H424=$Y$25),"5",AND(F424=$Z$27,H424=$Z$25),"6")</f>
        <v>5</v>
      </c>
      <c r="L424">
        <f>IF(OR(K424="3",K424="2"),X424,W424)</f>
        <v>165.04619412915198</v>
      </c>
      <c r="M424" t="s">
        <v>16</v>
      </c>
      <c r="N424">
        <f>VLOOKUP(C424,ETH_USD[],6)</f>
        <v>130.98649599999999</v>
      </c>
      <c r="O424" s="10">
        <f t="shared" si="34"/>
        <v>0</v>
      </c>
      <c r="P424" cm="1">
        <f t="array" ref="P424">_xlfn.IFS(H424=$H$2,G424,F424=$F$102,E424)</f>
        <v>1</v>
      </c>
      <c r="Q424" cm="1">
        <f t="array" ref="Q424">_xlfn.IFS(H424=$H$2,E424,F424=$F$102,G424)</f>
        <v>1.2600244976419499</v>
      </c>
      <c r="R424">
        <f t="shared" si="35"/>
        <v>165.04619382027926</v>
      </c>
      <c r="S424" s="10">
        <f t="shared" si="36"/>
        <v>-5.8815123239285344E-3</v>
      </c>
      <c r="T424" s="9">
        <f t="shared" si="37"/>
        <v>165.04619382027926</v>
      </c>
      <c r="U424" cm="1">
        <f t="array" ref="U424">_xlfn.IFS(D424=$D$2,I424*N424,D424=$D$3&amp;F424=$F$3,(I424)*N424,D424=$D$3,(1/I424)*N424,D424=$D$146,N424*I424)</f>
        <v>165.04619412915198</v>
      </c>
      <c r="V424" cm="1">
        <f t="array" ref="V424">_xlfn.IFS(F424=$F$2,E424*N424,F424=$F$3,E424*N424)</f>
        <v>165.04619382027926</v>
      </c>
      <c r="W424">
        <f t="shared" si="38"/>
        <v>165.04619412915198</v>
      </c>
      <c r="X424">
        <f t="shared" si="39"/>
        <v>103.95551515069745</v>
      </c>
    </row>
    <row r="425" spans="1:24" x14ac:dyDescent="0.25">
      <c r="A425" t="s">
        <v>444</v>
      </c>
      <c r="B425">
        <v>1585390832</v>
      </c>
      <c r="C425" s="2">
        <v>43918.430925925924</v>
      </c>
      <c r="D425" t="s">
        <v>18</v>
      </c>
      <c r="E425">
        <v>1.9347495441055001E-2</v>
      </c>
      <c r="F425" t="s">
        <v>19</v>
      </c>
      <c r="G425">
        <v>1.55434178523754E-2</v>
      </c>
      <c r="H425" t="s">
        <v>14</v>
      </c>
      <c r="I425">
        <v>0.80338138999999997</v>
      </c>
      <c r="J425" t="s">
        <v>20</v>
      </c>
      <c r="K425" t="str" cm="1">
        <f t="array" ref="K425">_xlfn.IFS(AND(F425=$Y$25,H425=$Z$25),"1",AND(F425=$Y$25,H425=$Z$27),"2",AND(F425=$Z$25,H425=$Y$25),"3",AND(F425=$Z$25,H425=$Z$27),"4",AND(F425=$Z$27,H425=$Y$25),"5",AND(F425=$Z$27,H425=$Z$25),"6")</f>
        <v>3</v>
      </c>
      <c r="L425">
        <f>IF(OR(K425="3",K425="2"),X425,W425)</f>
        <v>163.04397591286002</v>
      </c>
      <c r="M425" t="s">
        <v>16</v>
      </c>
      <c r="N425">
        <f>VLOOKUP(C425,ETH_USD[],6)</f>
        <v>130.98649599999999</v>
      </c>
      <c r="O425" s="10">
        <f t="shared" si="34"/>
        <v>0</v>
      </c>
      <c r="P425" cm="1">
        <f t="array" ref="P425">_xlfn.IFS(H425=$H$2,G425,F425=$F$102,E425)</f>
        <v>1.55434178523754E-2</v>
      </c>
      <c r="Q425" cm="1">
        <f t="array" ref="Q425">_xlfn.IFS(H425=$H$2,E425,F425=$F$102,G425)</f>
        <v>1.9347495441055001E-2</v>
      </c>
      <c r="R425">
        <f t="shared" si="35"/>
        <v>2.5342606341997689</v>
      </c>
      <c r="S425" s="10">
        <f t="shared" si="36"/>
        <v>-1.2131262257589455E-2</v>
      </c>
      <c r="T425" s="9">
        <f t="shared" si="37"/>
        <v>163.04397515842851</v>
      </c>
      <c r="U425" cm="1">
        <f t="array" ref="U425">_xlfn.IFS(D425=$D$2,I425*N425,D425=$D$3&amp;F425=$F$3,(I425)*N425,D425=$D$3,(1/I425)*N425,D425=$D$146,N425*I425)</f>
        <v>163.04397591286002</v>
      </c>
      <c r="V425" cm="1">
        <f t="array" ref="V425">_xlfn.IFS(F425=$F$2,E425*N425,F425=$F$3,E425*N425)</f>
        <v>2.5342606341997689</v>
      </c>
      <c r="W425">
        <f t="shared" si="38"/>
        <v>105.23211322770943</v>
      </c>
      <c r="X425">
        <f t="shared" si="39"/>
        <v>163.04397591286002</v>
      </c>
    </row>
    <row r="426" spans="1:24" x14ac:dyDescent="0.25">
      <c r="A426" t="s">
        <v>445</v>
      </c>
      <c r="B426">
        <v>1585392252</v>
      </c>
      <c r="C426" s="2">
        <v>43918.44736111111</v>
      </c>
      <c r="D426" t="s">
        <v>18</v>
      </c>
      <c r="E426">
        <v>0.22873617948149799</v>
      </c>
      <c r="F426" t="s">
        <v>19</v>
      </c>
      <c r="G426">
        <v>0.18309317723788801</v>
      </c>
      <c r="H426" t="s">
        <v>14</v>
      </c>
      <c r="I426">
        <v>0.80045569000000005</v>
      </c>
      <c r="J426" t="s">
        <v>20</v>
      </c>
      <c r="K426" t="str" cm="1">
        <f t="array" ref="K426">_xlfn.IFS(AND(F426=$Y$25,H426=$Z$25),"1",AND(F426=$Y$25,H426=$Z$27),"2",AND(F426=$Z$25,H426=$Y$25),"3",AND(F426=$Z$25,H426=$Z$27),"4",AND(F426=$Z$27,H426=$Y$25),"5",AND(F426=$Z$27,H426=$Z$25),"6")</f>
        <v>3</v>
      </c>
      <c r="L426">
        <f>IF(OR(K426="3",K426="2"),X426,W426)</f>
        <v>163.63990866252692</v>
      </c>
      <c r="M426" t="s">
        <v>16</v>
      </c>
      <c r="N426">
        <f>VLOOKUP(C426,ETH_USD[],6)</f>
        <v>130.98649599999999</v>
      </c>
      <c r="O426" s="10">
        <f t="shared" si="34"/>
        <v>0</v>
      </c>
      <c r="P426" cm="1">
        <f t="array" ref="P426">_xlfn.IFS(H426=$H$2,G426,F426=$F$102,E426)</f>
        <v>0.18309317723788801</v>
      </c>
      <c r="Q426" cm="1">
        <f t="array" ref="Q426">_xlfn.IFS(H426=$H$2,E426,F426=$F$102,G426)</f>
        <v>0.22873617948149799</v>
      </c>
      <c r="R426">
        <f t="shared" si="35"/>
        <v>29.961350658708515</v>
      </c>
      <c r="S426" s="10">
        <f t="shared" si="36"/>
        <v>3.6550429548603222E-3</v>
      </c>
      <c r="T426" s="9">
        <f t="shared" si="37"/>
        <v>163.63990789116374</v>
      </c>
      <c r="U426" cm="1">
        <f t="array" ref="U426">_xlfn.IFS(D426=$D$2,I426*N426,D426=$D$3&amp;F426=$F$3,(I426)*N426,D426=$D$3,(1/I426)*N426,D426=$D$146,N426*I426)</f>
        <v>163.63990866252692</v>
      </c>
      <c r="V426" cm="1">
        <f t="array" ref="V426">_xlfn.IFS(F426=$F$2,E426*N426,F426=$F$3,E426*N426)</f>
        <v>29.961350658708515</v>
      </c>
      <c r="W426">
        <f t="shared" si="38"/>
        <v>104.84888603636223</v>
      </c>
      <c r="X426">
        <f t="shared" si="39"/>
        <v>163.63990866252692</v>
      </c>
    </row>
    <row r="427" spans="1:24" x14ac:dyDescent="0.25">
      <c r="A427" t="s">
        <v>446</v>
      </c>
      <c r="B427">
        <v>1585392895</v>
      </c>
      <c r="C427" s="2">
        <v>43918.45480324074</v>
      </c>
      <c r="D427" t="s">
        <v>18</v>
      </c>
      <c r="E427">
        <v>7.6499697844457704E-2</v>
      </c>
      <c r="F427" t="s">
        <v>19</v>
      </c>
      <c r="G427">
        <v>6.0960001969463898E-2</v>
      </c>
      <c r="H427" t="s">
        <v>14</v>
      </c>
      <c r="I427">
        <v>0.79686592000000001</v>
      </c>
      <c r="J427" t="s">
        <v>20</v>
      </c>
      <c r="K427" t="str" cm="1">
        <f t="array" ref="K427">_xlfn.IFS(AND(F427=$Y$25,H427=$Z$25),"1",AND(F427=$Y$25,H427=$Z$27),"2",AND(F427=$Z$25,H427=$Y$25),"3",AND(F427=$Z$25,H427=$Z$27),"4",AND(F427=$Z$27,H427=$Y$25),"5",AND(F427=$Z$27,H427=$Z$25),"6")</f>
        <v>3</v>
      </c>
      <c r="L427">
        <f>IF(OR(K427="3",K427="2"),X427,W427)</f>
        <v>164.37708366295797</v>
      </c>
      <c r="M427" t="s">
        <v>16</v>
      </c>
      <c r="N427">
        <f>VLOOKUP(C427,ETH_USD[],6)</f>
        <v>130.98649599999999</v>
      </c>
      <c r="O427" s="10">
        <f t="shared" si="34"/>
        <v>0</v>
      </c>
      <c r="P427" cm="1">
        <f t="array" ref="P427">_xlfn.IFS(H427=$H$2,G427,F427=$F$102,E427)</f>
        <v>6.0960001969463898E-2</v>
      </c>
      <c r="Q427" cm="1">
        <f t="array" ref="Q427">_xlfn.IFS(H427=$H$2,E427,F427=$F$102,G427)</f>
        <v>7.6499697844457704E-2</v>
      </c>
      <c r="R427">
        <f t="shared" si="35"/>
        <v>10.020427365704267</v>
      </c>
      <c r="S427" s="10">
        <f t="shared" si="36"/>
        <v>4.5048676704003247E-3</v>
      </c>
      <c r="T427" s="9">
        <f t="shared" si="37"/>
        <v>164.37708402180994</v>
      </c>
      <c r="U427" cm="1">
        <f t="array" ref="U427">_xlfn.IFS(D427=$D$2,I427*N427,D427=$D$3&amp;F427=$F$3,(I427)*N427,D427=$D$3,(1/I427)*N427,D427=$D$146,N427*I427)</f>
        <v>164.37708366295797</v>
      </c>
      <c r="V427" cm="1">
        <f t="array" ref="V427">_xlfn.IFS(F427=$F$2,E427*N427,F427=$F$3,E427*N427)</f>
        <v>10.020427365704267</v>
      </c>
      <c r="W427">
        <f t="shared" si="38"/>
        <v>104.37867464261632</v>
      </c>
      <c r="X427">
        <f t="shared" si="39"/>
        <v>164.37708366295797</v>
      </c>
    </row>
    <row r="428" spans="1:24" x14ac:dyDescent="0.25">
      <c r="A428" t="s">
        <v>447</v>
      </c>
      <c r="B428">
        <v>1585410368</v>
      </c>
      <c r="C428" s="2">
        <v>43918.657037037039</v>
      </c>
      <c r="D428" t="s">
        <v>18</v>
      </c>
      <c r="E428">
        <v>3.2997729763448898E-2</v>
      </c>
      <c r="F428" t="s">
        <v>19</v>
      </c>
      <c r="G428">
        <v>2.62524906072105E-2</v>
      </c>
      <c r="H428" t="s">
        <v>14</v>
      </c>
      <c r="I428">
        <v>0.79558474999999995</v>
      </c>
      <c r="J428" t="s">
        <v>20</v>
      </c>
      <c r="K428" t="str" cm="1">
        <f t="array" ref="K428">_xlfn.IFS(AND(F428=$Y$25,H428=$Z$25),"1",AND(F428=$Y$25,H428=$Z$27),"2",AND(F428=$Z$25,H428=$Y$25),"3",AND(F428=$Z$25,H428=$Z$27),"4",AND(F428=$Z$27,H428=$Y$25),"5",AND(F428=$Z$27,H428=$Z$25),"6")</f>
        <v>3</v>
      </c>
      <c r="L428">
        <f>IF(OR(K428="3",K428="2"),X428,W428)</f>
        <v>164.64178831984901</v>
      </c>
      <c r="M428" t="s">
        <v>16</v>
      </c>
      <c r="N428">
        <f>VLOOKUP(C428,ETH_USD[],6)</f>
        <v>130.98649599999999</v>
      </c>
      <c r="O428" s="10">
        <f t="shared" si="34"/>
        <v>0</v>
      </c>
      <c r="P428" cm="1">
        <f t="array" ref="P428">_xlfn.IFS(H428=$H$2,G428,F428=$F$102,E428)</f>
        <v>2.62524906072105E-2</v>
      </c>
      <c r="Q428" cm="1">
        <f t="array" ref="Q428">_xlfn.IFS(H428=$H$2,E428,F428=$F$102,G428)</f>
        <v>3.2997729763448898E-2</v>
      </c>
      <c r="R428">
        <f t="shared" si="35"/>
        <v>4.3222569976690792</v>
      </c>
      <c r="S428" s="10">
        <f t="shared" si="36"/>
        <v>1.6103470668727884E-3</v>
      </c>
      <c r="T428" s="9">
        <f t="shared" si="37"/>
        <v>164.64178817692556</v>
      </c>
      <c r="U428" cm="1">
        <f t="array" ref="U428">_xlfn.IFS(D428=$D$2,I428*N428,D428=$D$3&amp;F428=$F$3,(I428)*N428,D428=$D$3,(1/I428)*N428,D428=$D$146,N428*I428)</f>
        <v>164.64178831984901</v>
      </c>
      <c r="V428" cm="1">
        <f t="array" ref="V428">_xlfn.IFS(F428=$F$2,E428*N428,F428=$F$3,E428*N428)</f>
        <v>4.3222569976690792</v>
      </c>
      <c r="W428">
        <f t="shared" si="38"/>
        <v>104.21085867353598</v>
      </c>
      <c r="X428">
        <f t="shared" si="39"/>
        <v>164.64178831984901</v>
      </c>
    </row>
    <row r="429" spans="1:24" x14ac:dyDescent="0.25">
      <c r="A429" t="s">
        <v>448</v>
      </c>
      <c r="B429">
        <v>1585417094</v>
      </c>
      <c r="C429" s="2">
        <v>43918.734884259262</v>
      </c>
      <c r="D429" t="s">
        <v>12</v>
      </c>
      <c r="E429">
        <v>0.5</v>
      </c>
      <c r="F429" t="s">
        <v>13</v>
      </c>
      <c r="G429">
        <v>0.39470779051872201</v>
      </c>
      <c r="H429" t="s">
        <v>14</v>
      </c>
      <c r="I429">
        <v>1.2667599</v>
      </c>
      <c r="J429" t="s">
        <v>15</v>
      </c>
      <c r="K429" t="str" cm="1">
        <f t="array" ref="K429">_xlfn.IFS(AND(F429=$Y$25,H429=$Z$25),"1",AND(F429=$Y$25,H429=$Z$27),"2",AND(F429=$Z$25,H429=$Y$25),"3",AND(F429=$Z$25,H429=$Z$27),"4",AND(F429=$Z$27,H429=$Y$25),"5",AND(F429=$Z$27,H429=$Z$25),"6")</f>
        <v>5</v>
      </c>
      <c r="L429">
        <f>IF(OR(K429="3",K429="2"),X429,W429)</f>
        <v>165.9284405743104</v>
      </c>
      <c r="M429" t="s">
        <v>16</v>
      </c>
      <c r="N429">
        <f>VLOOKUP(C429,ETH_USD[],6)</f>
        <v>130.98649599999999</v>
      </c>
      <c r="O429" s="10">
        <f t="shared" si="34"/>
        <v>0</v>
      </c>
      <c r="P429" cm="1">
        <f t="array" ref="P429">_xlfn.IFS(H429=$H$2,G429,F429=$F$102,E429)</f>
        <v>0.39470779051872201</v>
      </c>
      <c r="Q429" cm="1">
        <f t="array" ref="Q429">_xlfn.IFS(H429=$H$2,E429,F429=$F$102,G429)</f>
        <v>0.5</v>
      </c>
      <c r="R429">
        <f t="shared" si="35"/>
        <v>65.493247999999994</v>
      </c>
      <c r="S429" s="10">
        <f t="shared" si="36"/>
        <v>7.8148567134760216E-3</v>
      </c>
      <c r="T429" s="9">
        <f t="shared" si="37"/>
        <v>165.9284401605787</v>
      </c>
      <c r="U429" cm="1">
        <f t="array" ref="U429">_xlfn.IFS(D429=$D$2,I429*N429,D429=$D$3&amp;F429=$F$3,(I429)*N429,D429=$D$3,(1/I429)*N429,D429=$D$146,N429*I429)</f>
        <v>165.9284405743104</v>
      </c>
      <c r="V429" cm="1">
        <f t="array" ref="V429">_xlfn.IFS(F429=$F$2,E429*N429,F429=$F$3,E429*N429)</f>
        <v>65.493247999999994</v>
      </c>
      <c r="W429">
        <f t="shared" si="38"/>
        <v>165.9284405743104</v>
      </c>
      <c r="X429">
        <f t="shared" si="39"/>
        <v>103.40278059007076</v>
      </c>
    </row>
    <row r="430" spans="1:24" x14ac:dyDescent="0.25">
      <c r="A430" t="s">
        <v>449</v>
      </c>
      <c r="B430">
        <v>1585429708</v>
      </c>
      <c r="C430" s="2">
        <v>43918.880879629629</v>
      </c>
      <c r="D430" t="s">
        <v>12</v>
      </c>
      <c r="E430">
        <v>1.2453773875002301</v>
      </c>
      <c r="F430" t="s">
        <v>13</v>
      </c>
      <c r="G430">
        <v>1</v>
      </c>
      <c r="H430" t="s">
        <v>14</v>
      </c>
      <c r="I430">
        <v>1.24537739</v>
      </c>
      <c r="J430" t="s">
        <v>15</v>
      </c>
      <c r="K430" t="str" cm="1">
        <f t="array" ref="K430">_xlfn.IFS(AND(F430=$Y$25,H430=$Z$25),"1",AND(F430=$Y$25,H430=$Z$27),"2",AND(F430=$Z$25,H430=$Y$25),"3",AND(F430=$Z$25,H430=$Z$27),"4",AND(F430=$Z$27,H430=$Y$25),"5",AND(F430=$Z$27,H430=$Z$25),"6")</f>
        <v>5</v>
      </c>
      <c r="L430">
        <f>IF(OR(K430="3",K430="2"),X430,W430)</f>
        <v>163.12762051372542</v>
      </c>
      <c r="M430" t="s">
        <v>16</v>
      </c>
      <c r="N430">
        <f>VLOOKUP(C430,ETH_USD[],6)</f>
        <v>130.98649599999999</v>
      </c>
      <c r="O430" s="10">
        <f t="shared" si="34"/>
        <v>0</v>
      </c>
      <c r="P430" cm="1">
        <f t="array" ref="P430">_xlfn.IFS(H430=$H$2,G430,F430=$F$102,E430)</f>
        <v>1</v>
      </c>
      <c r="Q430" cm="1">
        <f t="array" ref="Q430">_xlfn.IFS(H430=$H$2,E430,F430=$F$102,G430)</f>
        <v>1.2453773875002301</v>
      </c>
      <c r="R430">
        <f t="shared" si="35"/>
        <v>163.12762018628933</v>
      </c>
      <c r="S430" s="10">
        <f t="shared" si="36"/>
        <v>-1.6879686035611796E-2</v>
      </c>
      <c r="T430" s="9">
        <f t="shared" si="37"/>
        <v>163.12762018628933</v>
      </c>
      <c r="U430" cm="1">
        <f t="array" ref="U430">_xlfn.IFS(D430=$D$2,I430*N430,D430=$D$3&amp;F430=$F$3,(I430)*N430,D430=$D$3,(1/I430)*N430,D430=$D$146,N430*I430)</f>
        <v>163.12762051372542</v>
      </c>
      <c r="V430" cm="1">
        <f t="array" ref="V430">_xlfn.IFS(F430=$F$2,E430*N430,F430=$F$3,E430*N430)</f>
        <v>163.12762018628933</v>
      </c>
      <c r="W430">
        <f t="shared" si="38"/>
        <v>163.12762051372542</v>
      </c>
      <c r="X430">
        <f t="shared" si="39"/>
        <v>105.17815487239574</v>
      </c>
    </row>
    <row r="431" spans="1:24" x14ac:dyDescent="0.25">
      <c r="A431" t="s">
        <v>450</v>
      </c>
      <c r="B431">
        <v>1585467692</v>
      </c>
      <c r="C431" s="2">
        <v>43919.320509259262</v>
      </c>
      <c r="D431" t="s">
        <v>18</v>
      </c>
      <c r="E431">
        <v>6.1486594545516401E-2</v>
      </c>
      <c r="F431" t="s">
        <v>19</v>
      </c>
      <c r="G431">
        <v>4.9941473718500502E-2</v>
      </c>
      <c r="H431" t="s">
        <v>14</v>
      </c>
      <c r="I431">
        <v>0.81223352999999998</v>
      </c>
      <c r="J431" t="s">
        <v>20</v>
      </c>
      <c r="K431" t="str" cm="1">
        <f t="array" ref="K431">_xlfn.IFS(AND(F431=$Y$25,H431=$Z$25),"1",AND(F431=$Y$25,H431=$Z$27),"2",AND(F431=$Z$25,H431=$Y$25),"3",AND(F431=$Z$25,H431=$Z$27),"4",AND(F431=$Z$27,H431=$Y$25),"5",AND(F431=$Z$27,H431=$Z$25),"6")</f>
        <v>3</v>
      </c>
      <c r="L431">
        <f>IF(OR(K431="3",K431="2"),X431,W431)</f>
        <v>154.61530257190933</v>
      </c>
      <c r="M431" t="s">
        <v>16</v>
      </c>
      <c r="N431">
        <f>VLOOKUP(C431,ETH_USD[],6)</f>
        <v>125.583733</v>
      </c>
      <c r="O431" s="10">
        <f t="shared" si="34"/>
        <v>-4.1246717524224735E-2</v>
      </c>
      <c r="P431" cm="1">
        <f t="array" ref="P431">_xlfn.IFS(H431=$H$2,G431,F431=$F$102,E431)</f>
        <v>4.9941473718500502E-2</v>
      </c>
      <c r="Q431" cm="1">
        <f t="array" ref="Q431">_xlfn.IFS(H431=$H$2,E431,F431=$F$102,G431)</f>
        <v>6.1486594545516401E-2</v>
      </c>
      <c r="R431">
        <f t="shared" si="35"/>
        <v>7.721716072483388</v>
      </c>
      <c r="S431" s="10">
        <f t="shared" si="36"/>
        <v>-5.218195148308042E-2</v>
      </c>
      <c r="T431" s="9">
        <f t="shared" si="37"/>
        <v>154.61530262417801</v>
      </c>
      <c r="U431" cm="1">
        <f t="array" ref="U431">_xlfn.IFS(D431=$D$2,I431*N431,D431=$D$3&amp;F431=$F$3,(I431)*N431,D431=$D$3,(1/I431)*N431,D431=$D$146,N431*I431)</f>
        <v>154.61530257190933</v>
      </c>
      <c r="V431" cm="1">
        <f t="array" ref="V431">_xlfn.IFS(F431=$F$2,E431*N431,F431=$F$3,E431*N431)</f>
        <v>7.721716072483388</v>
      </c>
      <c r="W431">
        <f t="shared" si="38"/>
        <v>102.00331876516748</v>
      </c>
      <c r="X431">
        <f t="shared" si="39"/>
        <v>154.61530257190933</v>
      </c>
    </row>
    <row r="432" spans="1:24" x14ac:dyDescent="0.25">
      <c r="A432" t="s">
        <v>451</v>
      </c>
      <c r="B432">
        <v>1585477851</v>
      </c>
      <c r="C432" s="2">
        <v>43919.438090277778</v>
      </c>
      <c r="D432" t="s">
        <v>18</v>
      </c>
      <c r="E432">
        <v>1.2551916000682199</v>
      </c>
      <c r="F432" t="s">
        <v>19</v>
      </c>
      <c r="G432">
        <v>1</v>
      </c>
      <c r="H432" t="s">
        <v>14</v>
      </c>
      <c r="I432">
        <v>0.79669111999999997</v>
      </c>
      <c r="J432" t="s">
        <v>20</v>
      </c>
      <c r="K432" t="str" cm="1">
        <f t="array" ref="K432">_xlfn.IFS(AND(F432=$Y$25,H432=$Z$25),"1",AND(F432=$Y$25,H432=$Z$27),"2",AND(F432=$Z$25,H432=$Y$25),"3",AND(F432=$Z$25,H432=$Z$27),"4",AND(F432=$Z$27,H432=$Y$25),"5",AND(F432=$Z$27,H432=$Z$25),"6")</f>
        <v>3</v>
      </c>
      <c r="L432">
        <f>IF(OR(K432="3",K432="2"),X432,W432)</f>
        <v>157.63164650310148</v>
      </c>
      <c r="M432" t="s">
        <v>16</v>
      </c>
      <c r="N432">
        <f>VLOOKUP(C432,ETH_USD[],6)</f>
        <v>125.583733</v>
      </c>
      <c r="O432" s="10">
        <f t="shared" si="34"/>
        <v>0</v>
      </c>
      <c r="P432" cm="1">
        <f t="array" ref="P432">_xlfn.IFS(H432=$H$2,G432,F432=$F$102,E432)</f>
        <v>1</v>
      </c>
      <c r="Q432" cm="1">
        <f t="array" ref="Q432">_xlfn.IFS(H432=$H$2,E432,F432=$F$102,G432)</f>
        <v>1.2551916000682199</v>
      </c>
      <c r="R432">
        <f t="shared" si="35"/>
        <v>157.63164676681012</v>
      </c>
      <c r="S432" s="10">
        <f t="shared" si="36"/>
        <v>1.9508703805107226E-2</v>
      </c>
      <c r="T432" s="9">
        <f t="shared" si="37"/>
        <v>157.63164676681012</v>
      </c>
      <c r="U432" cm="1">
        <f t="array" ref="U432">_xlfn.IFS(D432=$D$2,I432*N432,D432=$D$3&amp;F432=$F$3,(I432)*N432,D432=$D$3,(1/I432)*N432,D432=$D$146,N432*I432)</f>
        <v>157.63164650310148</v>
      </c>
      <c r="V432" cm="1">
        <f t="array" ref="V432">_xlfn.IFS(F432=$F$2,E432*N432,F432=$F$3,E432*N432)</f>
        <v>157.63164676681012</v>
      </c>
      <c r="W432">
        <f t="shared" si="38"/>
        <v>100.05144489755095</v>
      </c>
      <c r="X432">
        <f t="shared" si="39"/>
        <v>157.63164650310148</v>
      </c>
    </row>
    <row r="433" spans="1:24" x14ac:dyDescent="0.25">
      <c r="A433" t="s">
        <v>452</v>
      </c>
      <c r="B433">
        <v>1585515508</v>
      </c>
      <c r="C433" s="2">
        <v>43919.873935185184</v>
      </c>
      <c r="D433" t="s">
        <v>18</v>
      </c>
      <c r="E433">
        <v>1.30278408186786</v>
      </c>
      <c r="F433" t="s">
        <v>19</v>
      </c>
      <c r="G433">
        <v>1</v>
      </c>
      <c r="H433" t="s">
        <v>14</v>
      </c>
      <c r="I433">
        <v>0.76758689999999996</v>
      </c>
      <c r="J433" t="s">
        <v>20</v>
      </c>
      <c r="K433" t="str" cm="1">
        <f t="array" ref="K433">_xlfn.IFS(AND(F433=$Y$25,H433=$Z$25),"1",AND(F433=$Y$25,H433=$Z$27),"2",AND(F433=$Z$25,H433=$Y$25),"3",AND(F433=$Z$25,H433=$Z$27),"4",AND(F433=$Z$27,H433=$Y$25),"5",AND(F433=$Z$27,H433=$Z$25),"6")</f>
        <v>3</v>
      </c>
      <c r="L433">
        <f>IF(OR(K433="3",K433="2"),X433,W433)</f>
        <v>163.6084891495673</v>
      </c>
      <c r="M433" t="s">
        <v>16</v>
      </c>
      <c r="N433">
        <f>VLOOKUP(C433,ETH_USD[],6)</f>
        <v>125.583733</v>
      </c>
      <c r="O433" s="10">
        <f t="shared" si="34"/>
        <v>0</v>
      </c>
      <c r="P433" cm="1">
        <f t="array" ref="P433">_xlfn.IFS(H433=$H$2,G433,F433=$F$102,E433)</f>
        <v>1</v>
      </c>
      <c r="Q433" cm="1">
        <f t="array" ref="Q433">_xlfn.IFS(H433=$H$2,E433,F433=$F$102,G433)</f>
        <v>1.30278408186786</v>
      </c>
      <c r="R433">
        <f t="shared" si="35"/>
        <v>163.60848829394345</v>
      </c>
      <c r="S433" s="10">
        <f t="shared" si="36"/>
        <v>3.7916507565102564E-2</v>
      </c>
      <c r="T433" s="9">
        <f t="shared" si="37"/>
        <v>163.60848829394345</v>
      </c>
      <c r="U433" cm="1">
        <f t="array" ref="U433">_xlfn.IFS(D433=$D$2,I433*N433,D433=$D$3&amp;F433=$F$3,(I433)*N433,D433=$D$3,(1/I433)*N433,D433=$D$146,N433*I433)</f>
        <v>163.6084891495673</v>
      </c>
      <c r="V433" cm="1">
        <f t="array" ref="V433">_xlfn.IFS(F433=$F$2,E433*N433,F433=$F$3,E433*N433)</f>
        <v>163.60848829394345</v>
      </c>
      <c r="W433">
        <f t="shared" si="38"/>
        <v>96.396428303897693</v>
      </c>
      <c r="X433">
        <f t="shared" si="39"/>
        <v>163.6084891495673</v>
      </c>
    </row>
    <row r="434" spans="1:24" x14ac:dyDescent="0.25">
      <c r="A434" t="s">
        <v>453</v>
      </c>
      <c r="B434">
        <v>1585535503</v>
      </c>
      <c r="C434" s="2">
        <v>43920.105358796296</v>
      </c>
      <c r="D434" t="s">
        <v>12</v>
      </c>
      <c r="E434">
        <v>1.2951236771321599</v>
      </c>
      <c r="F434" t="s">
        <v>13</v>
      </c>
      <c r="G434">
        <v>1</v>
      </c>
      <c r="H434" t="s">
        <v>14</v>
      </c>
      <c r="I434">
        <v>1.2951236800000001</v>
      </c>
      <c r="J434" t="s">
        <v>15</v>
      </c>
      <c r="K434" t="str" cm="1">
        <f t="array" ref="K434">_xlfn.IFS(AND(F434=$Y$25,H434=$Z$25),"1",AND(F434=$Y$25,H434=$Z$27),"2",AND(F434=$Z$25,H434=$Y$25),"3",AND(F434=$Z$25,H434=$Z$27),"4",AND(F434=$Z$27,H434=$Y$25),"5",AND(F434=$Z$27,H434=$Z$25),"6")</f>
        <v>5</v>
      </c>
      <c r="L434">
        <f>IF(OR(K434="3",K434="2"),X434,W434)</f>
        <v>172.1278182286309</v>
      </c>
      <c r="M434" t="s">
        <v>16</v>
      </c>
      <c r="N434">
        <f>VLOOKUP(C434,ETH_USD[],6)</f>
        <v>132.90454099999999</v>
      </c>
      <c r="O434" s="10">
        <f t="shared" si="34"/>
        <v>5.8294237837316076E-2</v>
      </c>
      <c r="P434" cm="1">
        <f t="array" ref="P434">_xlfn.IFS(H434=$H$2,G434,F434=$F$102,E434)</f>
        <v>1</v>
      </c>
      <c r="Q434" cm="1">
        <f t="array" ref="Q434">_xlfn.IFS(H434=$H$2,E434,F434=$F$102,G434)</f>
        <v>1.2951236771321599</v>
      </c>
      <c r="R434">
        <f t="shared" si="35"/>
        <v>172.12781784748191</v>
      </c>
      <c r="S434" s="10">
        <f t="shared" si="36"/>
        <v>5.2071439827940935E-2</v>
      </c>
      <c r="T434" s="9">
        <f t="shared" si="37"/>
        <v>172.12781784748191</v>
      </c>
      <c r="U434" cm="1">
        <f t="array" ref="U434">_xlfn.IFS(D434=$D$2,I434*N434,D434=$D$3&amp;F434=$F$3,(I434)*N434,D434=$D$3,(1/I434)*N434,D434=$D$146,N434*I434)</f>
        <v>172.1278182286309</v>
      </c>
      <c r="V434" cm="1">
        <f t="array" ref="V434">_xlfn.IFS(F434=$F$2,E434*N434,F434=$F$3,E434*N434)</f>
        <v>172.12781784748191</v>
      </c>
      <c r="W434">
        <f t="shared" si="38"/>
        <v>172.1278182286309</v>
      </c>
      <c r="X434">
        <f t="shared" si="39"/>
        <v>102.6191884623714</v>
      </c>
    </row>
    <row r="435" spans="1:24" x14ac:dyDescent="0.25">
      <c r="A435" t="s">
        <v>454</v>
      </c>
      <c r="B435">
        <v>1585557160</v>
      </c>
      <c r="C435" s="2">
        <v>43920.35601851852</v>
      </c>
      <c r="D435" t="s">
        <v>12</v>
      </c>
      <c r="E435">
        <v>1.24794780809326</v>
      </c>
      <c r="F435" t="s">
        <v>13</v>
      </c>
      <c r="G435">
        <v>1</v>
      </c>
      <c r="H435" t="s">
        <v>14</v>
      </c>
      <c r="I435">
        <v>1.2479478100000001</v>
      </c>
      <c r="J435" t="s">
        <v>15</v>
      </c>
      <c r="K435" t="str" cm="1">
        <f t="array" ref="K435">_xlfn.IFS(AND(F435=$Y$25,H435=$Z$25),"1",AND(F435=$Y$25,H435=$Z$27),"2",AND(F435=$Z$25,H435=$Y$25),"3",AND(F435=$Z$25,H435=$Z$27),"4",AND(F435=$Z$27,H435=$Y$25),"5",AND(F435=$Z$27,H435=$Z$25),"6")</f>
        <v>5</v>
      </c>
      <c r="L435">
        <f>IF(OR(K435="3",K435="2"),X435,W435)</f>
        <v>165.85793088000523</v>
      </c>
      <c r="M435" t="s">
        <v>16</v>
      </c>
      <c r="N435">
        <f>VLOOKUP(C435,ETH_USD[],6)</f>
        <v>132.90454099999999</v>
      </c>
      <c r="O435" s="10">
        <f t="shared" si="34"/>
        <v>0</v>
      </c>
      <c r="P435" cm="1">
        <f t="array" ref="P435">_xlfn.IFS(H435=$H$2,G435,F435=$F$102,E435)</f>
        <v>1</v>
      </c>
      <c r="Q435" cm="1">
        <f t="array" ref="Q435">_xlfn.IFS(H435=$H$2,E435,F435=$F$102,G435)</f>
        <v>1.24794780809326</v>
      </c>
      <c r="R435">
        <f t="shared" si="35"/>
        <v>165.85793062659079</v>
      </c>
      <c r="S435" s="10">
        <f t="shared" si="36"/>
        <v>-3.6425763710353366E-2</v>
      </c>
      <c r="T435" s="9">
        <f t="shared" si="37"/>
        <v>165.85793062659079</v>
      </c>
      <c r="U435" cm="1">
        <f t="array" ref="U435">_xlfn.IFS(D435=$D$2,I435*N435,D435=$D$3&amp;F435=$F$3,(I435)*N435,D435=$D$3,(1/I435)*N435,D435=$D$146,N435*I435)</f>
        <v>165.85793088000523</v>
      </c>
      <c r="V435" cm="1">
        <f t="array" ref="V435">_xlfn.IFS(F435=$F$2,E435*N435,F435=$F$3,E435*N435)</f>
        <v>165.85793062659079</v>
      </c>
      <c r="W435">
        <f t="shared" si="38"/>
        <v>165.85793088000523</v>
      </c>
      <c r="X435">
        <f t="shared" si="39"/>
        <v>106.49847688742688</v>
      </c>
    </row>
    <row r="436" spans="1:24" x14ac:dyDescent="0.25">
      <c r="A436" t="s">
        <v>455</v>
      </c>
      <c r="B436">
        <v>1585582943</v>
      </c>
      <c r="C436" s="2">
        <v>43920.654432870368</v>
      </c>
      <c r="D436" t="s">
        <v>18</v>
      </c>
      <c r="E436">
        <v>0.31563212227888199</v>
      </c>
      <c r="F436" t="s">
        <v>19</v>
      </c>
      <c r="G436">
        <v>0.25488584125834102</v>
      </c>
      <c r="H436" t="s">
        <v>14</v>
      </c>
      <c r="I436">
        <v>0.80754088000000002</v>
      </c>
      <c r="J436" t="s">
        <v>20</v>
      </c>
      <c r="K436" t="str" cm="1">
        <f t="array" ref="K436">_xlfn.IFS(AND(F436=$Y$25,H436=$Z$25),"1",AND(F436=$Y$25,H436=$Z$27),"2",AND(F436=$Z$25,H436=$Y$25),"3",AND(F436=$Z$25,H436=$Z$27),"4",AND(F436=$Z$27,H436=$Y$25),"5",AND(F436=$Z$27,H436=$Z$25),"6")</f>
        <v>3</v>
      </c>
      <c r="L436">
        <f>IF(OR(K436="3",K436="2"),X436,W436)</f>
        <v>164.5793349805399</v>
      </c>
      <c r="M436" t="s">
        <v>16</v>
      </c>
      <c r="N436">
        <f>VLOOKUP(C436,ETH_USD[],6)</f>
        <v>132.90454099999999</v>
      </c>
      <c r="O436" s="10">
        <f t="shared" si="34"/>
        <v>0</v>
      </c>
      <c r="P436" cm="1">
        <f t="array" ref="P436">_xlfn.IFS(H436=$H$2,G436,F436=$F$102,E436)</f>
        <v>0.25488584125834102</v>
      </c>
      <c r="Q436" cm="1">
        <f t="array" ref="Q436">_xlfn.IFS(H436=$H$2,E436,F436=$F$102,G436)</f>
        <v>0.31563212227888199</v>
      </c>
      <c r="R436">
        <f t="shared" si="35"/>
        <v>41.948942336330681</v>
      </c>
      <c r="S436" s="10">
        <f t="shared" si="36"/>
        <v>-7.7089790250647883E-3</v>
      </c>
      <c r="T436" s="9">
        <f t="shared" si="37"/>
        <v>164.57933531824975</v>
      </c>
      <c r="U436" cm="1">
        <f t="array" ref="U436">_xlfn.IFS(D436=$D$2,I436*N436,D436=$D$3&amp;F436=$F$3,(I436)*N436,D436=$D$3,(1/I436)*N436,D436=$D$146,N436*I436)</f>
        <v>164.5793349805399</v>
      </c>
      <c r="V436" cm="1">
        <f t="array" ref="V436">_xlfn.IFS(F436=$F$2,E436*N436,F436=$F$3,E436*N436)</f>
        <v>41.948942336330681</v>
      </c>
      <c r="W436">
        <f t="shared" si="38"/>
        <v>107.32584999513608</v>
      </c>
      <c r="X436">
        <f t="shared" si="39"/>
        <v>164.5793349805399</v>
      </c>
    </row>
    <row r="437" spans="1:24" x14ac:dyDescent="0.25">
      <c r="A437" t="s">
        <v>456</v>
      </c>
      <c r="B437">
        <v>1585589504</v>
      </c>
      <c r="C437" s="2">
        <v>43920.730370370373</v>
      </c>
      <c r="D437" t="s">
        <v>18</v>
      </c>
      <c r="E437">
        <v>1.24435660915964E-2</v>
      </c>
      <c r="F437" t="s">
        <v>19</v>
      </c>
      <c r="G437">
        <v>0.01</v>
      </c>
      <c r="H437" t="s">
        <v>14</v>
      </c>
      <c r="I437">
        <v>0.80362814999999999</v>
      </c>
      <c r="J437" t="s">
        <v>20</v>
      </c>
      <c r="K437" t="str" cm="1">
        <f t="array" ref="K437">_xlfn.IFS(AND(F437=$Y$25,H437=$Z$25),"1",AND(F437=$Y$25,H437=$Z$27),"2",AND(F437=$Z$25,H437=$Y$25),"3",AND(F437=$Z$25,H437=$Z$27),"4",AND(F437=$Z$27,H437=$Y$25),"5",AND(F437=$Z$27,H437=$Z$25),"6")</f>
        <v>3</v>
      </c>
      <c r="L437">
        <f>IF(OR(K437="3",K437="2"),X437,W437)</f>
        <v>165.38064402049631</v>
      </c>
      <c r="M437" t="s">
        <v>16</v>
      </c>
      <c r="N437">
        <f>VLOOKUP(C437,ETH_USD[],6)</f>
        <v>132.90454099999999</v>
      </c>
      <c r="O437" s="10">
        <f t="shared" si="34"/>
        <v>0</v>
      </c>
      <c r="P437" cm="1">
        <f t="array" ref="P437">_xlfn.IFS(H437=$H$2,G437,F437=$F$102,E437)</f>
        <v>0.01</v>
      </c>
      <c r="Q437" cm="1">
        <f t="array" ref="Q437">_xlfn.IFS(H437=$H$2,E437,F437=$F$102,G437)</f>
        <v>1.24435660915964E-2</v>
      </c>
      <c r="R437">
        <f t="shared" si="35"/>
        <v>1.6538064398067835</v>
      </c>
      <c r="S437" s="10">
        <f t="shared" si="36"/>
        <v>4.8688291326434907E-3</v>
      </c>
      <c r="T437" s="9">
        <f t="shared" si="37"/>
        <v>165.38064398067834</v>
      </c>
      <c r="U437" cm="1">
        <f t="array" ref="U437">_xlfn.IFS(D437=$D$2,I437*N437,D437=$D$3&amp;F437=$F$3,(I437)*N437,D437=$D$3,(1/I437)*N437,D437=$D$146,N437*I437)</f>
        <v>165.38064402049631</v>
      </c>
      <c r="V437" cm="1">
        <f t="array" ref="V437">_xlfn.IFS(F437=$F$2,E437*N437,F437=$F$3,E437*N437)</f>
        <v>1.6538064398067835</v>
      </c>
      <c r="W437">
        <f t="shared" si="38"/>
        <v>106.80583041042914</v>
      </c>
      <c r="X437">
        <f t="shared" si="39"/>
        <v>165.38064402049631</v>
      </c>
    </row>
    <row r="438" spans="1:24" x14ac:dyDescent="0.25">
      <c r="A438" t="s">
        <v>457</v>
      </c>
      <c r="B438">
        <v>1585591969</v>
      </c>
      <c r="C438" s="2">
        <v>43920.758900462963</v>
      </c>
      <c r="D438" t="s">
        <v>12</v>
      </c>
      <c r="E438">
        <v>1.23690303069226E-2</v>
      </c>
      <c r="F438" t="s">
        <v>13</v>
      </c>
      <c r="G438">
        <v>0.01</v>
      </c>
      <c r="H438" t="s">
        <v>14</v>
      </c>
      <c r="I438">
        <v>1.2369030299999999</v>
      </c>
      <c r="J438" t="s">
        <v>15</v>
      </c>
      <c r="K438" t="str" cm="1">
        <f t="array" ref="K438">_xlfn.IFS(AND(F438=$Y$25,H438=$Z$25),"1",AND(F438=$Y$25,H438=$Z$27),"2",AND(F438=$Z$25,H438=$Y$25),"3",AND(F438=$Z$25,H438=$Z$27),"4",AND(F438=$Z$27,H438=$Y$25),"5",AND(F438=$Z$27,H438=$Z$25),"6")</f>
        <v>5</v>
      </c>
      <c r="L438">
        <f>IF(OR(K438="3",K438="2"),X438,W438)</f>
        <v>164.3900294636592</v>
      </c>
      <c r="M438" t="s">
        <v>16</v>
      </c>
      <c r="N438">
        <f>VLOOKUP(C438,ETH_USD[],6)</f>
        <v>132.90454099999999</v>
      </c>
      <c r="O438" s="10">
        <f t="shared" si="34"/>
        <v>0</v>
      </c>
      <c r="P438" cm="1">
        <f t="array" ref="P438">_xlfn.IFS(H438=$H$2,G438,F438=$F$102,E438)</f>
        <v>0.01</v>
      </c>
      <c r="Q438" cm="1">
        <f t="array" ref="Q438">_xlfn.IFS(H438=$H$2,E438,F438=$F$102,G438)</f>
        <v>1.23690303069226E-2</v>
      </c>
      <c r="R438">
        <f t="shared" si="35"/>
        <v>1.6439002955566371</v>
      </c>
      <c r="S438" s="10">
        <f t="shared" si="36"/>
        <v>-5.9899054760626149E-3</v>
      </c>
      <c r="T438" s="9">
        <f t="shared" si="37"/>
        <v>164.39002955566372</v>
      </c>
      <c r="U438" cm="1">
        <f t="array" ref="U438">_xlfn.IFS(D438=$D$2,I438*N438,D438=$D$3&amp;F438=$F$3,(I438)*N438,D438=$D$3,(1/I438)*N438,D438=$D$146,N438*I438)</f>
        <v>164.3900294636592</v>
      </c>
      <c r="V438" cm="1">
        <f t="array" ref="V438">_xlfn.IFS(F438=$F$2,E438*N438,F438=$F$3,E438*N438)</f>
        <v>1.6439002955566371</v>
      </c>
      <c r="W438">
        <f t="shared" si="38"/>
        <v>164.3900294636592</v>
      </c>
      <c r="X438">
        <f t="shared" si="39"/>
        <v>107.44944249995088</v>
      </c>
    </row>
    <row r="439" spans="1:24" x14ac:dyDescent="0.25">
      <c r="A439" t="s">
        <v>458</v>
      </c>
      <c r="B439">
        <v>1585601344</v>
      </c>
      <c r="C439" s="2">
        <v>43920.867407407408</v>
      </c>
      <c r="D439" t="s">
        <v>12</v>
      </c>
      <c r="E439">
        <v>1.21448832954496</v>
      </c>
      <c r="F439" t="s">
        <v>13</v>
      </c>
      <c r="G439">
        <v>1</v>
      </c>
      <c r="H439" t="s">
        <v>14</v>
      </c>
      <c r="I439">
        <v>1.21448833</v>
      </c>
      <c r="J439" t="s">
        <v>15</v>
      </c>
      <c r="K439" t="str" cm="1">
        <f t="array" ref="K439">_xlfn.IFS(AND(F439=$Y$25,H439=$Z$25),"1",AND(F439=$Y$25,H439=$Z$27),"2",AND(F439=$Z$25,H439=$Y$25),"3",AND(F439=$Z$25,H439=$Z$27),"4",AND(F439=$Z$27,H439=$Y$25),"5",AND(F439=$Z$27,H439=$Z$25),"6")</f>
        <v>5</v>
      </c>
      <c r="L439">
        <f>IF(OR(K439="3",K439="2"),X439,W439)</f>
        <v>161.41101404850653</v>
      </c>
      <c r="M439" t="s">
        <v>16</v>
      </c>
      <c r="N439">
        <f>VLOOKUP(C439,ETH_USD[],6)</f>
        <v>132.90454099999999</v>
      </c>
      <c r="O439" s="10">
        <f t="shared" si="34"/>
        <v>0</v>
      </c>
      <c r="P439" cm="1">
        <f t="array" ref="P439">_xlfn.IFS(H439=$H$2,G439,F439=$F$102,E439)</f>
        <v>1</v>
      </c>
      <c r="Q439" cm="1">
        <f t="array" ref="Q439">_xlfn.IFS(H439=$H$2,E439,F439=$F$102,G439)</f>
        <v>1.21448832954496</v>
      </c>
      <c r="R439">
        <f t="shared" si="35"/>
        <v>161.41101398802965</v>
      </c>
      <c r="S439" s="10">
        <f t="shared" si="36"/>
        <v>-1.8121631680985538E-2</v>
      </c>
      <c r="T439" s="9">
        <f t="shared" si="37"/>
        <v>161.41101398802965</v>
      </c>
      <c r="U439" cm="1">
        <f t="array" ref="U439">_xlfn.IFS(D439=$D$2,I439*N439,D439=$D$3&amp;F439=$F$3,(I439)*N439,D439=$D$3,(1/I439)*N439,D439=$D$146,N439*I439)</f>
        <v>161.41101404850653</v>
      </c>
      <c r="V439" cm="1">
        <f t="array" ref="V439">_xlfn.IFS(F439=$F$2,E439*N439,F439=$F$3,E439*N439)</f>
        <v>161.41101398802965</v>
      </c>
      <c r="W439">
        <f t="shared" si="38"/>
        <v>161.41101404850653</v>
      </c>
      <c r="X439">
        <f t="shared" si="39"/>
        <v>109.43253855720458</v>
      </c>
    </row>
    <row r="440" spans="1:24" x14ac:dyDescent="0.25">
      <c r="A440" t="s">
        <v>459</v>
      </c>
      <c r="B440">
        <v>1585628693</v>
      </c>
      <c r="C440" s="2">
        <v>43921.183946759258</v>
      </c>
      <c r="D440" t="s">
        <v>18</v>
      </c>
      <c r="E440">
        <v>1.22180818236551</v>
      </c>
      <c r="F440" t="s">
        <v>19</v>
      </c>
      <c r="G440">
        <v>1</v>
      </c>
      <c r="H440" t="s">
        <v>14</v>
      </c>
      <c r="I440">
        <v>0.81845908000000001</v>
      </c>
      <c r="J440" t="s">
        <v>20</v>
      </c>
      <c r="K440" t="str" cm="1">
        <f t="array" ref="K440">_xlfn.IFS(AND(F440=$Y$25,H440=$Z$25),"1",AND(F440=$Y$25,H440=$Z$27),"2",AND(F440=$Z$25,H440=$Y$25),"3",AND(F440=$Z$25,H440=$Z$27),"4",AND(F440=$Z$27,H440=$Y$25),"5",AND(F440=$Z$27,H440=$Z$25),"6")</f>
        <v>3</v>
      </c>
      <c r="L440">
        <f>IF(OR(K440="3",K440="2"),X440,W440)</f>
        <v>163.22571312911575</v>
      </c>
      <c r="M440" t="s">
        <v>16</v>
      </c>
      <c r="N440">
        <f>VLOOKUP(C440,ETH_USD[],6)</f>
        <v>133.59356700000001</v>
      </c>
      <c r="O440" s="10">
        <f t="shared" si="34"/>
        <v>5.1843676281912192E-3</v>
      </c>
      <c r="P440" cm="1">
        <f t="array" ref="P440">_xlfn.IFS(H440=$H$2,G440,F440=$F$102,E440)</f>
        <v>1</v>
      </c>
      <c r="Q440" cm="1">
        <f t="array" ref="Q440">_xlfn.IFS(H440=$H$2,E440,F440=$F$102,G440)</f>
        <v>1.22180818236551</v>
      </c>
      <c r="R440">
        <f t="shared" si="35"/>
        <v>163.22571327199501</v>
      </c>
      <c r="S440" s="10">
        <f t="shared" si="36"/>
        <v>1.1242722780366976E-2</v>
      </c>
      <c r="T440" s="9">
        <f t="shared" si="37"/>
        <v>163.22571327199501</v>
      </c>
      <c r="U440" cm="1">
        <f t="array" ref="U440">_xlfn.IFS(D440=$D$2,I440*N440,D440=$D$3&amp;F440=$F$3,(I440)*N440,D440=$D$3,(1/I440)*N440,D440=$D$146,N440*I440)</f>
        <v>163.22571312911575</v>
      </c>
      <c r="V440" cm="1">
        <f t="array" ref="V440">_xlfn.IFS(F440=$F$2,E440*N440,F440=$F$3,E440*N440)</f>
        <v>163.22571327199501</v>
      </c>
      <c r="W440">
        <f t="shared" si="38"/>
        <v>109.34086794073836</v>
      </c>
      <c r="X440">
        <f t="shared" si="39"/>
        <v>163.22571312911575</v>
      </c>
    </row>
    <row r="441" spans="1:24" x14ac:dyDescent="0.25">
      <c r="A441" t="s">
        <v>460</v>
      </c>
      <c r="B441">
        <v>1585685308</v>
      </c>
      <c r="C441" s="2">
        <v>43921.839212962965</v>
      </c>
      <c r="D441" t="s">
        <v>12</v>
      </c>
      <c r="E441">
        <v>1.2146196599657599</v>
      </c>
      <c r="F441" t="s">
        <v>13</v>
      </c>
      <c r="G441">
        <v>1</v>
      </c>
      <c r="H441" t="s">
        <v>14</v>
      </c>
      <c r="I441">
        <v>1.2146196600000001</v>
      </c>
      <c r="J441" t="s">
        <v>15</v>
      </c>
      <c r="K441" t="str" cm="1">
        <f t="array" ref="K441">_xlfn.IFS(AND(F441=$Y$25,H441=$Z$25),"1",AND(F441=$Y$25,H441=$Z$27),"2",AND(F441=$Z$25,H441=$Y$25),"3",AND(F441=$Z$25,H441=$Z$27),"4",AND(F441=$Z$27,H441=$Y$25),"5",AND(F441=$Z$27,H441=$Z$25),"6")</f>
        <v>5</v>
      </c>
      <c r="L441">
        <f>IF(OR(K441="3",K441="2"),X441,W441)</f>
        <v>162.26537292772724</v>
      </c>
      <c r="M441" t="s">
        <v>16</v>
      </c>
      <c r="N441">
        <f>VLOOKUP(C441,ETH_USD[],6)</f>
        <v>133.59356700000001</v>
      </c>
      <c r="O441" s="10">
        <f t="shared" si="34"/>
        <v>0</v>
      </c>
      <c r="P441" cm="1">
        <f t="array" ref="P441">_xlfn.IFS(H441=$H$2,G441,F441=$F$102,E441)</f>
        <v>1</v>
      </c>
      <c r="Q441" cm="1">
        <f t="array" ref="Q441">_xlfn.IFS(H441=$H$2,E441,F441=$F$102,G441)</f>
        <v>1.2146196599657599</v>
      </c>
      <c r="R441">
        <f t="shared" si="35"/>
        <v>162.26537292315297</v>
      </c>
      <c r="S441" s="10">
        <f t="shared" si="36"/>
        <v>-5.8835114247088793E-3</v>
      </c>
      <c r="T441" s="9">
        <f t="shared" si="37"/>
        <v>162.26537292315297</v>
      </c>
      <c r="U441" cm="1">
        <f t="array" ref="U441">_xlfn.IFS(D441=$D$2,I441*N441,D441=$D$3&amp;F441=$F$3,(I441)*N441,D441=$D$3,(1/I441)*N441,D441=$D$146,N441*I441)</f>
        <v>162.26537292772724</v>
      </c>
      <c r="V441" cm="1">
        <f t="array" ref="V441">_xlfn.IFS(F441=$F$2,E441*N441,F441=$F$3,E441*N441)</f>
        <v>162.26537292315297</v>
      </c>
      <c r="W441">
        <f t="shared" si="38"/>
        <v>162.26537292772724</v>
      </c>
      <c r="X441">
        <f t="shared" si="39"/>
        <v>109.98798339885261</v>
      </c>
    </row>
    <row r="442" spans="1:24" x14ac:dyDescent="0.25">
      <c r="A442" t="s">
        <v>461</v>
      </c>
      <c r="B442">
        <v>1585685759</v>
      </c>
      <c r="C442" s="2">
        <v>43921.84443287037</v>
      </c>
      <c r="D442" t="s">
        <v>18</v>
      </c>
      <c r="E442">
        <v>0.15692098628909301</v>
      </c>
      <c r="F442" t="s">
        <v>19</v>
      </c>
      <c r="G442">
        <v>0.13046572014018201</v>
      </c>
      <c r="H442" t="s">
        <v>14</v>
      </c>
      <c r="I442">
        <v>0.83141027000000001</v>
      </c>
      <c r="J442" t="s">
        <v>20</v>
      </c>
      <c r="K442" t="str" cm="1">
        <f t="array" ref="K442">_xlfn.IFS(AND(F442=$Y$25,H442=$Z$25),"1",AND(F442=$Y$25,H442=$Z$27),"2",AND(F442=$Z$25,H442=$Y$25),"3",AND(F442=$Z$25,H442=$Z$27),"4",AND(F442=$Z$27,H442=$Y$25),"5",AND(F442=$Z$27,H442=$Z$25),"6")</f>
        <v>3</v>
      </c>
      <c r="L442">
        <f>IF(OR(K442="3",K442="2"),X442,W442)</f>
        <v>160.68308489862653</v>
      </c>
      <c r="M442" t="s">
        <v>16</v>
      </c>
      <c r="N442">
        <f>VLOOKUP(C442,ETH_USD[],6)</f>
        <v>133.59356700000001</v>
      </c>
      <c r="O442" s="10">
        <f t="shared" si="34"/>
        <v>0</v>
      </c>
      <c r="P442" cm="1">
        <f t="array" ref="P442">_xlfn.IFS(H442=$H$2,G442,F442=$F$102,E442)</f>
        <v>0.13046572014018201</v>
      </c>
      <c r="Q442" cm="1">
        <f t="array" ref="Q442">_xlfn.IFS(H442=$H$2,E442,F442=$F$102,G442)</f>
        <v>0.15692098628909301</v>
      </c>
      <c r="R442">
        <f t="shared" si="35"/>
        <v>20.96363429551803</v>
      </c>
      <c r="S442" s="10">
        <f t="shared" si="36"/>
        <v>-9.7512407412258181E-3</v>
      </c>
      <c r="T442" s="9">
        <f t="shared" si="37"/>
        <v>160.68308420781452</v>
      </c>
      <c r="U442" cm="1">
        <f t="array" ref="U442">_xlfn.IFS(D442=$D$2,I442*N442,D442=$D$3&amp;F442=$F$3,(I442)*N442,D442=$D$3,(1/I442)*N442,D442=$D$146,N442*I442)</f>
        <v>160.68308489862653</v>
      </c>
      <c r="V442" cm="1">
        <f t="array" ref="V442">_xlfn.IFS(F442=$F$2,E442*N442,F442=$F$3,E442*N442)</f>
        <v>20.96363429551803</v>
      </c>
      <c r="W442">
        <f t="shared" si="38"/>
        <v>111.0710636097331</v>
      </c>
      <c r="X442">
        <f t="shared" si="39"/>
        <v>160.68308489862653</v>
      </c>
    </row>
    <row r="443" spans="1:24" x14ac:dyDescent="0.25">
      <c r="A443" t="s">
        <v>462</v>
      </c>
      <c r="B443">
        <v>1585714575</v>
      </c>
      <c r="C443" s="2">
        <v>43922.177951388891</v>
      </c>
      <c r="D443" t="s">
        <v>12</v>
      </c>
      <c r="E443">
        <v>1.22777</v>
      </c>
      <c r="F443" t="s">
        <v>13</v>
      </c>
      <c r="G443">
        <v>1.0000082678561899</v>
      </c>
      <c r="H443" t="s">
        <v>14</v>
      </c>
      <c r="I443">
        <v>1.22775985</v>
      </c>
      <c r="J443" t="s">
        <v>15</v>
      </c>
      <c r="K443" t="str" cm="1">
        <f t="array" ref="K443">_xlfn.IFS(AND(F443=$Y$25,H443=$Z$25),"1",AND(F443=$Y$25,H443=$Z$27),"2",AND(F443=$Z$25,H443=$Y$25),"3",AND(F443=$Z$25,H443=$Z$27),"4",AND(F443=$Z$27,H443=$Y$25),"5",AND(F443=$Z$27,H443=$Z$25),"6")</f>
        <v>5</v>
      </c>
      <c r="L443">
        <f>IF(OR(K443="3",K443="2"),X443,W443)</f>
        <v>166.52665721833722</v>
      </c>
      <c r="M443" t="s">
        <v>16</v>
      </c>
      <c r="N443">
        <f>VLOOKUP(C443,ETH_USD[],6)</f>
        <v>135.63455200000001</v>
      </c>
      <c r="O443" s="10">
        <f t="shared" si="34"/>
        <v>1.5277569465601635E-2</v>
      </c>
      <c r="P443" cm="1">
        <f t="array" ref="P443">_xlfn.IFS(H443=$H$2,G443,F443=$F$102,E443)</f>
        <v>1.0000082678561899</v>
      </c>
      <c r="Q443" cm="1">
        <f t="array" ref="Q443">_xlfn.IFS(H443=$H$2,E443,F443=$F$102,G443)</f>
        <v>1.22777</v>
      </c>
      <c r="R443">
        <f t="shared" si="35"/>
        <v>166.52803390904003</v>
      </c>
      <c r="S443" s="10">
        <f t="shared" si="36"/>
        <v>3.6367069449670962E-2</v>
      </c>
      <c r="T443" s="9">
        <f t="shared" si="37"/>
        <v>166.52665709058743</v>
      </c>
      <c r="U443" cm="1">
        <f t="array" ref="U443">_xlfn.IFS(D443=$D$2,I443*N443,D443=$D$3&amp;F443=$F$3,(I443)*N443,D443=$D$3,(1/I443)*N443,D443=$D$146,N443*I443)</f>
        <v>166.52665721833722</v>
      </c>
      <c r="V443" cm="1">
        <f t="array" ref="V443">_xlfn.IFS(F443=$F$2,E443*N443,F443=$F$3,E443*N443)</f>
        <v>166.52803390904003</v>
      </c>
      <c r="W443">
        <f t="shared" si="38"/>
        <v>166.52665721833722</v>
      </c>
      <c r="X443">
        <f t="shared" si="39"/>
        <v>110.47319392306241</v>
      </c>
    </row>
    <row r="444" spans="1:24" x14ac:dyDescent="0.25">
      <c r="A444" t="s">
        <v>463</v>
      </c>
      <c r="B444">
        <v>1585753967</v>
      </c>
      <c r="C444" s="2">
        <v>43922.633877314816</v>
      </c>
      <c r="D444" t="s">
        <v>18</v>
      </c>
      <c r="E444">
        <v>0.37857850385913799</v>
      </c>
      <c r="F444" t="s">
        <v>19</v>
      </c>
      <c r="G444">
        <v>0.30109628819248502</v>
      </c>
      <c r="H444" t="s">
        <v>14</v>
      </c>
      <c r="I444">
        <v>0.79533381999999997</v>
      </c>
      <c r="J444" t="s">
        <v>20</v>
      </c>
      <c r="K444" t="str" cm="1">
        <f t="array" ref="K444">_xlfn.IFS(AND(F444=$Y$25,H444=$Z$25),"1",AND(F444=$Y$25,H444=$Z$27),"2",AND(F444=$Z$25,H444=$Y$25),"3",AND(F444=$Z$25,H444=$Z$27),"4",AND(F444=$Z$27,H444=$Y$25),"5",AND(F444=$Z$27,H444=$Z$25),"6")</f>
        <v>3</v>
      </c>
      <c r="L444">
        <f>IF(OR(K444="3",K444="2"),X444,W444)</f>
        <v>170.53789061805523</v>
      </c>
      <c r="M444" t="s">
        <v>16</v>
      </c>
      <c r="N444">
        <f>VLOOKUP(C444,ETH_USD[],6)</f>
        <v>135.63455200000001</v>
      </c>
      <c r="O444" s="10">
        <f t="shared" si="34"/>
        <v>0</v>
      </c>
      <c r="P444" cm="1">
        <f t="array" ref="P444">_xlfn.IFS(H444=$H$2,G444,F444=$F$102,E444)</f>
        <v>0.30109628819248502</v>
      </c>
      <c r="Q444" cm="1">
        <f t="array" ref="Q444">_xlfn.IFS(H444=$H$2,E444,F444=$F$102,G444)</f>
        <v>0.37857850385913799</v>
      </c>
      <c r="R444">
        <f t="shared" si="35"/>
        <v>51.348325767764457</v>
      </c>
      <c r="S444" s="10">
        <f t="shared" si="36"/>
        <v>2.4087634298257353E-2</v>
      </c>
      <c r="T444" s="9">
        <f t="shared" si="37"/>
        <v>170.53789030749681</v>
      </c>
      <c r="U444" cm="1">
        <f t="array" ref="U444">_xlfn.IFS(D444=$D$2,I444*N444,D444=$D$3&amp;F444=$F$3,(I444)*N444,D444=$D$3,(1/I444)*N444,D444=$D$146,N444*I444)</f>
        <v>170.53789061805523</v>
      </c>
      <c r="V444" cm="1">
        <f t="array" ref="V444">_xlfn.IFS(F444=$F$2,E444*N444,F444=$F$3,E444*N444)</f>
        <v>51.348325767764457</v>
      </c>
      <c r="W444">
        <f t="shared" si="38"/>
        <v>107.87474636614864</v>
      </c>
      <c r="X444">
        <f t="shared" si="39"/>
        <v>170.53789061805523</v>
      </c>
    </row>
    <row r="445" spans="1:24" x14ac:dyDescent="0.25">
      <c r="A445" t="s">
        <v>464</v>
      </c>
      <c r="B445">
        <v>1585754059</v>
      </c>
      <c r="C445" s="2">
        <v>43922.634942129633</v>
      </c>
      <c r="D445" t="s">
        <v>18</v>
      </c>
      <c r="E445">
        <v>0.37856231934144402</v>
      </c>
      <c r="F445" t="s">
        <v>19</v>
      </c>
      <c r="G445">
        <v>0.29776650671223098</v>
      </c>
      <c r="H445" t="s">
        <v>14</v>
      </c>
      <c r="I445">
        <v>0.78657195999999996</v>
      </c>
      <c r="J445" t="s">
        <v>20</v>
      </c>
      <c r="K445" t="str" cm="1">
        <f t="array" ref="K445">_xlfn.IFS(AND(F445=$Y$25,H445=$Z$25),"1",AND(F445=$Y$25,H445=$Z$27),"2",AND(F445=$Z$25,H445=$Y$25),"3",AND(F445=$Z$25,H445=$Z$27),"4",AND(F445=$Z$27,H445=$Y$25),"5",AND(F445=$Z$27,H445=$Z$25),"6")</f>
        <v>3</v>
      </c>
      <c r="L445">
        <f>IF(OR(K445="3",K445="2"),X445,W445)</f>
        <v>172.43756311882771</v>
      </c>
      <c r="M445" t="s">
        <v>16</v>
      </c>
      <c r="N445">
        <f>VLOOKUP(C445,ETH_USD[],6)</f>
        <v>135.63455200000001</v>
      </c>
      <c r="O445" s="10">
        <f t="shared" si="34"/>
        <v>0</v>
      </c>
      <c r="P445" cm="1">
        <f t="array" ref="P445">_xlfn.IFS(H445=$H$2,G445,F445=$F$102,E445)</f>
        <v>0.29776650671223098</v>
      </c>
      <c r="Q445" cm="1">
        <f t="array" ref="Q445">_xlfn.IFS(H445=$H$2,E445,F445=$F$102,G445)</f>
        <v>0.37856231934144402</v>
      </c>
      <c r="R445">
        <f t="shared" si="35"/>
        <v>51.346130587957703</v>
      </c>
      <c r="S445" s="10">
        <f t="shared" si="36"/>
        <v>1.1139296432535859E-2</v>
      </c>
      <c r="T445" s="9">
        <f t="shared" si="37"/>
        <v>172.4375624206113</v>
      </c>
      <c r="U445" cm="1">
        <f t="array" ref="U445">_xlfn.IFS(D445=$D$2,I445*N445,D445=$D$3&amp;F445=$F$3,(I445)*N445,D445=$D$3,(1/I445)*N445,D445=$D$146,N445*I445)</f>
        <v>172.43756311882771</v>
      </c>
      <c r="V445" cm="1">
        <f t="array" ref="V445">_xlfn.IFS(F445=$F$2,E445*N445,F445=$F$3,E445*N445)</f>
        <v>51.346130587957703</v>
      </c>
      <c r="W445">
        <f t="shared" si="38"/>
        <v>106.68633541036192</v>
      </c>
      <c r="X445">
        <f t="shared" si="39"/>
        <v>172.43756311882771</v>
      </c>
    </row>
    <row r="446" spans="1:24" x14ac:dyDescent="0.25">
      <c r="A446" t="s">
        <v>465</v>
      </c>
      <c r="B446">
        <v>1585754129</v>
      </c>
      <c r="C446" s="2">
        <v>43922.635752314818</v>
      </c>
      <c r="D446" t="s">
        <v>12</v>
      </c>
      <c r="E446">
        <v>1.2476304214159399</v>
      </c>
      <c r="F446" t="s">
        <v>13</v>
      </c>
      <c r="G446">
        <v>1</v>
      </c>
      <c r="H446" t="s">
        <v>14</v>
      </c>
      <c r="I446">
        <v>1.2476304199999999</v>
      </c>
      <c r="J446" t="s">
        <v>15</v>
      </c>
      <c r="K446" t="str" cm="1">
        <f t="array" ref="K446">_xlfn.IFS(AND(F446=$Y$25,H446=$Z$25),"1",AND(F446=$Y$25,H446=$Z$27),"2",AND(F446=$Z$25,H446=$Y$25),"3",AND(F446=$Z$25,H446=$Z$27),"4",AND(F446=$Z$27,H446=$Y$25),"5",AND(F446=$Z$27,H446=$Z$25),"6")</f>
        <v>5</v>
      </c>
      <c r="L446">
        <f>IF(OR(K446="3",K446="2"),X446,W446)</f>
        <v>169.22179307827184</v>
      </c>
      <c r="M446" t="s">
        <v>16</v>
      </c>
      <c r="N446">
        <f>VLOOKUP(C446,ETH_USD[],6)</f>
        <v>135.63455200000001</v>
      </c>
      <c r="O446" s="10">
        <f t="shared" si="34"/>
        <v>0</v>
      </c>
      <c r="P446" cm="1">
        <f t="array" ref="P446">_xlfn.IFS(H446=$H$2,G446,F446=$F$102,E446)</f>
        <v>1</v>
      </c>
      <c r="Q446" cm="1">
        <f t="array" ref="Q446">_xlfn.IFS(H446=$H$2,E446,F446=$F$102,G446)</f>
        <v>1.2476304214159399</v>
      </c>
      <c r="R446">
        <f t="shared" si="35"/>
        <v>169.22179327032222</v>
      </c>
      <c r="S446" s="10">
        <f t="shared" si="36"/>
        <v>-1.8648890097652523E-2</v>
      </c>
      <c r="T446" s="9">
        <f t="shared" si="37"/>
        <v>169.22179327032222</v>
      </c>
      <c r="U446" cm="1">
        <f t="array" ref="U446">_xlfn.IFS(D446=$D$2,I446*N446,D446=$D$3&amp;F446=$F$3,(I446)*N446,D446=$D$3,(1/I446)*N446,D446=$D$146,N446*I446)</f>
        <v>169.22179307827184</v>
      </c>
      <c r="V446" cm="1">
        <f t="array" ref="V446">_xlfn.IFS(F446=$F$2,E446*N446,F446=$F$3,E446*N446)</f>
        <v>169.22179327032222</v>
      </c>
      <c r="W446">
        <f t="shared" si="38"/>
        <v>169.22179307827184</v>
      </c>
      <c r="X446">
        <f t="shared" si="39"/>
        <v>108.71372629724756</v>
      </c>
    </row>
    <row r="447" spans="1:24" x14ac:dyDescent="0.25">
      <c r="A447" t="s">
        <v>466</v>
      </c>
      <c r="B447">
        <v>1585756323</v>
      </c>
      <c r="C447" s="2">
        <v>43922.661145833335</v>
      </c>
      <c r="D447" t="s">
        <v>18</v>
      </c>
      <c r="E447">
        <v>1.13718859704582</v>
      </c>
      <c r="F447" t="s">
        <v>19</v>
      </c>
      <c r="G447">
        <v>0.90757334280419499</v>
      </c>
      <c r="H447" t="s">
        <v>14</v>
      </c>
      <c r="I447">
        <v>0.79808515999999996</v>
      </c>
      <c r="J447" t="s">
        <v>20</v>
      </c>
      <c r="K447" t="str" cm="1">
        <f t="array" ref="K447">_xlfn.IFS(AND(F447=$Y$25,H447=$Z$25),"1",AND(F447=$Y$25,H447=$Z$27),"2",AND(F447=$Z$25,H447=$Y$25),"3",AND(F447=$Z$25,H447=$Z$27),"4",AND(F447=$Z$27,H447=$Y$25),"5",AND(F447=$Z$27,H447=$Z$25),"6")</f>
        <v>3</v>
      </c>
      <c r="L447">
        <f>IF(OR(K447="3",K447="2"),X447,W447)</f>
        <v>169.94997375969254</v>
      </c>
      <c r="M447" t="s">
        <v>16</v>
      </c>
      <c r="N447">
        <f>VLOOKUP(C447,ETH_USD[],6)</f>
        <v>135.63455200000001</v>
      </c>
      <c r="O447" s="10">
        <f t="shared" si="34"/>
        <v>0</v>
      </c>
      <c r="P447" cm="1">
        <f t="array" ref="P447">_xlfn.IFS(H447=$H$2,G447,F447=$F$102,E447)</f>
        <v>0.90757334280419499</v>
      </c>
      <c r="Q447" cm="1">
        <f t="array" ref="Q447">_xlfn.IFS(H447=$H$2,E447,F447=$F$102,G447)</f>
        <v>1.13718859704582</v>
      </c>
      <c r="R447">
        <f t="shared" si="35"/>
        <v>154.24206589981833</v>
      </c>
      <c r="S447" s="10">
        <f t="shared" si="36"/>
        <v>4.3031136313188313E-3</v>
      </c>
      <c r="T447" s="9">
        <f t="shared" si="37"/>
        <v>169.94997387565996</v>
      </c>
      <c r="U447" cm="1">
        <f t="array" ref="U447">_xlfn.IFS(D447=$D$2,I447*N447,D447=$D$3&amp;F447=$F$3,(I447)*N447,D447=$D$3,(1/I447)*N447,D447=$D$146,N447*I447)</f>
        <v>169.94997375969254</v>
      </c>
      <c r="V447" cm="1">
        <f t="array" ref="V447">_xlfn.IFS(F447=$F$2,E447*N447,F447=$F$3,E447*N447)</f>
        <v>154.24206589981833</v>
      </c>
      <c r="W447">
        <f t="shared" si="38"/>
        <v>108.24792313444833</v>
      </c>
      <c r="X447">
        <f t="shared" si="39"/>
        <v>169.94997375969254</v>
      </c>
    </row>
    <row r="448" spans="1:24" x14ac:dyDescent="0.25">
      <c r="A448" t="s">
        <v>467</v>
      </c>
      <c r="B448">
        <v>1585756431</v>
      </c>
      <c r="C448" s="2">
        <v>43922.662395833337</v>
      </c>
      <c r="D448" t="s">
        <v>12</v>
      </c>
      <c r="E448">
        <v>1.24352671766081</v>
      </c>
      <c r="F448" t="s">
        <v>13</v>
      </c>
      <c r="G448">
        <v>1</v>
      </c>
      <c r="H448" t="s">
        <v>14</v>
      </c>
      <c r="I448">
        <v>1.24352672</v>
      </c>
      <c r="J448" t="s">
        <v>15</v>
      </c>
      <c r="K448" t="str" cm="1">
        <f t="array" ref="K448">_xlfn.IFS(AND(F448=$Y$25,H448=$Z$25),"1",AND(F448=$Y$25,H448=$Z$27),"2",AND(F448=$Z$25,H448=$Y$25),"3",AND(F448=$Z$25,H448=$Z$27),"4",AND(F448=$Z$27,H448=$Y$25),"5",AND(F448=$Z$27,H448=$Z$25),"6")</f>
        <v>5</v>
      </c>
      <c r="L448">
        <f>IF(OR(K448="3",K448="2"),X448,W448)</f>
        <v>168.66518956722945</v>
      </c>
      <c r="M448" t="s">
        <v>16</v>
      </c>
      <c r="N448">
        <f>VLOOKUP(C448,ETH_USD[],6)</f>
        <v>135.63455200000001</v>
      </c>
      <c r="O448" s="10">
        <f t="shared" si="34"/>
        <v>0</v>
      </c>
      <c r="P448" cm="1">
        <f t="array" ref="P448">_xlfn.IFS(H448=$H$2,G448,F448=$F$102,E448)</f>
        <v>1</v>
      </c>
      <c r="Q448" cm="1">
        <f t="array" ref="Q448">_xlfn.IFS(H448=$H$2,E448,F448=$F$102,G448)</f>
        <v>1.24352671766081</v>
      </c>
      <c r="R448">
        <f t="shared" si="35"/>
        <v>168.66518924995447</v>
      </c>
      <c r="S448" s="10">
        <f t="shared" si="36"/>
        <v>-7.559781248601319E-3</v>
      </c>
      <c r="T448" s="9">
        <f t="shared" si="37"/>
        <v>168.66518924995447</v>
      </c>
      <c r="U448" cm="1">
        <f t="array" ref="U448">_xlfn.IFS(D448=$D$2,I448*N448,D448=$D$3&amp;F448=$F$3,(I448)*N448,D448=$D$3,(1/I448)*N448,D448=$D$146,N448*I448)</f>
        <v>168.66518956722945</v>
      </c>
      <c r="V448" cm="1">
        <f t="array" ref="V448">_xlfn.IFS(F448=$F$2,E448*N448,F448=$F$3,E448*N448)</f>
        <v>168.66518924995447</v>
      </c>
      <c r="W448">
        <f t="shared" si="38"/>
        <v>168.66518956722945</v>
      </c>
      <c r="X448">
        <f t="shared" si="39"/>
        <v>109.07248699891227</v>
      </c>
    </row>
    <row r="449" spans="1:24" x14ac:dyDescent="0.25">
      <c r="A449" t="s">
        <v>468</v>
      </c>
      <c r="B449">
        <v>1585757390</v>
      </c>
      <c r="C449" s="2">
        <v>43922.673495370371</v>
      </c>
      <c r="D449" t="s">
        <v>18</v>
      </c>
      <c r="E449">
        <v>0.45164487773444201</v>
      </c>
      <c r="F449" t="s">
        <v>19</v>
      </c>
      <c r="G449">
        <v>0.36526949773693601</v>
      </c>
      <c r="H449" t="s">
        <v>14</v>
      </c>
      <c r="I449">
        <v>0.80875377000000004</v>
      </c>
      <c r="J449" t="s">
        <v>20</v>
      </c>
      <c r="K449" t="str" cm="1">
        <f t="array" ref="K449">_xlfn.IFS(AND(F449=$Y$25,H449=$Z$25),"1",AND(F449=$Y$25,H449=$Z$27),"2",AND(F449=$Z$25,H449=$Y$25),"3",AND(F449=$Z$25,H449=$Z$27),"4",AND(F449=$Z$27,H449=$Y$25),"5",AND(F449=$Z$27,H449=$Z$25),"6")</f>
        <v>3</v>
      </c>
      <c r="L449">
        <f>IF(OR(K449="3",K449="2"),X449,W449)</f>
        <v>167.70809241482735</v>
      </c>
      <c r="M449" t="s">
        <v>16</v>
      </c>
      <c r="N449">
        <f>VLOOKUP(C449,ETH_USD[],6)</f>
        <v>135.63455200000001</v>
      </c>
      <c r="O449" s="10">
        <f t="shared" si="34"/>
        <v>0</v>
      </c>
      <c r="P449" cm="1">
        <f t="array" ref="P449">_xlfn.IFS(H449=$H$2,G449,F449=$F$102,E449)</f>
        <v>0.36526949773693601</v>
      </c>
      <c r="Q449" cm="1">
        <f t="array" ref="Q449">_xlfn.IFS(H449=$H$2,E449,F449=$F$102,G449)</f>
        <v>0.45164487773444201</v>
      </c>
      <c r="R449">
        <f t="shared" si="35"/>
        <v>61.258650654605823</v>
      </c>
      <c r="S449" s="10">
        <f t="shared" si="36"/>
        <v>-5.6745373276240072E-3</v>
      </c>
      <c r="T449" s="9">
        <f t="shared" si="37"/>
        <v>167.70809233768483</v>
      </c>
      <c r="U449" cm="1">
        <f t="array" ref="U449">_xlfn.IFS(D449=$D$2,I449*N449,D449=$D$3&amp;F449=$F$3,(I449)*N449,D449=$D$3,(1/I449)*N449,D449=$D$146,N449*I449)</f>
        <v>167.70809241482735</v>
      </c>
      <c r="V449" cm="1">
        <f t="array" ref="V449">_xlfn.IFS(F449=$F$2,E449*N449,F449=$F$3,E449*N449)</f>
        <v>61.258650654605823</v>
      </c>
      <c r="W449">
        <f t="shared" si="38"/>
        <v>109.69495527226105</v>
      </c>
      <c r="X449">
        <f t="shared" si="39"/>
        <v>167.70809241482735</v>
      </c>
    </row>
    <row r="450" spans="1:24" x14ac:dyDescent="0.25">
      <c r="A450" t="s">
        <v>469</v>
      </c>
      <c r="B450">
        <v>1585765154</v>
      </c>
      <c r="C450" s="2">
        <v>43922.763356481482</v>
      </c>
      <c r="D450" t="s">
        <v>105</v>
      </c>
      <c r="E450">
        <v>3.0299565472090201E-2</v>
      </c>
      <c r="F450" t="s">
        <v>14</v>
      </c>
      <c r="G450">
        <v>3.7736993363184299E-2</v>
      </c>
      <c r="H450" t="s">
        <v>13</v>
      </c>
      <c r="I450">
        <v>1.2454631899999999</v>
      </c>
      <c r="J450" t="s">
        <v>15</v>
      </c>
      <c r="K450" t="str" cm="1">
        <f t="array" ref="K450">_xlfn.IFS(AND(F450=$Y$25,H450=$Z$25),"1",AND(F450=$Y$25,H450=$Z$27),"2",AND(F450=$Z$25,H450=$Y$25),"3",AND(F450=$Z$25,H450=$Z$27),"4",AND(F450=$Z$27,H450=$Y$25),"5",AND(F450=$Z$27,H450=$Z$25),"6")</f>
        <v>2</v>
      </c>
      <c r="L450">
        <f>IF(OR(K450="3",K450="2"),X450,W450)</f>
        <v>108.90289900900244</v>
      </c>
      <c r="M450" t="s">
        <v>16</v>
      </c>
      <c r="N450">
        <f>VLOOKUP(C450,ETH_USD[],6)</f>
        <v>135.63455200000001</v>
      </c>
      <c r="O450" s="10">
        <f t="shared" si="34"/>
        <v>0</v>
      </c>
      <c r="P450" cm="1">
        <f t="array" ref="P450">_xlfn.IFS(H450=$H$2,G450,F450=$F$102,E450)</f>
        <v>3.0299565472090201E-2</v>
      </c>
      <c r="Q450" cm="1">
        <f t="array" ref="Q450">_xlfn.IFS(H450=$H$2,E450,F450=$F$102,G450)</f>
        <v>3.7736993363184299E-2</v>
      </c>
      <c r="R450">
        <f t="shared" si="35"/>
        <v>5.1184401886424764</v>
      </c>
      <c r="S450" s="10">
        <f t="shared" si="36"/>
        <v>7.2730479614189388E-3</v>
      </c>
      <c r="T450" s="9">
        <f t="shared" si="37"/>
        <v>168.92784133677489</v>
      </c>
      <c r="U450" cm="1">
        <f t="array" ref="U450">_xlfn.IFS(D450=$D$2,I450*N450,D450=$D$3&amp;F450=$F$3,(I450)*N450,D450=$D$3,(1/I450)*N450,D450=$D$146,N450*I450)</f>
        <v>168.9278418081409</v>
      </c>
      <c r="V450" t="e" cm="1">
        <f t="array" ref="V450">_xlfn.IFS(F450=$F$2,E450*N450,F450=$F$3,E450*N450)</f>
        <v>#N/A</v>
      </c>
      <c r="W450">
        <f t="shared" si="38"/>
        <v>168.9278418081409</v>
      </c>
      <c r="X450">
        <f t="shared" si="39"/>
        <v>108.90289900900244</v>
      </c>
    </row>
    <row r="451" spans="1:24" x14ac:dyDescent="0.25">
      <c r="A451" t="s">
        <v>470</v>
      </c>
      <c r="B451">
        <v>1585772698</v>
      </c>
      <c r="C451" s="2">
        <v>43922.850671296299</v>
      </c>
      <c r="D451" t="s">
        <v>12</v>
      </c>
      <c r="E451">
        <v>2.58718836419613</v>
      </c>
      <c r="F451" t="s">
        <v>13</v>
      </c>
      <c r="G451">
        <v>2</v>
      </c>
      <c r="H451" t="s">
        <v>14</v>
      </c>
      <c r="I451">
        <v>1.2935941799999999</v>
      </c>
      <c r="J451" t="s">
        <v>15</v>
      </c>
      <c r="K451" t="str" cm="1">
        <f t="array" ref="K451">_xlfn.IFS(AND(F451=$Y$25,H451=$Z$25),"1",AND(F451=$Y$25,H451=$Z$27),"2",AND(F451=$Z$25,H451=$Y$25),"3",AND(F451=$Z$25,H451=$Z$27),"4",AND(F451=$Z$27,H451=$Y$25),"5",AND(F451=$Z$27,H451=$Z$25),"6")</f>
        <v>5</v>
      </c>
      <c r="L451">
        <f>IF(OR(K451="3",K451="2"),X451,W451)</f>
        <v>175.45606707410738</v>
      </c>
      <c r="M451" t="s">
        <v>16</v>
      </c>
      <c r="N451">
        <f>VLOOKUP(C451,ETH_USD[],6)</f>
        <v>135.63455200000001</v>
      </c>
      <c r="O451" s="10">
        <f t="shared" ref="O451:O514" si="40">(N451-N450)/N450</f>
        <v>0</v>
      </c>
      <c r="P451" cm="1">
        <f t="array" ref="P451">_xlfn.IFS(H451=$H$2,G451,F451=$F$102,E451)</f>
        <v>2</v>
      </c>
      <c r="Q451" cm="1">
        <f t="array" ref="Q451">_xlfn.IFS(H451=$H$2,E451,F451=$F$102,G451)</f>
        <v>2.58718836419613</v>
      </c>
      <c r="R451">
        <f t="shared" ref="R451:R514" si="41">Q451*N451</f>
        <v>350.91213471735495</v>
      </c>
      <c r="S451" s="10">
        <f t="shared" ref="S451:S514" si="42">(T451-T450)/T450</f>
        <v>3.8645056790182375E-2</v>
      </c>
      <c r="T451" s="9">
        <f t="shared" ref="T451:T514" si="43">R451/P451</f>
        <v>175.45606735867747</v>
      </c>
      <c r="U451" cm="1">
        <f t="array" ref="U451">_xlfn.IFS(D451=$D$2,I451*N451,D451=$D$3&amp;F451=$F$3,(I451)*N451,D451=$D$3,(1/I451)*N451,D451=$D$146,N451*I451)</f>
        <v>175.45606707410738</v>
      </c>
      <c r="V451" cm="1">
        <f t="array" ref="V451">_xlfn.IFS(F451=$F$2,E451*N451,F451=$F$3,E451*N451)</f>
        <v>350.91213471735495</v>
      </c>
      <c r="W451">
        <f t="shared" ref="W451:W514" si="44">N451*I451</f>
        <v>175.45606707410738</v>
      </c>
      <c r="X451">
        <f t="shared" ref="X451:X514" si="45">N451*(1/I451)</f>
        <v>104.85092936951835</v>
      </c>
    </row>
    <row r="452" spans="1:24" x14ac:dyDescent="0.25">
      <c r="A452" t="s">
        <v>471</v>
      </c>
      <c r="B452">
        <v>1585772763</v>
      </c>
      <c r="C452" s="2">
        <v>43922.851423611108</v>
      </c>
      <c r="D452" t="s">
        <v>12</v>
      </c>
      <c r="E452">
        <v>1.31007895605208</v>
      </c>
      <c r="F452" t="s">
        <v>13</v>
      </c>
      <c r="G452">
        <v>1</v>
      </c>
      <c r="H452" t="s">
        <v>14</v>
      </c>
      <c r="I452">
        <v>1.31007896</v>
      </c>
      <c r="J452" t="s">
        <v>15</v>
      </c>
      <c r="K452" t="str" cm="1">
        <f t="array" ref="K452">_xlfn.IFS(AND(F452=$Y$25,H452=$Z$25),"1",AND(F452=$Y$25,H452=$Z$27),"2",AND(F452=$Z$25,H452=$Y$25),"3",AND(F452=$Z$25,H452=$Z$27),"4",AND(F452=$Z$27,H452=$Y$25),"5",AND(F452=$Z$27,H452=$Z$25),"6")</f>
        <v>5</v>
      </c>
      <c r="L452">
        <f>IF(OR(K452="3",K452="2"),X452,W452)</f>
        <v>177.69197282422593</v>
      </c>
      <c r="M452" t="s">
        <v>16</v>
      </c>
      <c r="N452">
        <f>VLOOKUP(C452,ETH_USD[],6)</f>
        <v>135.63455200000001</v>
      </c>
      <c r="O452" s="10">
        <f t="shared" si="40"/>
        <v>0</v>
      </c>
      <c r="P452" cm="1">
        <f t="array" ref="P452">_xlfn.IFS(H452=$H$2,G452,F452=$F$102,E452)</f>
        <v>1</v>
      </c>
      <c r="Q452" cm="1">
        <f t="array" ref="Q452">_xlfn.IFS(H452=$H$2,E452,F452=$F$102,G452)</f>
        <v>1.31007895605208</v>
      </c>
      <c r="R452">
        <f t="shared" si="41"/>
        <v>177.69197228875157</v>
      </c>
      <c r="S452" s="10">
        <f t="shared" si="42"/>
        <v>1.2743389064473516E-2</v>
      </c>
      <c r="T452" s="9">
        <f t="shared" si="43"/>
        <v>177.69197228875157</v>
      </c>
      <c r="U452" cm="1">
        <f t="array" ref="U452">_xlfn.IFS(D452=$D$2,I452*N452,D452=$D$3&amp;F452=$F$3,(I452)*N452,D452=$D$3,(1/I452)*N452,D452=$D$146,N452*I452)</f>
        <v>177.69197282422593</v>
      </c>
      <c r="V452" cm="1">
        <f t="array" ref="V452">_xlfn.IFS(F452=$F$2,E452*N452,F452=$F$3,E452*N452)</f>
        <v>177.69197228875157</v>
      </c>
      <c r="W452">
        <f t="shared" si="44"/>
        <v>177.69197282422593</v>
      </c>
      <c r="X452">
        <f t="shared" si="45"/>
        <v>103.53158560763391</v>
      </c>
    </row>
    <row r="453" spans="1:24" x14ac:dyDescent="0.25">
      <c r="A453" t="s">
        <v>472</v>
      </c>
      <c r="B453">
        <v>1585772816</v>
      </c>
      <c r="C453" s="2">
        <v>43922.852037037039</v>
      </c>
      <c r="D453" t="s">
        <v>12</v>
      </c>
      <c r="E453">
        <v>1.26210687874456</v>
      </c>
      <c r="F453" t="s">
        <v>13</v>
      </c>
      <c r="G453">
        <v>1</v>
      </c>
      <c r="H453" t="s">
        <v>14</v>
      </c>
      <c r="I453">
        <v>1.2621068799999999</v>
      </c>
      <c r="J453" t="s">
        <v>15</v>
      </c>
      <c r="K453" t="str" cm="1">
        <f t="array" ref="K453">_xlfn.IFS(AND(F453=$Y$25,H453=$Z$25),"1",AND(F453=$Y$25,H453=$Z$27),"2",AND(F453=$Z$25,H453=$Y$25),"3",AND(F453=$Z$25,H453=$Z$27),"4",AND(F453=$Z$27,H453=$Y$25),"5",AND(F453=$Z$27,H453=$Z$25),"6")</f>
        <v>5</v>
      </c>
      <c r="L453">
        <f>IF(OR(K453="3",K453="2"),X453,W453)</f>
        <v>171.18530124491778</v>
      </c>
      <c r="M453" t="s">
        <v>16</v>
      </c>
      <c r="N453">
        <f>VLOOKUP(C453,ETH_USD[],6)</f>
        <v>135.63455200000001</v>
      </c>
      <c r="O453" s="10">
        <f t="shared" si="40"/>
        <v>0</v>
      </c>
      <c r="P453" cm="1">
        <f t="array" ref="P453">_xlfn.IFS(H453=$H$2,G453,F453=$F$102,E453)</f>
        <v>1</v>
      </c>
      <c r="Q453" cm="1">
        <f t="array" ref="Q453">_xlfn.IFS(H453=$H$2,E453,F453=$F$102,G453)</f>
        <v>1.26210687874456</v>
      </c>
      <c r="R453">
        <f t="shared" si="41"/>
        <v>171.18530107463673</v>
      </c>
      <c r="S453" s="10">
        <f t="shared" si="42"/>
        <v>-3.6617699327133518E-2</v>
      </c>
      <c r="T453" s="9">
        <f t="shared" si="43"/>
        <v>171.18530107463673</v>
      </c>
      <c r="U453" cm="1">
        <f t="array" ref="U453">_xlfn.IFS(D453=$D$2,I453*N453,D453=$D$3&amp;F453=$F$3,(I453)*N453,D453=$D$3,(1/I453)*N453,D453=$D$146,N453*I453)</f>
        <v>171.18530124491778</v>
      </c>
      <c r="V453" cm="1">
        <f t="array" ref="V453">_xlfn.IFS(F453=$F$2,E453*N453,F453=$F$3,E453*N453)</f>
        <v>171.18530107463673</v>
      </c>
      <c r="W453">
        <f t="shared" si="44"/>
        <v>171.18530124491778</v>
      </c>
      <c r="X453">
        <f t="shared" si="45"/>
        <v>107.46677175232577</v>
      </c>
    </row>
    <row r="454" spans="1:24" x14ac:dyDescent="0.25">
      <c r="A454" t="s">
        <v>473</v>
      </c>
      <c r="B454">
        <v>1585783936</v>
      </c>
      <c r="C454" s="2">
        <v>43922.980740740742</v>
      </c>
      <c r="D454" t="s">
        <v>12</v>
      </c>
      <c r="E454">
        <v>1.21672359255017</v>
      </c>
      <c r="F454" t="s">
        <v>13</v>
      </c>
      <c r="G454">
        <v>1</v>
      </c>
      <c r="H454" t="s">
        <v>14</v>
      </c>
      <c r="I454">
        <v>1.21672359</v>
      </c>
      <c r="J454" t="s">
        <v>15</v>
      </c>
      <c r="K454" t="str" cm="1">
        <f t="array" ref="K454">_xlfn.IFS(AND(F454=$Y$25,H454=$Z$25),"1",AND(F454=$Y$25,H454=$Z$27),"2",AND(F454=$Z$25,H454=$Y$25),"3",AND(F454=$Z$25,H454=$Z$27),"4",AND(F454=$Z$27,H454=$Y$25),"5",AND(F454=$Z$27,H454=$Z$25),"6")</f>
        <v>5</v>
      </c>
      <c r="L454">
        <f>IF(OR(K454="3",K454="2"),X454,W454)</f>
        <v>165.02975903748168</v>
      </c>
      <c r="M454" t="s">
        <v>16</v>
      </c>
      <c r="N454">
        <f>VLOOKUP(C454,ETH_USD[],6)</f>
        <v>135.63455200000001</v>
      </c>
      <c r="O454" s="10">
        <f t="shared" si="40"/>
        <v>0</v>
      </c>
      <c r="P454" cm="1">
        <f t="array" ref="P454">_xlfn.IFS(H454=$H$2,G454,F454=$F$102,E454)</f>
        <v>1</v>
      </c>
      <c r="Q454" cm="1">
        <f t="array" ref="Q454">_xlfn.IFS(H454=$H$2,E454,F454=$F$102,G454)</f>
        <v>1.21672359255017</v>
      </c>
      <c r="R454">
        <f t="shared" si="41"/>
        <v>165.02975938337286</v>
      </c>
      <c r="S454" s="10">
        <f t="shared" si="42"/>
        <v>-3.5958354208110714E-2</v>
      </c>
      <c r="T454" s="9">
        <f t="shared" si="43"/>
        <v>165.02975938337286</v>
      </c>
      <c r="U454" cm="1">
        <f t="array" ref="U454">_xlfn.IFS(D454=$D$2,I454*N454,D454=$D$3&amp;F454=$F$3,(I454)*N454,D454=$D$3,(1/I454)*N454,D454=$D$146,N454*I454)</f>
        <v>165.02975903748168</v>
      </c>
      <c r="V454" cm="1">
        <f t="array" ref="V454">_xlfn.IFS(F454=$F$2,E454*N454,F454=$F$3,E454*N454)</f>
        <v>165.02975938337286</v>
      </c>
      <c r="W454">
        <f t="shared" si="44"/>
        <v>165.02975903748168</v>
      </c>
      <c r="X454">
        <f t="shared" si="45"/>
        <v>111.47523818454117</v>
      </c>
    </row>
    <row r="455" spans="1:24" x14ac:dyDescent="0.25">
      <c r="A455" t="s">
        <v>474</v>
      </c>
      <c r="B455">
        <v>1585798535</v>
      </c>
      <c r="C455" s="2">
        <v>43923.149710648147</v>
      </c>
      <c r="D455" t="s">
        <v>12</v>
      </c>
      <c r="E455">
        <v>1.226</v>
      </c>
      <c r="F455" t="s">
        <v>13</v>
      </c>
      <c r="G455">
        <v>1.00132276030992</v>
      </c>
      <c r="H455" t="s">
        <v>14</v>
      </c>
      <c r="I455">
        <v>1.22438044</v>
      </c>
      <c r="J455" t="s">
        <v>15</v>
      </c>
      <c r="K455" t="str" cm="1">
        <f t="array" ref="K455">_xlfn.IFS(AND(F455=$Y$25,H455=$Z$25),"1",AND(F455=$Y$25,H455=$Z$27),"2",AND(F455=$Z$25,H455=$Y$25),"3",AND(F455=$Z$25,H455=$Z$27),"4",AND(F455=$Z$27,H455=$Y$25),"5",AND(F455=$Z$27,H455=$Z$25),"6")</f>
        <v>5</v>
      </c>
      <c r="L455">
        <f>IF(OR(K455="3",K455="2"),X455,W455)</f>
        <v>173.89770582354336</v>
      </c>
      <c r="M455" t="s">
        <v>16</v>
      </c>
      <c r="N455">
        <f>VLOOKUP(C455,ETH_USD[],6)</f>
        <v>142.029144</v>
      </c>
      <c r="O455" s="10">
        <f t="shared" si="40"/>
        <v>4.7145744986867272E-2</v>
      </c>
      <c r="P455" cm="1">
        <f t="array" ref="P455">_xlfn.IFS(H455=$H$2,G455,F455=$F$102,E455)</f>
        <v>1.00132276030992</v>
      </c>
      <c r="Q455" cm="1">
        <f t="array" ref="Q455">_xlfn.IFS(H455=$H$2,E455,F455=$F$102,G455)</f>
        <v>1.226</v>
      </c>
      <c r="R455">
        <f t="shared" si="41"/>
        <v>174.127730544</v>
      </c>
      <c r="S455" s="10">
        <f t="shared" si="42"/>
        <v>5.3735436631911139E-2</v>
      </c>
      <c r="T455" s="9">
        <f t="shared" si="43"/>
        <v>173.89770556109764</v>
      </c>
      <c r="U455" cm="1">
        <f t="array" ref="U455">_xlfn.IFS(D455=$D$2,I455*N455,D455=$D$3&amp;F455=$F$3,(I455)*N455,D455=$D$3,(1/I455)*N455,D455=$D$146,N455*I455)</f>
        <v>173.89770582354336</v>
      </c>
      <c r="V455" cm="1">
        <f t="array" ref="V455">_xlfn.IFS(F455=$F$2,E455*N455,F455=$F$3,E455*N455)</f>
        <v>174.127730544</v>
      </c>
      <c r="W455">
        <f t="shared" si="44"/>
        <v>173.89770582354336</v>
      </c>
      <c r="X455">
        <f t="shared" si="45"/>
        <v>116.00082732455282</v>
      </c>
    </row>
    <row r="456" spans="1:24" x14ac:dyDescent="0.25">
      <c r="A456" t="s">
        <v>475</v>
      </c>
      <c r="B456">
        <v>1585798574</v>
      </c>
      <c r="C456" s="2">
        <v>43923.15016203704</v>
      </c>
      <c r="D456" t="s">
        <v>12</v>
      </c>
      <c r="E456">
        <v>1.21720803879328</v>
      </c>
      <c r="F456" t="s">
        <v>13</v>
      </c>
      <c r="G456">
        <v>1</v>
      </c>
      <c r="H456" t="s">
        <v>14</v>
      </c>
      <c r="I456">
        <v>1.21720804</v>
      </c>
      <c r="J456" t="s">
        <v>15</v>
      </c>
      <c r="K456" t="str" cm="1">
        <f t="array" ref="K456">_xlfn.IFS(AND(F456=$Y$25,H456=$Z$25),"1",AND(F456=$Y$25,H456=$Z$27),"2",AND(F456=$Z$25,H456=$Y$25),"3",AND(F456=$Z$25,H456=$Z$27),"4",AND(F456=$Z$27,H456=$Y$25),"5",AND(F456=$Z$27,H456=$Z$25),"6")</f>
        <v>5</v>
      </c>
      <c r="L456">
        <f>IF(OR(K456="3",K456="2"),X456,W456)</f>
        <v>172.87901599111777</v>
      </c>
      <c r="M456" t="s">
        <v>16</v>
      </c>
      <c r="N456">
        <f>VLOOKUP(C456,ETH_USD[],6)</f>
        <v>142.029144</v>
      </c>
      <c r="O456" s="10">
        <f t="shared" si="40"/>
        <v>0</v>
      </c>
      <c r="P456" cm="1">
        <f t="array" ref="P456">_xlfn.IFS(H456=$H$2,G456,F456=$F$102,E456)</f>
        <v>1</v>
      </c>
      <c r="Q456" cm="1">
        <f t="array" ref="Q456">_xlfn.IFS(H456=$H$2,E456,F456=$F$102,G456)</f>
        <v>1.21720803879328</v>
      </c>
      <c r="R456">
        <f t="shared" si="41"/>
        <v>172.87901581972835</v>
      </c>
      <c r="S456" s="10">
        <f t="shared" si="42"/>
        <v>-5.8579826460756681E-3</v>
      </c>
      <c r="T456" s="9">
        <f t="shared" si="43"/>
        <v>172.87901581972835</v>
      </c>
      <c r="U456" cm="1">
        <f t="array" ref="U456">_xlfn.IFS(D456=$D$2,I456*N456,D456=$D$3&amp;F456=$F$3,(I456)*N456,D456=$D$3,(1/I456)*N456,D456=$D$146,N456*I456)</f>
        <v>172.87901599111777</v>
      </c>
      <c r="V456" cm="1">
        <f t="array" ref="V456">_xlfn.IFS(F456=$F$2,E456*N456,F456=$F$3,E456*N456)</f>
        <v>172.87901581972835</v>
      </c>
      <c r="W456">
        <f t="shared" si="44"/>
        <v>172.87901599111777</v>
      </c>
      <c r="X456">
        <f t="shared" si="45"/>
        <v>116.68436235435972</v>
      </c>
    </row>
    <row r="457" spans="1:24" x14ac:dyDescent="0.25">
      <c r="A457" t="s">
        <v>476</v>
      </c>
      <c r="B457">
        <v>1585799412</v>
      </c>
      <c r="C457" s="2">
        <v>43923.159861111111</v>
      </c>
      <c r="D457" t="s">
        <v>18</v>
      </c>
      <c r="E457">
        <v>1.2245442835963001</v>
      </c>
      <c r="F457" t="s">
        <v>19</v>
      </c>
      <c r="G457">
        <v>1</v>
      </c>
      <c r="H457" t="s">
        <v>14</v>
      </c>
      <c r="I457">
        <v>0.81663032999999996</v>
      </c>
      <c r="J457" t="s">
        <v>20</v>
      </c>
      <c r="K457" t="str" cm="1">
        <f t="array" ref="K457">_xlfn.IFS(AND(F457=$Y$25,H457=$Z$25),"1",AND(F457=$Y$25,H457=$Z$27),"2",AND(F457=$Z$25,H457=$Y$25),"3",AND(F457=$Z$25,H457=$Z$27),"4",AND(F457=$Z$27,H457=$Y$25),"5",AND(F457=$Z$27,H457=$Z$25),"6")</f>
        <v>3</v>
      </c>
      <c r="L457">
        <f>IF(OR(K457="3",K457="2"),X457,W457)</f>
        <v>173.92097596962876</v>
      </c>
      <c r="M457" t="s">
        <v>16</v>
      </c>
      <c r="N457">
        <f>VLOOKUP(C457,ETH_USD[],6)</f>
        <v>142.029144</v>
      </c>
      <c r="O457" s="10">
        <f t="shared" si="40"/>
        <v>0</v>
      </c>
      <c r="P457" cm="1">
        <f t="array" ref="P457">_xlfn.IFS(H457=$H$2,G457,F457=$F$102,E457)</f>
        <v>1</v>
      </c>
      <c r="Q457" cm="1">
        <f t="array" ref="Q457">_xlfn.IFS(H457=$H$2,E457,F457=$F$102,G457)</f>
        <v>1.2245442835963001</v>
      </c>
      <c r="R457">
        <f t="shared" si="41"/>
        <v>173.92097638927575</v>
      </c>
      <c r="S457" s="10">
        <f t="shared" si="42"/>
        <v>6.027108406458744E-3</v>
      </c>
      <c r="T457" s="9">
        <f t="shared" si="43"/>
        <v>173.92097638927575</v>
      </c>
      <c r="U457" cm="1">
        <f t="array" ref="U457">_xlfn.IFS(D457=$D$2,I457*N457,D457=$D$3&amp;F457=$F$3,(I457)*N457,D457=$D$3,(1/I457)*N457,D457=$D$146,N457*I457)</f>
        <v>173.92097596962876</v>
      </c>
      <c r="V457" cm="1">
        <f t="array" ref="V457">_xlfn.IFS(F457=$F$2,E457*N457,F457=$F$3,E457*N457)</f>
        <v>173.92097638927575</v>
      </c>
      <c r="W457">
        <f t="shared" si="44"/>
        <v>115.98530673433751</v>
      </c>
      <c r="X457">
        <f t="shared" si="45"/>
        <v>173.92097596962876</v>
      </c>
    </row>
    <row r="458" spans="1:24" x14ac:dyDescent="0.25">
      <c r="A458" t="s">
        <v>477</v>
      </c>
      <c r="B458">
        <v>1585807647</v>
      </c>
      <c r="C458" s="2">
        <v>43923.255173611113</v>
      </c>
      <c r="D458" t="s">
        <v>12</v>
      </c>
      <c r="E458">
        <v>1.2173414650788099</v>
      </c>
      <c r="F458" t="s">
        <v>13</v>
      </c>
      <c r="G458">
        <v>1</v>
      </c>
      <c r="H458" t="s">
        <v>14</v>
      </c>
      <c r="I458">
        <v>1.21734147</v>
      </c>
      <c r="J458" t="s">
        <v>15</v>
      </c>
      <c r="K458" t="str" cm="1">
        <f t="array" ref="K458">_xlfn.IFS(AND(F458=$Y$25,H458=$Z$25),"1",AND(F458=$Y$25,H458=$Z$27),"2",AND(F458=$Z$25,H458=$Y$25),"3",AND(F458=$Z$25,H458=$Z$27),"4",AND(F458=$Z$27,H458=$Y$25),"5",AND(F458=$Z$27,H458=$Z$25),"6")</f>
        <v>5</v>
      </c>
      <c r="L458">
        <f>IF(OR(K458="3",K458="2"),X458,W458)</f>
        <v>172.89796693980168</v>
      </c>
      <c r="M458" t="s">
        <v>16</v>
      </c>
      <c r="N458">
        <f>VLOOKUP(C458,ETH_USD[],6)</f>
        <v>142.029144</v>
      </c>
      <c r="O458" s="10">
        <f t="shared" si="40"/>
        <v>0</v>
      </c>
      <c r="P458" cm="1">
        <f t="array" ref="P458">_xlfn.IFS(H458=$H$2,G458,F458=$F$102,E458)</f>
        <v>1</v>
      </c>
      <c r="Q458" cm="1">
        <f t="array" ref="Q458">_xlfn.IFS(H458=$H$2,E458,F458=$F$102,G458)</f>
        <v>1.2173414650788099</v>
      </c>
      <c r="R458">
        <f t="shared" si="41"/>
        <v>172.89796624084926</v>
      </c>
      <c r="S458" s="10">
        <f t="shared" si="42"/>
        <v>-5.882040048675658E-3</v>
      </c>
      <c r="T458" s="9">
        <f t="shared" si="43"/>
        <v>172.89796624084926</v>
      </c>
      <c r="U458" cm="1">
        <f t="array" ref="U458">_xlfn.IFS(D458=$D$2,I458*N458,D458=$D$3&amp;F458=$F$3,(I458)*N458,D458=$D$3,(1/I458)*N458,D458=$D$146,N458*I458)</f>
        <v>172.89796693980168</v>
      </c>
      <c r="V458" cm="1">
        <f t="array" ref="V458">_xlfn.IFS(F458=$F$2,E458*N458,F458=$F$3,E458*N458)</f>
        <v>172.89796624084926</v>
      </c>
      <c r="W458">
        <f t="shared" si="44"/>
        <v>172.89796693980168</v>
      </c>
      <c r="X458">
        <f t="shared" si="45"/>
        <v>116.67157284964588</v>
      </c>
    </row>
    <row r="459" spans="1:24" x14ac:dyDescent="0.25">
      <c r="A459" t="s">
        <v>478</v>
      </c>
      <c r="B459">
        <v>1585810641</v>
      </c>
      <c r="C459" s="2">
        <v>43923.289826388886</v>
      </c>
      <c r="D459" t="s">
        <v>18</v>
      </c>
      <c r="E459">
        <v>6.2880970645808706E-2</v>
      </c>
      <c r="F459" t="s">
        <v>19</v>
      </c>
      <c r="G459">
        <v>5.2249018313239602E-2</v>
      </c>
      <c r="H459" t="s">
        <v>14</v>
      </c>
      <c r="I459">
        <v>0.83091939999999997</v>
      </c>
      <c r="J459" t="s">
        <v>20</v>
      </c>
      <c r="K459" t="str" cm="1">
        <f t="array" ref="K459">_xlfn.IFS(AND(F459=$Y$25,H459=$Z$25),"1",AND(F459=$Y$25,H459=$Z$27),"2",AND(F459=$Z$25,H459=$Y$25),"3",AND(F459=$Z$25,H459=$Z$27),"4",AND(F459=$Z$27,H459=$Y$25),"5",AND(F459=$Z$27,H459=$Z$25),"6")</f>
        <v>3</v>
      </c>
      <c r="L459">
        <f>IF(OR(K459="3",K459="2"),X459,W459)</f>
        <v>170.93010946669438</v>
      </c>
      <c r="M459" t="s">
        <v>16</v>
      </c>
      <c r="N459">
        <f>VLOOKUP(C459,ETH_USD[],6)</f>
        <v>142.029144</v>
      </c>
      <c r="O459" s="10">
        <f t="shared" si="40"/>
        <v>0</v>
      </c>
      <c r="P459" cm="1">
        <f t="array" ref="P459">_xlfn.IFS(H459=$H$2,G459,F459=$F$102,E459)</f>
        <v>5.2249018313239602E-2</v>
      </c>
      <c r="Q459" cm="1">
        <f t="array" ref="Q459">_xlfn.IFS(H459=$H$2,E459,F459=$F$102,G459)</f>
        <v>6.2880970645808706E-2</v>
      </c>
      <c r="R459">
        <f t="shared" si="41"/>
        <v>8.9309304347133374</v>
      </c>
      <c r="S459" s="10">
        <f t="shared" si="42"/>
        <v>-1.1381605762584688E-2</v>
      </c>
      <c r="T459" s="9">
        <f t="shared" si="43"/>
        <v>170.93010975194323</v>
      </c>
      <c r="U459" cm="1">
        <f t="array" ref="U459">_xlfn.IFS(D459=$D$2,I459*N459,D459=$D$3&amp;F459=$F$3,(I459)*N459,D459=$D$3,(1/I459)*N459,D459=$D$146,N459*I459)</f>
        <v>170.93010946669438</v>
      </c>
      <c r="V459" cm="1">
        <f t="array" ref="V459">_xlfn.IFS(F459=$F$2,E459*N459,F459=$F$3,E459*N459)</f>
        <v>8.9309304347133374</v>
      </c>
      <c r="W459">
        <f t="shared" si="44"/>
        <v>118.01477111499359</v>
      </c>
      <c r="X459">
        <f t="shared" si="45"/>
        <v>170.93010946669438</v>
      </c>
    </row>
    <row r="460" spans="1:24" x14ac:dyDescent="0.25">
      <c r="A460" t="s">
        <v>479</v>
      </c>
      <c r="B460">
        <v>1585843414</v>
      </c>
      <c r="C460" s="2">
        <v>43923.66914351852</v>
      </c>
      <c r="D460" t="s">
        <v>12</v>
      </c>
      <c r="E460">
        <v>1.17601303794081</v>
      </c>
      <c r="F460" t="s">
        <v>13</v>
      </c>
      <c r="G460">
        <v>1</v>
      </c>
      <c r="H460" t="s">
        <v>14</v>
      </c>
      <c r="I460">
        <v>1.17601304</v>
      </c>
      <c r="J460" t="s">
        <v>15</v>
      </c>
      <c r="K460" t="str" cm="1">
        <f t="array" ref="K460">_xlfn.IFS(AND(F460=$Y$25,H460=$Z$25),"1",AND(F460=$Y$25,H460=$Z$27),"2",AND(F460=$Z$25,H460=$Y$25),"3",AND(F460=$Z$25,H460=$Z$27),"4",AND(F460=$Z$27,H460=$Y$25),"5",AND(F460=$Z$27,H460=$Z$25),"6")</f>
        <v>5</v>
      </c>
      <c r="L460">
        <f>IF(OR(K460="3",K460="2"),X460,W460)</f>
        <v>167.02812540403775</v>
      </c>
      <c r="M460" t="s">
        <v>16</v>
      </c>
      <c r="N460">
        <f>VLOOKUP(C460,ETH_USD[],6)</f>
        <v>142.029144</v>
      </c>
      <c r="O460" s="10">
        <f t="shared" si="40"/>
        <v>0</v>
      </c>
      <c r="P460" cm="1">
        <f t="array" ref="P460">_xlfn.IFS(H460=$H$2,G460,F460=$F$102,E460)</f>
        <v>1</v>
      </c>
      <c r="Q460" cm="1">
        <f t="array" ref="Q460">_xlfn.IFS(H460=$H$2,E460,F460=$F$102,G460)</f>
        <v>1.17601303794081</v>
      </c>
      <c r="R460">
        <f t="shared" si="41"/>
        <v>167.02812511157276</v>
      </c>
      <c r="S460" s="10">
        <f t="shared" si="42"/>
        <v>-2.2827953752753684E-2</v>
      </c>
      <c r="T460" s="9">
        <f t="shared" si="43"/>
        <v>167.02812511157276</v>
      </c>
      <c r="U460" cm="1">
        <f t="array" ref="U460">_xlfn.IFS(D460=$D$2,I460*N460,D460=$D$3&amp;F460=$F$3,(I460)*N460,D460=$D$3,(1/I460)*N460,D460=$D$146,N460*I460)</f>
        <v>167.02812540403775</v>
      </c>
      <c r="V460" cm="1">
        <f t="array" ref="V460">_xlfn.IFS(F460=$F$2,E460*N460,F460=$F$3,E460*N460)</f>
        <v>167.02812511157276</v>
      </c>
      <c r="W460">
        <f t="shared" si="44"/>
        <v>167.02812540403775</v>
      </c>
      <c r="X460">
        <f t="shared" si="45"/>
        <v>120.77174246299174</v>
      </c>
    </row>
    <row r="461" spans="1:24" x14ac:dyDescent="0.25">
      <c r="A461" t="s">
        <v>480</v>
      </c>
      <c r="B461">
        <v>1585848888</v>
      </c>
      <c r="C461" s="2">
        <v>43923.732499999998</v>
      </c>
      <c r="D461" t="s">
        <v>12</v>
      </c>
      <c r="E461">
        <v>1.13464169928875</v>
      </c>
      <c r="F461" t="s">
        <v>13</v>
      </c>
      <c r="G461">
        <v>1</v>
      </c>
      <c r="H461" t="s">
        <v>14</v>
      </c>
      <c r="I461">
        <v>1.1346417</v>
      </c>
      <c r="J461" t="s">
        <v>15</v>
      </c>
      <c r="K461" t="str" cm="1">
        <f t="array" ref="K461">_xlfn.IFS(AND(F461=$Y$25,H461=$Z$25),"1",AND(F461=$Y$25,H461=$Z$27),"2",AND(F461=$Z$25,H461=$Y$25),"3",AND(F461=$Z$25,H461=$Z$27),"4",AND(F461=$Z$27,H461=$Y$25),"5",AND(F461=$Z$27,H461=$Z$25),"6")</f>
        <v>5</v>
      </c>
      <c r="L461">
        <f>IF(OR(K461="3",K461="2"),X461,W461)</f>
        <v>161.1521893977048</v>
      </c>
      <c r="M461" t="s">
        <v>16</v>
      </c>
      <c r="N461">
        <f>VLOOKUP(C461,ETH_USD[],6)</f>
        <v>142.029144</v>
      </c>
      <c r="O461" s="10">
        <f t="shared" si="40"/>
        <v>0</v>
      </c>
      <c r="P461" cm="1">
        <f t="array" ref="P461">_xlfn.IFS(H461=$H$2,G461,F461=$F$102,E461)</f>
        <v>1</v>
      </c>
      <c r="Q461" cm="1">
        <f t="array" ref="Q461">_xlfn.IFS(H461=$H$2,E461,F461=$F$102,G461)</f>
        <v>1.13464169928875</v>
      </c>
      <c r="R461">
        <f t="shared" si="41"/>
        <v>161.15218929668657</v>
      </c>
      <c r="S461" s="10">
        <f t="shared" si="42"/>
        <v>-3.5179319716132459E-2</v>
      </c>
      <c r="T461" s="9">
        <f t="shared" si="43"/>
        <v>161.15218929668657</v>
      </c>
      <c r="U461" cm="1">
        <f t="array" ref="U461">_xlfn.IFS(D461=$D$2,I461*N461,D461=$D$3&amp;F461=$F$3,(I461)*N461,D461=$D$3,(1/I461)*N461,D461=$D$146,N461*I461)</f>
        <v>161.1521893977048</v>
      </c>
      <c r="V461" cm="1">
        <f t="array" ref="V461">_xlfn.IFS(F461=$F$2,E461*N461,F461=$F$3,E461*N461)</f>
        <v>161.15218929668657</v>
      </c>
      <c r="W461">
        <f t="shared" si="44"/>
        <v>161.1521893977048</v>
      </c>
      <c r="X461">
        <f t="shared" si="45"/>
        <v>125.1753253912667</v>
      </c>
    </row>
    <row r="462" spans="1:24" x14ac:dyDescent="0.25">
      <c r="A462" t="s">
        <v>481</v>
      </c>
      <c r="B462">
        <v>1585854698</v>
      </c>
      <c r="C462" s="2">
        <v>43923.799745370372</v>
      </c>
      <c r="D462" t="s">
        <v>18</v>
      </c>
      <c r="E462">
        <v>1.1414803078128599</v>
      </c>
      <c r="F462" t="s">
        <v>19</v>
      </c>
      <c r="G462">
        <v>1</v>
      </c>
      <c r="H462" t="s">
        <v>14</v>
      </c>
      <c r="I462">
        <v>0.87605540999999998</v>
      </c>
      <c r="J462" t="s">
        <v>20</v>
      </c>
      <c r="K462" t="str" cm="1">
        <f t="array" ref="K462">_xlfn.IFS(AND(F462=$Y$25,H462=$Z$25),"1",AND(F462=$Y$25,H462=$Z$27),"2",AND(F462=$Z$25,H462=$Y$25),"3",AND(F462=$Z$25,H462=$Z$27),"4",AND(F462=$Z$27,H462=$Y$25),"5",AND(F462=$Z$27,H462=$Z$25),"6")</f>
        <v>3</v>
      </c>
      <c r="L462">
        <f>IF(OR(K462="3",K462="2"),X462,W462)</f>
        <v>162.12347116262885</v>
      </c>
      <c r="M462" t="s">
        <v>16</v>
      </c>
      <c r="N462">
        <f>VLOOKUP(C462,ETH_USD[],6)</f>
        <v>142.029144</v>
      </c>
      <c r="O462" s="10">
        <f t="shared" si="40"/>
        <v>0</v>
      </c>
      <c r="P462" cm="1">
        <f t="array" ref="P462">_xlfn.IFS(H462=$H$2,G462,F462=$F$102,E462)</f>
        <v>1</v>
      </c>
      <c r="Q462" cm="1">
        <f t="array" ref="Q462">_xlfn.IFS(H462=$H$2,E462,F462=$F$102,G462)</f>
        <v>1.1414803078128599</v>
      </c>
      <c r="R462">
        <f t="shared" si="41"/>
        <v>162.12347101151701</v>
      </c>
      <c r="S462" s="10">
        <f t="shared" si="42"/>
        <v>6.0271084064658746E-3</v>
      </c>
      <c r="T462" s="9">
        <f t="shared" si="43"/>
        <v>162.12347101151701</v>
      </c>
      <c r="U462" cm="1">
        <f t="array" ref="U462">_xlfn.IFS(D462=$D$2,I462*N462,D462=$D$3&amp;F462=$F$3,(I462)*N462,D462=$D$3,(1/I462)*N462,D462=$D$146,N462*I462)</f>
        <v>162.12347116262885</v>
      </c>
      <c r="V462" cm="1">
        <f t="array" ref="V462">_xlfn.IFS(F462=$F$2,E462*N462,F462=$F$3,E462*N462)</f>
        <v>162.12347101151701</v>
      </c>
      <c r="W462">
        <f t="shared" si="44"/>
        <v>124.42539997886904</v>
      </c>
      <c r="X462">
        <f t="shared" si="45"/>
        <v>162.12347116262885</v>
      </c>
    </row>
    <row r="463" spans="1:24" x14ac:dyDescent="0.25">
      <c r="A463" t="s">
        <v>482</v>
      </c>
      <c r="B463">
        <v>1585876921</v>
      </c>
      <c r="C463" s="2">
        <v>43924.056956018518</v>
      </c>
      <c r="D463" t="s">
        <v>12</v>
      </c>
      <c r="E463">
        <v>0.06</v>
      </c>
      <c r="F463" t="s">
        <v>13</v>
      </c>
      <c r="G463">
        <v>5.1586914411125E-2</v>
      </c>
      <c r="H463" t="s">
        <v>14</v>
      </c>
      <c r="I463">
        <v>1.16308565</v>
      </c>
      <c r="J463" t="s">
        <v>15</v>
      </c>
      <c r="K463" t="str" cm="1">
        <f t="array" ref="K463">_xlfn.IFS(AND(F463=$Y$25,H463=$Z$25),"1",AND(F463=$Y$25,H463=$Z$27),"2",AND(F463=$Z$25,H463=$Y$25),"3",AND(F463=$Z$25,H463=$Z$27),"4",AND(F463=$Z$27,H463=$Y$25),"5",AND(F463=$Z$27,H463=$Z$25),"6")</f>
        <v>5</v>
      </c>
      <c r="L463">
        <f>IF(OR(K463="3",K463="2"),X463,W463)</f>
        <v>165.26436248761584</v>
      </c>
      <c r="M463" t="s">
        <v>16</v>
      </c>
      <c r="N463">
        <f>VLOOKUP(C463,ETH_USD[],6)</f>
        <v>142.091309</v>
      </c>
      <c r="O463" s="10">
        <f t="shared" si="40"/>
        <v>4.3769185851034309E-4</v>
      </c>
      <c r="P463" cm="1">
        <f t="array" ref="P463">_xlfn.IFS(H463=$H$2,G463,F463=$F$102,E463)</f>
        <v>5.1586914411125E-2</v>
      </c>
      <c r="Q463" cm="1">
        <f t="array" ref="Q463">_xlfn.IFS(H463=$H$2,E463,F463=$F$102,G463)</f>
        <v>0.06</v>
      </c>
      <c r="R463">
        <f t="shared" si="41"/>
        <v>8.5254785399999999</v>
      </c>
      <c r="S463" s="10">
        <f t="shared" si="42"/>
        <v>1.9373455236309584E-2</v>
      </c>
      <c r="T463" s="9">
        <f t="shared" si="43"/>
        <v>165.26436281991377</v>
      </c>
      <c r="U463" cm="1">
        <f t="array" ref="U463">_xlfn.IFS(D463=$D$2,I463*N463,D463=$D$3&amp;F463=$F$3,(I463)*N463,D463=$D$3,(1/I463)*N463,D463=$D$146,N463*I463)</f>
        <v>165.26436248761584</v>
      </c>
      <c r="V463" cm="1">
        <f t="array" ref="V463">_xlfn.IFS(F463=$F$2,E463*N463,F463=$F$3,E463*N463)</f>
        <v>8.5254785399999999</v>
      </c>
      <c r="W463">
        <f t="shared" si="44"/>
        <v>165.26436248761584</v>
      </c>
      <c r="X463">
        <f t="shared" si="45"/>
        <v>122.16753684477149</v>
      </c>
    </row>
    <row r="464" spans="1:24" x14ac:dyDescent="0.25">
      <c r="A464" t="s">
        <v>483</v>
      </c>
      <c r="B464">
        <v>1585919784</v>
      </c>
      <c r="C464" s="2">
        <v>43924.553055555552</v>
      </c>
      <c r="D464" t="s">
        <v>12</v>
      </c>
      <c r="E464">
        <v>1.1364742256968801</v>
      </c>
      <c r="F464" t="s">
        <v>13</v>
      </c>
      <c r="G464">
        <v>1</v>
      </c>
      <c r="H464" t="s">
        <v>14</v>
      </c>
      <c r="I464">
        <v>1.1364742299999999</v>
      </c>
      <c r="J464" t="s">
        <v>15</v>
      </c>
      <c r="K464" t="str" cm="1">
        <f t="array" ref="K464">_xlfn.IFS(AND(F464=$Y$25,H464=$Z$25),"1",AND(F464=$Y$25,H464=$Z$27),"2",AND(F464=$Z$25,H464=$Y$25),"3",AND(F464=$Z$25,H464=$Z$27),"4",AND(F464=$Z$27,H464=$Y$25),"5",AND(F464=$Z$27,H464=$Z$25),"6")</f>
        <v>5</v>
      </c>
      <c r="L464">
        <f>IF(OR(K464="3",K464="2"),X464,W464)</f>
        <v>161.48311098546705</v>
      </c>
      <c r="M464" t="s">
        <v>16</v>
      </c>
      <c r="N464">
        <f>VLOOKUP(C464,ETH_USD[],6)</f>
        <v>142.091309</v>
      </c>
      <c r="O464" s="10">
        <f t="shared" si="40"/>
        <v>0</v>
      </c>
      <c r="P464" cm="1">
        <f t="array" ref="P464">_xlfn.IFS(H464=$H$2,G464,F464=$F$102,E464)</f>
        <v>1</v>
      </c>
      <c r="Q464" cm="1">
        <f t="array" ref="Q464">_xlfn.IFS(H464=$H$2,E464,F464=$F$102,G464)</f>
        <v>1.1364742256968801</v>
      </c>
      <c r="R464">
        <f t="shared" si="41"/>
        <v>161.48311037403113</v>
      </c>
      <c r="S464" s="10">
        <f t="shared" si="42"/>
        <v>-2.288002314209156E-2</v>
      </c>
      <c r="T464" s="9">
        <f t="shared" si="43"/>
        <v>161.48311037403113</v>
      </c>
      <c r="U464" cm="1">
        <f t="array" ref="U464">_xlfn.IFS(D464=$D$2,I464*N464,D464=$D$3&amp;F464=$F$3,(I464)*N464,D464=$D$3,(1/I464)*N464,D464=$D$146,N464*I464)</f>
        <v>161.48311098546705</v>
      </c>
      <c r="V464" cm="1">
        <f t="array" ref="V464">_xlfn.IFS(F464=$F$2,E464*N464,F464=$F$3,E464*N464)</f>
        <v>161.48311037403113</v>
      </c>
      <c r="W464">
        <f t="shared" si="44"/>
        <v>161.48311098546705</v>
      </c>
      <c r="X464">
        <f t="shared" si="45"/>
        <v>125.02818387707745</v>
      </c>
    </row>
    <row r="465" spans="1:24" x14ac:dyDescent="0.25">
      <c r="A465" t="s">
        <v>484</v>
      </c>
      <c r="B465">
        <v>1585925191</v>
      </c>
      <c r="C465" s="2">
        <v>43924.615636574075</v>
      </c>
      <c r="D465" t="s">
        <v>12</v>
      </c>
      <c r="E465">
        <v>1.26</v>
      </c>
      <c r="F465" t="s">
        <v>13</v>
      </c>
      <c r="G465">
        <v>1.1000342462355099</v>
      </c>
      <c r="H465" t="s">
        <v>14</v>
      </c>
      <c r="I465">
        <v>1.14541889</v>
      </c>
      <c r="J465" t="s">
        <v>15</v>
      </c>
      <c r="K465" t="str" cm="1">
        <f t="array" ref="K465">_xlfn.IFS(AND(F465=$Y$25,H465=$Z$25),"1",AND(F465=$Y$25,H465=$Z$27),"2",AND(F465=$Z$25,H465=$Y$25),"3",AND(F465=$Z$25,H465=$Z$27),"4",AND(F465=$Z$27,H465=$Y$25),"5",AND(F465=$Z$27,H465=$Z$25),"6")</f>
        <v>5</v>
      </c>
      <c r="L465">
        <f>IF(OR(K465="3",K465="2"),X465,W465)</f>
        <v>162.75406943342699</v>
      </c>
      <c r="M465" t="s">
        <v>16</v>
      </c>
      <c r="N465">
        <f>VLOOKUP(C465,ETH_USD[],6)</f>
        <v>142.091309</v>
      </c>
      <c r="O465" s="10">
        <f t="shared" si="40"/>
        <v>0</v>
      </c>
      <c r="P465" cm="1">
        <f t="array" ref="P465">_xlfn.IFS(H465=$H$2,G465,F465=$F$102,E465)</f>
        <v>1.1000342462355099</v>
      </c>
      <c r="Q465" cm="1">
        <f t="array" ref="Q465">_xlfn.IFS(H465=$H$2,E465,F465=$F$102,G465)</f>
        <v>1.26</v>
      </c>
      <c r="R465">
        <f t="shared" si="41"/>
        <v>179.03504934</v>
      </c>
      <c r="S465" s="10">
        <f t="shared" si="42"/>
        <v>7.8705344093312618E-3</v>
      </c>
      <c r="T465" s="9">
        <f t="shared" si="43"/>
        <v>162.75406875075578</v>
      </c>
      <c r="U465" cm="1">
        <f t="array" ref="U465">_xlfn.IFS(D465=$D$2,I465*N465,D465=$D$3&amp;F465=$F$3,(I465)*N465,D465=$D$3,(1/I465)*N465,D465=$D$146,N465*I465)</f>
        <v>162.75406943342699</v>
      </c>
      <c r="V465" cm="1">
        <f t="array" ref="V465">_xlfn.IFS(F465=$F$2,E465*N465,F465=$F$3,E465*N465)</f>
        <v>179.03504934</v>
      </c>
      <c r="W465">
        <f t="shared" si="44"/>
        <v>162.75406943342699</v>
      </c>
      <c r="X465">
        <f t="shared" si="45"/>
        <v>124.0518296323889</v>
      </c>
    </row>
    <row r="466" spans="1:24" x14ac:dyDescent="0.25">
      <c r="A466" t="s">
        <v>485</v>
      </c>
      <c r="B466">
        <v>1585960090</v>
      </c>
      <c r="C466" s="2">
        <v>43925.019560185188</v>
      </c>
      <c r="D466" t="s">
        <v>12</v>
      </c>
      <c r="E466">
        <v>0.125</v>
      </c>
      <c r="F466" t="s">
        <v>13</v>
      </c>
      <c r="G466">
        <v>0.10675930419037399</v>
      </c>
      <c r="H466" t="s">
        <v>14</v>
      </c>
      <c r="I466">
        <v>1.17085814</v>
      </c>
      <c r="J466" t="s">
        <v>15</v>
      </c>
      <c r="K466" t="str" cm="1">
        <f t="array" ref="K466">_xlfn.IFS(AND(F466=$Y$25,H466=$Z$25),"1",AND(F466=$Y$25,H466=$Z$27),"2",AND(F466=$Z$25,H466=$Y$25),"3",AND(F466=$Z$25,H466=$Z$27),"4",AND(F466=$Z$27,H466=$Y$25),"5",AND(F466=$Z$27,H466=$Z$25),"6")</f>
        <v>5</v>
      </c>
      <c r="L466">
        <f>IF(OR(K466="3",K466="2"),X466,W466)</f>
        <v>170.03130603819275</v>
      </c>
      <c r="M466" t="s">
        <v>16</v>
      </c>
      <c r="N466">
        <f>VLOOKUP(C466,ETH_USD[],6)</f>
        <v>145.219391</v>
      </c>
      <c r="O466" s="10">
        <f t="shared" si="40"/>
        <v>2.2014590631999922E-2</v>
      </c>
      <c r="P466" cm="1">
        <f t="array" ref="P466">_xlfn.IFS(H466=$H$2,G466,F466=$F$102,E466)</f>
        <v>0.10675930419037399</v>
      </c>
      <c r="Q466" cm="1">
        <f t="array" ref="Q466">_xlfn.IFS(H466=$H$2,E466,F466=$F$102,G466)</f>
        <v>0.125</v>
      </c>
      <c r="R466">
        <f t="shared" si="41"/>
        <v>18.152423875</v>
      </c>
      <c r="S466" s="10">
        <f t="shared" si="42"/>
        <v>4.4713087000792552E-2</v>
      </c>
      <c r="T466" s="9">
        <f t="shared" si="43"/>
        <v>170.03130558654129</v>
      </c>
      <c r="U466" cm="1">
        <f t="array" ref="U466">_xlfn.IFS(D466=$D$2,I466*N466,D466=$D$3&amp;F466=$F$3,(I466)*N466,D466=$D$3,(1/I466)*N466,D466=$D$146,N466*I466)</f>
        <v>170.03130603819275</v>
      </c>
      <c r="V466" cm="1">
        <f t="array" ref="V466">_xlfn.IFS(F466=$F$2,E466*N466,F466=$F$3,E466*N466)</f>
        <v>18.152423875</v>
      </c>
      <c r="W466">
        <f t="shared" si="44"/>
        <v>170.03130603819275</v>
      </c>
      <c r="X466">
        <f t="shared" si="45"/>
        <v>124.02816877542483</v>
      </c>
    </row>
    <row r="467" spans="1:24" x14ac:dyDescent="0.25">
      <c r="A467" t="s">
        <v>486</v>
      </c>
      <c r="B467">
        <v>1585965297</v>
      </c>
      <c r="C467" s="2">
        <v>43925.079826388886</v>
      </c>
      <c r="D467" t="s">
        <v>12</v>
      </c>
      <c r="E467">
        <v>2.3314084263115001E-2</v>
      </c>
      <c r="F467" t="s">
        <v>13</v>
      </c>
      <c r="G467">
        <v>0.02</v>
      </c>
      <c r="H467" t="s">
        <v>14</v>
      </c>
      <c r="I467">
        <v>1.1657042099999999</v>
      </c>
      <c r="J467" t="s">
        <v>15</v>
      </c>
      <c r="K467" t="str" cm="1">
        <f t="array" ref="K467">_xlfn.IFS(AND(F467=$Y$25,H467=$Z$25),"1",AND(F467=$Y$25,H467=$Z$27),"2",AND(F467=$Z$25,H467=$Y$25),"3",AND(F467=$Z$25,H467=$Z$27),"4",AND(F467=$Z$27,H467=$Y$25),"5",AND(F467=$Z$27,H467=$Z$25),"6")</f>
        <v>5</v>
      </c>
      <c r="L467">
        <f>IF(OR(K467="3",K467="2"),X467,W467)</f>
        <v>169.2828554623361</v>
      </c>
      <c r="M467" t="s">
        <v>16</v>
      </c>
      <c r="N467">
        <f>VLOOKUP(C467,ETH_USD[],6)</f>
        <v>145.219391</v>
      </c>
      <c r="O467" s="10">
        <f t="shared" si="40"/>
        <v>0</v>
      </c>
      <c r="P467" cm="1">
        <f t="array" ref="P467">_xlfn.IFS(H467=$H$2,G467,F467=$F$102,E467)</f>
        <v>0.02</v>
      </c>
      <c r="Q467" cm="1">
        <f t="array" ref="Q467">_xlfn.IFS(H467=$H$2,E467,F467=$F$102,G467)</f>
        <v>2.3314084263115001E-2</v>
      </c>
      <c r="R467">
        <f t="shared" si="41"/>
        <v>3.3856571184122441</v>
      </c>
      <c r="S467" s="10">
        <f t="shared" si="42"/>
        <v>-4.4018344936376814E-3</v>
      </c>
      <c r="T467" s="9">
        <f t="shared" si="43"/>
        <v>169.28285592061221</v>
      </c>
      <c r="U467" cm="1">
        <f t="array" ref="U467">_xlfn.IFS(D467=$D$2,I467*N467,D467=$D$3&amp;F467=$F$3,(I467)*N467,D467=$D$3,(1/I467)*N467,D467=$D$146,N467*I467)</f>
        <v>169.2828554623361</v>
      </c>
      <c r="V467" cm="1">
        <f t="array" ref="V467">_xlfn.IFS(F467=$F$2,E467*N467,F467=$F$3,E467*N467)</f>
        <v>3.3856571184122441</v>
      </c>
      <c r="W467">
        <f t="shared" si="44"/>
        <v>169.2828554623361</v>
      </c>
      <c r="X467">
        <f t="shared" si="45"/>
        <v>124.57653472830815</v>
      </c>
    </row>
    <row r="468" spans="1:24" x14ac:dyDescent="0.25">
      <c r="A468" t="s">
        <v>487</v>
      </c>
      <c r="B468">
        <v>1585980548</v>
      </c>
      <c r="C468" s="2">
        <v>43925.256342592591</v>
      </c>
      <c r="D468" t="s">
        <v>12</v>
      </c>
      <c r="E468">
        <v>1.2</v>
      </c>
      <c r="F468" t="s">
        <v>13</v>
      </c>
      <c r="G468">
        <v>1.00475940358116</v>
      </c>
      <c r="H468" t="s">
        <v>14</v>
      </c>
      <c r="I468">
        <v>1.19431577</v>
      </c>
      <c r="J468" t="s">
        <v>15</v>
      </c>
      <c r="K468" t="str" cm="1">
        <f t="array" ref="K468">_xlfn.IFS(AND(F468=$Y$25,H468=$Z$25),"1",AND(F468=$Y$25,H468=$Z$27),"2",AND(F468=$Z$25,H468=$Y$25),"3",AND(F468=$Z$25,H468=$Z$27),"4",AND(F468=$Z$27,H468=$Y$25),"5",AND(F468=$Z$27,H468=$Z$25),"6")</f>
        <v>5</v>
      </c>
      <c r="L468">
        <f>IF(OR(K468="3",K468="2"),X468,W468)</f>
        <v>173.43780878109607</v>
      </c>
      <c r="M468" t="s">
        <v>16</v>
      </c>
      <c r="N468">
        <f>VLOOKUP(C468,ETH_USD[],6)</f>
        <v>145.219391</v>
      </c>
      <c r="O468" s="10">
        <f t="shared" si="40"/>
        <v>0</v>
      </c>
      <c r="P468" cm="1">
        <f t="array" ref="P468">_xlfn.IFS(H468=$H$2,G468,F468=$F$102,E468)</f>
        <v>1.00475940358116</v>
      </c>
      <c r="Q468" cm="1">
        <f t="array" ref="Q468">_xlfn.IFS(H468=$H$2,E468,F468=$F$102,G468)</f>
        <v>1.2</v>
      </c>
      <c r="R468">
        <f t="shared" si="41"/>
        <v>174.2632692</v>
      </c>
      <c r="S468" s="10">
        <f t="shared" si="42"/>
        <v>2.4544439122842036E-2</v>
      </c>
      <c r="T468" s="9">
        <f t="shared" si="43"/>
        <v>173.43780867229651</v>
      </c>
      <c r="U468" cm="1">
        <f t="array" ref="U468">_xlfn.IFS(D468=$D$2,I468*N468,D468=$D$3&amp;F468=$F$3,(I468)*N468,D468=$D$3,(1/I468)*N468,D468=$D$146,N468*I468)</f>
        <v>173.43780878109607</v>
      </c>
      <c r="V468" cm="1">
        <f t="array" ref="V468">_xlfn.IFS(F468=$F$2,E468*N468,F468=$F$3,E468*N468)</f>
        <v>174.2632692</v>
      </c>
      <c r="W468">
        <f t="shared" si="44"/>
        <v>173.43780878109607</v>
      </c>
      <c r="X468">
        <f t="shared" si="45"/>
        <v>121.59212383170659</v>
      </c>
    </row>
    <row r="469" spans="1:24" x14ac:dyDescent="0.25">
      <c r="A469" t="s">
        <v>488</v>
      </c>
      <c r="B469">
        <v>1585996161</v>
      </c>
      <c r="C469" s="2">
        <v>43925.437048611115</v>
      </c>
      <c r="D469" t="s">
        <v>12</v>
      </c>
      <c r="E469">
        <v>1.1873955104782199</v>
      </c>
      <c r="F469" t="s">
        <v>13</v>
      </c>
      <c r="G469">
        <v>1</v>
      </c>
      <c r="H469" t="s">
        <v>14</v>
      </c>
      <c r="I469">
        <v>1.18739551</v>
      </c>
      <c r="J469" t="s">
        <v>15</v>
      </c>
      <c r="K469" t="str" cm="1">
        <f t="array" ref="K469">_xlfn.IFS(AND(F469=$Y$25,H469=$Z$25),"1",AND(F469=$Y$25,H469=$Z$27),"2",AND(F469=$Z$25,H469=$Y$25),"3",AND(F469=$Z$25,H469=$Z$27),"4",AND(F469=$Z$27,H469=$Y$25),"5",AND(F469=$Z$27,H469=$Z$25),"6")</f>
        <v>5</v>
      </c>
      <c r="L469">
        <f>IF(OR(K469="3",K469="2"),X469,W469)</f>
        <v>172.43285283833441</v>
      </c>
      <c r="M469" t="s">
        <v>16</v>
      </c>
      <c r="N469">
        <f>VLOOKUP(C469,ETH_USD[],6)</f>
        <v>145.219391</v>
      </c>
      <c r="O469" s="10">
        <f t="shared" si="40"/>
        <v>0</v>
      </c>
      <c r="P469" cm="1">
        <f t="array" ref="P469">_xlfn.IFS(H469=$H$2,G469,F469=$F$102,E469)</f>
        <v>1</v>
      </c>
      <c r="Q469" cm="1">
        <f t="array" ref="Q469">_xlfn.IFS(H469=$H$2,E469,F469=$F$102,G469)</f>
        <v>1.1873955104782199</v>
      </c>
      <c r="R469">
        <f t="shared" si="41"/>
        <v>172.43285290778121</v>
      </c>
      <c r="S469" s="10">
        <f t="shared" si="42"/>
        <v>-5.7943292307972103E-3</v>
      </c>
      <c r="T469" s="9">
        <f t="shared" si="43"/>
        <v>172.43285290778121</v>
      </c>
      <c r="U469" cm="1">
        <f t="array" ref="U469">_xlfn.IFS(D469=$D$2,I469*N469,D469=$D$3&amp;F469=$F$3,(I469)*N469,D469=$D$3,(1/I469)*N469,D469=$D$146,N469*I469)</f>
        <v>172.43285283833441</v>
      </c>
      <c r="V469" cm="1">
        <f t="array" ref="V469">_xlfn.IFS(F469=$F$2,E469*N469,F469=$F$3,E469*N469)</f>
        <v>172.43285290778121</v>
      </c>
      <c r="W469">
        <f t="shared" si="44"/>
        <v>172.43285283833441</v>
      </c>
      <c r="X469">
        <f t="shared" si="45"/>
        <v>122.3007749119752</v>
      </c>
    </row>
    <row r="470" spans="1:24" x14ac:dyDescent="0.25">
      <c r="A470" t="s">
        <v>489</v>
      </c>
      <c r="B470">
        <v>1586089497</v>
      </c>
      <c r="C470" s="2">
        <v>43926.517326388886</v>
      </c>
      <c r="D470" t="s">
        <v>105</v>
      </c>
      <c r="E470">
        <v>1.2357311355645499</v>
      </c>
      <c r="F470" t="s">
        <v>14</v>
      </c>
      <c r="G470">
        <v>1.4826780335099801</v>
      </c>
      <c r="H470" t="s">
        <v>13</v>
      </c>
      <c r="I470">
        <v>1.1998386999999999</v>
      </c>
      <c r="J470" t="s">
        <v>15</v>
      </c>
      <c r="K470" t="str" cm="1">
        <f t="array" ref="K470">_xlfn.IFS(AND(F470=$Y$25,H470=$Z$25),"1",AND(F470=$Y$25,H470=$Z$27),"2",AND(F470=$Z$25,H470=$Y$25),"3",AND(F470=$Z$25,H470=$Z$27),"4",AND(F470=$Z$27,H470=$Y$25),"5",AND(F470=$Z$27,H470=$Z$25),"6")</f>
        <v>2</v>
      </c>
      <c r="L470">
        <f>IF(OR(K470="3",K470="2"),X470,W470)</f>
        <v>119.63828637966088</v>
      </c>
      <c r="M470" t="s">
        <v>16</v>
      </c>
      <c r="N470">
        <f>VLOOKUP(C470,ETH_USD[],6)</f>
        <v>143.54664600000001</v>
      </c>
      <c r="O470" s="10">
        <f t="shared" si="40"/>
        <v>-1.1518744077366307E-2</v>
      </c>
      <c r="P470" cm="1">
        <f t="array" ref="P470">_xlfn.IFS(H470=$H$2,G470,F470=$F$102,E470)</f>
        <v>1.2357311355645499</v>
      </c>
      <c r="Q470" cm="1">
        <f t="array" ref="Q470">_xlfn.IFS(H470=$H$2,E470,F470=$F$102,G470)</f>
        <v>1.4826780335099801</v>
      </c>
      <c r="R470">
        <f t="shared" si="41"/>
        <v>212.83345880823327</v>
      </c>
      <c r="S470" s="10">
        <f t="shared" si="42"/>
        <v>-1.1600599574901091E-3</v>
      </c>
      <c r="T470" s="9">
        <f t="shared" si="43"/>
        <v>172.23282045976711</v>
      </c>
      <c r="U470" cm="1">
        <f t="array" ref="U470">_xlfn.IFS(D470=$D$2,I470*N470,D470=$D$3&amp;F470=$F$3,(I470)*N470,D470=$D$3,(1/I470)*N470,D470=$D$146,N470*I470)</f>
        <v>172.2328211260002</v>
      </c>
      <c r="V470" t="e" cm="1">
        <f t="array" ref="V470">_xlfn.IFS(F470=$F$2,E470*N470,F470=$F$3,E470*N470)</f>
        <v>#N/A</v>
      </c>
      <c r="W470">
        <f t="shared" si="44"/>
        <v>172.2328211260002</v>
      </c>
      <c r="X470">
        <f t="shared" si="45"/>
        <v>119.63828637966088</v>
      </c>
    </row>
    <row r="471" spans="1:24" x14ac:dyDescent="0.25">
      <c r="A471" t="s">
        <v>490</v>
      </c>
      <c r="B471">
        <v>1586090926</v>
      </c>
      <c r="C471" s="2">
        <v>43926.533865740741</v>
      </c>
      <c r="D471" t="s">
        <v>12</v>
      </c>
      <c r="E471">
        <v>2.37258681816312</v>
      </c>
      <c r="F471" t="s">
        <v>13</v>
      </c>
      <c r="G471">
        <v>2.0175170283089598</v>
      </c>
      <c r="H471" t="s">
        <v>14</v>
      </c>
      <c r="I471">
        <v>1.17599345</v>
      </c>
      <c r="J471" t="s">
        <v>15</v>
      </c>
      <c r="K471" t="str" cm="1">
        <f t="array" ref="K471">_xlfn.IFS(AND(F471=$Y$25,H471=$Z$25),"1",AND(F471=$Y$25,H471=$Z$27),"2",AND(F471=$Z$25,H471=$Y$25),"3",AND(F471=$Z$25,H471=$Z$27),"4",AND(F471=$Z$27,H471=$Y$25),"5",AND(F471=$Z$27,H471=$Z$25),"6")</f>
        <v>5</v>
      </c>
      <c r="L471">
        <f>IF(OR(K471="3",K471="2"),X471,W471)</f>
        <v>168.80991546546872</v>
      </c>
      <c r="M471" t="s">
        <v>16</v>
      </c>
      <c r="N471">
        <f>VLOOKUP(C471,ETH_USD[],6)</f>
        <v>143.54664600000001</v>
      </c>
      <c r="O471" s="10">
        <f t="shared" si="40"/>
        <v>0</v>
      </c>
      <c r="P471" cm="1">
        <f t="array" ref="P471">_xlfn.IFS(H471=$H$2,G471,F471=$F$102,E471)</f>
        <v>2.0175170283089598</v>
      </c>
      <c r="Q471" cm="1">
        <f t="array" ref="Q471">_xlfn.IFS(H471=$H$2,E471,F471=$F$102,G471)</f>
        <v>2.37258681816312</v>
      </c>
      <c r="R471">
        <f t="shared" si="41"/>
        <v>340.5768800911278</v>
      </c>
      <c r="S471" s="10">
        <f t="shared" si="42"/>
        <v>-1.9873706090558572E-2</v>
      </c>
      <c r="T471" s="9">
        <f t="shared" si="43"/>
        <v>168.80991600680176</v>
      </c>
      <c r="U471" cm="1">
        <f t="array" ref="U471">_xlfn.IFS(D471=$D$2,I471*N471,D471=$D$3&amp;F471=$F$3,(I471)*N471,D471=$D$3,(1/I471)*N471,D471=$D$146,N471*I471)</f>
        <v>168.80991546546872</v>
      </c>
      <c r="V471" cm="1">
        <f t="array" ref="V471">_xlfn.IFS(F471=$F$2,E471*N471,F471=$F$3,E471*N471)</f>
        <v>340.5768800911278</v>
      </c>
      <c r="W471">
        <f t="shared" si="44"/>
        <v>168.80991546546872</v>
      </c>
      <c r="X471">
        <f t="shared" si="45"/>
        <v>122.06415435392094</v>
      </c>
    </row>
    <row r="472" spans="1:24" x14ac:dyDescent="0.25">
      <c r="A472" t="s">
        <v>491</v>
      </c>
      <c r="B472">
        <v>1586092595</v>
      </c>
      <c r="C472" s="2">
        <v>43926.553182870368</v>
      </c>
      <c r="D472" t="s">
        <v>12</v>
      </c>
      <c r="E472">
        <v>1.17</v>
      </c>
      <c r="F472" t="s">
        <v>13</v>
      </c>
      <c r="G472">
        <v>1.00769184499014</v>
      </c>
      <c r="H472" t="s">
        <v>14</v>
      </c>
      <c r="I472">
        <v>1.16106924</v>
      </c>
      <c r="J472" t="s">
        <v>15</v>
      </c>
      <c r="K472" t="str" cm="1">
        <f t="array" ref="K472">_xlfn.IFS(AND(F472=$Y$25,H472=$Z$25),"1",AND(F472=$Y$25,H472=$Z$27),"2",AND(F472=$Z$25,H472=$Y$25),"3",AND(F472=$Z$25,H472=$Z$27),"4",AND(F472=$Z$27,H472=$Y$25),"5",AND(F472=$Z$27,H472=$Z$25),"6")</f>
        <v>5</v>
      </c>
      <c r="L472">
        <f>IF(OR(K472="3",K472="2"),X472,W472)</f>
        <v>166.66759517576907</v>
      </c>
      <c r="M472" t="s">
        <v>16</v>
      </c>
      <c r="N472">
        <f>VLOOKUP(C472,ETH_USD[],6)</f>
        <v>143.54664600000001</v>
      </c>
      <c r="O472" s="10">
        <f t="shared" si="40"/>
        <v>0</v>
      </c>
      <c r="P472" cm="1">
        <f t="array" ref="P472">_xlfn.IFS(H472=$H$2,G472,F472=$F$102,E472)</f>
        <v>1.00769184499014</v>
      </c>
      <c r="Q472" cm="1">
        <f t="array" ref="Q472">_xlfn.IFS(H472=$H$2,E472,F472=$F$102,G472)</f>
        <v>1.17</v>
      </c>
      <c r="R472">
        <f t="shared" si="41"/>
        <v>167.94957582000001</v>
      </c>
      <c r="S472" s="10">
        <f t="shared" si="42"/>
        <v>-1.2690732507846598E-2</v>
      </c>
      <c r="T472" s="9">
        <f t="shared" si="43"/>
        <v>166.66759451808738</v>
      </c>
      <c r="U472" cm="1">
        <f t="array" ref="U472">_xlfn.IFS(D472=$D$2,I472*N472,D472=$D$3&amp;F472=$F$3,(I472)*N472,D472=$D$3,(1/I472)*N472,D472=$D$146,N472*I472)</f>
        <v>166.66759517576907</v>
      </c>
      <c r="V472" cm="1">
        <f t="array" ref="V472">_xlfn.IFS(F472=$F$2,E472*N472,F472=$F$3,E472*N472)</f>
        <v>167.94957582000001</v>
      </c>
      <c r="W472">
        <f t="shared" si="44"/>
        <v>166.66759517576907</v>
      </c>
      <c r="X472">
        <f t="shared" si="45"/>
        <v>123.63314870007237</v>
      </c>
    </row>
    <row r="473" spans="1:24" x14ac:dyDescent="0.25">
      <c r="A473" t="s">
        <v>492</v>
      </c>
      <c r="B473">
        <v>1586166596</v>
      </c>
      <c r="C473" s="2">
        <v>43927.409675925926</v>
      </c>
      <c r="D473" t="s">
        <v>12</v>
      </c>
      <c r="E473">
        <v>4.3805495696635601</v>
      </c>
      <c r="F473" t="s">
        <v>13</v>
      </c>
      <c r="G473">
        <v>4</v>
      </c>
      <c r="H473" t="s">
        <v>14</v>
      </c>
      <c r="I473">
        <v>1.0951373900000001</v>
      </c>
      <c r="J473" t="s">
        <v>15</v>
      </c>
      <c r="K473" t="str" cm="1">
        <f t="array" ref="K473">_xlfn.IFS(AND(F473=$Y$25,H473=$Z$25),"1",AND(F473=$Y$25,H473=$Z$27),"2",AND(F473=$Z$25,H473=$Y$25),"3",AND(F473=$Z$25,H473=$Z$27),"4",AND(F473=$Z$27,H473=$Y$25),"5",AND(F473=$Z$27,H473=$Z$25),"6")</f>
        <v>5</v>
      </c>
      <c r="L473">
        <f>IF(OR(K473="3",K473="2"),X473,W473)</f>
        <v>185.22702617855319</v>
      </c>
      <c r="M473" t="s">
        <v>16</v>
      </c>
      <c r="N473">
        <f>VLOOKUP(C473,ETH_USD[],6)</f>
        <v>169.13587999999999</v>
      </c>
      <c r="O473" s="10">
        <f t="shared" si="40"/>
        <v>0.17826424171554642</v>
      </c>
      <c r="P473" cm="1">
        <f t="array" ref="P473">_xlfn.IFS(H473=$H$2,G473,F473=$F$102,E473)</f>
        <v>4</v>
      </c>
      <c r="Q473" cm="1">
        <f t="array" ref="Q473">_xlfn.IFS(H473=$H$2,E473,F473=$F$102,G473)</f>
        <v>4.3805495696635601</v>
      </c>
      <c r="R473">
        <f t="shared" si="41"/>
        <v>740.9081063486675</v>
      </c>
      <c r="S473" s="10">
        <f t="shared" si="42"/>
        <v>0.11135597248369331</v>
      </c>
      <c r="T473" s="9">
        <f t="shared" si="43"/>
        <v>185.22702658716688</v>
      </c>
      <c r="U473" cm="1">
        <f t="array" ref="U473">_xlfn.IFS(D473=$D$2,I473*N473,D473=$D$3&amp;F473=$F$3,(I473)*N473,D473=$D$3,(1/I473)*N473,D473=$D$146,N473*I473)</f>
        <v>185.22702617855319</v>
      </c>
      <c r="V473" cm="1">
        <f t="array" ref="V473">_xlfn.IFS(F473=$F$2,E473*N473,F473=$F$3,E473*N473)</f>
        <v>740.9081063486675</v>
      </c>
      <c r="W473">
        <f t="shared" si="44"/>
        <v>185.22702617855319</v>
      </c>
      <c r="X473">
        <f t="shared" si="45"/>
        <v>154.44261290357366</v>
      </c>
    </row>
    <row r="474" spans="1:24" x14ac:dyDescent="0.25">
      <c r="A474" t="s">
        <v>493</v>
      </c>
      <c r="B474">
        <v>1586167872</v>
      </c>
      <c r="C474" s="2">
        <v>43927.424444444441</v>
      </c>
      <c r="D474" t="s">
        <v>12</v>
      </c>
      <c r="E474">
        <v>3.2549999999999999</v>
      </c>
      <c r="F474" t="s">
        <v>13</v>
      </c>
      <c r="G474">
        <v>3.00840020962548</v>
      </c>
      <c r="H474" t="s">
        <v>14</v>
      </c>
      <c r="I474">
        <v>1.08197041</v>
      </c>
      <c r="J474" t="s">
        <v>15</v>
      </c>
      <c r="K474" t="str" cm="1">
        <f t="array" ref="K474">_xlfn.IFS(AND(F474=$Y$25,H474=$Z$25),"1",AND(F474=$Y$25,H474=$Z$27),"2",AND(F474=$Z$25,H474=$Y$25),"3",AND(F474=$Z$25,H474=$Z$27),"4",AND(F474=$Z$27,H474=$Y$25),"5",AND(F474=$Z$27,H474=$Z$25),"6")</f>
        <v>5</v>
      </c>
      <c r="L474">
        <f>IF(OR(K474="3",K474="2"),X474,W474)</f>
        <v>183.00001742931079</v>
      </c>
      <c r="M474" t="s">
        <v>16</v>
      </c>
      <c r="N474">
        <f>VLOOKUP(C474,ETH_USD[],6)</f>
        <v>169.13587999999999</v>
      </c>
      <c r="O474" s="10">
        <f t="shared" si="40"/>
        <v>0</v>
      </c>
      <c r="P474" cm="1">
        <f t="array" ref="P474">_xlfn.IFS(H474=$H$2,G474,F474=$F$102,E474)</f>
        <v>3.00840020962548</v>
      </c>
      <c r="Q474" cm="1">
        <f t="array" ref="Q474">_xlfn.IFS(H474=$H$2,E474,F474=$F$102,G474)</f>
        <v>3.2549999999999999</v>
      </c>
      <c r="R474">
        <f t="shared" si="41"/>
        <v>550.53728939999996</v>
      </c>
      <c r="S474" s="10">
        <f t="shared" si="42"/>
        <v>-1.2023135407711672E-2</v>
      </c>
      <c r="T474" s="9">
        <f t="shared" si="43"/>
        <v>183.00001696534156</v>
      </c>
      <c r="U474" cm="1">
        <f t="array" ref="U474">_xlfn.IFS(D474=$D$2,I474*N474,D474=$D$3&amp;F474=$F$3,(I474)*N474,D474=$D$3,(1/I474)*N474,D474=$D$146,N474*I474)</f>
        <v>183.00001742931079</v>
      </c>
      <c r="V474" cm="1">
        <f t="array" ref="V474">_xlfn.IFS(F474=$F$2,E474*N474,F474=$F$3,E474*N474)</f>
        <v>550.53728939999996</v>
      </c>
      <c r="W474">
        <f t="shared" si="44"/>
        <v>183.00001742931079</v>
      </c>
      <c r="X474">
        <f t="shared" si="45"/>
        <v>156.32209387315868</v>
      </c>
    </row>
    <row r="475" spans="1:24" x14ac:dyDescent="0.25">
      <c r="A475" t="s">
        <v>494</v>
      </c>
      <c r="B475">
        <v>1586168415</v>
      </c>
      <c r="C475" s="2">
        <v>43927.43072916667</v>
      </c>
      <c r="D475" t="s">
        <v>12</v>
      </c>
      <c r="E475">
        <v>0.56203446364316101</v>
      </c>
      <c r="F475" t="s">
        <v>13</v>
      </c>
      <c r="G475">
        <v>0.5</v>
      </c>
      <c r="H475" t="s">
        <v>14</v>
      </c>
      <c r="I475">
        <v>1.12406893</v>
      </c>
      <c r="J475" t="s">
        <v>15</v>
      </c>
      <c r="K475" t="str" cm="1">
        <f t="array" ref="K475">_xlfn.IFS(AND(F475=$Y$25,H475=$Z$25),"1",AND(F475=$Y$25,H475=$Z$27),"2",AND(F475=$Z$25,H475=$Y$25),"3",AND(F475=$Z$25,H475=$Z$27),"4",AND(F475=$Z$27,H475=$Y$25),"5",AND(F475=$Z$27,H475=$Z$25),"6")</f>
        <v>5</v>
      </c>
      <c r="L475">
        <f>IF(OR(K475="3",K475="2"),X475,W475)</f>
        <v>190.12038765620838</v>
      </c>
      <c r="M475" t="s">
        <v>16</v>
      </c>
      <c r="N475">
        <f>VLOOKUP(C475,ETH_USD[],6)</f>
        <v>169.13587999999999</v>
      </c>
      <c r="O475" s="10">
        <f t="shared" si="40"/>
        <v>0</v>
      </c>
      <c r="P475" cm="1">
        <f t="array" ref="P475">_xlfn.IFS(H475=$H$2,G475,F475=$F$102,E475)</f>
        <v>0.5</v>
      </c>
      <c r="Q475" cm="1">
        <f t="array" ref="Q475">_xlfn.IFS(H475=$H$2,E475,F475=$F$102,G475)</f>
        <v>0.56203446364316101</v>
      </c>
      <c r="R475">
        <f t="shared" si="41"/>
        <v>95.060193598614035</v>
      </c>
      <c r="S475" s="10">
        <f t="shared" si="42"/>
        <v>3.89091233430598E-2</v>
      </c>
      <c r="T475" s="9">
        <f t="shared" si="43"/>
        <v>190.12038719722807</v>
      </c>
      <c r="U475" cm="1">
        <f t="array" ref="U475">_xlfn.IFS(D475=$D$2,I475*N475,D475=$D$3&amp;F475=$F$3,(I475)*N475,D475=$D$3,(1/I475)*N475,D475=$D$146,N475*I475)</f>
        <v>190.12038765620838</v>
      </c>
      <c r="V475" cm="1">
        <f t="array" ref="V475">_xlfn.IFS(F475=$F$2,E475*N475,F475=$F$3,E475*N475)</f>
        <v>95.060193598614035</v>
      </c>
      <c r="W475">
        <f t="shared" si="44"/>
        <v>190.12038765620838</v>
      </c>
      <c r="X475">
        <f t="shared" si="45"/>
        <v>150.46753405060309</v>
      </c>
    </row>
    <row r="476" spans="1:24" x14ac:dyDescent="0.25">
      <c r="A476" t="s">
        <v>495</v>
      </c>
      <c r="B476">
        <v>1586188292</v>
      </c>
      <c r="C476" s="2">
        <v>43927.660787037035</v>
      </c>
      <c r="D476" t="s">
        <v>12</v>
      </c>
      <c r="E476">
        <v>1.09442439994922</v>
      </c>
      <c r="F476" t="s">
        <v>13</v>
      </c>
      <c r="G476">
        <v>1</v>
      </c>
      <c r="H476" t="s">
        <v>14</v>
      </c>
      <c r="I476">
        <v>1.0944244000000001</v>
      </c>
      <c r="J476" t="s">
        <v>15</v>
      </c>
      <c r="K476" t="str" cm="1">
        <f t="array" ref="K476">_xlfn.IFS(AND(F476=$Y$25,H476=$Z$25),"1",AND(F476=$Y$25,H476=$Z$27),"2",AND(F476=$Z$25,H476=$Y$25),"3",AND(F476=$Z$25,H476=$Z$27),"4",AND(F476=$Z$27,H476=$Y$25),"5",AND(F476=$Z$27,H476=$Z$25),"6")</f>
        <v>5</v>
      </c>
      <c r="L476">
        <f>IF(OR(K476="3",K476="2"),X476,W476)</f>
        <v>185.106433987472</v>
      </c>
      <c r="M476" t="s">
        <v>16</v>
      </c>
      <c r="N476">
        <f>VLOOKUP(C476,ETH_USD[],6)</f>
        <v>169.13587999999999</v>
      </c>
      <c r="O476" s="10">
        <f t="shared" si="40"/>
        <v>0</v>
      </c>
      <c r="P476" cm="1">
        <f t="array" ref="P476">_xlfn.IFS(H476=$H$2,G476,F476=$F$102,E476)</f>
        <v>1</v>
      </c>
      <c r="Q476" cm="1">
        <f t="array" ref="Q476">_xlfn.IFS(H476=$H$2,E476,F476=$F$102,G476)</f>
        <v>1.09442439994922</v>
      </c>
      <c r="R476">
        <f t="shared" si="41"/>
        <v>185.10643397888327</v>
      </c>
      <c r="S476" s="10">
        <f t="shared" si="42"/>
        <v>-2.63725173941677E-2</v>
      </c>
      <c r="T476" s="9">
        <f t="shared" si="43"/>
        <v>185.10643397888327</v>
      </c>
      <c r="U476" cm="1">
        <f t="array" ref="U476">_xlfn.IFS(D476=$D$2,I476*N476,D476=$D$3&amp;F476=$F$3,(I476)*N476,D476=$D$3,(1/I476)*N476,D476=$D$146,N476*I476)</f>
        <v>185.106433987472</v>
      </c>
      <c r="V476" cm="1">
        <f t="array" ref="V476">_xlfn.IFS(F476=$F$2,E476*N476,F476=$F$3,E476*N476)</f>
        <v>185.10643397888327</v>
      </c>
      <c r="W476">
        <f t="shared" si="44"/>
        <v>185.106433987472</v>
      </c>
      <c r="X476">
        <f t="shared" si="45"/>
        <v>154.54322838562442</v>
      </c>
    </row>
    <row r="477" spans="1:24" x14ac:dyDescent="0.25">
      <c r="A477" t="s">
        <v>496</v>
      </c>
      <c r="B477">
        <v>1586191350</v>
      </c>
      <c r="C477" s="2">
        <v>43927.696180555555</v>
      </c>
      <c r="D477" t="s">
        <v>12</v>
      </c>
      <c r="E477">
        <v>1.0565880439622199</v>
      </c>
      <c r="F477" t="s">
        <v>13</v>
      </c>
      <c r="G477">
        <v>1</v>
      </c>
      <c r="H477" t="s">
        <v>14</v>
      </c>
      <c r="I477">
        <v>1.0565880400000001</v>
      </c>
      <c r="J477" t="s">
        <v>15</v>
      </c>
      <c r="K477" t="str" cm="1">
        <f t="array" ref="K477">_xlfn.IFS(AND(F477=$Y$25,H477=$Z$25),"1",AND(F477=$Y$25,H477=$Z$27),"2",AND(F477=$Z$25,H477=$Y$25),"3",AND(F477=$Z$25,H477=$Z$27),"4",AND(F477=$Z$27,H477=$Y$25),"5",AND(F477=$Z$27,H477=$Z$25),"6")</f>
        <v>5</v>
      </c>
      <c r="L477">
        <f>IF(OR(K477="3",K477="2"),X477,W477)</f>
        <v>178.70694794287519</v>
      </c>
      <c r="M477" t="s">
        <v>16</v>
      </c>
      <c r="N477">
        <f>VLOOKUP(C477,ETH_USD[],6)</f>
        <v>169.13587999999999</v>
      </c>
      <c r="O477" s="10">
        <f t="shared" si="40"/>
        <v>0</v>
      </c>
      <c r="P477" cm="1">
        <f t="array" ref="P477">_xlfn.IFS(H477=$H$2,G477,F477=$F$102,E477)</f>
        <v>1</v>
      </c>
      <c r="Q477" cm="1">
        <f t="array" ref="Q477">_xlfn.IFS(H477=$H$2,E477,F477=$F$102,G477)</f>
        <v>1.0565880439622199</v>
      </c>
      <c r="R477">
        <f t="shared" si="41"/>
        <v>178.70694861302874</v>
      </c>
      <c r="S477" s="10">
        <f t="shared" si="42"/>
        <v>-3.457192291103494E-2</v>
      </c>
      <c r="T477" s="9">
        <f t="shared" si="43"/>
        <v>178.70694861302874</v>
      </c>
      <c r="U477" cm="1">
        <f t="array" ref="U477">_xlfn.IFS(D477=$D$2,I477*N477,D477=$D$3&amp;F477=$F$3,(I477)*N477,D477=$D$3,(1/I477)*N477,D477=$D$146,N477*I477)</f>
        <v>178.70694794287519</v>
      </c>
      <c r="V477" cm="1">
        <f t="array" ref="V477">_xlfn.IFS(F477=$F$2,E477*N477,F477=$F$3,E477*N477)</f>
        <v>178.70694861302874</v>
      </c>
      <c r="W477">
        <f t="shared" si="44"/>
        <v>178.70694794287519</v>
      </c>
      <c r="X477">
        <f t="shared" si="45"/>
        <v>160.07741295273414</v>
      </c>
    </row>
    <row r="478" spans="1:24" x14ac:dyDescent="0.25">
      <c r="A478" t="s">
        <v>497</v>
      </c>
      <c r="B478">
        <v>1586198318</v>
      </c>
      <c r="C478" s="2">
        <v>43927.776828703703</v>
      </c>
      <c r="D478" t="s">
        <v>18</v>
      </c>
      <c r="E478">
        <v>6.0274849116208904E-3</v>
      </c>
      <c r="F478" t="s">
        <v>19</v>
      </c>
      <c r="G478">
        <v>5.7698071178845598E-3</v>
      </c>
      <c r="H478" t="s">
        <v>14</v>
      </c>
      <c r="I478">
        <v>0.95724953000000002</v>
      </c>
      <c r="J478" t="s">
        <v>20</v>
      </c>
      <c r="K478" t="str" cm="1">
        <f t="array" ref="K478">_xlfn.IFS(AND(F478=$Y$25,H478=$Z$25),"1",AND(F478=$Y$25,H478=$Z$27),"2",AND(F478=$Z$25,H478=$Y$25),"3",AND(F478=$Z$25,H478=$Z$27),"4",AND(F478=$Z$27,H478=$Y$25),"5",AND(F478=$Z$27,H478=$Z$25),"6")</f>
        <v>3</v>
      </c>
      <c r="L478">
        <f>IF(OR(K478="3",K478="2"),X478,W478)</f>
        <v>176.68943645237411</v>
      </c>
      <c r="M478" t="s">
        <v>16</v>
      </c>
      <c r="N478">
        <f>VLOOKUP(C478,ETH_USD[],6)</f>
        <v>169.13587999999999</v>
      </c>
      <c r="O478" s="10">
        <f t="shared" si="40"/>
        <v>0</v>
      </c>
      <c r="P478" cm="1">
        <f t="array" ref="P478">_xlfn.IFS(H478=$H$2,G478,F478=$F$102,E478)</f>
        <v>5.7698071178845598E-3</v>
      </c>
      <c r="Q478" cm="1">
        <f t="array" ref="Q478">_xlfn.IFS(H478=$H$2,E478,F478=$F$102,G478)</f>
        <v>6.0274849116208904E-3</v>
      </c>
      <c r="R478">
        <f t="shared" si="41"/>
        <v>1.0194639647137214</v>
      </c>
      <c r="S478" s="10">
        <f t="shared" si="42"/>
        <v>-1.1289503641848594E-2</v>
      </c>
      <c r="T478" s="9">
        <f t="shared" si="43"/>
        <v>176.68943586583831</v>
      </c>
      <c r="U478" cm="1">
        <f t="array" ref="U478">_xlfn.IFS(D478=$D$2,I478*N478,D478=$D$3&amp;F478=$F$3,(I478)*N478,D478=$D$3,(1/I478)*N478,D478=$D$146,N478*I478)</f>
        <v>176.68943645237411</v>
      </c>
      <c r="V478" cm="1">
        <f t="array" ref="V478">_xlfn.IFS(F478=$F$2,E478*N478,F478=$F$3,E478*N478)</f>
        <v>1.0194639647137214</v>
      </c>
      <c r="W478">
        <f t="shared" si="44"/>
        <v>161.9052416361364</v>
      </c>
      <c r="X478">
        <f t="shared" si="45"/>
        <v>176.68943645237411</v>
      </c>
    </row>
    <row r="479" spans="1:24" x14ac:dyDescent="0.25">
      <c r="A479" t="s">
        <v>498</v>
      </c>
      <c r="B479">
        <v>1586217551</v>
      </c>
      <c r="C479" s="2">
        <v>43927.999432870369</v>
      </c>
      <c r="D479" t="s">
        <v>12</v>
      </c>
      <c r="E479">
        <v>1.0208838784104799</v>
      </c>
      <c r="F479" t="s">
        <v>13</v>
      </c>
      <c r="G479">
        <v>1</v>
      </c>
      <c r="H479" t="s">
        <v>14</v>
      </c>
      <c r="I479">
        <v>1.02088388</v>
      </c>
      <c r="J479" t="s">
        <v>15</v>
      </c>
      <c r="K479" t="str" cm="1">
        <f t="array" ref="K479">_xlfn.IFS(AND(F479=$Y$25,H479=$Z$25),"1",AND(F479=$Y$25,H479=$Z$27),"2",AND(F479=$Z$25,H479=$Y$25),"3",AND(F479=$Z$25,H479=$Z$27),"4",AND(F479=$Z$27,H479=$Y$25),"5",AND(F479=$Z$27,H479=$Z$25),"6")</f>
        <v>5</v>
      </c>
      <c r="L479">
        <f>IF(OR(K479="3",K479="2"),X479,W479)</f>
        <v>172.66809342161437</v>
      </c>
      <c r="M479" t="s">
        <v>16</v>
      </c>
      <c r="N479">
        <f>VLOOKUP(C479,ETH_USD[],6)</f>
        <v>169.13587999999999</v>
      </c>
      <c r="O479" s="10">
        <f t="shared" si="40"/>
        <v>0</v>
      </c>
      <c r="P479" cm="1">
        <f t="array" ref="P479">_xlfn.IFS(H479=$H$2,G479,F479=$F$102,E479)</f>
        <v>1</v>
      </c>
      <c r="Q479" cm="1">
        <f t="array" ref="Q479">_xlfn.IFS(H479=$H$2,E479,F479=$F$102,G479)</f>
        <v>1.0208838784104799</v>
      </c>
      <c r="R479">
        <f t="shared" si="41"/>
        <v>172.6680931527695</v>
      </c>
      <c r="S479" s="10">
        <f t="shared" si="42"/>
        <v>-2.2759383962956577E-2</v>
      </c>
      <c r="T479" s="9">
        <f t="shared" si="43"/>
        <v>172.6680931527695</v>
      </c>
      <c r="U479" cm="1">
        <f t="array" ref="U479">_xlfn.IFS(D479=$D$2,I479*N479,D479=$D$3&amp;F479=$F$3,(I479)*N479,D479=$D$3,(1/I479)*N479,D479=$D$146,N479*I479)</f>
        <v>172.66809342161437</v>
      </c>
      <c r="V479" cm="1">
        <f t="array" ref="V479">_xlfn.IFS(F479=$F$2,E479*N479,F479=$F$3,E479*N479)</f>
        <v>172.6680931527695</v>
      </c>
      <c r="W479">
        <f t="shared" si="44"/>
        <v>172.66809342161437</v>
      </c>
      <c r="X479">
        <f t="shared" si="45"/>
        <v>165.67592388666182</v>
      </c>
    </row>
    <row r="480" spans="1:24" x14ac:dyDescent="0.25">
      <c r="A480" t="s">
        <v>499</v>
      </c>
      <c r="B480">
        <v>1586239113</v>
      </c>
      <c r="C480" s="2">
        <v>43928.248993055553</v>
      </c>
      <c r="D480" t="s">
        <v>12</v>
      </c>
      <c r="E480">
        <v>0.986767782801523</v>
      </c>
      <c r="F480" t="s">
        <v>13</v>
      </c>
      <c r="G480">
        <v>1</v>
      </c>
      <c r="H480" t="s">
        <v>14</v>
      </c>
      <c r="I480">
        <v>0.98676777999999998</v>
      </c>
      <c r="J480" t="s">
        <v>15</v>
      </c>
      <c r="K480" t="str" cm="1">
        <f t="array" ref="K480">_xlfn.IFS(AND(F480=$Y$25,H480=$Z$25),"1",AND(F480=$Y$25,H480=$Z$27),"2",AND(F480=$Z$25,H480=$Y$25),"3",AND(F480=$Z$25,H480=$Z$27),"4",AND(F480=$Z$27,H480=$Y$25),"5",AND(F480=$Z$27,H480=$Z$25),"6")</f>
        <v>5</v>
      </c>
      <c r="L480">
        <f>IF(OR(K480="3",K480="2"),X480,W480)</f>
        <v>162.91727875456431</v>
      </c>
      <c r="M480" t="s">
        <v>16</v>
      </c>
      <c r="N480">
        <f>VLOOKUP(C480,ETH_USD[],6)</f>
        <v>165.101944</v>
      </c>
      <c r="O480" s="10">
        <f t="shared" si="40"/>
        <v>-2.3850267607322485E-2</v>
      </c>
      <c r="P480" cm="1">
        <f t="array" ref="P480">_xlfn.IFS(H480=$H$2,G480,F480=$F$102,E480)</f>
        <v>1</v>
      </c>
      <c r="Q480" cm="1">
        <f t="array" ref="Q480">_xlfn.IFS(H480=$H$2,E480,F480=$F$102,G480)</f>
        <v>0.986767782801523</v>
      </c>
      <c r="R480">
        <f t="shared" si="41"/>
        <v>162.91727921710122</v>
      </c>
      <c r="S480" s="10">
        <f t="shared" si="42"/>
        <v>-5.6471428841466179E-2</v>
      </c>
      <c r="T480" s="9">
        <f t="shared" si="43"/>
        <v>162.91727921710122</v>
      </c>
      <c r="U480" cm="1">
        <f t="array" ref="U480">_xlfn.IFS(D480=$D$2,I480*N480,D480=$D$3&amp;F480=$F$3,(I480)*N480,D480=$D$3,(1/I480)*N480,D480=$D$146,N480*I480)</f>
        <v>162.91727875456431</v>
      </c>
      <c r="V480" cm="1">
        <f t="array" ref="V480">_xlfn.IFS(F480=$F$2,E480*N480,F480=$F$3,E480*N480)</f>
        <v>162.91727921710122</v>
      </c>
      <c r="W480">
        <f t="shared" si="44"/>
        <v>162.91727875456431</v>
      </c>
      <c r="X480">
        <f t="shared" si="45"/>
        <v>167.31590486264156</v>
      </c>
    </row>
    <row r="481" spans="1:24" x14ac:dyDescent="0.25">
      <c r="A481" t="s">
        <v>500</v>
      </c>
      <c r="B481">
        <v>1586270456</v>
      </c>
      <c r="C481" s="2">
        <v>43928.611759259256</v>
      </c>
      <c r="D481" t="s">
        <v>12</v>
      </c>
      <c r="E481">
        <v>1</v>
      </c>
      <c r="F481" t="s">
        <v>13</v>
      </c>
      <c r="G481">
        <v>1.0072146387871299</v>
      </c>
      <c r="H481" t="s">
        <v>14</v>
      </c>
      <c r="I481">
        <v>0.99283703999999995</v>
      </c>
      <c r="J481" t="s">
        <v>15</v>
      </c>
      <c r="K481" t="str" cm="1">
        <f t="array" ref="K481">_xlfn.IFS(AND(F481=$Y$25,H481=$Z$25),"1",AND(F481=$Y$25,H481=$Z$27),"2",AND(F481=$Z$25,H481=$Y$25),"3",AND(F481=$Z$25,H481=$Z$27),"4",AND(F481=$Z$27,H481=$Y$25),"5",AND(F481=$Z$27,H481=$Z$25),"6")</f>
        <v>5</v>
      </c>
      <c r="L481">
        <f>IF(OR(K481="3",K481="2"),X481,W481)</f>
        <v>163.91932537920576</v>
      </c>
      <c r="M481" t="s">
        <v>16</v>
      </c>
      <c r="N481">
        <f>VLOOKUP(C481,ETH_USD[],6)</f>
        <v>165.101944</v>
      </c>
      <c r="O481" s="10">
        <f t="shared" si="40"/>
        <v>0</v>
      </c>
      <c r="P481" cm="1">
        <f t="array" ref="P481">_xlfn.IFS(H481=$H$2,G481,F481=$F$102,E481)</f>
        <v>1.0072146387871299</v>
      </c>
      <c r="Q481" cm="1">
        <f t="array" ref="Q481">_xlfn.IFS(H481=$H$2,E481,F481=$F$102,G481)</f>
        <v>1</v>
      </c>
      <c r="R481">
        <f t="shared" si="41"/>
        <v>165.101944</v>
      </c>
      <c r="S481" s="10">
        <f t="shared" si="42"/>
        <v>6.1506432319769159E-3</v>
      </c>
      <c r="T481" s="9">
        <f t="shared" si="43"/>
        <v>163.91932527788998</v>
      </c>
      <c r="U481" cm="1">
        <f t="array" ref="U481">_xlfn.IFS(D481=$D$2,I481*N481,D481=$D$3&amp;F481=$F$3,(I481)*N481,D481=$D$3,(1/I481)*N481,D481=$D$146,N481*I481)</f>
        <v>163.91932537920576</v>
      </c>
      <c r="V481" cm="1">
        <f t="array" ref="V481">_xlfn.IFS(F481=$F$2,E481*N481,F481=$F$3,E481*N481)</f>
        <v>165.101944</v>
      </c>
      <c r="W481">
        <f t="shared" si="44"/>
        <v>163.91932537920576</v>
      </c>
      <c r="X481">
        <f t="shared" si="45"/>
        <v>166.29309478622997</v>
      </c>
    </row>
    <row r="482" spans="1:24" x14ac:dyDescent="0.25">
      <c r="A482" t="s">
        <v>501</v>
      </c>
      <c r="B482">
        <v>1586413673</v>
      </c>
      <c r="C482" s="2">
        <v>43930.269363425927</v>
      </c>
      <c r="D482" t="s">
        <v>12</v>
      </c>
      <c r="E482">
        <v>1.94181431390801</v>
      </c>
      <c r="F482" t="s">
        <v>13</v>
      </c>
      <c r="G482">
        <v>2</v>
      </c>
      <c r="H482" t="s">
        <v>14</v>
      </c>
      <c r="I482">
        <v>0.97090715999999999</v>
      </c>
      <c r="J482" t="s">
        <v>15</v>
      </c>
      <c r="K482" t="str" cm="1">
        <f t="array" ref="K482">_xlfn.IFS(AND(F482=$Y$25,H482=$Z$25),"1",AND(F482=$Y$25,H482=$Z$27),"2",AND(F482=$Z$25,H482=$Y$25),"3",AND(F482=$Z$25,H482=$Z$27),"4",AND(F482=$Z$27,H482=$Y$25),"5",AND(F482=$Z$27,H482=$Z$25),"6")</f>
        <v>5</v>
      </c>
      <c r="L482">
        <f>IF(OR(K482="3",K482="2"),X482,W482)</f>
        <v>165.83787908875104</v>
      </c>
      <c r="M482" t="s">
        <v>16</v>
      </c>
      <c r="N482">
        <f>VLOOKUP(C482,ETH_USD[],6)</f>
        <v>170.80714399999999</v>
      </c>
      <c r="O482" s="10">
        <f t="shared" si="40"/>
        <v>3.4555619769080309E-2</v>
      </c>
      <c r="P482" cm="1">
        <f t="array" ref="P482">_xlfn.IFS(H482=$H$2,G482,F482=$F$102,E482)</f>
        <v>2</v>
      </c>
      <c r="Q482" cm="1">
        <f t="array" ref="Q482">_xlfn.IFS(H482=$H$2,E482,F482=$F$102,G482)</f>
        <v>1.94181431390801</v>
      </c>
      <c r="R482">
        <f t="shared" si="41"/>
        <v>331.67575713694663</v>
      </c>
      <c r="S482" s="10">
        <f t="shared" si="42"/>
        <v>1.1704253219264037E-2</v>
      </c>
      <c r="T482" s="9">
        <f t="shared" si="43"/>
        <v>165.83787856847331</v>
      </c>
      <c r="U482" cm="1">
        <f t="array" ref="U482">_xlfn.IFS(D482=$D$2,I482*N482,D482=$D$3&amp;F482=$F$3,(I482)*N482,D482=$D$3,(1/I482)*N482,D482=$D$146,N482*I482)</f>
        <v>165.83787908875104</v>
      </c>
      <c r="V482" cm="1">
        <f t="array" ref="V482">_xlfn.IFS(F482=$F$2,E482*N482,F482=$F$3,E482*N482)</f>
        <v>331.67575713694663</v>
      </c>
      <c r="W482">
        <f t="shared" si="44"/>
        <v>165.83787908875104</v>
      </c>
      <c r="X482">
        <f t="shared" si="45"/>
        <v>175.92531092262209</v>
      </c>
    </row>
    <row r="483" spans="1:24" x14ac:dyDescent="0.25">
      <c r="A483" t="s">
        <v>502</v>
      </c>
      <c r="B483">
        <v>1586423233</v>
      </c>
      <c r="C483" s="2">
        <v>43930.380011574074</v>
      </c>
      <c r="D483" t="s">
        <v>12</v>
      </c>
      <c r="E483">
        <v>1.508</v>
      </c>
      <c r="F483" t="s">
        <v>13</v>
      </c>
      <c r="G483">
        <v>1.555560109273</v>
      </c>
      <c r="H483" t="s">
        <v>14</v>
      </c>
      <c r="I483">
        <v>0.96942572999999999</v>
      </c>
      <c r="J483" t="s">
        <v>15</v>
      </c>
      <c r="K483" t="str" cm="1">
        <f t="array" ref="K483">_xlfn.IFS(AND(F483=$Y$25,H483=$Z$25),"1",AND(F483=$Y$25,H483=$Z$27),"2",AND(F483=$Z$25,H483=$Y$25),"3",AND(F483=$Z$25,H483=$Z$27),"4",AND(F483=$Z$27,H483=$Y$25),"5",AND(F483=$Z$27,H483=$Z$25),"6")</f>
        <v>5</v>
      </c>
      <c r="L483">
        <f>IF(OR(K483="3",K483="2"),X483,W483)</f>
        <v>165.58484026141511</v>
      </c>
      <c r="M483" t="s">
        <v>16</v>
      </c>
      <c r="N483">
        <f>VLOOKUP(C483,ETH_USD[],6)</f>
        <v>170.80714399999999</v>
      </c>
      <c r="O483" s="10">
        <f t="shared" si="40"/>
        <v>0</v>
      </c>
      <c r="P483" cm="1">
        <f t="array" ref="P483">_xlfn.IFS(H483=$H$2,G483,F483=$F$102,E483)</f>
        <v>1.555560109273</v>
      </c>
      <c r="Q483" cm="1">
        <f t="array" ref="Q483">_xlfn.IFS(H483=$H$2,E483,F483=$F$102,G483)</f>
        <v>1.508</v>
      </c>
      <c r="R483">
        <f t="shared" si="41"/>
        <v>257.577173152</v>
      </c>
      <c r="S483" s="10">
        <f t="shared" si="42"/>
        <v>-1.5258136700438817E-3</v>
      </c>
      <c r="T483" s="9">
        <f t="shared" si="43"/>
        <v>165.58484086634246</v>
      </c>
      <c r="U483" cm="1">
        <f t="array" ref="U483">_xlfn.IFS(D483=$D$2,I483*N483,D483=$D$3&amp;F483=$F$3,(I483)*N483,D483=$D$3,(1/I483)*N483,D483=$D$146,N483*I483)</f>
        <v>165.58484026141511</v>
      </c>
      <c r="V483" cm="1">
        <f t="array" ref="V483">_xlfn.IFS(F483=$F$2,E483*N483,F483=$F$3,E483*N483)</f>
        <v>257.577173152</v>
      </c>
      <c r="W483">
        <f t="shared" si="44"/>
        <v>165.58484026141511</v>
      </c>
      <c r="X483">
        <f t="shared" si="45"/>
        <v>176.19415156228627</v>
      </c>
    </row>
    <row r="484" spans="1:24" x14ac:dyDescent="0.25">
      <c r="A484" t="s">
        <v>503</v>
      </c>
      <c r="B484">
        <v>1586493039</v>
      </c>
      <c r="C484" s="2">
        <v>43931.187951388885</v>
      </c>
      <c r="D484" t="s">
        <v>12</v>
      </c>
      <c r="E484">
        <v>1.0409999999999999</v>
      </c>
      <c r="F484" t="s">
        <v>13</v>
      </c>
      <c r="G484">
        <v>1.0280860011116</v>
      </c>
      <c r="H484" t="s">
        <v>14</v>
      </c>
      <c r="I484">
        <v>1.0125611999999999</v>
      </c>
      <c r="J484" t="s">
        <v>15</v>
      </c>
      <c r="K484" t="str" cm="1">
        <f t="array" ref="K484">_xlfn.IFS(AND(F484=$Y$25,H484=$Z$25),"1",AND(F484=$Y$25,H484=$Z$27),"2",AND(F484=$Z$25,H484=$Y$25),"3",AND(F484=$Z$25,H484=$Z$27),"4",AND(F484=$Z$27,H484=$Y$25),"5",AND(F484=$Z$27,H484=$Z$25),"6")</f>
        <v>5</v>
      </c>
      <c r="L484">
        <f>IF(OR(K484="3",K484="2"),X484,W484)</f>
        <v>160.40229540413398</v>
      </c>
      <c r="M484" t="s">
        <v>16</v>
      </c>
      <c r="N484">
        <f>VLOOKUP(C484,ETH_USD[],6)</f>
        <v>158.41244499999999</v>
      </c>
      <c r="O484" s="10">
        <f t="shared" si="40"/>
        <v>-7.2565460142580474E-2</v>
      </c>
      <c r="P484" cm="1">
        <f t="array" ref="P484">_xlfn.IFS(H484=$H$2,G484,F484=$F$102,E484)</f>
        <v>1.0280860011116</v>
      </c>
      <c r="Q484" cm="1">
        <f t="array" ref="Q484">_xlfn.IFS(H484=$H$2,E484,F484=$F$102,G484)</f>
        <v>1.0409999999999999</v>
      </c>
      <c r="R484">
        <f t="shared" si="41"/>
        <v>164.90735524499999</v>
      </c>
      <c r="S484" s="10">
        <f t="shared" si="42"/>
        <v>-3.1298424801073463E-2</v>
      </c>
      <c r="T484" s="9">
        <f t="shared" si="43"/>
        <v>160.40229617628952</v>
      </c>
      <c r="U484" cm="1">
        <f t="array" ref="U484">_xlfn.IFS(D484=$D$2,I484*N484,D484=$D$3&amp;F484=$F$3,(I484)*N484,D484=$D$3,(1/I484)*N484,D484=$D$146,N484*I484)</f>
        <v>160.40229540413398</v>
      </c>
      <c r="V484" cm="1">
        <f t="array" ref="V484">_xlfn.IFS(F484=$F$2,E484*N484,F484=$F$3,E484*N484)</f>
        <v>164.90735524499999</v>
      </c>
      <c r="W484">
        <f t="shared" si="44"/>
        <v>160.40229540413398</v>
      </c>
      <c r="X484">
        <f t="shared" si="45"/>
        <v>156.44727943357893</v>
      </c>
    </row>
    <row r="485" spans="1:24" x14ac:dyDescent="0.25">
      <c r="A485" t="s">
        <v>504</v>
      </c>
      <c r="B485">
        <v>1586510486</v>
      </c>
      <c r="C485" s="2">
        <v>43931.389884259261</v>
      </c>
      <c r="D485" t="s">
        <v>18</v>
      </c>
      <c r="E485">
        <v>0.124641807512458</v>
      </c>
      <c r="F485" t="s">
        <v>19</v>
      </c>
      <c r="G485">
        <v>0.12070050271023799</v>
      </c>
      <c r="H485" t="s">
        <v>14</v>
      </c>
      <c r="I485">
        <v>0.96837894999999996</v>
      </c>
      <c r="J485" t="s">
        <v>20</v>
      </c>
      <c r="K485" t="str" cm="1">
        <f t="array" ref="K485">_xlfn.IFS(AND(F485=$Y$25,H485=$Z$25),"1",AND(F485=$Y$25,H485=$Z$27),"2",AND(F485=$Z$25,H485=$Y$25),"3",AND(F485=$Z$25,H485=$Z$27),"4",AND(F485=$Z$27,H485=$Y$25),"5",AND(F485=$Z$27,H485=$Z$25),"6")</f>
        <v>3</v>
      </c>
      <c r="L485">
        <f>IF(OR(K485="3",K485="2"),X485,W485)</f>
        <v>163.58518016113422</v>
      </c>
      <c r="M485" t="s">
        <v>16</v>
      </c>
      <c r="N485">
        <f>VLOOKUP(C485,ETH_USD[],6)</f>
        <v>158.41244499999999</v>
      </c>
      <c r="O485" s="10">
        <f t="shared" si="40"/>
        <v>0</v>
      </c>
      <c r="P485" cm="1">
        <f t="array" ref="P485">_xlfn.IFS(H485=$H$2,G485,F485=$F$102,E485)</f>
        <v>0.12070050271023799</v>
      </c>
      <c r="Q485" cm="1">
        <f t="array" ref="Q485">_xlfn.IFS(H485=$H$2,E485,F485=$F$102,G485)</f>
        <v>0.124641807512458</v>
      </c>
      <c r="R485">
        <f t="shared" si="41"/>
        <v>19.74481347726784</v>
      </c>
      <c r="S485" s="10">
        <f t="shared" si="42"/>
        <v>1.9843132090599944E-2</v>
      </c>
      <c r="T485" s="9">
        <f t="shared" si="43"/>
        <v>163.58518012695117</v>
      </c>
      <c r="U485" cm="1">
        <f t="array" ref="U485">_xlfn.IFS(D485=$D$2,I485*N485,D485=$D$3&amp;F485=$F$3,(I485)*N485,D485=$D$3,(1/I485)*N485,D485=$D$146,N485*I485)</f>
        <v>163.58518016113422</v>
      </c>
      <c r="V485" cm="1">
        <f t="array" ref="V485">_xlfn.IFS(F485=$F$2,E485*N485,F485=$F$3,E485*N485)</f>
        <v>19.74481347726784</v>
      </c>
      <c r="W485">
        <f t="shared" si="44"/>
        <v>153.40327715603274</v>
      </c>
      <c r="X485">
        <f t="shared" si="45"/>
        <v>163.58518016113422</v>
      </c>
    </row>
    <row r="486" spans="1:24" x14ac:dyDescent="0.25">
      <c r="A486" t="s">
        <v>505</v>
      </c>
      <c r="B486">
        <v>1586514616</v>
      </c>
      <c r="C486" s="2">
        <v>43931.437685185185</v>
      </c>
      <c r="D486" t="s">
        <v>18</v>
      </c>
      <c r="E486">
        <v>0.18872054030669599</v>
      </c>
      <c r="F486" t="s">
        <v>19</v>
      </c>
      <c r="G486">
        <v>0.18180149158212</v>
      </c>
      <c r="H486" t="s">
        <v>14</v>
      </c>
      <c r="I486">
        <v>0.96333707000000002</v>
      </c>
      <c r="J486" t="s">
        <v>20</v>
      </c>
      <c r="K486" t="str" cm="1">
        <f t="array" ref="K486">_xlfn.IFS(AND(F486=$Y$25,H486=$Z$25),"1",AND(F486=$Y$25,H486=$Z$27),"2",AND(F486=$Z$25,H486=$Y$25),"3",AND(F486=$Z$25,H486=$Z$27),"4",AND(F486=$Z$27,H486=$Y$25),"5",AND(F486=$Z$27,H486=$Z$25),"6")</f>
        <v>3</v>
      </c>
      <c r="L486">
        <f>IF(OR(K486="3",K486="2"),X486,W486)</f>
        <v>164.44134657872141</v>
      </c>
      <c r="M486" t="s">
        <v>16</v>
      </c>
      <c r="N486">
        <f>VLOOKUP(C486,ETH_USD[],6)</f>
        <v>158.41244499999999</v>
      </c>
      <c r="O486" s="10">
        <f t="shared" si="40"/>
        <v>0</v>
      </c>
      <c r="P486" cm="1">
        <f t="array" ref="P486">_xlfn.IFS(H486=$H$2,G486,F486=$F$102,E486)</f>
        <v>0.18180149158212</v>
      </c>
      <c r="Q486" cm="1">
        <f t="array" ref="Q486">_xlfn.IFS(H486=$H$2,E486,F486=$F$102,G486)</f>
        <v>0.18872054030669599</v>
      </c>
      <c r="R486">
        <f t="shared" si="41"/>
        <v>29.895682211704759</v>
      </c>
      <c r="S486" s="10">
        <f t="shared" si="42"/>
        <v>5.2337696100229593E-3</v>
      </c>
      <c r="T486" s="9">
        <f t="shared" si="43"/>
        <v>164.44134727134974</v>
      </c>
      <c r="U486" cm="1">
        <f t="array" ref="U486">_xlfn.IFS(D486=$D$2,I486*N486,D486=$D$3&amp;F486=$F$3,(I486)*N486,D486=$D$3,(1/I486)*N486,D486=$D$146,N486*I486)</f>
        <v>164.44134657872141</v>
      </c>
      <c r="V486" cm="1">
        <f t="array" ref="V486">_xlfn.IFS(F486=$F$2,E486*N486,F486=$F$3,E486*N486)</f>
        <v>29.895682211704759</v>
      </c>
      <c r="W486">
        <f t="shared" si="44"/>
        <v>152.60458061783615</v>
      </c>
      <c r="X486">
        <f t="shared" si="45"/>
        <v>164.44134657872141</v>
      </c>
    </row>
    <row r="487" spans="1:24" x14ac:dyDescent="0.25">
      <c r="A487" t="s">
        <v>506</v>
      </c>
      <c r="B487">
        <v>1586533417</v>
      </c>
      <c r="C487" s="2">
        <v>43931.655289351853</v>
      </c>
      <c r="D487" t="s">
        <v>18</v>
      </c>
      <c r="E487">
        <v>9.3894197491480397E-2</v>
      </c>
      <c r="F487" t="s">
        <v>19</v>
      </c>
      <c r="G487">
        <v>9.0027351742123896E-2</v>
      </c>
      <c r="H487" t="s">
        <v>14</v>
      </c>
      <c r="I487">
        <v>0.95881698999999998</v>
      </c>
      <c r="J487" t="s">
        <v>20</v>
      </c>
      <c r="K487" t="str" cm="1">
        <f t="array" ref="K487">_xlfn.IFS(AND(F487=$Y$25,H487=$Z$25),"1",AND(F487=$Y$25,H487=$Z$27),"2",AND(F487=$Z$25,H487=$Y$25),"3",AND(F487=$Z$25,H487=$Z$27),"4",AND(F487=$Z$27,H487=$Y$25),"5",AND(F487=$Z$27,H487=$Z$25),"6")</f>
        <v>3</v>
      </c>
      <c r="L487">
        <f>IF(OR(K487="3",K487="2"),X487,W487)</f>
        <v>165.21656025306768</v>
      </c>
      <c r="M487" t="s">
        <v>16</v>
      </c>
      <c r="N487">
        <f>VLOOKUP(C487,ETH_USD[],6)</f>
        <v>158.41244499999999</v>
      </c>
      <c r="O487" s="10">
        <f t="shared" si="40"/>
        <v>0</v>
      </c>
      <c r="P487" cm="1">
        <f t="array" ref="P487">_xlfn.IFS(H487=$H$2,G487,F487=$F$102,E487)</f>
        <v>9.0027351742123896E-2</v>
      </c>
      <c r="Q487" cm="1">
        <f t="array" ref="Q487">_xlfn.IFS(H487=$H$2,E487,F487=$F$102,G487)</f>
        <v>9.3894197491480397E-2</v>
      </c>
      <c r="R487">
        <f t="shared" si="41"/>
        <v>14.874009395938275</v>
      </c>
      <c r="S487" s="10">
        <f t="shared" si="42"/>
        <v>4.7142226237231076E-3</v>
      </c>
      <c r="T487" s="9">
        <f t="shared" si="43"/>
        <v>165.21656039093185</v>
      </c>
      <c r="U487" cm="1">
        <f t="array" ref="U487">_xlfn.IFS(D487=$D$2,I487*N487,D487=$D$3&amp;F487=$F$3,(I487)*N487,D487=$D$3,(1/I487)*N487,D487=$D$146,N487*I487)</f>
        <v>165.21656025306768</v>
      </c>
      <c r="V487" cm="1">
        <f t="array" ref="V487">_xlfn.IFS(F487=$F$2,E487*N487,F487=$F$3,E487*N487)</f>
        <v>14.874009395938275</v>
      </c>
      <c r="W487">
        <f t="shared" si="44"/>
        <v>151.88854369344054</v>
      </c>
      <c r="X487">
        <f t="shared" si="45"/>
        <v>165.21656025306768</v>
      </c>
    </row>
    <row r="488" spans="1:24" x14ac:dyDescent="0.25">
      <c r="A488" t="s">
        <v>507</v>
      </c>
      <c r="B488">
        <v>1586535397</v>
      </c>
      <c r="C488" s="2">
        <v>43931.678206018521</v>
      </c>
      <c r="D488" t="s">
        <v>18</v>
      </c>
      <c r="E488">
        <v>0.47506056893828102</v>
      </c>
      <c r="F488" t="s">
        <v>19</v>
      </c>
      <c r="G488">
        <v>0.451233570727822</v>
      </c>
      <c r="H488" t="s">
        <v>14</v>
      </c>
      <c r="I488">
        <v>0.94984429000000004</v>
      </c>
      <c r="J488" t="s">
        <v>20</v>
      </c>
      <c r="K488" t="str" cm="1">
        <f t="array" ref="K488">_xlfn.IFS(AND(F488=$Y$25,H488=$Z$25),"1",AND(F488=$Y$25,H488=$Z$27),"2",AND(F488=$Z$25,H488=$Y$25),"3",AND(F488=$Z$25,H488=$Z$27),"4",AND(F488=$Z$27,H488=$Y$25),"5",AND(F488=$Z$27,H488=$Z$25),"6")</f>
        <v>3</v>
      </c>
      <c r="L488">
        <f>IF(OR(K488="3",K488="2"),X488,W488)</f>
        <v>166.77727777886625</v>
      </c>
      <c r="M488" t="s">
        <v>16</v>
      </c>
      <c r="N488">
        <f>VLOOKUP(C488,ETH_USD[],6)</f>
        <v>158.41244499999999</v>
      </c>
      <c r="O488" s="10">
        <f t="shared" si="40"/>
        <v>0</v>
      </c>
      <c r="P488" cm="1">
        <f t="array" ref="P488">_xlfn.IFS(H488=$H$2,G488,F488=$F$102,E488)</f>
        <v>0.451233570727822</v>
      </c>
      <c r="Q488" cm="1">
        <f t="array" ref="Q488">_xlfn.IFS(H488=$H$2,E488,F488=$F$102,G488)</f>
        <v>0.47506056893828102</v>
      </c>
      <c r="R488">
        <f t="shared" si="41"/>
        <v>75.255506248604149</v>
      </c>
      <c r="S488" s="10">
        <f t="shared" si="42"/>
        <v>9.4464905665290443E-3</v>
      </c>
      <c r="T488" s="9">
        <f t="shared" si="43"/>
        <v>166.77727707009916</v>
      </c>
      <c r="U488" cm="1">
        <f t="array" ref="U488">_xlfn.IFS(D488=$D$2,I488*N488,D488=$D$3&amp;F488=$F$3,(I488)*N488,D488=$D$3,(1/I488)*N488,D488=$D$146,N488*I488)</f>
        <v>166.77727777886625</v>
      </c>
      <c r="V488" cm="1">
        <f t="array" ref="V488">_xlfn.IFS(F488=$F$2,E488*N488,F488=$F$3,E488*N488)</f>
        <v>75.255506248604149</v>
      </c>
      <c r="W488">
        <f t="shared" si="44"/>
        <v>150.46715634818904</v>
      </c>
      <c r="X488">
        <f t="shared" si="45"/>
        <v>166.77727777886625</v>
      </c>
    </row>
    <row r="489" spans="1:24" x14ac:dyDescent="0.25">
      <c r="A489" t="s">
        <v>508</v>
      </c>
      <c r="B489">
        <v>1586604183</v>
      </c>
      <c r="C489" s="2">
        <v>43932.474340277775</v>
      </c>
      <c r="D489" t="s">
        <v>18</v>
      </c>
      <c r="E489">
        <v>0.179276289344553</v>
      </c>
      <c r="F489" t="s">
        <v>19</v>
      </c>
      <c r="G489">
        <v>0.168454228103709</v>
      </c>
      <c r="H489" t="s">
        <v>14</v>
      </c>
      <c r="I489">
        <v>0.93963472999999997</v>
      </c>
      <c r="J489" t="s">
        <v>20</v>
      </c>
      <c r="K489" t="str" cm="1">
        <f t="array" ref="K489">_xlfn.IFS(AND(F489=$Y$25,H489=$Z$25),"1",AND(F489=$Y$25,H489=$Z$27),"2",AND(F489=$Z$25,H489=$Y$25),"3",AND(F489=$Z$25,H489=$Z$27),"4",AND(F489=$Z$27,H489=$Y$25),"5",AND(F489=$Z$27,H489=$Z$25),"6")</f>
        <v>3</v>
      </c>
      <c r="L489">
        <f>IF(OR(K489="3",K489="2"),X489,W489)</f>
        <v>168.38034392364361</v>
      </c>
      <c r="M489" t="s">
        <v>16</v>
      </c>
      <c r="N489">
        <f>VLOOKUP(C489,ETH_USD[],6)</f>
        <v>158.21601899999999</v>
      </c>
      <c r="O489" s="10">
        <f t="shared" si="40"/>
        <v>-1.2399657110273277E-3</v>
      </c>
      <c r="P489" cm="1">
        <f t="array" ref="P489">_xlfn.IFS(H489=$H$2,G489,F489=$F$102,E489)</f>
        <v>0.168454228103709</v>
      </c>
      <c r="Q489" cm="1">
        <f t="array" ref="Q489">_xlfn.IFS(H489=$H$2,E489,F489=$F$102,G489)</f>
        <v>0.179276289344553</v>
      </c>
      <c r="R489">
        <f t="shared" si="41"/>
        <v>28.364380801187295</v>
      </c>
      <c r="S489" s="10">
        <f t="shared" si="42"/>
        <v>9.612019765707502E-3</v>
      </c>
      <c r="T489" s="9">
        <f t="shared" si="43"/>
        <v>168.38034355376783</v>
      </c>
      <c r="U489" cm="1">
        <f t="array" ref="U489">_xlfn.IFS(D489=$D$2,I489*N489,D489=$D$3&amp;F489=$F$3,(I489)*N489,D489=$D$3,(1/I489)*N489,D489=$D$146,N489*I489)</f>
        <v>168.38034392364361</v>
      </c>
      <c r="V489" cm="1">
        <f t="array" ref="V489">_xlfn.IFS(F489=$F$2,E489*N489,F489=$F$3,E489*N489)</f>
        <v>28.364380801187295</v>
      </c>
      <c r="W489">
        <f t="shared" si="44"/>
        <v>148.66526629473987</v>
      </c>
      <c r="X489">
        <f t="shared" si="45"/>
        <v>168.38034392364361</v>
      </c>
    </row>
    <row r="490" spans="1:24" x14ac:dyDescent="0.25">
      <c r="A490" t="s">
        <v>509</v>
      </c>
      <c r="B490">
        <v>1586620509</v>
      </c>
      <c r="C490" s="2">
        <v>43932.663298611114</v>
      </c>
      <c r="D490" t="s">
        <v>105</v>
      </c>
      <c r="E490">
        <v>3.5278237543539398E-2</v>
      </c>
      <c r="F490" t="s">
        <v>14</v>
      </c>
      <c r="G490">
        <v>3.7678868524104299E-2</v>
      </c>
      <c r="H490" t="s">
        <v>13</v>
      </c>
      <c r="I490">
        <v>1.0680485</v>
      </c>
      <c r="J490" t="s">
        <v>15</v>
      </c>
      <c r="K490" t="str" cm="1">
        <f t="array" ref="K490">_xlfn.IFS(AND(F490=$Y$25,H490=$Z$25),"1",AND(F490=$Y$25,H490=$Z$27),"2",AND(F490=$Z$25,H490=$Y$25),"3",AND(F490=$Z$25,H490=$Z$27),"4",AND(F490=$Z$27,H490=$Y$25),"5",AND(F490=$Z$27,H490=$Z$25),"6")</f>
        <v>2</v>
      </c>
      <c r="L490">
        <f>IF(OR(K490="3",K490="2"),X490,W490)</f>
        <v>148.13561275541326</v>
      </c>
      <c r="M490" t="s">
        <v>16</v>
      </c>
      <c r="N490">
        <f>VLOOKUP(C490,ETH_USD[],6)</f>
        <v>158.21601899999999</v>
      </c>
      <c r="O490" s="10">
        <f t="shared" si="40"/>
        <v>0</v>
      </c>
      <c r="P490" cm="1">
        <f t="array" ref="P490">_xlfn.IFS(H490=$H$2,G490,F490=$F$102,E490)</f>
        <v>3.5278237543539398E-2</v>
      </c>
      <c r="Q490" cm="1">
        <f t="array" ref="Q490">_xlfn.IFS(H490=$H$2,E490,F490=$F$102,G490)</f>
        <v>3.7678868524104299E-2</v>
      </c>
      <c r="R490">
        <f t="shared" si="41"/>
        <v>5.9614005783081874</v>
      </c>
      <c r="S490" s="10">
        <f t="shared" si="42"/>
        <v>3.5754616831080413E-3</v>
      </c>
      <c r="T490" s="9">
        <f t="shared" si="43"/>
        <v>168.98238102033289</v>
      </c>
      <c r="U490" cm="1">
        <f t="array" ref="U490">_xlfn.IFS(D490=$D$2,I490*N490,D490=$D$3&amp;F490=$F$3,(I490)*N490,D490=$D$3,(1/I490)*N490,D490=$D$146,N490*I490)</f>
        <v>168.98238176892147</v>
      </c>
      <c r="V490" t="e" cm="1">
        <f t="array" ref="V490">_xlfn.IFS(F490=$F$2,E490*N490,F490=$F$3,E490*N490)</f>
        <v>#N/A</v>
      </c>
      <c r="W490">
        <f t="shared" si="44"/>
        <v>168.98238176892147</v>
      </c>
      <c r="X490">
        <f t="shared" si="45"/>
        <v>148.13561275541326</v>
      </c>
    </row>
    <row r="491" spans="1:24" x14ac:dyDescent="0.25">
      <c r="A491" t="s">
        <v>510</v>
      </c>
      <c r="B491">
        <v>1586660952</v>
      </c>
      <c r="C491" s="2">
        <v>43933.131388888891</v>
      </c>
      <c r="D491" t="s">
        <v>105</v>
      </c>
      <c r="E491">
        <v>1.2515230975449501</v>
      </c>
      <c r="F491" t="s">
        <v>14</v>
      </c>
      <c r="G491">
        <v>1.36747602340071</v>
      </c>
      <c r="H491" t="s">
        <v>13</v>
      </c>
      <c r="I491">
        <v>1.0926494499999999</v>
      </c>
      <c r="J491" t="s">
        <v>15</v>
      </c>
      <c r="K491" t="str" cm="1">
        <f t="array" ref="K491">_xlfn.IFS(AND(F491=$Y$25,H491=$Z$25),"1",AND(F491=$Y$25,H491=$Z$27),"2",AND(F491=$Z$25,H491=$Y$25),"3",AND(F491=$Z$25,H491=$Z$27),"4",AND(F491=$Z$27,H491=$Y$25),"5",AND(F491=$Z$27,H491=$Z$25),"6")</f>
        <v>2</v>
      </c>
      <c r="L491">
        <f>IF(OR(K491="3",K491="2"),X491,W491)</f>
        <v>147.4786135663181</v>
      </c>
      <c r="M491" t="s">
        <v>16</v>
      </c>
      <c r="N491">
        <f>VLOOKUP(C491,ETH_USD[],6)</f>
        <v>161.142426</v>
      </c>
      <c r="O491" s="10">
        <f t="shared" si="40"/>
        <v>1.8496275020040871E-2</v>
      </c>
      <c r="P491" cm="1">
        <f t="array" ref="P491">_xlfn.IFS(H491=$H$2,G491,F491=$F$102,E491)</f>
        <v>1.2515230975449501</v>
      </c>
      <c r="Q491" cm="1">
        <f t="array" ref="Q491">_xlfn.IFS(H491=$H$2,E491,F491=$F$102,G491)</f>
        <v>1.36747602340071</v>
      </c>
      <c r="R491">
        <f t="shared" si="41"/>
        <v>220.35840390762317</v>
      </c>
      <c r="S491" s="10">
        <f t="shared" si="42"/>
        <v>4.1955865310815015E-2</v>
      </c>
      <c r="T491" s="9">
        <f t="shared" si="43"/>
        <v>176.07218303832281</v>
      </c>
      <c r="U491" cm="1">
        <f t="array" ref="U491">_xlfn.IFS(D491=$D$2,I491*N491,D491=$D$3&amp;F491=$F$3,(I491)*N491,D491=$D$3,(1/I491)*N491,D491=$D$146,N491*I491)</f>
        <v>176.0721831405657</v>
      </c>
      <c r="V491" t="e" cm="1">
        <f t="array" ref="V491">_xlfn.IFS(F491=$F$2,E491*N491,F491=$F$3,E491*N491)</f>
        <v>#N/A</v>
      </c>
      <c r="W491">
        <f t="shared" si="44"/>
        <v>176.0721831405657</v>
      </c>
      <c r="X491">
        <f t="shared" si="45"/>
        <v>147.4786135663181</v>
      </c>
    </row>
    <row r="492" spans="1:24" x14ac:dyDescent="0.25">
      <c r="A492" t="s">
        <v>511</v>
      </c>
      <c r="B492">
        <v>1586696277</v>
      </c>
      <c r="C492" s="2">
        <v>43933.540243055555</v>
      </c>
      <c r="D492" t="s">
        <v>12</v>
      </c>
      <c r="E492">
        <v>0.55034243767524105</v>
      </c>
      <c r="F492" t="s">
        <v>13</v>
      </c>
      <c r="G492">
        <v>0.5</v>
      </c>
      <c r="H492" t="s">
        <v>14</v>
      </c>
      <c r="I492">
        <v>1.10068488</v>
      </c>
      <c r="J492" t="s">
        <v>15</v>
      </c>
      <c r="K492" t="str" cm="1">
        <f t="array" ref="K492">_xlfn.IFS(AND(F492=$Y$25,H492=$Z$25),"1",AND(F492=$Y$25,H492=$Z$27),"2",AND(F492=$Z$25,H492=$Y$25),"3",AND(F492=$Z$25,H492=$Z$27),"4",AND(F492=$Z$27,H492=$Y$25),"5",AND(F492=$Z$27,H492=$Z$25),"6")</f>
        <v>5</v>
      </c>
      <c r="L492">
        <f>IF(OR(K492="3",K492="2"),X492,W492)</f>
        <v>177.36703182471888</v>
      </c>
      <c r="M492" t="s">
        <v>16</v>
      </c>
      <c r="N492">
        <f>VLOOKUP(C492,ETH_USD[],6)</f>
        <v>161.142426</v>
      </c>
      <c r="O492" s="10">
        <f t="shared" si="40"/>
        <v>0</v>
      </c>
      <c r="P492" cm="1">
        <f t="array" ref="P492">_xlfn.IFS(H492=$H$2,G492,F492=$F$102,E492)</f>
        <v>0.5</v>
      </c>
      <c r="Q492" cm="1">
        <f t="array" ref="Q492">_xlfn.IFS(H492=$H$2,E492,F492=$F$102,G492)</f>
        <v>0.55034243767524105</v>
      </c>
      <c r="R492">
        <f t="shared" si="41"/>
        <v>88.683515537742139</v>
      </c>
      <c r="S492" s="10">
        <f t="shared" si="42"/>
        <v>7.3540749868458398E-3</v>
      </c>
      <c r="T492" s="9">
        <f t="shared" si="43"/>
        <v>177.36703107548428</v>
      </c>
      <c r="U492" cm="1">
        <f t="array" ref="U492">_xlfn.IFS(D492=$D$2,I492*N492,D492=$D$3&amp;F492=$F$3,(I492)*N492,D492=$D$3,(1/I492)*N492,D492=$D$146,N492*I492)</f>
        <v>177.36703182471888</v>
      </c>
      <c r="V492" cm="1">
        <f t="array" ref="V492">_xlfn.IFS(F492=$F$2,E492*N492,F492=$F$3,E492*N492)</f>
        <v>88.683515537742139</v>
      </c>
      <c r="W492">
        <f t="shared" si="44"/>
        <v>177.36703182471888</v>
      </c>
      <c r="X492">
        <f t="shared" si="45"/>
        <v>146.40196202204578</v>
      </c>
    </row>
    <row r="493" spans="1:24" x14ac:dyDescent="0.25">
      <c r="A493" t="s">
        <v>512</v>
      </c>
      <c r="B493">
        <v>1586703735</v>
      </c>
      <c r="C493" s="2">
        <v>43933.626562500001</v>
      </c>
      <c r="D493" t="s">
        <v>12</v>
      </c>
      <c r="E493">
        <v>0.59422675123548896</v>
      </c>
      <c r="F493" t="s">
        <v>13</v>
      </c>
      <c r="G493">
        <v>0.55000000000000004</v>
      </c>
      <c r="H493" t="s">
        <v>14</v>
      </c>
      <c r="I493">
        <v>1.0804122700000001</v>
      </c>
      <c r="J493" t="s">
        <v>15</v>
      </c>
      <c r="K493" t="str" cm="1">
        <f t="array" ref="K493">_xlfn.IFS(AND(F493=$Y$25,H493=$Z$25),"1",AND(F493=$Y$25,H493=$Z$27),"2",AND(F493=$Z$25,H493=$Y$25),"3",AND(F493=$Z$25,H493=$Z$27),"4",AND(F493=$Z$27,H493=$Y$25),"5",AND(F493=$Z$27,H493=$Z$25),"6")</f>
        <v>5</v>
      </c>
      <c r="L493">
        <f>IF(OR(K493="3",K493="2"),X493,W493)</f>
        <v>174.10025426796702</v>
      </c>
      <c r="M493" t="s">
        <v>16</v>
      </c>
      <c r="N493">
        <f>VLOOKUP(C493,ETH_USD[],6)</f>
        <v>161.142426</v>
      </c>
      <c r="O493" s="10">
        <f t="shared" si="40"/>
        <v>0</v>
      </c>
      <c r="P493" cm="1">
        <f t="array" ref="P493">_xlfn.IFS(H493=$H$2,G493,F493=$F$102,E493)</f>
        <v>0.55000000000000004</v>
      </c>
      <c r="Q493" cm="1">
        <f t="array" ref="Q493">_xlfn.IFS(H493=$H$2,E493,F493=$F$102,G493)</f>
        <v>0.59422675123548896</v>
      </c>
      <c r="R493">
        <f t="shared" si="41"/>
        <v>95.755140288185189</v>
      </c>
      <c r="S493" s="10">
        <f t="shared" si="42"/>
        <v>-1.841816929701217E-2</v>
      </c>
      <c r="T493" s="9">
        <f t="shared" si="43"/>
        <v>174.10025506942759</v>
      </c>
      <c r="U493" cm="1">
        <f t="array" ref="U493">_xlfn.IFS(D493=$D$2,I493*N493,D493=$D$3&amp;F493=$F$3,(I493)*N493,D493=$D$3,(1/I493)*N493,D493=$D$146,N493*I493)</f>
        <v>174.10025426796702</v>
      </c>
      <c r="V493" cm="1">
        <f t="array" ref="V493">_xlfn.IFS(F493=$F$2,E493*N493,F493=$F$3,E493*N493)</f>
        <v>95.755140288185189</v>
      </c>
      <c r="W493">
        <f t="shared" si="44"/>
        <v>174.10025426796702</v>
      </c>
      <c r="X493">
        <f t="shared" si="45"/>
        <v>149.14901512549463</v>
      </c>
    </row>
    <row r="494" spans="1:24" x14ac:dyDescent="0.25">
      <c r="A494" t="s">
        <v>513</v>
      </c>
      <c r="B494">
        <v>1586743941</v>
      </c>
      <c r="C494" s="2">
        <v>43934.091909722221</v>
      </c>
      <c r="D494" t="s">
        <v>12</v>
      </c>
      <c r="E494">
        <v>1.105</v>
      </c>
      <c r="F494" t="s">
        <v>13</v>
      </c>
      <c r="G494">
        <v>1.00836395489231</v>
      </c>
      <c r="H494" t="s">
        <v>14</v>
      </c>
      <c r="I494">
        <v>1.0958344900000001</v>
      </c>
      <c r="J494" t="s">
        <v>15</v>
      </c>
      <c r="K494" t="str" cm="1">
        <f t="array" ref="K494">_xlfn.IFS(AND(F494=$Y$25,H494=$Z$25),"1",AND(F494=$Y$25,H494=$Z$27),"2",AND(F494=$Z$25,H494=$Y$25),"3",AND(F494=$Z$25,H494=$Z$27),"4",AND(F494=$Z$27,H494=$Y$25),"5",AND(F494=$Z$27,H494=$Z$25),"6")</f>
        <v>5</v>
      </c>
      <c r="L494">
        <f>IF(OR(K494="3",K494="2"),X494,W494)</f>
        <v>171.25652754668647</v>
      </c>
      <c r="M494" t="s">
        <v>16</v>
      </c>
      <c r="N494">
        <f>VLOOKUP(C494,ETH_USD[],6)</f>
        <v>156.27955600000001</v>
      </c>
      <c r="O494" s="10">
        <f t="shared" si="40"/>
        <v>-3.0177465492545002E-2</v>
      </c>
      <c r="P494" cm="1">
        <f t="array" ref="P494">_xlfn.IFS(H494=$H$2,G494,F494=$F$102,E494)</f>
        <v>1.00836395489231</v>
      </c>
      <c r="Q494" cm="1">
        <f t="array" ref="Q494">_xlfn.IFS(H494=$H$2,E494,F494=$F$102,G494)</f>
        <v>1.105</v>
      </c>
      <c r="R494">
        <f t="shared" si="41"/>
        <v>172.68890938000001</v>
      </c>
      <c r="S494" s="10">
        <f t="shared" si="42"/>
        <v>-1.6333850627568917E-2</v>
      </c>
      <c r="T494" s="9">
        <f t="shared" si="43"/>
        <v>171.25652750890191</v>
      </c>
      <c r="U494" cm="1">
        <f t="array" ref="U494">_xlfn.IFS(D494=$D$2,I494*N494,D494=$D$3&amp;F494=$F$3,(I494)*N494,D494=$D$3,(1/I494)*N494,D494=$D$146,N494*I494)</f>
        <v>171.25652754668647</v>
      </c>
      <c r="V494" cm="1">
        <f t="array" ref="V494">_xlfn.IFS(F494=$F$2,E494*N494,F494=$F$3,E494*N494)</f>
        <v>172.68890938000001</v>
      </c>
      <c r="W494">
        <f t="shared" si="44"/>
        <v>171.25652754668647</v>
      </c>
      <c r="X494">
        <f t="shared" si="45"/>
        <v>142.61237205629473</v>
      </c>
    </row>
    <row r="495" spans="1:24" x14ac:dyDescent="0.25">
      <c r="A495" t="s">
        <v>514</v>
      </c>
      <c r="B495">
        <v>1586766890</v>
      </c>
      <c r="C495" s="2">
        <v>43934.357523148145</v>
      </c>
      <c r="D495" t="s">
        <v>12</v>
      </c>
      <c r="E495">
        <v>1.0895449307520999</v>
      </c>
      <c r="F495" t="s">
        <v>13</v>
      </c>
      <c r="G495">
        <v>1</v>
      </c>
      <c r="H495" t="s">
        <v>14</v>
      </c>
      <c r="I495">
        <v>1.08954493</v>
      </c>
      <c r="J495" t="s">
        <v>15</v>
      </c>
      <c r="K495" t="str" cm="1">
        <f t="array" ref="K495">_xlfn.IFS(AND(F495=$Y$25,H495=$Z$25),"1",AND(F495=$Y$25,H495=$Z$27),"2",AND(F495=$Z$25,H495=$Y$25),"3",AND(F495=$Z$25,H495=$Z$27),"4",AND(F495=$Z$27,H495=$Y$25),"5",AND(F495=$Z$27,H495=$Z$25),"6")</f>
        <v>5</v>
      </c>
      <c r="L495">
        <f>IF(OR(K495="3",K495="2"),X495,W495)</f>
        <v>170.27359790245109</v>
      </c>
      <c r="M495" t="s">
        <v>16</v>
      </c>
      <c r="N495">
        <f>VLOOKUP(C495,ETH_USD[],6)</f>
        <v>156.27955600000001</v>
      </c>
      <c r="O495" s="10">
        <f t="shared" si="40"/>
        <v>0</v>
      </c>
      <c r="P495" cm="1">
        <f t="array" ref="P495">_xlfn.IFS(H495=$H$2,G495,F495=$F$102,E495)</f>
        <v>1</v>
      </c>
      <c r="Q495" cm="1">
        <f t="array" ref="Q495">_xlfn.IFS(H495=$H$2,E495,F495=$F$102,G495)</f>
        <v>1.0895449307520999</v>
      </c>
      <c r="R495">
        <f t="shared" si="41"/>
        <v>170.27359801998892</v>
      </c>
      <c r="S495" s="10">
        <f t="shared" si="42"/>
        <v>-5.7395154696330873E-3</v>
      </c>
      <c r="T495" s="9">
        <f t="shared" si="43"/>
        <v>170.27359801998892</v>
      </c>
      <c r="U495" cm="1">
        <f t="array" ref="U495">_xlfn.IFS(D495=$D$2,I495*N495,D495=$D$3&amp;F495=$F$3,(I495)*N495,D495=$D$3,(1/I495)*N495,D495=$D$146,N495*I495)</f>
        <v>170.27359790245109</v>
      </c>
      <c r="V495" cm="1">
        <f t="array" ref="V495">_xlfn.IFS(F495=$F$2,E495*N495,F495=$F$3,E495*N495)</f>
        <v>170.27359801998892</v>
      </c>
      <c r="W495">
        <f t="shared" si="44"/>
        <v>170.27359790245109</v>
      </c>
      <c r="X495">
        <f t="shared" si="45"/>
        <v>143.43562316425081</v>
      </c>
    </row>
    <row r="496" spans="1:24" x14ac:dyDescent="0.25">
      <c r="A496" t="s">
        <v>515</v>
      </c>
      <c r="B496">
        <v>1586767946</v>
      </c>
      <c r="C496" s="2">
        <v>43934.369745370372</v>
      </c>
      <c r="D496" t="s">
        <v>12</v>
      </c>
      <c r="E496">
        <v>1.107</v>
      </c>
      <c r="F496" t="s">
        <v>13</v>
      </c>
      <c r="G496">
        <v>1.0097572914515001</v>
      </c>
      <c r="H496" t="s">
        <v>14</v>
      </c>
      <c r="I496">
        <v>1.0963030499999999</v>
      </c>
      <c r="J496" t="s">
        <v>15</v>
      </c>
      <c r="K496" t="str" cm="1">
        <f t="array" ref="K496">_xlfn.IFS(AND(F496=$Y$25,H496=$Z$25),"1",AND(F496=$Y$25,H496=$Z$27),"2",AND(F496=$Z$25,H496=$Y$25),"3",AND(F496=$Z$25,H496=$Z$27),"4",AND(F496=$Z$27,H496=$Y$25),"5",AND(F496=$Z$27,H496=$Z$25),"6")</f>
        <v>5</v>
      </c>
      <c r="L496">
        <f>IF(OR(K496="3",K496="2"),X496,W496)</f>
        <v>171.3297538954458</v>
      </c>
      <c r="M496" t="s">
        <v>16</v>
      </c>
      <c r="N496">
        <f>VLOOKUP(C496,ETH_USD[],6)</f>
        <v>156.27955600000001</v>
      </c>
      <c r="O496" s="10">
        <f t="shared" si="40"/>
        <v>0</v>
      </c>
      <c r="P496" cm="1">
        <f t="array" ref="P496">_xlfn.IFS(H496=$H$2,G496,F496=$F$102,E496)</f>
        <v>1.0097572914515001</v>
      </c>
      <c r="Q496" cm="1">
        <f t="array" ref="Q496">_xlfn.IFS(H496=$H$2,E496,F496=$F$102,G496)</f>
        <v>1.107</v>
      </c>
      <c r="R496">
        <f t="shared" si="41"/>
        <v>173.00146849200001</v>
      </c>
      <c r="S496" s="10">
        <f t="shared" si="42"/>
        <v>6.2027004701342625E-3</v>
      </c>
      <c r="T496" s="9">
        <f t="shared" si="43"/>
        <v>171.32975414647896</v>
      </c>
      <c r="U496" cm="1">
        <f t="array" ref="U496">_xlfn.IFS(D496=$D$2,I496*N496,D496=$D$3&amp;F496=$F$3,(I496)*N496,D496=$D$3,(1/I496)*N496,D496=$D$146,N496*I496)</f>
        <v>171.3297538954458</v>
      </c>
      <c r="V496" cm="1">
        <f t="array" ref="V496">_xlfn.IFS(F496=$F$2,E496*N496,F496=$F$3,E496*N496)</f>
        <v>173.00146849200001</v>
      </c>
      <c r="W496">
        <f t="shared" si="44"/>
        <v>171.3297538954458</v>
      </c>
      <c r="X496">
        <f t="shared" si="45"/>
        <v>142.55141951853551</v>
      </c>
    </row>
    <row r="497" spans="1:24" x14ac:dyDescent="0.25">
      <c r="A497" t="s">
        <v>516</v>
      </c>
      <c r="B497">
        <v>1586784441</v>
      </c>
      <c r="C497" s="2">
        <v>43934.560659722221</v>
      </c>
      <c r="D497" t="s">
        <v>12</v>
      </c>
      <c r="E497">
        <v>2.1425337351592399</v>
      </c>
      <c r="F497" t="s">
        <v>13</v>
      </c>
      <c r="G497">
        <v>2</v>
      </c>
      <c r="H497" t="s">
        <v>14</v>
      </c>
      <c r="I497">
        <v>1.0712668700000001</v>
      </c>
      <c r="J497" t="s">
        <v>15</v>
      </c>
      <c r="K497" t="str" cm="1">
        <f t="array" ref="K497">_xlfn.IFS(AND(F497=$Y$25,H497=$Z$25),"1",AND(F497=$Y$25,H497=$Z$27),"2",AND(F497=$Z$25,H497=$Y$25),"3",AND(F497=$Z$25,H497=$Z$27),"4",AND(F497=$Z$27,H497=$Y$25),"5",AND(F497=$Z$27,H497=$Z$25),"6")</f>
        <v>5</v>
      </c>
      <c r="L497">
        <f>IF(OR(K497="3",K497="2"),X497,W497)</f>
        <v>167.41711080110974</v>
      </c>
      <c r="M497" t="s">
        <v>16</v>
      </c>
      <c r="N497">
        <f>VLOOKUP(C497,ETH_USD[],6)</f>
        <v>156.27955600000001</v>
      </c>
      <c r="O497" s="10">
        <f t="shared" si="40"/>
        <v>0</v>
      </c>
      <c r="P497" cm="1">
        <f t="array" ref="P497">_xlfn.IFS(H497=$H$2,G497,F497=$F$102,E497)</f>
        <v>2</v>
      </c>
      <c r="Q497" cm="1">
        <f t="array" ref="Q497">_xlfn.IFS(H497=$H$2,E497,F497=$F$102,G497)</f>
        <v>2.1425337351592399</v>
      </c>
      <c r="R497">
        <f t="shared" si="41"/>
        <v>334.83422084570765</v>
      </c>
      <c r="S497" s="10">
        <f t="shared" si="42"/>
        <v>-2.2836919034390311E-2</v>
      </c>
      <c r="T497" s="9">
        <f t="shared" si="43"/>
        <v>167.41711042285382</v>
      </c>
      <c r="U497" cm="1">
        <f t="array" ref="U497">_xlfn.IFS(D497=$D$2,I497*N497,D497=$D$3&amp;F497=$F$3,(I497)*N497,D497=$D$3,(1/I497)*N497,D497=$D$146,N497*I497)</f>
        <v>167.41711080110974</v>
      </c>
      <c r="V497" cm="1">
        <f t="array" ref="V497">_xlfn.IFS(F497=$F$2,E497*N497,F497=$F$3,E497*N497)</f>
        <v>334.83422084570765</v>
      </c>
      <c r="W497">
        <f t="shared" si="44"/>
        <v>167.41711080110974</v>
      </c>
      <c r="X497">
        <f t="shared" si="45"/>
        <v>145.8829357805119</v>
      </c>
    </row>
    <row r="498" spans="1:24" x14ac:dyDescent="0.25">
      <c r="A498" t="s">
        <v>517</v>
      </c>
      <c r="B498">
        <v>1586786219</v>
      </c>
      <c r="C498" s="2">
        <v>43934.581238425926</v>
      </c>
      <c r="D498" t="s">
        <v>12</v>
      </c>
      <c r="E498">
        <v>2.1560000000000001</v>
      </c>
      <c r="F498" t="s">
        <v>13</v>
      </c>
      <c r="G498">
        <v>2.0004953744583598</v>
      </c>
      <c r="H498" t="s">
        <v>14</v>
      </c>
      <c r="I498">
        <v>1.0777330599999999</v>
      </c>
      <c r="J498" t="s">
        <v>15</v>
      </c>
      <c r="K498" t="str" cm="1">
        <f t="array" ref="K498">_xlfn.IFS(AND(F498=$Y$25,H498=$Z$25),"1",AND(F498=$Y$25,H498=$Z$27),"2",AND(F498=$Z$25,H498=$Y$25),"3",AND(F498=$Z$25,H498=$Z$27),"4",AND(F498=$Z$27,H498=$Y$25),"5",AND(F498=$Z$27,H498=$Z$25),"6")</f>
        <v>5</v>
      </c>
      <c r="L498">
        <f>IF(OR(K498="3",K498="2"),X498,W498)</f>
        <v>168.42764410332137</v>
      </c>
      <c r="M498" t="s">
        <v>16</v>
      </c>
      <c r="N498">
        <f>VLOOKUP(C498,ETH_USD[],6)</f>
        <v>156.27955600000001</v>
      </c>
      <c r="O498" s="10">
        <f t="shared" si="40"/>
        <v>0</v>
      </c>
      <c r="P498" cm="1">
        <f t="array" ref="P498">_xlfn.IFS(H498=$H$2,G498,F498=$F$102,E498)</f>
        <v>2.0004953744583598</v>
      </c>
      <c r="Q498" cm="1">
        <f t="array" ref="Q498">_xlfn.IFS(H498=$H$2,E498,F498=$F$102,G498)</f>
        <v>2.1560000000000001</v>
      </c>
      <c r="R498">
        <f t="shared" si="41"/>
        <v>336.93872273600005</v>
      </c>
      <c r="S498" s="10">
        <f t="shared" si="42"/>
        <v>6.0360232364318894E-3</v>
      </c>
      <c r="T498" s="9">
        <f t="shared" si="43"/>
        <v>168.42764399154245</v>
      </c>
      <c r="U498" cm="1">
        <f t="array" ref="U498">_xlfn.IFS(D498=$D$2,I498*N498,D498=$D$3&amp;F498=$F$3,(I498)*N498,D498=$D$3,(1/I498)*N498,D498=$D$146,N498*I498)</f>
        <v>168.42764410332137</v>
      </c>
      <c r="V498" cm="1">
        <f t="array" ref="V498">_xlfn.IFS(F498=$F$2,E498*N498,F498=$F$3,E498*N498)</f>
        <v>336.93872273600005</v>
      </c>
      <c r="W498">
        <f t="shared" si="44"/>
        <v>168.42764410332137</v>
      </c>
      <c r="X498">
        <f t="shared" si="45"/>
        <v>145.00766636962962</v>
      </c>
    </row>
    <row r="499" spans="1:24" x14ac:dyDescent="0.25">
      <c r="A499" t="s">
        <v>518</v>
      </c>
      <c r="B499">
        <v>1586791867</v>
      </c>
      <c r="C499" s="2">
        <v>43934.646608796298</v>
      </c>
      <c r="D499" t="s">
        <v>12</v>
      </c>
      <c r="E499">
        <v>1.0902830638699099</v>
      </c>
      <c r="F499" t="s">
        <v>13</v>
      </c>
      <c r="G499">
        <v>1</v>
      </c>
      <c r="H499" t="s">
        <v>14</v>
      </c>
      <c r="I499">
        <v>1.09028306</v>
      </c>
      <c r="J499" t="s">
        <v>15</v>
      </c>
      <c r="K499" t="str" cm="1">
        <f t="array" ref="K499">_xlfn.IFS(AND(F499=$Y$25,H499=$Z$25),"1",AND(F499=$Y$25,H499=$Z$27),"2",AND(F499=$Z$25,H499=$Y$25),"3",AND(F499=$Z$25,H499=$Z$27),"4",AND(F499=$Z$27,H499=$Y$25),"5",AND(F499=$Z$27,H499=$Z$25),"6")</f>
        <v>5</v>
      </c>
      <c r="L499">
        <f>IF(OR(K499="3",K499="2"),X499,W499)</f>
        <v>170.38895253112136</v>
      </c>
      <c r="M499" t="s">
        <v>16</v>
      </c>
      <c r="N499">
        <f>VLOOKUP(C499,ETH_USD[],6)</f>
        <v>156.27955600000001</v>
      </c>
      <c r="O499" s="10">
        <f t="shared" si="40"/>
        <v>0</v>
      </c>
      <c r="P499" cm="1">
        <f t="array" ref="P499">_xlfn.IFS(H499=$H$2,G499,F499=$F$102,E499)</f>
        <v>1</v>
      </c>
      <c r="Q499" cm="1">
        <f t="array" ref="Q499">_xlfn.IFS(H499=$H$2,E499,F499=$F$102,G499)</f>
        <v>1.0902830638699099</v>
      </c>
      <c r="R499">
        <f t="shared" si="41"/>
        <v>170.38895313590919</v>
      </c>
      <c r="S499" s="10">
        <f t="shared" si="42"/>
        <v>1.1644817310780787E-2</v>
      </c>
      <c r="T499" s="9">
        <f t="shared" si="43"/>
        <v>170.38895313590919</v>
      </c>
      <c r="U499" cm="1">
        <f t="array" ref="U499">_xlfn.IFS(D499=$D$2,I499*N499,D499=$D$3&amp;F499=$F$3,(I499)*N499,D499=$D$3,(1/I499)*N499,D499=$D$146,N499*I499)</f>
        <v>170.38895253112136</v>
      </c>
      <c r="V499" cm="1">
        <f t="array" ref="V499">_xlfn.IFS(F499=$F$2,E499*N499,F499=$F$3,E499*N499)</f>
        <v>170.38895313590919</v>
      </c>
      <c r="W499">
        <f t="shared" si="44"/>
        <v>170.38895253112136</v>
      </c>
      <c r="X499">
        <f t="shared" si="45"/>
        <v>143.33851614644001</v>
      </c>
    </row>
    <row r="500" spans="1:24" x14ac:dyDescent="0.25">
      <c r="A500" t="s">
        <v>519</v>
      </c>
      <c r="B500">
        <v>1586859889</v>
      </c>
      <c r="C500" s="2">
        <v>43935.433900462966</v>
      </c>
      <c r="D500" t="s">
        <v>12</v>
      </c>
      <c r="E500">
        <v>1.0540505045389501</v>
      </c>
      <c r="F500" t="s">
        <v>13</v>
      </c>
      <c r="G500">
        <v>1</v>
      </c>
      <c r="H500" t="s">
        <v>14</v>
      </c>
      <c r="I500">
        <v>1.0540505</v>
      </c>
      <c r="J500" t="s">
        <v>15</v>
      </c>
      <c r="K500" t="str" cm="1">
        <f t="array" ref="K500">_xlfn.IFS(AND(F500=$Y$25,H500=$Z$25),"1",AND(F500=$Y$25,H500=$Z$27),"2",AND(F500=$Z$25,H500=$Y$25),"3",AND(F500=$Z$25,H500=$Z$27),"4",AND(F500=$Z$27,H500=$Y$25),"5",AND(F500=$Z$27,H500=$Z$25),"6")</f>
        <v>5</v>
      </c>
      <c r="L500">
        <f>IF(OR(K500="3",K500="2"),X500,W500)</f>
        <v>166.11455367769503</v>
      </c>
      <c r="M500" t="s">
        <v>16</v>
      </c>
      <c r="N500">
        <f>VLOOKUP(C500,ETH_USD[],6)</f>
        <v>157.59639000000001</v>
      </c>
      <c r="O500" s="10">
        <f t="shared" si="40"/>
        <v>8.426143724134973E-3</v>
      </c>
      <c r="P500" cm="1">
        <f t="array" ref="P500">_xlfn.IFS(H500=$H$2,G500,F500=$F$102,E500)</f>
        <v>1</v>
      </c>
      <c r="Q500" cm="1">
        <f t="array" ref="Q500">_xlfn.IFS(H500=$H$2,E500,F500=$F$102,G500)</f>
        <v>1.0540505045389501</v>
      </c>
      <c r="R500">
        <f t="shared" si="41"/>
        <v>166.11455439301716</v>
      </c>
      <c r="S500" s="10">
        <f t="shared" si="42"/>
        <v>-2.5086125973686785E-2</v>
      </c>
      <c r="T500" s="9">
        <f t="shared" si="43"/>
        <v>166.11455439301716</v>
      </c>
      <c r="U500" cm="1">
        <f t="array" ref="U500">_xlfn.IFS(D500=$D$2,I500*N500,D500=$D$3&amp;F500=$F$3,(I500)*N500,D500=$D$3,(1/I500)*N500,D500=$D$146,N500*I500)</f>
        <v>166.11455367769503</v>
      </c>
      <c r="V500" cm="1">
        <f t="array" ref="V500">_xlfn.IFS(F500=$F$2,E500*N500,F500=$F$3,E500*N500)</f>
        <v>166.11455439301716</v>
      </c>
      <c r="W500">
        <f t="shared" si="44"/>
        <v>166.11455367769503</v>
      </c>
      <c r="X500">
        <f t="shared" si="45"/>
        <v>149.51502798015846</v>
      </c>
    </row>
    <row r="501" spans="1:24" x14ac:dyDescent="0.25">
      <c r="A501" t="s">
        <v>520</v>
      </c>
      <c r="B501">
        <v>1586862650</v>
      </c>
      <c r="C501" s="2">
        <v>43935.465856481482</v>
      </c>
      <c r="D501" t="s">
        <v>12</v>
      </c>
      <c r="E501">
        <v>1.07</v>
      </c>
      <c r="F501" t="s">
        <v>13</v>
      </c>
      <c r="G501">
        <v>1.00890401283438</v>
      </c>
      <c r="H501" t="s">
        <v>14</v>
      </c>
      <c r="I501">
        <v>1.0605567899999999</v>
      </c>
      <c r="J501" t="s">
        <v>15</v>
      </c>
      <c r="K501" t="str" cm="1">
        <f t="array" ref="K501">_xlfn.IFS(AND(F501=$Y$25,H501=$Z$25),"1",AND(F501=$Y$25,H501=$Z$27),"2",AND(F501=$Z$25,H501=$Y$25),"3",AND(F501=$Z$25,H501=$Z$27),"4",AND(F501=$Z$27,H501=$Y$25),"5",AND(F501=$Z$27,H501=$Z$25),"6")</f>
        <v>5</v>
      </c>
      <c r="L501">
        <f>IF(OR(K501="3",K501="2"),X501,W501)</f>
        <v>167.13992149398811</v>
      </c>
      <c r="M501" t="s">
        <v>16</v>
      </c>
      <c r="N501">
        <f>VLOOKUP(C501,ETH_USD[],6)</f>
        <v>157.59639000000001</v>
      </c>
      <c r="O501" s="10">
        <f t="shared" si="40"/>
        <v>0</v>
      </c>
      <c r="P501" cm="1">
        <f t="array" ref="P501">_xlfn.IFS(H501=$H$2,G501,F501=$F$102,E501)</f>
        <v>1.00890401283438</v>
      </c>
      <c r="Q501" cm="1">
        <f t="array" ref="Q501">_xlfn.IFS(H501=$H$2,E501,F501=$F$102,G501)</f>
        <v>1.07</v>
      </c>
      <c r="R501">
        <f t="shared" si="41"/>
        <v>168.62813730000002</v>
      </c>
      <c r="S501" s="10">
        <f t="shared" si="42"/>
        <v>6.1726493887056767E-3</v>
      </c>
      <c r="T501" s="9">
        <f t="shared" si="43"/>
        <v>167.13992129564633</v>
      </c>
      <c r="U501" cm="1">
        <f t="array" ref="U501">_xlfn.IFS(D501=$D$2,I501*N501,D501=$D$3&amp;F501=$F$3,(I501)*N501,D501=$D$3,(1/I501)*N501,D501=$D$146,N501*I501)</f>
        <v>167.13992149398811</v>
      </c>
      <c r="V501" cm="1">
        <f t="array" ref="V501">_xlfn.IFS(F501=$F$2,E501*N501,F501=$F$3,E501*N501)</f>
        <v>168.62813730000002</v>
      </c>
      <c r="W501">
        <f t="shared" si="44"/>
        <v>167.13992149398811</v>
      </c>
      <c r="X501">
        <f t="shared" si="45"/>
        <v>148.59778513133654</v>
      </c>
    </row>
    <row r="502" spans="1:24" x14ac:dyDescent="0.25">
      <c r="A502" t="s">
        <v>521</v>
      </c>
      <c r="B502">
        <v>1586935905</v>
      </c>
      <c r="C502" s="2">
        <v>43936.313715277778</v>
      </c>
      <c r="D502" t="s">
        <v>12</v>
      </c>
      <c r="E502">
        <v>2.0758196805987401</v>
      </c>
      <c r="F502" t="s">
        <v>13</v>
      </c>
      <c r="G502">
        <v>2</v>
      </c>
      <c r="H502" t="s">
        <v>14</v>
      </c>
      <c r="I502">
        <v>1.03790984</v>
      </c>
      <c r="J502" t="s">
        <v>15</v>
      </c>
      <c r="K502" t="str" cm="1">
        <f t="array" ref="K502">_xlfn.IFS(AND(F502=$Y$25,H502=$Z$25),"1",AND(F502=$Y$25,H502=$Z$27),"2",AND(F502=$Z$25,H502=$Y$25),"3",AND(F502=$Z$25,H502=$Z$27),"4",AND(F502=$Z$27,H502=$Y$25),"5",AND(F502=$Z$27,H502=$Z$25),"6")</f>
        <v>5</v>
      </c>
      <c r="L502">
        <f>IF(OR(K502="3",K502="2"),X502,W502)</f>
        <v>159.09797770145664</v>
      </c>
      <c r="M502" t="s">
        <v>16</v>
      </c>
      <c r="N502">
        <f>VLOOKUP(C502,ETH_USD[],6)</f>
        <v>153.28689600000001</v>
      </c>
      <c r="O502" s="10">
        <f t="shared" si="40"/>
        <v>-2.7345131446221582E-2</v>
      </c>
      <c r="P502" cm="1">
        <f t="array" ref="P502">_xlfn.IFS(H502=$H$2,G502,F502=$F$102,E502)</f>
        <v>2</v>
      </c>
      <c r="Q502" cm="1">
        <f t="array" ref="Q502">_xlfn.IFS(H502=$H$2,E502,F502=$F$102,G502)</f>
        <v>2.0758196805987401</v>
      </c>
      <c r="R502">
        <f t="shared" si="41"/>
        <v>318.19595549469233</v>
      </c>
      <c r="S502" s="10">
        <f t="shared" si="42"/>
        <v>-4.8115037305032193E-2</v>
      </c>
      <c r="T502" s="9">
        <f t="shared" si="43"/>
        <v>159.09797774734616</v>
      </c>
      <c r="U502" cm="1">
        <f t="array" ref="U502">_xlfn.IFS(D502=$D$2,I502*N502,D502=$D$3&amp;F502=$F$3,(I502)*N502,D502=$D$3,(1/I502)*N502,D502=$D$146,N502*I502)</f>
        <v>159.09797770145664</v>
      </c>
      <c r="V502" cm="1">
        <f t="array" ref="V502">_xlfn.IFS(F502=$F$2,E502*N502,F502=$F$3,E502*N502)</f>
        <v>318.19595549469233</v>
      </c>
      <c r="W502">
        <f t="shared" si="44"/>
        <v>159.09797770145664</v>
      </c>
      <c r="X502">
        <f t="shared" si="45"/>
        <v>147.68806508280142</v>
      </c>
    </row>
    <row r="503" spans="1:24" x14ac:dyDescent="0.25">
      <c r="A503" t="s">
        <v>522</v>
      </c>
      <c r="B503">
        <v>1586936447</v>
      </c>
      <c r="C503" s="2">
        <v>43936.319988425923</v>
      </c>
      <c r="D503" t="s">
        <v>12</v>
      </c>
      <c r="E503">
        <v>1.0274714661101401</v>
      </c>
      <c r="F503" t="s">
        <v>13</v>
      </c>
      <c r="G503">
        <v>1</v>
      </c>
      <c r="H503" t="s">
        <v>14</v>
      </c>
      <c r="I503">
        <v>1.0274714700000001</v>
      </c>
      <c r="J503" t="s">
        <v>15</v>
      </c>
      <c r="K503" t="str" cm="1">
        <f t="array" ref="K503">_xlfn.IFS(AND(F503=$Y$25,H503=$Z$25),"1",AND(F503=$Y$25,H503=$Z$27),"2",AND(F503=$Z$25,H503=$Y$25),"3",AND(F503=$Z$25,H503=$Z$27),"4",AND(F503=$Z$27,H503=$Y$25),"5",AND(F503=$Z$27,H503=$Z$25),"6")</f>
        <v>5</v>
      </c>
      <c r="L503">
        <f>IF(OR(K503="3",K503="2"),X503,W503)</f>
        <v>157.49791236485714</v>
      </c>
      <c r="M503" t="s">
        <v>16</v>
      </c>
      <c r="N503">
        <f>VLOOKUP(C503,ETH_USD[],6)</f>
        <v>153.28689600000001</v>
      </c>
      <c r="O503" s="10">
        <f t="shared" si="40"/>
        <v>0</v>
      </c>
      <c r="P503" cm="1">
        <f t="array" ref="P503">_xlfn.IFS(H503=$H$2,G503,F503=$F$102,E503)</f>
        <v>1</v>
      </c>
      <c r="Q503" cm="1">
        <f t="array" ref="Q503">_xlfn.IFS(H503=$H$2,E503,F503=$F$102,G503)</f>
        <v>1.0274714661101401</v>
      </c>
      <c r="R503">
        <f t="shared" si="41"/>
        <v>157.49791176859259</v>
      </c>
      <c r="S503" s="10">
        <f t="shared" si="42"/>
        <v>-1.0057110727670871E-2</v>
      </c>
      <c r="T503" s="9">
        <f t="shared" si="43"/>
        <v>157.49791176859259</v>
      </c>
      <c r="U503" cm="1">
        <f t="array" ref="U503">_xlfn.IFS(D503=$D$2,I503*N503,D503=$D$3&amp;F503=$F$3,(I503)*N503,D503=$D$3,(1/I503)*N503,D503=$D$146,N503*I503)</f>
        <v>157.49791236485714</v>
      </c>
      <c r="V503" cm="1">
        <f t="array" ref="V503">_xlfn.IFS(F503=$F$2,E503*N503,F503=$F$3,E503*N503)</f>
        <v>157.49791176859259</v>
      </c>
      <c r="W503">
        <f t="shared" si="44"/>
        <v>157.49791236485714</v>
      </c>
      <c r="X503">
        <f t="shared" si="45"/>
        <v>149.18846943750177</v>
      </c>
    </row>
    <row r="504" spans="1:24" x14ac:dyDescent="0.25">
      <c r="A504" t="s">
        <v>523</v>
      </c>
      <c r="B504">
        <v>1586936706</v>
      </c>
      <c r="C504" s="2">
        <v>43936.32298611111</v>
      </c>
      <c r="D504" t="s">
        <v>12</v>
      </c>
      <c r="E504">
        <v>1.05767535429745</v>
      </c>
      <c r="F504" t="s">
        <v>13</v>
      </c>
      <c r="G504">
        <v>0.997</v>
      </c>
      <c r="H504" t="s">
        <v>14</v>
      </c>
      <c r="I504">
        <v>1.0608579300000001</v>
      </c>
      <c r="J504" t="s">
        <v>15</v>
      </c>
      <c r="K504" t="str" cm="1">
        <f t="array" ref="K504">_xlfn.IFS(AND(F504=$Y$25,H504=$Z$25),"1",AND(F504=$Y$25,H504=$Z$27),"2",AND(F504=$Z$25,H504=$Y$25),"3",AND(F504=$Z$25,H504=$Z$27),"4",AND(F504=$Z$27,H504=$Y$25),"5",AND(F504=$Z$27,H504=$Z$25),"6")</f>
        <v>5</v>
      </c>
      <c r="L504">
        <f>IF(OR(K504="3",K504="2"),X504,W504)</f>
        <v>162.61561918668531</v>
      </c>
      <c r="M504" t="s">
        <v>16</v>
      </c>
      <c r="N504">
        <f>VLOOKUP(C504,ETH_USD[],6)</f>
        <v>153.28689600000001</v>
      </c>
      <c r="O504" s="10">
        <f t="shared" si="40"/>
        <v>0</v>
      </c>
      <c r="P504" cm="1">
        <f t="array" ref="P504">_xlfn.IFS(H504=$H$2,G504,F504=$F$102,E504)</f>
        <v>0.997</v>
      </c>
      <c r="Q504" cm="1">
        <f t="array" ref="Q504">_xlfn.IFS(H504=$H$2,E504,F504=$F$102,G504)</f>
        <v>1.05767535429745</v>
      </c>
      <c r="R504">
        <f t="shared" si="41"/>
        <v>162.12777203595638</v>
      </c>
      <c r="S504" s="10">
        <f t="shared" si="42"/>
        <v>3.2493809388158712E-2</v>
      </c>
      <c r="T504" s="9">
        <f t="shared" si="43"/>
        <v>162.61561889263427</v>
      </c>
      <c r="U504" cm="1">
        <f t="array" ref="U504">_xlfn.IFS(D504=$D$2,I504*N504,D504=$D$3&amp;F504=$F$3,(I504)*N504,D504=$D$3,(1/I504)*N504,D504=$D$146,N504*I504)</f>
        <v>162.61561918668531</v>
      </c>
      <c r="V504" cm="1">
        <f t="array" ref="V504">_xlfn.IFS(F504=$F$2,E504*N504,F504=$F$3,E504*N504)</f>
        <v>162.12777203595638</v>
      </c>
      <c r="W504">
        <f t="shared" si="44"/>
        <v>162.61561918668531</v>
      </c>
      <c r="X504">
        <f t="shared" si="45"/>
        <v>144.49333097788127</v>
      </c>
    </row>
    <row r="505" spans="1:24" x14ac:dyDescent="0.25">
      <c r="A505" t="s">
        <v>524</v>
      </c>
      <c r="B505">
        <v>1586945147</v>
      </c>
      <c r="C505" s="2">
        <v>43936.420682870368</v>
      </c>
      <c r="D505" t="s">
        <v>12</v>
      </c>
      <c r="E505">
        <v>1.0545529059368299</v>
      </c>
      <c r="F505" t="s">
        <v>13</v>
      </c>
      <c r="G505">
        <v>1</v>
      </c>
      <c r="H505" t="s">
        <v>14</v>
      </c>
      <c r="I505">
        <v>1.05455291</v>
      </c>
      <c r="J505" t="s">
        <v>15</v>
      </c>
      <c r="K505" t="str" cm="1">
        <f t="array" ref="K505">_xlfn.IFS(AND(F505=$Y$25,H505=$Z$25),"1",AND(F505=$Y$25,H505=$Z$27),"2",AND(F505=$Z$25,H505=$Y$25),"3",AND(F505=$Z$25,H505=$Z$27),"4",AND(F505=$Z$27,H505=$Y$25),"5",AND(F505=$Z$27,H505=$Z$25),"6")</f>
        <v>5</v>
      </c>
      <c r="L505">
        <f>IF(OR(K505="3",K505="2"),X505,W505)</f>
        <v>161.64914224166736</v>
      </c>
      <c r="M505" t="s">
        <v>16</v>
      </c>
      <c r="N505">
        <f>VLOOKUP(C505,ETH_USD[],6)</f>
        <v>153.28689600000001</v>
      </c>
      <c r="O505" s="10">
        <f t="shared" si="40"/>
        <v>0</v>
      </c>
      <c r="P505" cm="1">
        <f t="array" ref="P505">_xlfn.IFS(H505=$H$2,G505,F505=$F$102,E505)</f>
        <v>1</v>
      </c>
      <c r="Q505" cm="1">
        <f t="array" ref="Q505">_xlfn.IFS(H505=$H$2,E505,F505=$F$102,G505)</f>
        <v>1.0545529059368299</v>
      </c>
      <c r="R505">
        <f t="shared" si="41"/>
        <v>161.64914161883664</v>
      </c>
      <c r="S505" s="10">
        <f t="shared" si="42"/>
        <v>-5.9433237740573099E-3</v>
      </c>
      <c r="T505" s="9">
        <f t="shared" si="43"/>
        <v>161.64914161883664</v>
      </c>
      <c r="U505" cm="1">
        <f t="array" ref="U505">_xlfn.IFS(D505=$D$2,I505*N505,D505=$D$3&amp;F505=$F$3,(I505)*N505,D505=$D$3,(1/I505)*N505,D505=$D$146,N505*I505)</f>
        <v>161.64914224166736</v>
      </c>
      <c r="V505" cm="1">
        <f t="array" ref="V505">_xlfn.IFS(F505=$F$2,E505*N505,F505=$F$3,E505*N505)</f>
        <v>161.64914161883664</v>
      </c>
      <c r="W505">
        <f t="shared" si="44"/>
        <v>161.64914224166736</v>
      </c>
      <c r="X505">
        <f t="shared" si="45"/>
        <v>145.35723579768037</v>
      </c>
    </row>
    <row r="506" spans="1:24" x14ac:dyDescent="0.25">
      <c r="A506" t="s">
        <v>525</v>
      </c>
      <c r="B506">
        <v>1586951257</v>
      </c>
      <c r="C506" s="2">
        <v>43936.491400462961</v>
      </c>
      <c r="D506" t="s">
        <v>12</v>
      </c>
      <c r="E506">
        <v>1.0640000000000001</v>
      </c>
      <c r="F506" t="s">
        <v>13</v>
      </c>
      <c r="G506">
        <v>1.00286700283304</v>
      </c>
      <c r="H506" t="s">
        <v>14</v>
      </c>
      <c r="I506">
        <v>1.06095823</v>
      </c>
      <c r="J506" t="s">
        <v>15</v>
      </c>
      <c r="K506" t="str" cm="1">
        <f t="array" ref="K506">_xlfn.IFS(AND(F506=$Y$25,H506=$Z$25),"1",AND(F506=$Y$25,H506=$Z$27),"2",AND(F506=$Z$25,H506=$Y$25),"3",AND(F506=$Z$25,H506=$Z$27),"4",AND(F506=$Z$27,H506=$Y$25),"5",AND(F506=$Z$27,H506=$Z$25),"6")</f>
        <v>5</v>
      </c>
      <c r="L506">
        <f>IF(OR(K506="3",K506="2"),X506,W506)</f>
        <v>162.6309938623541</v>
      </c>
      <c r="M506" t="s">
        <v>16</v>
      </c>
      <c r="N506">
        <f>VLOOKUP(C506,ETH_USD[],6)</f>
        <v>153.28689600000001</v>
      </c>
      <c r="O506" s="10">
        <f t="shared" si="40"/>
        <v>0</v>
      </c>
      <c r="P506" cm="1">
        <f t="array" ref="P506">_xlfn.IFS(H506=$H$2,G506,F506=$F$102,E506)</f>
        <v>1.00286700283304</v>
      </c>
      <c r="Q506" cm="1">
        <f t="array" ref="Q506">_xlfn.IFS(H506=$H$2,E506,F506=$F$102,G506)</f>
        <v>1.0640000000000001</v>
      </c>
      <c r="R506">
        <f t="shared" si="41"/>
        <v>163.09725734400001</v>
      </c>
      <c r="S506" s="10">
        <f t="shared" si="42"/>
        <v>6.0739710418329547E-3</v>
      </c>
      <c r="T506" s="9">
        <f t="shared" si="43"/>
        <v>162.63099382396661</v>
      </c>
      <c r="U506" cm="1">
        <f t="array" ref="U506">_xlfn.IFS(D506=$D$2,I506*N506,D506=$D$3&amp;F506=$F$3,(I506)*N506,D506=$D$3,(1/I506)*N506,D506=$D$146,N506*I506)</f>
        <v>162.6309938623541</v>
      </c>
      <c r="V506" cm="1">
        <f t="array" ref="V506">_xlfn.IFS(F506=$F$2,E506*N506,F506=$F$3,E506*N506)</f>
        <v>163.09725734400001</v>
      </c>
      <c r="W506">
        <f t="shared" si="44"/>
        <v>162.6309938623541</v>
      </c>
      <c r="X506">
        <f t="shared" si="45"/>
        <v>144.47967098572769</v>
      </c>
    </row>
    <row r="507" spans="1:24" x14ac:dyDescent="0.25">
      <c r="A507" t="s">
        <v>526</v>
      </c>
      <c r="B507">
        <v>1586995186</v>
      </c>
      <c r="C507" s="2">
        <v>43936.999837962961</v>
      </c>
      <c r="D507" t="s">
        <v>18</v>
      </c>
      <c r="E507">
        <v>9.3408065962590603E-2</v>
      </c>
      <c r="F507" t="s">
        <v>19</v>
      </c>
      <c r="G507">
        <v>8.6503740686677905E-2</v>
      </c>
      <c r="H507" t="s">
        <v>14</v>
      </c>
      <c r="I507">
        <v>0.92608427000000004</v>
      </c>
      <c r="J507" t="s">
        <v>20</v>
      </c>
      <c r="K507" t="str" cm="1">
        <f t="array" ref="K507">_xlfn.IFS(AND(F507=$Y$25,H507=$Z$25),"1",AND(F507=$Y$25,H507=$Z$27),"2",AND(F507=$Z$25,H507=$Y$25),"3",AND(F507=$Z$25,H507=$Z$27),"4",AND(F507=$Z$27,H507=$Y$25),"5",AND(F507=$Z$27,H507=$Z$25),"6")</f>
        <v>3</v>
      </c>
      <c r="L507">
        <f>IF(OR(K507="3",K507="2"),X507,W507)</f>
        <v>165.52154157634055</v>
      </c>
      <c r="M507" t="s">
        <v>16</v>
      </c>
      <c r="N507">
        <f>VLOOKUP(C507,ETH_USD[],6)</f>
        <v>153.28689600000001</v>
      </c>
      <c r="O507" s="10">
        <f t="shared" si="40"/>
        <v>0</v>
      </c>
      <c r="P507" cm="1">
        <f t="array" ref="P507">_xlfn.IFS(H507=$H$2,G507,F507=$F$102,E507)</f>
        <v>8.6503740686677905E-2</v>
      </c>
      <c r="Q507" cm="1">
        <f t="array" ref="Q507">_xlfn.IFS(H507=$H$2,E507,F507=$F$102,G507)</f>
        <v>9.3408065962590603E-2</v>
      </c>
      <c r="R507">
        <f t="shared" si="41"/>
        <v>14.318232492768766</v>
      </c>
      <c r="S507" s="10">
        <f t="shared" si="42"/>
        <v>1.7773657274785231E-2</v>
      </c>
      <c r="T507" s="9">
        <f t="shared" si="43"/>
        <v>165.5215413704515</v>
      </c>
      <c r="U507" cm="1">
        <f t="array" ref="U507">_xlfn.IFS(D507=$D$2,I507*N507,D507=$D$3&amp;F507=$F$3,(I507)*N507,D507=$D$3,(1/I507)*N507,D507=$D$146,N507*I507)</f>
        <v>165.52154157634055</v>
      </c>
      <c r="V507" cm="1">
        <f t="array" ref="V507">_xlfn.IFS(F507=$F$2,E507*N507,F507=$F$3,E507*N507)</f>
        <v>14.318232492768766</v>
      </c>
      <c r="W507">
        <f t="shared" si="44"/>
        <v>141.95658318272595</v>
      </c>
      <c r="X507">
        <f t="shared" si="45"/>
        <v>165.52154157634055</v>
      </c>
    </row>
    <row r="508" spans="1:24" x14ac:dyDescent="0.25">
      <c r="A508" t="s">
        <v>527</v>
      </c>
      <c r="B508">
        <v>1586996408</v>
      </c>
      <c r="C508" s="2">
        <v>43937.013981481483</v>
      </c>
      <c r="D508" t="s">
        <v>12</v>
      </c>
      <c r="E508">
        <v>1.0992245878314999</v>
      </c>
      <c r="F508" t="s">
        <v>13</v>
      </c>
      <c r="G508">
        <v>1</v>
      </c>
      <c r="H508" t="s">
        <v>14</v>
      </c>
      <c r="I508">
        <v>1.0992245899999999</v>
      </c>
      <c r="J508" t="s">
        <v>15</v>
      </c>
      <c r="K508" t="str" cm="1">
        <f t="array" ref="K508">_xlfn.IFS(AND(F508=$Y$25,H508=$Z$25),"1",AND(F508=$Y$25,H508=$Z$27),"2",AND(F508=$Z$25,H508=$Y$25),"3",AND(F508=$Z$25,H508=$Z$27),"4",AND(F508=$Z$27,H508=$Y$25),"5",AND(F508=$Z$27,H508=$Z$25),"6")</f>
        <v>5</v>
      </c>
      <c r="L508">
        <f>IF(OR(K508="3",K508="2"),X508,W508)</f>
        <v>189.23962434674959</v>
      </c>
      <c r="M508" t="s">
        <v>16</v>
      </c>
      <c r="N508">
        <f>VLOOKUP(C508,ETH_USD[],6)</f>
        <v>172.15737899999999</v>
      </c>
      <c r="O508" s="10">
        <f t="shared" si="40"/>
        <v>0.12310565020508979</v>
      </c>
      <c r="P508" cm="1">
        <f t="array" ref="P508">_xlfn.IFS(H508=$H$2,G508,F508=$F$102,E508)</f>
        <v>1</v>
      </c>
      <c r="Q508" cm="1">
        <f t="array" ref="Q508">_xlfn.IFS(H508=$H$2,E508,F508=$F$102,G508)</f>
        <v>1.0992245878314999</v>
      </c>
      <c r="R508">
        <f t="shared" si="41"/>
        <v>189.23962397342632</v>
      </c>
      <c r="S508" s="10">
        <f t="shared" si="42"/>
        <v>0.14329302643389297</v>
      </c>
      <c r="T508" s="9">
        <f t="shared" si="43"/>
        <v>189.23962397342632</v>
      </c>
      <c r="U508" cm="1">
        <f t="array" ref="U508">_xlfn.IFS(D508=$D$2,I508*N508,D508=$D$3&amp;F508=$F$3,(I508)*N508,D508=$D$3,(1/I508)*N508,D508=$D$146,N508*I508)</f>
        <v>189.23962434674959</v>
      </c>
      <c r="V508" cm="1">
        <f t="array" ref="V508">_xlfn.IFS(F508=$F$2,E508*N508,F508=$F$3,E508*N508)</f>
        <v>189.23962397342632</v>
      </c>
      <c r="W508">
        <f t="shared" si="44"/>
        <v>189.23962434674959</v>
      </c>
      <c r="X508">
        <f t="shared" si="45"/>
        <v>156.6171104305445</v>
      </c>
    </row>
    <row r="509" spans="1:24" x14ac:dyDescent="0.25">
      <c r="A509" t="s">
        <v>528</v>
      </c>
      <c r="B509">
        <v>1587027250</v>
      </c>
      <c r="C509" s="2">
        <v>43937.370949074073</v>
      </c>
      <c r="D509" t="s">
        <v>12</v>
      </c>
      <c r="E509">
        <v>1.6259306697262701</v>
      </c>
      <c r="F509" t="s">
        <v>13</v>
      </c>
      <c r="G509">
        <v>1.5</v>
      </c>
      <c r="H509" t="s">
        <v>14</v>
      </c>
      <c r="I509">
        <v>1.0839537800000001</v>
      </c>
      <c r="J509" t="s">
        <v>15</v>
      </c>
      <c r="K509" t="str" cm="1">
        <f t="array" ref="K509">_xlfn.IFS(AND(F509=$Y$25,H509=$Z$25),"1",AND(F509=$Y$25,H509=$Z$27),"2",AND(F509=$Z$25,H509=$Y$25),"3",AND(F509=$Z$25,H509=$Z$27),"4",AND(F509=$Z$27,H509=$Y$25),"5",AND(F509=$Z$27,H509=$Z$25),"6")</f>
        <v>5</v>
      </c>
      <c r="L509">
        <f>IF(OR(K509="3",K509="2"),X509,W509)</f>
        <v>186.61064172194261</v>
      </c>
      <c r="M509" t="s">
        <v>16</v>
      </c>
      <c r="N509">
        <f>VLOOKUP(C509,ETH_USD[],6)</f>
        <v>172.15737899999999</v>
      </c>
      <c r="O509" s="10">
        <f t="shared" si="40"/>
        <v>0</v>
      </c>
      <c r="P509" cm="1">
        <f t="array" ref="P509">_xlfn.IFS(H509=$H$2,G509,F509=$F$102,E509)</f>
        <v>1.5</v>
      </c>
      <c r="Q509" cm="1">
        <f t="array" ref="Q509">_xlfn.IFS(H509=$H$2,E509,F509=$F$102,G509)</f>
        <v>1.6259306697262701</v>
      </c>
      <c r="R509">
        <f t="shared" si="41"/>
        <v>279.91596253578928</v>
      </c>
      <c r="S509" s="10">
        <f t="shared" si="42"/>
        <v>-1.3892345734471E-2</v>
      </c>
      <c r="T509" s="9">
        <f t="shared" si="43"/>
        <v>186.61064169052619</v>
      </c>
      <c r="U509" cm="1">
        <f t="array" ref="U509">_xlfn.IFS(D509=$D$2,I509*N509,D509=$D$3&amp;F509=$F$3,(I509)*N509,D509=$D$3,(1/I509)*N509,D509=$D$146,N509*I509)</f>
        <v>186.61064172194261</v>
      </c>
      <c r="V509" cm="1">
        <f t="array" ref="V509">_xlfn.IFS(F509=$F$2,E509*N509,F509=$F$3,E509*N509)</f>
        <v>279.91596253578928</v>
      </c>
      <c r="W509">
        <f t="shared" si="44"/>
        <v>186.61064172194261</v>
      </c>
      <c r="X509">
        <f t="shared" si="45"/>
        <v>158.82354227317697</v>
      </c>
    </row>
    <row r="510" spans="1:24" x14ac:dyDescent="0.25">
      <c r="A510" t="s">
        <v>529</v>
      </c>
      <c r="B510">
        <v>1587027519</v>
      </c>
      <c r="C510" s="2">
        <v>43937.374062499999</v>
      </c>
      <c r="D510" t="s">
        <v>12</v>
      </c>
      <c r="E510">
        <v>0.52463542533051</v>
      </c>
      <c r="F510" t="s">
        <v>13</v>
      </c>
      <c r="G510">
        <v>0.5</v>
      </c>
      <c r="H510" t="s">
        <v>14</v>
      </c>
      <c r="I510">
        <v>1.0492708500000001</v>
      </c>
      <c r="J510" t="s">
        <v>15</v>
      </c>
      <c r="K510" t="str" cm="1">
        <f t="array" ref="K510">_xlfn.IFS(AND(F510=$Y$25,H510=$Z$25),"1",AND(F510=$Y$25,H510=$Z$27),"2",AND(F510=$Z$25,H510=$Y$25),"3",AND(F510=$Z$25,H510=$Z$27),"4",AND(F510=$Z$27,H510=$Y$25),"5",AND(F510=$Z$27,H510=$Z$25),"6")</f>
        <v>5</v>
      </c>
      <c r="L510">
        <f>IF(OR(K510="3",K510="2"),X510,W510)</f>
        <v>180.63971939710217</v>
      </c>
      <c r="M510" t="s">
        <v>16</v>
      </c>
      <c r="N510">
        <f>VLOOKUP(C510,ETH_USD[],6)</f>
        <v>172.15737899999999</v>
      </c>
      <c r="O510" s="10">
        <f t="shared" si="40"/>
        <v>0</v>
      </c>
      <c r="P510" cm="1">
        <f t="array" ref="P510">_xlfn.IFS(H510=$H$2,G510,F510=$F$102,E510)</f>
        <v>0.5</v>
      </c>
      <c r="Q510" cm="1">
        <f t="array" ref="Q510">_xlfn.IFS(H510=$H$2,E510,F510=$F$102,G510)</f>
        <v>0.52463542533051</v>
      </c>
      <c r="R510">
        <f t="shared" si="41"/>
        <v>90.319859755450807</v>
      </c>
      <c r="S510" s="10">
        <f t="shared" si="42"/>
        <v>-3.1996686392230064E-2</v>
      </c>
      <c r="T510" s="9">
        <f t="shared" si="43"/>
        <v>180.63971951090161</v>
      </c>
      <c r="U510" cm="1">
        <f t="array" ref="U510">_xlfn.IFS(D510=$D$2,I510*N510,D510=$D$3&amp;F510=$F$3,(I510)*N510,D510=$D$3,(1/I510)*N510,D510=$D$146,N510*I510)</f>
        <v>180.63971939710217</v>
      </c>
      <c r="V510" cm="1">
        <f t="array" ref="V510">_xlfn.IFS(F510=$F$2,E510*N510,F510=$F$3,E510*N510)</f>
        <v>90.319859755450807</v>
      </c>
      <c r="W510">
        <f t="shared" si="44"/>
        <v>180.63971939710217</v>
      </c>
      <c r="X510">
        <f t="shared" si="45"/>
        <v>164.07334579055538</v>
      </c>
    </row>
    <row r="511" spans="1:24" x14ac:dyDescent="0.25">
      <c r="A511" t="s">
        <v>530</v>
      </c>
      <c r="B511">
        <v>1587033887</v>
      </c>
      <c r="C511" s="2">
        <v>43937.447766203702</v>
      </c>
      <c r="D511" t="s">
        <v>12</v>
      </c>
      <c r="E511">
        <v>2.0173415543147102</v>
      </c>
      <c r="F511" t="s">
        <v>13</v>
      </c>
      <c r="G511">
        <v>2</v>
      </c>
      <c r="H511" t="s">
        <v>14</v>
      </c>
      <c r="I511">
        <v>1.0086707800000001</v>
      </c>
      <c r="J511" t="s">
        <v>15</v>
      </c>
      <c r="K511" t="str" cm="1">
        <f t="array" ref="K511">_xlfn.IFS(AND(F511=$Y$25,H511=$Z$25),"1",AND(F511=$Y$25,H511=$Z$27),"2",AND(F511=$Z$25,H511=$Y$25),"3",AND(F511=$Z$25,H511=$Z$27),"4",AND(F511=$Z$27,H511=$Y$25),"5",AND(F511=$Z$27,H511=$Z$25),"6")</f>
        <v>5</v>
      </c>
      <c r="L511">
        <f>IF(OR(K511="3",K511="2"),X511,W511)</f>
        <v>173.65011775868564</v>
      </c>
      <c r="M511" t="s">
        <v>16</v>
      </c>
      <c r="N511">
        <f>VLOOKUP(C511,ETH_USD[],6)</f>
        <v>172.15737899999999</v>
      </c>
      <c r="O511" s="10">
        <f t="shared" si="40"/>
        <v>0</v>
      </c>
      <c r="P511" cm="1">
        <f t="array" ref="P511">_xlfn.IFS(H511=$H$2,G511,F511=$F$102,E511)</f>
        <v>2</v>
      </c>
      <c r="Q511" cm="1">
        <f t="array" ref="Q511">_xlfn.IFS(H511=$H$2,E511,F511=$F$102,G511)</f>
        <v>2.0173415543147102</v>
      </c>
      <c r="R511">
        <f t="shared" si="41"/>
        <v>347.30023453860662</v>
      </c>
      <c r="S511" s="10">
        <f t="shared" si="42"/>
        <v>-3.869360659174674E-2</v>
      </c>
      <c r="T511" s="9">
        <f t="shared" si="43"/>
        <v>173.65011726930331</v>
      </c>
      <c r="U511" cm="1">
        <f t="array" ref="U511">_xlfn.IFS(D511=$D$2,I511*N511,D511=$D$3&amp;F511=$F$3,(I511)*N511,D511=$D$3,(1/I511)*N511,D511=$D$146,N511*I511)</f>
        <v>173.65011775868564</v>
      </c>
      <c r="V511" cm="1">
        <f t="array" ref="V511">_xlfn.IFS(F511=$F$2,E511*N511,F511=$F$3,E511*N511)</f>
        <v>347.30023453860662</v>
      </c>
      <c r="W511">
        <f t="shared" si="44"/>
        <v>173.65011775868564</v>
      </c>
      <c r="X511">
        <f t="shared" si="45"/>
        <v>170.67747218770427</v>
      </c>
    </row>
    <row r="512" spans="1:24" x14ac:dyDescent="0.25">
      <c r="A512" t="s">
        <v>531</v>
      </c>
      <c r="B512">
        <v>1587074608</v>
      </c>
      <c r="C512" s="2">
        <v>43937.919074074074</v>
      </c>
      <c r="D512" t="s">
        <v>105</v>
      </c>
      <c r="E512">
        <v>1.8551474223987801</v>
      </c>
      <c r="F512" t="s">
        <v>14</v>
      </c>
      <c r="G512">
        <v>1.87956934089678</v>
      </c>
      <c r="H512" t="s">
        <v>13</v>
      </c>
      <c r="I512">
        <v>1.0131644099999999</v>
      </c>
      <c r="J512" t="s">
        <v>15</v>
      </c>
      <c r="K512" t="str" cm="1">
        <f t="array" ref="K512">_xlfn.IFS(AND(F512=$Y$25,H512=$Z$25),"1",AND(F512=$Y$25,H512=$Z$27),"2",AND(F512=$Z$25,H512=$Y$25),"3",AND(F512=$Z$25,H512=$Z$27),"4",AND(F512=$Z$27,H512=$Y$25),"5",AND(F512=$Z$27,H512=$Z$25),"6")</f>
        <v>2</v>
      </c>
      <c r="L512">
        <f>IF(OR(K512="3",K512="2"),X512,W512)</f>
        <v>169.92047618411704</v>
      </c>
      <c r="M512" t="s">
        <v>16</v>
      </c>
      <c r="N512">
        <f>VLOOKUP(C512,ETH_USD[],6)</f>
        <v>172.15737899999999</v>
      </c>
      <c r="O512" s="10">
        <f t="shared" si="40"/>
        <v>0</v>
      </c>
      <c r="P512" cm="1">
        <f t="array" ref="P512">_xlfn.IFS(H512=$H$2,G512,F512=$F$102,E512)</f>
        <v>1.8551474223987801</v>
      </c>
      <c r="Q512" cm="1">
        <f t="array" ref="Q512">_xlfn.IFS(H512=$H$2,E512,F512=$F$102,G512)</f>
        <v>1.87956934089678</v>
      </c>
      <c r="R512">
        <f t="shared" si="41"/>
        <v>323.58173137754716</v>
      </c>
      <c r="S512" s="10">
        <f t="shared" si="42"/>
        <v>4.4550030053316387E-3</v>
      </c>
      <c r="T512" s="9">
        <f t="shared" si="43"/>
        <v>174.42372906361425</v>
      </c>
      <c r="U512" cm="1">
        <f t="array" ref="U512">_xlfn.IFS(D512=$D$2,I512*N512,D512=$D$3&amp;F512=$F$3,(I512)*N512,D512=$D$3,(1/I512)*N512,D512=$D$146,N512*I512)</f>
        <v>174.42372932168138</v>
      </c>
      <c r="V512" t="e" cm="1">
        <f t="array" ref="V512">_xlfn.IFS(F512=$F$2,E512*N512,F512=$F$3,E512*N512)</f>
        <v>#N/A</v>
      </c>
      <c r="W512">
        <f t="shared" si="44"/>
        <v>174.42372932168138</v>
      </c>
      <c r="X512">
        <f t="shared" si="45"/>
        <v>169.92047618411704</v>
      </c>
    </row>
    <row r="513" spans="1:24" x14ac:dyDescent="0.25">
      <c r="A513" t="s">
        <v>532</v>
      </c>
      <c r="B513">
        <v>1587085146</v>
      </c>
      <c r="C513" s="2">
        <v>43938.041041666664</v>
      </c>
      <c r="D513" t="s">
        <v>12</v>
      </c>
      <c r="E513">
        <v>1.0211228875155201</v>
      </c>
      <c r="F513" t="s">
        <v>13</v>
      </c>
      <c r="G513">
        <v>1</v>
      </c>
      <c r="H513" t="s">
        <v>14</v>
      </c>
      <c r="I513">
        <v>1.02112289</v>
      </c>
      <c r="J513" t="s">
        <v>15</v>
      </c>
      <c r="K513" t="str" cm="1">
        <f t="array" ref="K513">_xlfn.IFS(AND(F513=$Y$25,H513=$Z$25),"1",AND(F513=$Y$25,H513=$Z$27),"2",AND(F513=$Z$25,H513=$Y$25),"3",AND(F513=$Z$25,H513=$Z$27),"4",AND(F513=$Z$27,H513=$Y$25),"5",AND(F513=$Z$27,H513=$Z$25),"6")</f>
        <v>5</v>
      </c>
      <c r="L513">
        <f>IF(OR(K513="3",K513="2"),X513,W513)</f>
        <v>175.79384037930529</v>
      </c>
      <c r="M513" t="s">
        <v>16</v>
      </c>
      <c r="N513">
        <f>N512</f>
        <v>172.15737899999999</v>
      </c>
      <c r="O513" s="10">
        <f t="shared" si="40"/>
        <v>0</v>
      </c>
      <c r="P513" cm="1">
        <f t="array" ref="P513">_xlfn.IFS(H513=$H$2,G513,F513=$F$102,E513)</f>
        <v>1</v>
      </c>
      <c r="Q513" cm="1">
        <f t="array" ref="Q513">_xlfn.IFS(H513=$H$2,E513,F513=$F$102,G513)</f>
        <v>1.0211228875155201</v>
      </c>
      <c r="R513">
        <f t="shared" si="41"/>
        <v>175.79383995158375</v>
      </c>
      <c r="S513" s="10">
        <f t="shared" si="42"/>
        <v>7.855071642630735E-3</v>
      </c>
      <c r="T513" s="9">
        <f t="shared" si="43"/>
        <v>175.79383995158375</v>
      </c>
      <c r="U513" cm="1">
        <f t="array" ref="U513">_xlfn.IFS(D513=$D$2,I513*N513,D513=$D$3&amp;F513=$F$3,(I513)*N513,D513=$D$3,(1/I513)*N513,D513=$D$146,N513*I513)</f>
        <v>175.79384037930529</v>
      </c>
      <c r="V513" cm="1">
        <f t="array" ref="V513">_xlfn.IFS(F513=$F$2,E513*N513,F513=$F$3,E513*N513)</f>
        <v>175.79383995158375</v>
      </c>
      <c r="W513">
        <f>N513*I513</f>
        <v>175.79384037930529</v>
      </c>
      <c r="X513">
        <f t="shared" si="45"/>
        <v>168.59614125387003</v>
      </c>
    </row>
    <row r="514" spans="1:24" x14ac:dyDescent="0.25">
      <c r="A514" t="s">
        <v>533</v>
      </c>
      <c r="B514">
        <v>1587112654</v>
      </c>
      <c r="C514" s="2">
        <v>43938.3594212963</v>
      </c>
      <c r="D514" t="s">
        <v>12</v>
      </c>
      <c r="E514">
        <v>0.98875856979752397</v>
      </c>
      <c r="F514" t="s">
        <v>13</v>
      </c>
      <c r="G514">
        <v>1</v>
      </c>
      <c r="H514" t="s">
        <v>14</v>
      </c>
      <c r="I514">
        <v>0.98875857</v>
      </c>
      <c r="J514" t="s">
        <v>15</v>
      </c>
      <c r="K514" t="str" cm="1">
        <f t="array" ref="K514">_xlfn.IFS(AND(F514=$Y$25,H514=$Z$25),"1",AND(F514=$Y$25,H514=$Z$27),"2",AND(F514=$Z$25,H514=$Y$25),"3",AND(F514=$Z$25,H514=$Z$27),"4",AND(F514=$Z$27,H514=$Y$25),"5",AND(F514=$Z$27,H514=$Z$25),"6")</f>
        <v>5</v>
      </c>
      <c r="L514">
        <f>IF(OR(K514="3",K514="2"),X514,W514)</f>
        <v>184.81282034173859</v>
      </c>
      <c r="M514" t="s">
        <v>16</v>
      </c>
      <c r="N514">
        <f>N515</f>
        <v>186.91400100000001</v>
      </c>
      <c r="O514" s="10">
        <f t="shared" si="40"/>
        <v>8.5715884417594562E-2</v>
      </c>
      <c r="P514" cm="1">
        <f t="array" ref="P514">_xlfn.IFS(H514=$H$2,G514,F514=$F$102,E514)</f>
        <v>1</v>
      </c>
      <c r="Q514" cm="1">
        <f t="array" ref="Q514">_xlfn.IFS(H514=$H$2,E514,F514=$F$102,G514)</f>
        <v>0.98875856979752397</v>
      </c>
      <c r="R514">
        <f t="shared" si="41"/>
        <v>184.81282030389298</v>
      </c>
      <c r="S514" s="10">
        <f t="shared" si="42"/>
        <v>5.1304302555727724E-2</v>
      </c>
      <c r="T514" s="9">
        <f t="shared" si="43"/>
        <v>184.81282030389298</v>
      </c>
      <c r="U514" cm="1">
        <f t="array" ref="U514">_xlfn.IFS(D514=$D$2,I514*N514,D514=$D$3&amp;F514=$F$3,(I514)*N514,D514=$D$3,(1/I514)*N514,D514=$D$146,N514*I514)</f>
        <v>184.81282034173859</v>
      </c>
      <c r="V514" cm="1">
        <f t="array" ref="V514">_xlfn.IFS(F514=$F$2,E514*N514,F514=$F$3,E514*N514)</f>
        <v>184.81282030389298</v>
      </c>
      <c r="W514">
        <f t="shared" si="44"/>
        <v>184.81282034173859</v>
      </c>
      <c r="X514">
        <f t="shared" si="45"/>
        <v>189.03907047804401</v>
      </c>
    </row>
    <row r="515" spans="1:24" x14ac:dyDescent="0.25">
      <c r="A515" t="s">
        <v>534</v>
      </c>
      <c r="B515">
        <v>1587193909</v>
      </c>
      <c r="C515" s="2">
        <v>43939.299872685187</v>
      </c>
      <c r="D515" t="s">
        <v>12</v>
      </c>
      <c r="E515">
        <v>0.95790964383988197</v>
      </c>
      <c r="F515" t="s">
        <v>13</v>
      </c>
      <c r="G515">
        <v>1</v>
      </c>
      <c r="H515" t="s">
        <v>14</v>
      </c>
      <c r="I515">
        <v>0.95790964000000001</v>
      </c>
      <c r="J515" t="s">
        <v>15</v>
      </c>
      <c r="K515" t="str" cm="1">
        <f t="array" ref="K515">_xlfn.IFS(AND(F515=$Y$25,H515=$Z$25),"1",AND(F515=$Y$25,H515=$Z$27),"2",AND(F515=$Z$25,H515=$Y$25),"3",AND(F515=$Z$25,H515=$Z$27),"4",AND(F515=$Z$27,H515=$Y$25),"5",AND(F515=$Z$27,H515=$Z$25),"6")</f>
        <v>5</v>
      </c>
      <c r="L515">
        <f>IF(OR(K515="3",K515="2"),X515,W515)</f>
        <v>179.04672340886967</v>
      </c>
      <c r="M515" t="s">
        <v>16</v>
      </c>
      <c r="N515">
        <f>VLOOKUP(C515,ETH_USD[],6)</f>
        <v>186.91400100000001</v>
      </c>
      <c r="O515" s="10">
        <f t="shared" ref="O515:O578" si="46">(N515-N514)/N514</f>
        <v>0</v>
      </c>
      <c r="P515" cm="1">
        <f t="array" ref="P515">_xlfn.IFS(H515=$H$2,G515,F515=$F$102,E515)</f>
        <v>1</v>
      </c>
      <c r="Q515" cm="1">
        <f t="array" ref="Q515">_xlfn.IFS(H515=$H$2,E515,F515=$F$102,G515)</f>
        <v>0.95790964383988197</v>
      </c>
      <c r="R515">
        <f t="shared" ref="R515:R578" si="47">Q515*N515</f>
        <v>179.04672412659735</v>
      </c>
      <c r="S515" s="10">
        <f t="shared" ref="S515:S578" si="48">(T515-T514)/T514</f>
        <v>-3.1199654698273998E-2</v>
      </c>
      <c r="T515" s="9">
        <f t="shared" ref="T515:T578" si="49">R515/P515</f>
        <v>179.04672412659735</v>
      </c>
      <c r="U515" cm="1">
        <f t="array" ref="U515">_xlfn.IFS(D515=$D$2,I515*N515,D515=$D$3&amp;F515=$F$3,(I515)*N515,D515=$D$3,(1/I515)*N515,D515=$D$146,N515*I515)</f>
        <v>179.04672340886967</v>
      </c>
      <c r="V515" cm="1">
        <f t="array" ref="V515">_xlfn.IFS(F515=$F$2,E515*N515,F515=$F$3,E515*N515)</f>
        <v>179.04672412659735</v>
      </c>
      <c r="W515">
        <f t="shared" ref="W515:W578" si="50">N515*I515</f>
        <v>179.04672340886967</v>
      </c>
      <c r="X515">
        <f t="shared" ref="X515:X578" si="51">N515*(1/I515)</f>
        <v>195.12696521145776</v>
      </c>
    </row>
    <row r="516" spans="1:24" x14ac:dyDescent="0.25">
      <c r="A516" t="s">
        <v>535</v>
      </c>
      <c r="B516">
        <v>1587200112</v>
      </c>
      <c r="C516" s="2">
        <v>43939.371666666666</v>
      </c>
      <c r="D516" t="s">
        <v>12</v>
      </c>
      <c r="E516">
        <v>1.0649999999999999</v>
      </c>
      <c r="F516" t="s">
        <v>13</v>
      </c>
      <c r="G516">
        <v>1.1033229336314601</v>
      </c>
      <c r="H516" t="s">
        <v>14</v>
      </c>
      <c r="I516">
        <v>0.96526590000000001</v>
      </c>
      <c r="J516" t="s">
        <v>15</v>
      </c>
      <c r="K516" t="str" cm="1">
        <f t="array" ref="K516">_xlfn.IFS(AND(F516=$Y$25,H516=$Z$25),"1",AND(F516=$Y$25,H516=$Z$27),"2",AND(F516=$Z$25,H516=$Y$25),"3",AND(F516=$Z$25,H516=$Z$27),"4",AND(F516=$Z$27,H516=$Y$25),"5",AND(F516=$Z$27,H516=$Z$25),"6")</f>
        <v>5</v>
      </c>
      <c r="L516">
        <f>IF(OR(K516="3",K516="2"),X516,W516)</f>
        <v>180.42171139786592</v>
      </c>
      <c r="M516" t="s">
        <v>16</v>
      </c>
      <c r="N516">
        <f>VLOOKUP(C516,ETH_USD[],6)</f>
        <v>186.91400100000001</v>
      </c>
      <c r="O516" s="10">
        <f t="shared" si="46"/>
        <v>0</v>
      </c>
      <c r="P516" cm="1">
        <f t="array" ref="P516">_xlfn.IFS(H516=$H$2,G516,F516=$F$102,E516)</f>
        <v>1.1033229336314601</v>
      </c>
      <c r="Q516" cm="1">
        <f t="array" ref="Q516">_xlfn.IFS(H516=$H$2,E516,F516=$F$102,G516)</f>
        <v>1.0649999999999999</v>
      </c>
      <c r="R516">
        <f t="shared" si="47"/>
        <v>199.063411065</v>
      </c>
      <c r="S516" s="10">
        <f t="shared" si="48"/>
        <v>7.6794842901137953E-3</v>
      </c>
      <c r="T516" s="9">
        <f t="shared" si="49"/>
        <v>180.4217106317239</v>
      </c>
      <c r="U516" cm="1">
        <f t="array" ref="U516">_xlfn.IFS(D516=$D$2,I516*N516,D516=$D$3&amp;F516=$F$3,(I516)*N516,D516=$D$3,(1/I516)*N516,D516=$D$146,N516*I516)</f>
        <v>180.42171139786592</v>
      </c>
      <c r="V516" cm="1">
        <f t="array" ref="V516">_xlfn.IFS(F516=$F$2,E516*N516,F516=$F$3,E516*N516)</f>
        <v>199.063411065</v>
      </c>
      <c r="W516">
        <f t="shared" si="50"/>
        <v>180.42171139786592</v>
      </c>
      <c r="X516">
        <f t="shared" si="51"/>
        <v>193.63990896187261</v>
      </c>
    </row>
    <row r="517" spans="1:24" x14ac:dyDescent="0.25">
      <c r="A517" t="s">
        <v>536</v>
      </c>
      <c r="B517">
        <v>1587205254</v>
      </c>
      <c r="C517" s="2">
        <v>43939.431180555555</v>
      </c>
      <c r="D517" t="s">
        <v>12</v>
      </c>
      <c r="E517">
        <v>0.96112921972504095</v>
      </c>
      <c r="F517" t="s">
        <v>13</v>
      </c>
      <c r="G517">
        <v>1</v>
      </c>
      <c r="H517" t="s">
        <v>14</v>
      </c>
      <c r="I517">
        <v>0.96112922000000001</v>
      </c>
      <c r="J517" t="s">
        <v>15</v>
      </c>
      <c r="K517" t="str" cm="1">
        <f t="array" ref="K517">_xlfn.IFS(AND(F517=$Y$25,H517=$Z$25),"1",AND(F517=$Y$25,H517=$Z$27),"2",AND(F517=$Z$25,H517=$Y$25),"3",AND(F517=$Z$25,H517=$Z$27),"4",AND(F517=$Z$27,H517=$Y$25),"5",AND(F517=$Z$27,H517=$Z$25),"6")</f>
        <v>5</v>
      </c>
      <c r="L517">
        <f>IF(OR(K517="3",K517="2"),X517,W517)</f>
        <v>179.64850798820925</v>
      </c>
      <c r="M517" t="s">
        <v>16</v>
      </c>
      <c r="N517">
        <f>VLOOKUP(C517,ETH_USD[],6)</f>
        <v>186.91400100000001</v>
      </c>
      <c r="O517" s="10">
        <f t="shared" si="46"/>
        <v>0</v>
      </c>
      <c r="P517" cm="1">
        <f t="array" ref="P517">_xlfn.IFS(H517=$H$2,G517,F517=$F$102,E517)</f>
        <v>1</v>
      </c>
      <c r="Q517" cm="1">
        <f t="array" ref="Q517">_xlfn.IFS(H517=$H$2,E517,F517=$F$102,G517)</f>
        <v>0.96112921972504095</v>
      </c>
      <c r="R517">
        <f t="shared" si="47"/>
        <v>179.64850793681555</v>
      </c>
      <c r="S517" s="10">
        <f t="shared" si="48"/>
        <v>-4.2855302291563311E-3</v>
      </c>
      <c r="T517" s="9">
        <f t="shared" si="49"/>
        <v>179.64850793681555</v>
      </c>
      <c r="U517" cm="1">
        <f t="array" ref="U517">_xlfn.IFS(D517=$D$2,I517*N517,D517=$D$3&amp;F517=$F$3,(I517)*N517,D517=$D$3,(1/I517)*N517,D517=$D$146,N517*I517)</f>
        <v>179.64850798820925</v>
      </c>
      <c r="V517" cm="1">
        <f t="array" ref="V517">_xlfn.IFS(F517=$F$2,E517*N517,F517=$F$3,E517*N517)</f>
        <v>179.64850793681555</v>
      </c>
      <c r="W517">
        <f t="shared" si="50"/>
        <v>179.64850798820925</v>
      </c>
      <c r="X517">
        <f t="shared" si="51"/>
        <v>194.47333106780377</v>
      </c>
    </row>
    <row r="518" spans="1:24" x14ac:dyDescent="0.25">
      <c r="A518" t="s">
        <v>537</v>
      </c>
      <c r="B518">
        <v>1587211046</v>
      </c>
      <c r="C518" s="2">
        <v>43939.498217592591</v>
      </c>
      <c r="D518" t="s">
        <v>12</v>
      </c>
      <c r="E518">
        <v>1</v>
      </c>
      <c r="F518" t="s">
        <v>13</v>
      </c>
      <c r="G518">
        <v>1.0336562116669801</v>
      </c>
      <c r="H518" t="s">
        <v>14</v>
      </c>
      <c r="I518">
        <v>0.96743964999999998</v>
      </c>
      <c r="J518" t="s">
        <v>15</v>
      </c>
      <c r="K518" t="str" cm="1">
        <f t="array" ref="K518">_xlfn.IFS(AND(F518=$Y$25,H518=$Z$25),"1",AND(F518=$Y$25,H518=$Z$27),"2",AND(F518=$Z$25,H518=$Y$25),"3",AND(F518=$Z$25,H518=$Z$27),"4",AND(F518=$Z$27,H518=$Y$25),"5",AND(F518=$Z$27,H518=$Z$25),"6")</f>
        <v>5</v>
      </c>
      <c r="L518">
        <f>IF(OR(K518="3",K518="2"),X518,W518)</f>
        <v>180.82801570753966</v>
      </c>
      <c r="M518" t="s">
        <v>16</v>
      </c>
      <c r="N518">
        <f>VLOOKUP(C518,ETH_USD[],6)</f>
        <v>186.91400100000001</v>
      </c>
      <c r="O518" s="10">
        <f t="shared" si="46"/>
        <v>0</v>
      </c>
      <c r="P518" cm="1">
        <f t="array" ref="P518">_xlfn.IFS(H518=$H$2,G518,F518=$F$102,E518)</f>
        <v>1.0336562116669801</v>
      </c>
      <c r="Q518" cm="1">
        <f t="array" ref="Q518">_xlfn.IFS(H518=$H$2,E518,F518=$F$102,G518)</f>
        <v>1</v>
      </c>
      <c r="R518">
        <f t="shared" si="47"/>
        <v>186.91400100000001</v>
      </c>
      <c r="S518" s="10">
        <f t="shared" si="48"/>
        <v>6.5656382392640274E-3</v>
      </c>
      <c r="T518" s="9">
        <f t="shared" si="49"/>
        <v>180.82801505015223</v>
      </c>
      <c r="U518" cm="1">
        <f t="array" ref="U518">_xlfn.IFS(D518=$D$2,I518*N518,D518=$D$3&amp;F518=$F$3,(I518)*N518,D518=$D$3,(1/I518)*N518,D518=$D$146,N518*I518)</f>
        <v>180.82801570753966</v>
      </c>
      <c r="V518" cm="1">
        <f t="array" ref="V518">_xlfn.IFS(F518=$F$2,E518*N518,F518=$F$3,E518*N518)</f>
        <v>186.91400100000001</v>
      </c>
      <c r="W518">
        <f t="shared" si="50"/>
        <v>180.82801570753966</v>
      </c>
      <c r="X518">
        <f t="shared" si="51"/>
        <v>193.20481747879572</v>
      </c>
    </row>
    <row r="519" spans="1:24" x14ac:dyDescent="0.25">
      <c r="A519" t="s">
        <v>538</v>
      </c>
      <c r="B519">
        <v>1587213273</v>
      </c>
      <c r="C519" s="2">
        <v>43939.523993055554</v>
      </c>
      <c r="D519" t="s">
        <v>18</v>
      </c>
      <c r="E519">
        <v>6.2963840401788096E-2</v>
      </c>
      <c r="F519" t="s">
        <v>19</v>
      </c>
      <c r="G519">
        <v>6.3962032456458498E-2</v>
      </c>
      <c r="H519" t="s">
        <v>14</v>
      </c>
      <c r="I519">
        <v>0.98439399000000005</v>
      </c>
      <c r="J519" t="s">
        <v>89</v>
      </c>
      <c r="K519" t="str" cm="1">
        <f t="array" ref="K519">_xlfn.IFS(AND(F519=$Y$25,H519=$Z$25),"1",AND(F519=$Y$25,H519=$Z$27),"2",AND(F519=$Z$25,H519=$Y$25),"3",AND(F519=$Z$25,H519=$Z$27),"4",AND(F519=$Z$27,H519=$Y$25),"5",AND(F519=$Z$27,H519=$Z$25),"6")</f>
        <v>3</v>
      </c>
      <c r="L519">
        <f>IF(OR(K519="3",K519="2"),X519,W519)</f>
        <v>189.87722690180181</v>
      </c>
      <c r="M519" t="s">
        <v>16</v>
      </c>
      <c r="N519">
        <f>VLOOKUP(C519,ETH_USD[],6)</f>
        <v>186.91400100000001</v>
      </c>
      <c r="O519" s="10">
        <f t="shared" si="46"/>
        <v>0</v>
      </c>
      <c r="P519" cm="1">
        <f t="array" ref="P519">_xlfn.IFS(H519=$H$2,G519,F519=$F$102,E519)</f>
        <v>6.3962032456458498E-2</v>
      </c>
      <c r="Q519" cm="1">
        <f t="array" ref="Q519">_xlfn.IFS(H519=$H$2,E519,F519=$F$102,G519)</f>
        <v>6.2963840401788096E-2</v>
      </c>
      <c r="R519">
        <f t="shared" si="47"/>
        <v>11.768823327823661</v>
      </c>
      <c r="S519" s="10">
        <f t="shared" si="48"/>
        <v>1.7524963516773615E-2</v>
      </c>
      <c r="T519" s="9">
        <f t="shared" si="49"/>
        <v>183.99701941671674</v>
      </c>
      <c r="U519" cm="1">
        <f t="array" ref="U519">_xlfn.IFS(D519=$D$2,I519*N519,D519=$D$3&amp;F519=$F$3,(I519)*N519,D519=$D$3,(1/I519)*N519,D519=$D$146,N519*I519)</f>
        <v>189.87722690180181</v>
      </c>
      <c r="V519" cm="1">
        <f t="array" ref="V519">_xlfn.IFS(F519=$F$2,E519*N519,F519=$F$3,E519*N519)</f>
        <v>11.768823327823661</v>
      </c>
      <c r="W519">
        <f t="shared" si="50"/>
        <v>183.997019231254</v>
      </c>
      <c r="X519">
        <f t="shared" si="51"/>
        <v>189.87722690180181</v>
      </c>
    </row>
    <row r="520" spans="1:24" x14ac:dyDescent="0.25">
      <c r="A520" t="s">
        <v>539</v>
      </c>
      <c r="B520">
        <v>1587220296</v>
      </c>
      <c r="C520" s="2">
        <v>43939.60527777778</v>
      </c>
      <c r="D520" t="s">
        <v>12</v>
      </c>
      <c r="E520">
        <v>0.96419088038816203</v>
      </c>
      <c r="F520" t="s">
        <v>13</v>
      </c>
      <c r="G520">
        <v>1</v>
      </c>
      <c r="H520" t="s">
        <v>14</v>
      </c>
      <c r="I520">
        <v>0.96419087999999997</v>
      </c>
      <c r="J520" t="s">
        <v>15</v>
      </c>
      <c r="K520" t="str" cm="1">
        <f t="array" ref="K520">_xlfn.IFS(AND(F520=$Y$25,H520=$Z$25),"1",AND(F520=$Y$25,H520=$Z$27),"2",AND(F520=$Z$25,H520=$Y$25),"3",AND(F520=$Z$25,H520=$Z$27),"4",AND(F520=$Z$27,H520=$Y$25),"5",AND(F520=$Z$27,H520=$Z$25),"6")</f>
        <v>5</v>
      </c>
      <c r="L520">
        <f>IF(OR(K520="3",K520="2"),X520,W520)</f>
        <v>180.22077510851088</v>
      </c>
      <c r="M520" t="s">
        <v>16</v>
      </c>
      <c r="N520">
        <f>VLOOKUP(C520,ETH_USD[],6)</f>
        <v>186.91400100000001</v>
      </c>
      <c r="O520" s="10">
        <f t="shared" si="46"/>
        <v>0</v>
      </c>
      <c r="P520" cm="1">
        <f t="array" ref="P520">_xlfn.IFS(H520=$H$2,G520,F520=$F$102,E520)</f>
        <v>1</v>
      </c>
      <c r="Q520" cm="1">
        <f t="array" ref="Q520">_xlfn.IFS(H520=$H$2,E520,F520=$F$102,G520)</f>
        <v>0.96419088038816203</v>
      </c>
      <c r="R520">
        <f t="shared" si="47"/>
        <v>180.2207751810638</v>
      </c>
      <c r="S520" s="10">
        <f t="shared" si="48"/>
        <v>-2.0523398953004209E-2</v>
      </c>
      <c r="T520" s="9">
        <f t="shared" si="49"/>
        <v>180.2207751810638</v>
      </c>
      <c r="U520" cm="1">
        <f t="array" ref="U520">_xlfn.IFS(D520=$D$2,I520*N520,D520=$D$3&amp;F520=$F$3,(I520)*N520,D520=$D$3,(1/I520)*N520,D520=$D$146,N520*I520)</f>
        <v>180.22077510851088</v>
      </c>
      <c r="V520" cm="1">
        <f t="array" ref="V520">_xlfn.IFS(F520=$F$2,E520*N520,F520=$F$3,E520*N520)</f>
        <v>180.2207751810638</v>
      </c>
      <c r="W520">
        <f t="shared" si="50"/>
        <v>180.22077510851088</v>
      </c>
      <c r="X520">
        <f t="shared" si="51"/>
        <v>193.85580685019548</v>
      </c>
    </row>
    <row r="521" spans="1:24" x14ac:dyDescent="0.25">
      <c r="A521" t="s">
        <v>540</v>
      </c>
      <c r="B521">
        <v>1587240427</v>
      </c>
      <c r="C521" s="2">
        <v>43939.838275462964</v>
      </c>
      <c r="D521" t="s">
        <v>18</v>
      </c>
      <c r="E521">
        <v>0.46541424461047698</v>
      </c>
      <c r="F521" t="s">
        <v>19</v>
      </c>
      <c r="G521">
        <v>0.48375112145211802</v>
      </c>
      <c r="H521" t="s">
        <v>14</v>
      </c>
      <c r="I521">
        <v>0.96209440000000002</v>
      </c>
      <c r="J521" t="s">
        <v>89</v>
      </c>
      <c r="K521" t="str" cm="1">
        <f t="array" ref="K521">_xlfn.IFS(AND(F521=$Y$25,H521=$Z$25),"1",AND(F521=$Y$25,H521=$Z$27),"2",AND(F521=$Z$25,H521=$Y$25),"3",AND(F521=$Z$25,H521=$Z$27),"4",AND(F521=$Z$27,H521=$Y$25),"5",AND(F521=$Z$27,H521=$Z$25),"6")</f>
        <v>3</v>
      </c>
      <c r="L521">
        <f>IF(OR(K521="3",K521="2"),X521,W521)</f>
        <v>194.27823402776278</v>
      </c>
      <c r="M521" t="s">
        <v>16</v>
      </c>
      <c r="N521">
        <f>VLOOKUP(C521,ETH_USD[],6)</f>
        <v>186.91400100000001</v>
      </c>
      <c r="O521" s="10">
        <f t="shared" si="46"/>
        <v>0</v>
      </c>
      <c r="P521" cm="1">
        <f t="array" ref="P521">_xlfn.IFS(H521=$H$2,G521,F521=$F$102,E521)</f>
        <v>0.48375112145211802</v>
      </c>
      <c r="Q521" cm="1">
        <f t="array" ref="Q521">_xlfn.IFS(H521=$H$2,E521,F521=$F$102,G521)</f>
        <v>0.46541424461047698</v>
      </c>
      <c r="R521">
        <f t="shared" si="47"/>
        <v>86.992438582536948</v>
      </c>
      <c r="S521" s="10">
        <f t="shared" si="48"/>
        <v>-2.1743423608139322E-3</v>
      </c>
      <c r="T521" s="9">
        <f t="shared" si="49"/>
        <v>179.82891351528889</v>
      </c>
      <c r="U521" cm="1">
        <f t="array" ref="U521">_xlfn.IFS(D521=$D$2,I521*N521,D521=$D$3&amp;F521=$F$3,(I521)*N521,D521=$D$3,(1/I521)*N521,D521=$D$146,N521*I521)</f>
        <v>194.27823402776278</v>
      </c>
      <c r="V521" cm="1">
        <f t="array" ref="V521">_xlfn.IFS(F521=$F$2,E521*N521,F521=$F$3,E521*N521)</f>
        <v>86.992438582536948</v>
      </c>
      <c r="W521">
        <f t="shared" si="50"/>
        <v>179.82891364369442</v>
      </c>
      <c r="X521">
        <f t="shared" si="51"/>
        <v>194.27823402776278</v>
      </c>
    </row>
    <row r="522" spans="1:24" x14ac:dyDescent="0.25">
      <c r="A522" t="s">
        <v>541</v>
      </c>
      <c r="B522">
        <v>1587240503</v>
      </c>
      <c r="C522" s="2">
        <v>43939.839155092595</v>
      </c>
      <c r="D522" t="s">
        <v>18</v>
      </c>
      <c r="E522">
        <v>0.55383342025955296</v>
      </c>
      <c r="F522" t="s">
        <v>19</v>
      </c>
      <c r="G522">
        <v>0.56616916614189305</v>
      </c>
      <c r="H522" t="s">
        <v>14</v>
      </c>
      <c r="I522">
        <v>0.97821190999999996</v>
      </c>
      <c r="J522" t="s">
        <v>89</v>
      </c>
      <c r="K522" t="str" cm="1">
        <f t="array" ref="K522">_xlfn.IFS(AND(F522=$Y$25,H522=$Z$25),"1",AND(F522=$Y$25,H522=$Z$27),"2",AND(F522=$Z$25,H522=$Y$25),"3",AND(F522=$Z$25,H522=$Z$27),"4",AND(F522=$Z$27,H522=$Y$25),"5",AND(F522=$Z$27,H522=$Z$25),"6")</f>
        <v>3</v>
      </c>
      <c r="L522">
        <f>IF(OR(K522="3",K522="2"),X522,W522)</f>
        <v>191.07720841387021</v>
      </c>
      <c r="M522" t="s">
        <v>16</v>
      </c>
      <c r="N522">
        <f>VLOOKUP(C522,ETH_USD[],6)</f>
        <v>186.91400100000001</v>
      </c>
      <c r="O522" s="10">
        <f t="shared" si="46"/>
        <v>0</v>
      </c>
      <c r="P522" cm="1">
        <f t="array" ref="P522">_xlfn.IFS(H522=$H$2,G522,F522=$F$102,E522)</f>
        <v>0.56616916614189305</v>
      </c>
      <c r="Q522" cm="1">
        <f t="array" ref="Q522">_xlfn.IFS(H522=$H$2,E522,F522=$F$102,G522)</f>
        <v>0.55383342025955296</v>
      </c>
      <c r="R522">
        <f t="shared" si="47"/>
        <v>103.5192204682275</v>
      </c>
      <c r="S522" s="10">
        <f t="shared" si="48"/>
        <v>1.6752523134323422E-2</v>
      </c>
      <c r="T522" s="9">
        <f t="shared" si="49"/>
        <v>182.84150154917401</v>
      </c>
      <c r="U522" cm="1">
        <f t="array" ref="U522">_xlfn.IFS(D522=$D$2,I522*N522,D522=$D$3&amp;F522=$F$3,(I522)*N522,D522=$D$3,(1/I522)*N522,D522=$D$146,N522*I522)</f>
        <v>191.07720841387021</v>
      </c>
      <c r="V522" cm="1">
        <f t="array" ref="V522">_xlfn.IFS(F522=$F$2,E522*N522,F522=$F$3,E522*N522)</f>
        <v>103.5192204682275</v>
      </c>
      <c r="W522">
        <f t="shared" si="50"/>
        <v>182.84150192395191</v>
      </c>
      <c r="X522">
        <f t="shared" si="51"/>
        <v>191.07720841387021</v>
      </c>
    </row>
    <row r="523" spans="1:24" x14ac:dyDescent="0.25">
      <c r="A523" t="s">
        <v>542</v>
      </c>
      <c r="B523">
        <v>1587242432</v>
      </c>
      <c r="C523" s="2">
        <v>43939.861481481479</v>
      </c>
      <c r="D523" t="s">
        <v>12</v>
      </c>
      <c r="E523">
        <v>0.96580678923739605</v>
      </c>
      <c r="F523" t="s">
        <v>13</v>
      </c>
      <c r="G523">
        <v>1</v>
      </c>
      <c r="H523" t="s">
        <v>14</v>
      </c>
      <c r="I523">
        <v>0.96580679000000003</v>
      </c>
      <c r="J523" t="s">
        <v>15</v>
      </c>
      <c r="K523" t="str" cm="1">
        <f t="array" ref="K523">_xlfn.IFS(AND(F523=$Y$25,H523=$Z$25),"1",AND(F523=$Y$25,H523=$Z$27),"2",AND(F523=$Z$25,H523=$Y$25),"3",AND(F523=$Z$25,H523=$Z$27),"4",AND(F523=$Z$27,H523=$Y$25),"5",AND(F523=$Z$27,H523=$Z$25),"6")</f>
        <v>5</v>
      </c>
      <c r="L523">
        <f>IF(OR(K523="3",K523="2"),X523,W523)</f>
        <v>180.5228113118668</v>
      </c>
      <c r="M523" t="s">
        <v>16</v>
      </c>
      <c r="N523">
        <f>VLOOKUP(C523,ETH_USD[],6)</f>
        <v>186.91400100000001</v>
      </c>
      <c r="O523" s="10">
        <f t="shared" si="46"/>
        <v>0</v>
      </c>
      <c r="P523" cm="1">
        <f t="array" ref="P523">_xlfn.IFS(H523=$H$2,G523,F523=$F$102,E523)</f>
        <v>1</v>
      </c>
      <c r="Q523" cm="1">
        <f t="array" ref="Q523">_xlfn.IFS(H523=$H$2,E523,F523=$F$102,G523)</f>
        <v>0.96580678923739605</v>
      </c>
      <c r="R523">
        <f t="shared" si="47"/>
        <v>180.52281116932545</v>
      </c>
      <c r="S523" s="10">
        <f t="shared" si="48"/>
        <v>-1.2681422763447199E-2</v>
      </c>
      <c r="T523" s="9">
        <f t="shared" si="49"/>
        <v>180.52281116932545</v>
      </c>
      <c r="U523" cm="1">
        <f t="array" ref="U523">_xlfn.IFS(D523=$D$2,I523*N523,D523=$D$3&amp;F523=$F$3,(I523)*N523,D523=$D$3,(1/I523)*N523,D523=$D$146,N523*I523)</f>
        <v>180.5228113118668</v>
      </c>
      <c r="V523" cm="1">
        <f t="array" ref="V523">_xlfn.IFS(F523=$F$2,E523*N523,F523=$F$3,E523*N523)</f>
        <v>180.52281116932545</v>
      </c>
      <c r="W523">
        <f t="shared" si="50"/>
        <v>180.5228113118668</v>
      </c>
      <c r="X523">
        <f t="shared" si="51"/>
        <v>193.53146295440726</v>
      </c>
    </row>
    <row r="524" spans="1:24" x14ac:dyDescent="0.25">
      <c r="A524" t="s">
        <v>543</v>
      </c>
      <c r="B524">
        <v>1587250022</v>
      </c>
      <c r="C524" s="2">
        <v>43939.949328703704</v>
      </c>
      <c r="D524" t="s">
        <v>12</v>
      </c>
      <c r="E524">
        <v>0.93602254533469798</v>
      </c>
      <c r="F524" t="s">
        <v>13</v>
      </c>
      <c r="G524">
        <v>1</v>
      </c>
      <c r="H524" t="s">
        <v>14</v>
      </c>
      <c r="I524">
        <v>0.93602255000000001</v>
      </c>
      <c r="J524" t="s">
        <v>15</v>
      </c>
      <c r="K524" t="str" cm="1">
        <f t="array" ref="K524">_xlfn.IFS(AND(F524=$Y$25,H524=$Z$25),"1",AND(F524=$Y$25,H524=$Z$27),"2",AND(F524=$Z$25,H524=$Y$25),"3",AND(F524=$Z$25,H524=$Z$27),"4",AND(F524=$Z$27,H524=$Y$25),"5",AND(F524=$Z$27,H524=$Z$25),"6")</f>
        <v>5</v>
      </c>
      <c r="L524">
        <f>IF(OR(K524="3",K524="2"),X524,W524)</f>
        <v>174.95571984672256</v>
      </c>
      <c r="M524" t="s">
        <v>16</v>
      </c>
      <c r="N524">
        <f>VLOOKUP(C524,ETH_USD[],6)</f>
        <v>186.91400100000001</v>
      </c>
      <c r="O524" s="10">
        <f t="shared" si="46"/>
        <v>0</v>
      </c>
      <c r="P524" cm="1">
        <f t="array" ref="P524">_xlfn.IFS(H524=$H$2,G524,F524=$F$102,E524)</f>
        <v>1</v>
      </c>
      <c r="Q524" cm="1">
        <f t="array" ref="Q524">_xlfn.IFS(H524=$H$2,E524,F524=$F$102,G524)</f>
        <v>0.93602254533469798</v>
      </c>
      <c r="R524">
        <f t="shared" si="47"/>
        <v>174.95571897471228</v>
      </c>
      <c r="S524" s="10">
        <f t="shared" si="48"/>
        <v>-3.0838718711240248E-2</v>
      </c>
      <c r="T524" s="9">
        <f t="shared" si="49"/>
        <v>174.95571897471228</v>
      </c>
      <c r="U524" cm="1">
        <f t="array" ref="U524">_xlfn.IFS(D524=$D$2,I524*N524,D524=$D$3&amp;F524=$F$3,(I524)*N524,D524=$D$3,(1/I524)*N524,D524=$D$146,N524*I524)</f>
        <v>174.95571984672256</v>
      </c>
      <c r="V524" cm="1">
        <f t="array" ref="V524">_xlfn.IFS(F524=$F$2,E524*N524,F524=$F$3,E524*N524)</f>
        <v>174.95571897471228</v>
      </c>
      <c r="W524">
        <f t="shared" si="50"/>
        <v>174.95571984672256</v>
      </c>
      <c r="X524">
        <f t="shared" si="51"/>
        <v>199.68963461403789</v>
      </c>
    </row>
    <row r="525" spans="1:24" x14ac:dyDescent="0.25">
      <c r="A525" t="s">
        <v>544</v>
      </c>
      <c r="B525">
        <v>1587368164</v>
      </c>
      <c r="C525" s="2">
        <v>43941.316712962966</v>
      </c>
      <c r="D525" t="s">
        <v>12</v>
      </c>
      <c r="E525">
        <v>0.90759579017608305</v>
      </c>
      <c r="F525" t="s">
        <v>13</v>
      </c>
      <c r="G525">
        <v>1</v>
      </c>
      <c r="H525" t="s">
        <v>14</v>
      </c>
      <c r="I525">
        <v>0.90759579000000001</v>
      </c>
      <c r="J525" t="s">
        <v>15</v>
      </c>
      <c r="K525" t="str" cm="1">
        <f t="array" ref="K525">_xlfn.IFS(AND(F525=$Y$25,H525=$Z$25),"1",AND(F525=$Y$25,H525=$Z$27),"2",AND(F525=$Z$25,H525=$Y$25),"3",AND(F525=$Z$25,H525=$Z$27),"4",AND(F525=$Z$27,H525=$Y$25),"5",AND(F525=$Z$27,H525=$Z$25),"6")</f>
        <v>5</v>
      </c>
      <c r="L525">
        <f>IF(OR(K525="3",K525="2"),X525,W525)</f>
        <v>156.37618158293535</v>
      </c>
      <c r="M525" t="s">
        <v>16</v>
      </c>
      <c r="N525">
        <f>VLOOKUP(C525,ETH_USD[],6)</f>
        <v>172.29716500000001</v>
      </c>
      <c r="O525" s="10">
        <f t="shared" si="46"/>
        <v>-7.8200862010331718E-2</v>
      </c>
      <c r="P525" cm="1">
        <f t="array" ref="P525">_xlfn.IFS(H525=$H$2,G525,F525=$F$102,E525)</f>
        <v>1</v>
      </c>
      <c r="Q525" cm="1">
        <f t="array" ref="Q525">_xlfn.IFS(H525=$H$2,E525,F525=$F$102,G525)</f>
        <v>0.90759579017608305</v>
      </c>
      <c r="R525">
        <f t="shared" si="47"/>
        <v>156.37618161327396</v>
      </c>
      <c r="S525" s="10">
        <f t="shared" si="48"/>
        <v>-0.10619565607983225</v>
      </c>
      <c r="T525" s="9">
        <f t="shared" si="49"/>
        <v>156.37618161327396</v>
      </c>
      <c r="U525" cm="1">
        <f t="array" ref="U525">_xlfn.IFS(D525=$D$2,I525*N525,D525=$D$3&amp;F525=$F$3,(I525)*N525,D525=$D$3,(1/I525)*N525,D525=$D$146,N525*I525)</f>
        <v>156.37618158293535</v>
      </c>
      <c r="V525" cm="1">
        <f t="array" ref="V525">_xlfn.IFS(F525=$F$2,E525*N525,F525=$F$3,E525*N525)</f>
        <v>156.37618161327396</v>
      </c>
      <c r="W525">
        <f t="shared" si="50"/>
        <v>156.37618158293535</v>
      </c>
      <c r="X525">
        <f t="shared" si="51"/>
        <v>189.83909676354935</v>
      </c>
    </row>
    <row r="526" spans="1:24" x14ac:dyDescent="0.25">
      <c r="A526" t="s">
        <v>545</v>
      </c>
      <c r="B526">
        <v>1587404550</v>
      </c>
      <c r="C526" s="2">
        <v>43941.737847222219</v>
      </c>
      <c r="D526" t="s">
        <v>18</v>
      </c>
      <c r="E526">
        <v>0.91306596839272403</v>
      </c>
      <c r="F526" t="s">
        <v>19</v>
      </c>
      <c r="G526">
        <v>1</v>
      </c>
      <c r="H526" t="s">
        <v>14</v>
      </c>
      <c r="I526">
        <v>0.91306597</v>
      </c>
      <c r="J526" t="s">
        <v>89</v>
      </c>
      <c r="K526" t="str" cm="1">
        <f t="array" ref="K526">_xlfn.IFS(AND(F526=$Y$25,H526=$Z$25),"1",AND(F526=$Y$25,H526=$Z$27),"2",AND(F526=$Z$25,H526=$Y$25),"3",AND(F526=$Z$25,H526=$Z$27),"4",AND(F526=$Z$27,H526=$Y$25),"5",AND(F526=$Z$27,H526=$Z$25),"6")</f>
        <v>3</v>
      </c>
      <c r="L526">
        <f>IF(OR(K526="3",K526="2"),X526,W526)</f>
        <v>188.7017703660558</v>
      </c>
      <c r="M526" t="s">
        <v>16</v>
      </c>
      <c r="N526">
        <f>VLOOKUP(C526,ETH_USD[],6)</f>
        <v>172.29716500000001</v>
      </c>
      <c r="O526" s="10">
        <f t="shared" si="46"/>
        <v>0</v>
      </c>
      <c r="P526" cm="1">
        <f t="array" ref="P526">_xlfn.IFS(H526=$H$2,G526,F526=$F$102,E526)</f>
        <v>1</v>
      </c>
      <c r="Q526" cm="1">
        <f t="array" ref="Q526">_xlfn.IFS(H526=$H$2,E526,F526=$F$102,G526)</f>
        <v>0.91306596839272403</v>
      </c>
      <c r="R526">
        <f t="shared" si="47"/>
        <v>157.31867781204596</v>
      </c>
      <c r="S526" s="10">
        <f t="shared" si="48"/>
        <v>6.0271084064633645E-3</v>
      </c>
      <c r="T526" s="9">
        <f t="shared" si="49"/>
        <v>157.31867781204596</v>
      </c>
      <c r="U526" cm="1">
        <f t="array" ref="U526">_xlfn.IFS(D526=$D$2,I526*N526,D526=$D$3&amp;F526=$F$3,(I526)*N526,D526=$D$3,(1/I526)*N526,D526=$D$146,N526*I526)</f>
        <v>188.7017703660558</v>
      </c>
      <c r="V526" cm="1">
        <f t="array" ref="V526">_xlfn.IFS(F526=$F$2,E526*N526,F526=$F$3,E526*N526)</f>
        <v>157.31867781204596</v>
      </c>
      <c r="W526">
        <f t="shared" si="50"/>
        <v>157.31867808897505</v>
      </c>
      <c r="X526">
        <f t="shared" si="51"/>
        <v>188.7017703660558</v>
      </c>
    </row>
    <row r="527" spans="1:24" x14ac:dyDescent="0.25">
      <c r="A527" t="s">
        <v>546</v>
      </c>
      <c r="B527">
        <v>1587411216</v>
      </c>
      <c r="C527" s="2">
        <v>43941.815000000002</v>
      </c>
      <c r="D527" t="s">
        <v>18</v>
      </c>
      <c r="E527">
        <v>0.94175010710245299</v>
      </c>
      <c r="F527" t="s">
        <v>19</v>
      </c>
      <c r="G527">
        <v>1</v>
      </c>
      <c r="H527" t="s">
        <v>14</v>
      </c>
      <c r="I527">
        <v>0.94175010999999997</v>
      </c>
      <c r="J527" t="s">
        <v>89</v>
      </c>
      <c r="K527" t="str" cm="1">
        <f t="array" ref="K527">_xlfn.IFS(AND(F527=$Y$25,H527=$Z$25),"1",AND(F527=$Y$25,H527=$Z$27),"2",AND(F527=$Z$25,H527=$Y$25),"3",AND(F527=$Z$25,H527=$Z$27),"4",AND(F527=$Z$27,H527=$Y$25),"5",AND(F527=$Z$27,H527=$Z$25),"6")</f>
        <v>3</v>
      </c>
      <c r="L527">
        <f>IF(OR(K527="3",K527="2"),X527,W527)</f>
        <v>182.95422869661255</v>
      </c>
      <c r="M527" t="s">
        <v>16</v>
      </c>
      <c r="N527">
        <f>VLOOKUP(C527,ETH_USD[],6)</f>
        <v>172.29716500000001</v>
      </c>
      <c r="O527" s="10">
        <f t="shared" si="46"/>
        <v>0</v>
      </c>
      <c r="P527" cm="1">
        <f t="array" ref="P527">_xlfn.IFS(H527=$H$2,G527,F527=$F$102,E527)</f>
        <v>1</v>
      </c>
      <c r="Q527" cm="1">
        <f t="array" ref="Q527">_xlfn.IFS(H527=$H$2,E527,F527=$F$102,G527)</f>
        <v>0.94175010710245299</v>
      </c>
      <c r="R527">
        <f t="shared" si="47"/>
        <v>162.26087359219903</v>
      </c>
      <c r="S527" s="10">
        <f t="shared" si="48"/>
        <v>3.141518762354259E-2</v>
      </c>
      <c r="T527" s="9">
        <f t="shared" si="49"/>
        <v>162.26087359219903</v>
      </c>
      <c r="U527" cm="1">
        <f t="array" ref="U527">_xlfn.IFS(D527=$D$2,I527*N527,D527=$D$3&amp;F527=$F$3,(I527)*N527,D527=$D$3,(1/I527)*N527,D527=$D$146,N527*I527)</f>
        <v>182.95422869661255</v>
      </c>
      <c r="V527" cm="1">
        <f t="array" ref="V527">_xlfn.IFS(F527=$F$2,E527*N527,F527=$F$3,E527*N527)</f>
        <v>162.26087359219903</v>
      </c>
      <c r="W527">
        <f t="shared" si="50"/>
        <v>162.26087409143815</v>
      </c>
      <c r="X527">
        <f t="shared" si="51"/>
        <v>182.95422869661255</v>
      </c>
    </row>
    <row r="528" spans="1:24" x14ac:dyDescent="0.25">
      <c r="A528" t="s">
        <v>547</v>
      </c>
      <c r="B528">
        <v>1587487950</v>
      </c>
      <c r="C528" s="2">
        <v>43942.703125</v>
      </c>
      <c r="D528" t="s">
        <v>12</v>
      </c>
      <c r="E528">
        <v>0.15</v>
      </c>
      <c r="F528" t="s">
        <v>13</v>
      </c>
      <c r="G528">
        <v>0.15642637773339199</v>
      </c>
      <c r="H528" t="s">
        <v>14</v>
      </c>
      <c r="I528">
        <v>0.95891755999999995</v>
      </c>
      <c r="J528" t="s">
        <v>15</v>
      </c>
      <c r="K528" t="str" cm="1">
        <f t="array" ref="K528">_xlfn.IFS(AND(F528=$Y$25,H528=$Z$25),"1",AND(F528=$Y$25,H528=$Z$27),"2",AND(F528=$Z$25,H528=$Y$25),"3",AND(F528=$Z$25,H528=$Z$27),"4",AND(F528=$Z$27,H528=$Y$25),"5",AND(F528=$Z$27,H528=$Z$25),"6")</f>
        <v>5</v>
      </c>
      <c r="L528">
        <f>IF(OR(K528="3",K528="2"),X528,W528)</f>
        <v>165.64121476292954</v>
      </c>
      <c r="M528" t="s">
        <v>16</v>
      </c>
      <c r="N528">
        <f>VLOOKUP(C528,ETH_USD[],6)</f>
        <v>172.73770099999999</v>
      </c>
      <c r="O528" s="10">
        <f t="shared" si="46"/>
        <v>2.5568383554075325E-3</v>
      </c>
      <c r="P528" cm="1">
        <f t="array" ref="P528">_xlfn.IFS(H528=$H$2,G528,F528=$F$102,E528)</f>
        <v>0.15642637773339199</v>
      </c>
      <c r="Q528" cm="1">
        <f t="array" ref="Q528">_xlfn.IFS(H528=$H$2,E528,F528=$F$102,G528)</f>
        <v>0.15</v>
      </c>
      <c r="R528">
        <f t="shared" si="47"/>
        <v>25.910655149999997</v>
      </c>
      <c r="S528" s="10">
        <f t="shared" si="48"/>
        <v>2.0832752792648533E-2</v>
      </c>
      <c r="T528" s="9">
        <f t="shared" si="49"/>
        <v>165.64121425966451</v>
      </c>
      <c r="U528" cm="1">
        <f t="array" ref="U528">_xlfn.IFS(D528=$D$2,I528*N528,D528=$D$3&amp;F528=$F$3,(I528)*N528,D528=$D$3,(1/I528)*N528,D528=$D$146,N528*I528)</f>
        <v>165.64121476292954</v>
      </c>
      <c r="V528" cm="1">
        <f t="array" ref="V528">_xlfn.IFS(F528=$F$2,E528*N528,F528=$F$3,E528*N528)</f>
        <v>25.910655149999997</v>
      </c>
      <c r="W528">
        <f t="shared" si="50"/>
        <v>165.64121476292954</v>
      </c>
      <c r="X528">
        <f t="shared" si="51"/>
        <v>180.13821855551379</v>
      </c>
    </row>
    <row r="529" spans="1:24" x14ac:dyDescent="0.25">
      <c r="A529" t="s">
        <v>548</v>
      </c>
      <c r="B529">
        <v>1587497308</v>
      </c>
      <c r="C529" s="2">
        <v>43942.811435185184</v>
      </c>
      <c r="D529" t="s">
        <v>12</v>
      </c>
      <c r="E529">
        <v>0.94077693492347103</v>
      </c>
      <c r="F529" t="s">
        <v>13</v>
      </c>
      <c r="G529">
        <v>1</v>
      </c>
      <c r="H529" t="s">
        <v>14</v>
      </c>
      <c r="I529">
        <v>0.94077692999999996</v>
      </c>
      <c r="J529" t="s">
        <v>15</v>
      </c>
      <c r="K529" t="str" cm="1">
        <f t="array" ref="K529">_xlfn.IFS(AND(F529=$Y$25,H529=$Z$25),"1",AND(F529=$Y$25,H529=$Z$27),"2",AND(F529=$Z$25,H529=$Y$25),"3",AND(F529=$Z$25,H529=$Z$27),"4",AND(F529=$Z$27,H529=$Y$25),"5",AND(F529=$Z$27,H529=$Z$25),"6")</f>
        <v>5</v>
      </c>
      <c r="L529">
        <f>IF(OR(K529="3",K529="2"),X529,W529)</f>
        <v>162.50764404203792</v>
      </c>
      <c r="M529" t="s">
        <v>16</v>
      </c>
      <c r="N529">
        <f>VLOOKUP(C529,ETH_USD[],6)</f>
        <v>172.73770099999999</v>
      </c>
      <c r="O529" s="10">
        <f t="shared" si="46"/>
        <v>0</v>
      </c>
      <c r="P529" cm="1">
        <f t="array" ref="P529">_xlfn.IFS(H529=$H$2,G529,F529=$F$102,E529)</f>
        <v>1</v>
      </c>
      <c r="Q529" cm="1">
        <f t="array" ref="Q529">_xlfn.IFS(H529=$H$2,E529,F529=$F$102,G529)</f>
        <v>0.94077693492347103</v>
      </c>
      <c r="R529">
        <f t="shared" si="47"/>
        <v>162.50764489250699</v>
      </c>
      <c r="S529" s="10">
        <f t="shared" si="48"/>
        <v>-1.8917812098655808E-2</v>
      </c>
      <c r="T529" s="9">
        <f t="shared" si="49"/>
        <v>162.50764489250699</v>
      </c>
      <c r="U529" cm="1">
        <f t="array" ref="U529">_xlfn.IFS(D529=$D$2,I529*N529,D529=$D$3&amp;F529=$F$3,(I529)*N529,D529=$D$3,(1/I529)*N529,D529=$D$146,N529*I529)</f>
        <v>162.50764404203792</v>
      </c>
      <c r="V529" cm="1">
        <f t="array" ref="V529">_xlfn.IFS(F529=$F$2,E529*N529,F529=$F$3,E529*N529)</f>
        <v>162.50764489250699</v>
      </c>
      <c r="W529">
        <f t="shared" si="50"/>
        <v>162.50764404203792</v>
      </c>
      <c r="X529">
        <f t="shared" si="51"/>
        <v>183.61175268190303</v>
      </c>
    </row>
    <row r="530" spans="1:24" x14ac:dyDescent="0.25">
      <c r="A530" t="s">
        <v>549</v>
      </c>
      <c r="B530">
        <v>1587515897</v>
      </c>
      <c r="C530" s="2">
        <v>43943.026585648149</v>
      </c>
      <c r="D530" t="s">
        <v>18</v>
      </c>
      <c r="E530">
        <v>0.46953242141729901</v>
      </c>
      <c r="F530" t="s">
        <v>19</v>
      </c>
      <c r="G530">
        <v>0.5</v>
      </c>
      <c r="H530" t="s">
        <v>14</v>
      </c>
      <c r="I530">
        <v>0.93906484000000001</v>
      </c>
      <c r="J530" t="s">
        <v>89</v>
      </c>
      <c r="K530" t="str" cm="1">
        <f t="array" ref="K530">_xlfn.IFS(AND(F530=$Y$25,H530=$Z$25),"1",AND(F530=$Y$25,H530=$Z$27),"2",AND(F530=$Z$25,H530=$Y$25),"3",AND(F530=$Z$25,H530=$Z$27),"4",AND(F530=$Z$27,H530=$Y$25),"5",AND(F530=$Z$27,H530=$Z$25),"6")</f>
        <v>3</v>
      </c>
      <c r="L530">
        <f>IF(OR(K530="3",K530="2"),X530,W530)</f>
        <v>194.44831839300895</v>
      </c>
      <c r="M530" t="s">
        <v>16</v>
      </c>
      <c r="N530">
        <f>VLOOKUP(C530,ETH_USD[],6)</f>
        <v>182.59957900000001</v>
      </c>
      <c r="O530" s="10">
        <f t="shared" si="46"/>
        <v>5.7091636295425859E-2</v>
      </c>
      <c r="P530" cm="1">
        <f t="array" ref="P530">_xlfn.IFS(H530=$H$2,G530,F530=$F$102,E530)</f>
        <v>0.5</v>
      </c>
      <c r="Q530" cm="1">
        <f t="array" ref="Q530">_xlfn.IFS(H530=$H$2,E530,F530=$F$102,G530)</f>
        <v>0.46953242141729901</v>
      </c>
      <c r="R530">
        <f t="shared" si="47"/>
        <v>85.736422477649384</v>
      </c>
      <c r="S530" s="10">
        <f t="shared" si="48"/>
        <v>5.5167866525429869E-2</v>
      </c>
      <c r="T530" s="9">
        <f t="shared" si="49"/>
        <v>171.47284495529877</v>
      </c>
      <c r="U530" cm="1">
        <f t="array" ref="U530">_xlfn.IFS(D530=$D$2,I530*N530,D530=$D$3&amp;F530=$F$3,(I530)*N530,D530=$D$3,(1/I530)*N530,D530=$D$146,N530*I530)</f>
        <v>194.44831839300895</v>
      </c>
      <c r="V530" cm="1">
        <f t="array" ref="V530">_xlfn.IFS(F530=$F$2,E530*N530,F530=$F$3,E530*N530)</f>
        <v>85.736422477649384</v>
      </c>
      <c r="W530">
        <f t="shared" si="50"/>
        <v>171.47284443770238</v>
      </c>
      <c r="X530">
        <f t="shared" si="51"/>
        <v>194.44831839300895</v>
      </c>
    </row>
    <row r="531" spans="1:24" x14ac:dyDescent="0.25">
      <c r="A531" t="s">
        <v>550</v>
      </c>
      <c r="B531">
        <v>1587554705</v>
      </c>
      <c r="C531" s="2">
        <v>43943.475752314815</v>
      </c>
      <c r="D531" t="s">
        <v>12</v>
      </c>
      <c r="E531">
        <v>0.92633420541365696</v>
      </c>
      <c r="F531" t="s">
        <v>13</v>
      </c>
      <c r="G531">
        <v>1</v>
      </c>
      <c r="H531" t="s">
        <v>14</v>
      </c>
      <c r="I531">
        <v>0.92633421000000005</v>
      </c>
      <c r="J531" t="s">
        <v>15</v>
      </c>
      <c r="K531" t="str" cm="1">
        <f t="array" ref="K531">_xlfn.IFS(AND(F531=$Y$25,H531=$Z$25),"1",AND(F531=$Y$25,H531=$Z$27),"2",AND(F531=$Z$25,H531=$Y$25),"3",AND(F531=$Z$25,H531=$Z$27),"4",AND(F531=$Z$27,H531=$Y$25),"5",AND(F531=$Z$27,H531=$Z$25),"6")</f>
        <v>5</v>
      </c>
      <c r="L531">
        <f>IF(OR(K531="3",K531="2"),X531,W531)</f>
        <v>169.14823675929762</v>
      </c>
      <c r="M531" t="s">
        <v>16</v>
      </c>
      <c r="N531">
        <f>VLOOKUP(C531,ETH_USD[],6)</f>
        <v>182.59957900000001</v>
      </c>
      <c r="O531" s="10">
        <f t="shared" si="46"/>
        <v>0</v>
      </c>
      <c r="P531" cm="1">
        <f t="array" ref="P531">_xlfn.IFS(H531=$H$2,G531,F531=$F$102,E531)</f>
        <v>1</v>
      </c>
      <c r="Q531" cm="1">
        <f t="array" ref="Q531">_xlfn.IFS(H531=$H$2,E531,F531=$F$102,G531)</f>
        <v>0.92633420541365696</v>
      </c>
      <c r="R531">
        <f t="shared" si="47"/>
        <v>169.14823592183328</v>
      </c>
      <c r="S531" s="10">
        <f t="shared" si="48"/>
        <v>-1.355671817348977E-2</v>
      </c>
      <c r="T531" s="9">
        <f t="shared" si="49"/>
        <v>169.14823592183328</v>
      </c>
      <c r="U531" cm="1">
        <f t="array" ref="U531">_xlfn.IFS(D531=$D$2,I531*N531,D531=$D$3&amp;F531=$F$3,(I531)*N531,D531=$D$3,(1/I531)*N531,D531=$D$146,N531*I531)</f>
        <v>169.14823675929762</v>
      </c>
      <c r="V531" cm="1">
        <f t="array" ref="V531">_xlfn.IFS(F531=$F$2,E531*N531,F531=$F$3,E531*N531)</f>
        <v>169.14823592183328</v>
      </c>
      <c r="W531">
        <f t="shared" si="50"/>
        <v>169.14823675929762</v>
      </c>
      <c r="X531">
        <f t="shared" si="51"/>
        <v>197.12062561092287</v>
      </c>
    </row>
    <row r="532" spans="1:24" x14ac:dyDescent="0.25">
      <c r="A532" t="s">
        <v>551</v>
      </c>
      <c r="B532">
        <v>1587633914</v>
      </c>
      <c r="C532" s="2">
        <v>43944.392523148148</v>
      </c>
      <c r="D532" t="s">
        <v>18</v>
      </c>
      <c r="E532">
        <v>0.122244108537924</v>
      </c>
      <c r="F532" t="s">
        <v>19</v>
      </c>
      <c r="G532">
        <v>0.132949105885281</v>
      </c>
      <c r="H532" t="s">
        <v>14</v>
      </c>
      <c r="I532">
        <v>0.91948048999999998</v>
      </c>
      <c r="J532" t="s">
        <v>89</v>
      </c>
      <c r="K532" t="str" cm="1">
        <f t="array" ref="K532">_xlfn.IFS(AND(F532=$Y$25,H532=$Z$25),"1",AND(F532=$Y$25,H532=$Z$27),"2",AND(F532=$Z$25,H532=$Y$25),"3",AND(F532=$Z$25,H532=$Z$27),"4",AND(F532=$Z$27,H532=$Y$25),"5",AND(F532=$Z$27,H532=$Z$25),"6")</f>
        <v>3</v>
      </c>
      <c r="L532">
        <f>IF(OR(K532="3",K532="2"),X532,W532)</f>
        <v>201.2317531609616</v>
      </c>
      <c r="M532" t="s">
        <v>16</v>
      </c>
      <c r="N532">
        <f>VLOOKUP(C532,ETH_USD[],6)</f>
        <v>185.028671</v>
      </c>
      <c r="O532" s="10">
        <f t="shared" si="46"/>
        <v>1.3302834613873875E-2</v>
      </c>
      <c r="P532" cm="1">
        <f t="array" ref="P532">_xlfn.IFS(H532=$H$2,G532,F532=$F$102,E532)</f>
        <v>0.132949105885281</v>
      </c>
      <c r="Q532" cm="1">
        <f t="array" ref="Q532">_xlfn.IFS(H532=$H$2,E532,F532=$F$102,G532)</f>
        <v>0.122244108537924</v>
      </c>
      <c r="R532">
        <f t="shared" si="47"/>
        <v>22.618664940351831</v>
      </c>
      <c r="S532" s="10">
        <f t="shared" si="48"/>
        <v>5.8056560319354206E-3</v>
      </c>
      <c r="T532" s="9">
        <f t="shared" si="49"/>
        <v>170.1302523980041</v>
      </c>
      <c r="U532" cm="1">
        <f t="array" ref="U532">_xlfn.IFS(D532=$D$2,I532*N532,D532=$D$3&amp;F532=$F$3,(I532)*N532,D532=$D$3,(1/I532)*N532,D532=$D$146,N532*I532)</f>
        <v>201.2317531609616</v>
      </c>
      <c r="V532" cm="1">
        <f t="array" ref="V532">_xlfn.IFS(F532=$F$2,E532*N532,F532=$F$3,E532*N532)</f>
        <v>22.618664940351831</v>
      </c>
      <c r="W532">
        <f t="shared" si="50"/>
        <v>170.13025307512879</v>
      </c>
      <c r="X532">
        <f t="shared" si="51"/>
        <v>201.2317531609616</v>
      </c>
    </row>
    <row r="533" spans="1:24" x14ac:dyDescent="0.25">
      <c r="A533" t="s">
        <v>552</v>
      </c>
      <c r="B533">
        <v>1587679366</v>
      </c>
      <c r="C533" s="2">
        <v>43944.918587962966</v>
      </c>
      <c r="D533" t="s">
        <v>12</v>
      </c>
      <c r="E533">
        <v>0.90200598667204102</v>
      </c>
      <c r="F533" t="s">
        <v>13</v>
      </c>
      <c r="G533">
        <v>1</v>
      </c>
      <c r="H533" t="s">
        <v>14</v>
      </c>
      <c r="I533">
        <v>0.90200599000000004</v>
      </c>
      <c r="J533" t="s">
        <v>15</v>
      </c>
      <c r="K533" t="str" cm="1">
        <f t="array" ref="K533">_xlfn.IFS(AND(F533=$Y$25,H533=$Z$25),"1",AND(F533=$Y$25,H533=$Z$27),"2",AND(F533=$Z$25,H533=$Y$25),"3",AND(F533=$Z$25,H533=$Z$27),"4",AND(F533=$Z$27,H533=$Y$25),"5",AND(F533=$Z$27,H533=$Z$25),"6")</f>
        <v>5</v>
      </c>
      <c r="L533">
        <f>IF(OR(K533="3",K533="2"),X533,W533)</f>
        <v>166.8969695637393</v>
      </c>
      <c r="M533" t="s">
        <v>16</v>
      </c>
      <c r="N533">
        <f>VLOOKUP(C533,ETH_USD[],6)</f>
        <v>185.028671</v>
      </c>
      <c r="O533" s="10">
        <f t="shared" si="46"/>
        <v>0</v>
      </c>
      <c r="P533" cm="1">
        <f t="array" ref="P533">_xlfn.IFS(H533=$H$2,G533,F533=$F$102,E533)</f>
        <v>1</v>
      </c>
      <c r="Q533" cm="1">
        <f t="array" ref="Q533">_xlfn.IFS(H533=$H$2,E533,F533=$F$102,G533)</f>
        <v>0.90200598667204102</v>
      </c>
      <c r="R533">
        <f t="shared" si="47"/>
        <v>166.89696894797146</v>
      </c>
      <c r="S533" s="10">
        <f t="shared" si="48"/>
        <v>-1.9004753149185215E-2</v>
      </c>
      <c r="T533" s="9">
        <f t="shared" si="49"/>
        <v>166.89696894797146</v>
      </c>
      <c r="U533" cm="1">
        <f t="array" ref="U533">_xlfn.IFS(D533=$D$2,I533*N533,D533=$D$3&amp;F533=$F$3,(I533)*N533,D533=$D$3,(1/I533)*N533,D533=$D$146,N533*I533)</f>
        <v>166.8969695637393</v>
      </c>
      <c r="V533" cm="1">
        <f t="array" ref="V533">_xlfn.IFS(F533=$F$2,E533*N533,F533=$F$3,E533*N533)</f>
        <v>166.89696894797146</v>
      </c>
      <c r="W533">
        <f t="shared" si="50"/>
        <v>166.8969695637393</v>
      </c>
      <c r="X533">
        <f t="shared" si="51"/>
        <v>205.13020207327006</v>
      </c>
    </row>
    <row r="534" spans="1:24" x14ac:dyDescent="0.25">
      <c r="A534" t="s">
        <v>553</v>
      </c>
      <c r="B534">
        <v>1587725270</v>
      </c>
      <c r="C534" s="2">
        <v>43945.449884259258</v>
      </c>
      <c r="D534" t="s">
        <v>105</v>
      </c>
      <c r="E534">
        <v>0.87510752716899998</v>
      </c>
      <c r="F534" t="s">
        <v>14</v>
      </c>
      <c r="G534">
        <v>1</v>
      </c>
      <c r="H534" t="s">
        <v>13</v>
      </c>
      <c r="I534">
        <v>1.1427167199999999</v>
      </c>
      <c r="J534" t="s">
        <v>15</v>
      </c>
      <c r="K534" t="str" cm="1">
        <f t="array" ref="K534">_xlfn.IFS(AND(F534=$Y$25,H534=$Z$25),"1",AND(F534=$Y$25,H534=$Z$27),"2",AND(F534=$Z$25,H534=$Y$25),"3",AND(F534=$Z$25,H534=$Z$27),"4",AND(F534=$Z$27,H534=$Y$25),"5",AND(F534=$Z$27,H534=$Z$25),"6")</f>
        <v>2</v>
      </c>
      <c r="L534">
        <f>IF(OR(K534="3",K534="2"),X534,W534)</f>
        <v>165.60266834986015</v>
      </c>
      <c r="M534" t="s">
        <v>16</v>
      </c>
      <c r="N534">
        <f>VLOOKUP(C534,ETH_USD[],6)</f>
        <v>189.23693800000001</v>
      </c>
      <c r="O534" s="10">
        <f t="shared" si="46"/>
        <v>2.2743864381969247E-2</v>
      </c>
      <c r="P534" cm="1">
        <f t="array" ref="P534">_xlfn.IFS(H534=$H$2,G534,F534=$F$102,E534)</f>
        <v>0.87510752716899998</v>
      </c>
      <c r="Q534" cm="1">
        <f t="array" ref="Q534">_xlfn.IFS(H534=$H$2,E534,F534=$F$102,G534)</f>
        <v>1</v>
      </c>
      <c r="R534">
        <f t="shared" si="47"/>
        <v>189.23693800000001</v>
      </c>
      <c r="S534" s="10">
        <f t="shared" si="48"/>
        <v>0.29567489324856377</v>
      </c>
      <c r="T534" s="9">
        <f t="shared" si="49"/>
        <v>216.24421242517178</v>
      </c>
      <c r="U534" cm="1">
        <f t="array" ref="U534">_xlfn.IFS(D534=$D$2,I534*N534,D534=$D$3&amp;F534=$F$3,(I534)*N534,D534=$D$3,(1/I534)*N534,D534=$D$146,N534*I534)</f>
        <v>216.24421309420336</v>
      </c>
      <c r="V534" t="e" cm="1">
        <f t="array" ref="V534">_xlfn.IFS(F534=$F$2,E534*N534,F534=$F$3,E534*N534)</f>
        <v>#N/A</v>
      </c>
      <c r="W534">
        <f t="shared" si="50"/>
        <v>216.24421309420336</v>
      </c>
      <c r="X534">
        <f t="shared" si="51"/>
        <v>165.60266834986015</v>
      </c>
    </row>
    <row r="535" spans="1:24" x14ac:dyDescent="0.25">
      <c r="A535" t="s">
        <v>554</v>
      </c>
      <c r="B535">
        <v>1587925714</v>
      </c>
      <c r="C535" s="2">
        <v>43947.769837962966</v>
      </c>
      <c r="D535" t="s">
        <v>12</v>
      </c>
      <c r="E535">
        <v>0.84939515537687404</v>
      </c>
      <c r="F535" t="s">
        <v>13</v>
      </c>
      <c r="G535">
        <v>1</v>
      </c>
      <c r="H535" t="s">
        <v>14</v>
      </c>
      <c r="I535">
        <v>0.84939516000000004</v>
      </c>
      <c r="J535" t="s">
        <v>15</v>
      </c>
      <c r="K535" t="str" cm="1">
        <f t="array" ref="K535">_xlfn.IFS(AND(F535=$Y$25,H535=$Z$25),"1",AND(F535=$Y$25,H535=$Z$27),"2",AND(F535=$Z$25,H535=$Y$25),"3",AND(F535=$Z$25,H535=$Z$27),"4",AND(F535=$Z$27,H535=$Y$25),"5",AND(F535=$Z$27,H535=$Z$25),"6")</f>
        <v>5</v>
      </c>
      <c r="L535">
        <f>IF(OR(K535="3",K535="2"),X535,W535)</f>
        <v>167.60055921213061</v>
      </c>
      <c r="M535" t="s">
        <v>16</v>
      </c>
      <c r="N535">
        <f>VLOOKUP(C535,ETH_USD[],6)</f>
        <v>197.31753499999999</v>
      </c>
      <c r="O535" s="10">
        <f t="shared" si="46"/>
        <v>4.2700949853669595E-2</v>
      </c>
      <c r="P535" cm="1">
        <f t="array" ref="P535">_xlfn.IFS(H535=$H$2,G535,F535=$F$102,E535)</f>
        <v>1</v>
      </c>
      <c r="Q535" cm="1">
        <f t="array" ref="Q535">_xlfn.IFS(H535=$H$2,E535,F535=$F$102,G535)</f>
        <v>0.84939515537687404</v>
      </c>
      <c r="R535">
        <f t="shared" si="47"/>
        <v>167.60055829990677</v>
      </c>
      <c r="S535" s="10">
        <f t="shared" si="48"/>
        <v>-0.22494777353681758</v>
      </c>
      <c r="T535" s="9">
        <f t="shared" si="49"/>
        <v>167.60055829990677</v>
      </c>
      <c r="U535" cm="1">
        <f t="array" ref="U535">_xlfn.IFS(D535=$D$2,I535*N535,D535=$D$3&amp;F535=$F$3,(I535)*N535,D535=$D$3,(1/I535)*N535,D535=$D$146,N535*I535)</f>
        <v>167.60055921213061</v>
      </c>
      <c r="V535" cm="1">
        <f t="array" ref="V535">_xlfn.IFS(F535=$F$2,E535*N535,F535=$F$3,E535*N535)</f>
        <v>167.60055829990677</v>
      </c>
      <c r="W535">
        <f t="shared" si="50"/>
        <v>167.60055921213061</v>
      </c>
      <c r="X535">
        <f t="shared" si="51"/>
        <v>232.30357823089076</v>
      </c>
    </row>
    <row r="536" spans="1:24" x14ac:dyDescent="0.25">
      <c r="A536" t="s">
        <v>555</v>
      </c>
      <c r="B536">
        <v>1587971043</v>
      </c>
      <c r="C536" s="2">
        <v>43948.294479166667</v>
      </c>
      <c r="D536" t="s">
        <v>12</v>
      </c>
      <c r="E536">
        <v>3.57835512222757</v>
      </c>
      <c r="F536" t="s">
        <v>13</v>
      </c>
      <c r="G536">
        <v>4</v>
      </c>
      <c r="H536" t="s">
        <v>14</v>
      </c>
      <c r="I536">
        <v>0.89458877999999997</v>
      </c>
      <c r="J536" t="s">
        <v>15</v>
      </c>
      <c r="K536" t="str" cm="1">
        <f t="array" ref="K536">_xlfn.IFS(AND(F536=$Y$25,H536=$Z$25),"1",AND(F536=$Y$25,H536=$Z$27),"2",AND(F536=$Z$25,H536=$Y$25),"3",AND(F536=$Z$25,H536=$Z$27),"4",AND(F536=$Z$27,H536=$Y$25),"5",AND(F536=$Z$27,H536=$Z$25),"6")</f>
        <v>5</v>
      </c>
      <c r="L536">
        <f>IF(OR(K536="3",K536="2"),X536,W536)</f>
        <v>176.43501807228648</v>
      </c>
      <c r="M536" t="s">
        <v>16</v>
      </c>
      <c r="N536">
        <f>VLOOKUP(C536,ETH_USD[],6)</f>
        <v>197.224716</v>
      </c>
      <c r="O536" s="10">
        <f t="shared" si="46"/>
        <v>-4.7040421420220735E-4</v>
      </c>
      <c r="P536" cm="1">
        <f t="array" ref="P536">_xlfn.IFS(H536=$H$2,G536,F536=$F$102,E536)</f>
        <v>4</v>
      </c>
      <c r="Q536" cm="1">
        <f t="array" ref="Q536">_xlfn.IFS(H536=$H$2,E536,F536=$F$102,G536)</f>
        <v>3.57835512222757</v>
      </c>
      <c r="R536">
        <f t="shared" si="47"/>
        <v>705.7400727284778</v>
      </c>
      <c r="S536" s="10">
        <f t="shared" si="48"/>
        <v>5.2711398886894988E-2</v>
      </c>
      <c r="T536" s="9">
        <f t="shared" si="49"/>
        <v>176.43501818211945</v>
      </c>
      <c r="U536" cm="1">
        <f t="array" ref="U536">_xlfn.IFS(D536=$D$2,I536*N536,D536=$D$3&amp;F536=$F$3,(I536)*N536,D536=$D$3,(1/I536)*N536,D536=$D$146,N536*I536)</f>
        <v>176.43501807228648</v>
      </c>
      <c r="V536" cm="1">
        <f t="array" ref="V536">_xlfn.IFS(F536=$F$2,E536*N536,F536=$F$3,E536*N536)</f>
        <v>705.7400727284778</v>
      </c>
      <c r="W536">
        <f t="shared" si="50"/>
        <v>176.43501807228648</v>
      </c>
      <c r="X536">
        <f t="shared" si="51"/>
        <v>220.46410642440654</v>
      </c>
    </row>
    <row r="537" spans="1:24" x14ac:dyDescent="0.25">
      <c r="A537" t="s">
        <v>556</v>
      </c>
      <c r="B537">
        <v>1587980723</v>
      </c>
      <c r="C537" s="2">
        <v>43948.4065162037</v>
      </c>
      <c r="D537" t="s">
        <v>12</v>
      </c>
      <c r="E537">
        <v>1.4016941561943499</v>
      </c>
      <c r="F537" t="s">
        <v>13</v>
      </c>
      <c r="G537">
        <v>1.51837594110636</v>
      </c>
      <c r="H537" t="s">
        <v>14</v>
      </c>
      <c r="I537">
        <v>0.92315356000000004</v>
      </c>
      <c r="J537" t="s">
        <v>15</v>
      </c>
      <c r="K537" t="str" cm="1">
        <f t="array" ref="K537">_xlfn.IFS(AND(F537=$Y$25,H537=$Z$25),"1",AND(F537=$Y$25,H537=$Z$27),"2",AND(F537=$Z$25,H537=$Y$25),"3",AND(F537=$Z$25,H537=$Z$27),"4",AND(F537=$Z$27,H537=$Y$25),"5",AND(F537=$Z$27,H537=$Z$25),"6")</f>
        <v>5</v>
      </c>
      <c r="L537">
        <f>IF(OR(K537="3",K537="2"),X537,W537)</f>
        <v>182.06869869538897</v>
      </c>
      <c r="M537" t="s">
        <v>16</v>
      </c>
      <c r="N537">
        <f>VLOOKUP(C537,ETH_USD[],6)</f>
        <v>197.224716</v>
      </c>
      <c r="O537" s="10">
        <f t="shared" si="46"/>
        <v>0</v>
      </c>
      <c r="P537" cm="1">
        <f t="array" ref="P537">_xlfn.IFS(H537=$H$2,G537,F537=$F$102,E537)</f>
        <v>1.51837594110636</v>
      </c>
      <c r="Q537" cm="1">
        <f t="array" ref="Q537">_xlfn.IFS(H537=$H$2,E537,F537=$F$102,G537)</f>
        <v>1.4016941561943499</v>
      </c>
      <c r="R537">
        <f t="shared" si="47"/>
        <v>276.44873187429027</v>
      </c>
      <c r="S537" s="10">
        <f t="shared" si="48"/>
        <v>3.1930626175639062E-2</v>
      </c>
      <c r="T537" s="9">
        <f t="shared" si="49"/>
        <v>182.06869879198479</v>
      </c>
      <c r="U537" cm="1">
        <f t="array" ref="U537">_xlfn.IFS(D537=$D$2,I537*N537,D537=$D$3&amp;F537=$F$3,(I537)*N537,D537=$D$3,(1/I537)*N537,D537=$D$146,N537*I537)</f>
        <v>182.06869869538897</v>
      </c>
      <c r="V537" cm="1">
        <f t="array" ref="V537">_xlfn.IFS(F537=$F$2,E537*N537,F537=$F$3,E537*N537)</f>
        <v>276.44873187429027</v>
      </c>
      <c r="W537">
        <f t="shared" si="50"/>
        <v>182.06869869538897</v>
      </c>
      <c r="X537">
        <f t="shared" si="51"/>
        <v>213.64237169816039</v>
      </c>
    </row>
    <row r="538" spans="1:24" x14ac:dyDescent="0.25">
      <c r="A538" t="s">
        <v>557</v>
      </c>
      <c r="B538">
        <v>1587982200</v>
      </c>
      <c r="C538" s="2">
        <v>43948.423611111109</v>
      </c>
      <c r="D538" t="s">
        <v>12</v>
      </c>
      <c r="E538">
        <v>0.71271943858819498</v>
      </c>
      <c r="F538" t="s">
        <v>13</v>
      </c>
      <c r="G538">
        <v>0.8</v>
      </c>
      <c r="H538" t="s">
        <v>14</v>
      </c>
      <c r="I538">
        <v>0.89089929999999995</v>
      </c>
      <c r="J538" t="s">
        <v>15</v>
      </c>
      <c r="K538" t="str" cm="1">
        <f t="array" ref="K538">_xlfn.IFS(AND(F538=$Y$25,H538=$Z$25),"1",AND(F538=$Y$25,H538=$Z$27),"2",AND(F538=$Z$25,H538=$Y$25),"3",AND(F538=$Z$25,H538=$Z$27),"4",AND(F538=$Z$27,H538=$Y$25),"5",AND(F538=$Z$27,H538=$Z$25),"6")</f>
        <v>5</v>
      </c>
      <c r="L538">
        <f>IF(OR(K538="3",K538="2"),X538,W538)</f>
        <v>175.70736142709879</v>
      </c>
      <c r="M538" t="s">
        <v>16</v>
      </c>
      <c r="N538">
        <f>VLOOKUP(C538,ETH_USD[],6)</f>
        <v>197.224716</v>
      </c>
      <c r="O538" s="10">
        <f t="shared" si="46"/>
        <v>0</v>
      </c>
      <c r="P538" cm="1">
        <f t="array" ref="P538">_xlfn.IFS(H538=$H$2,G538,F538=$F$102,E538)</f>
        <v>0.8</v>
      </c>
      <c r="Q538" cm="1">
        <f t="array" ref="Q538">_xlfn.IFS(H538=$H$2,E538,F538=$F$102,G538)</f>
        <v>0.71271943858819498</v>
      </c>
      <c r="R538">
        <f t="shared" si="47"/>
        <v>140.56588886323618</v>
      </c>
      <c r="S538" s="10">
        <f t="shared" si="48"/>
        <v>-3.4939216653640436E-2</v>
      </c>
      <c r="T538" s="9">
        <f t="shared" si="49"/>
        <v>175.70736107904523</v>
      </c>
      <c r="U538" cm="1">
        <f t="array" ref="U538">_xlfn.IFS(D538=$D$2,I538*N538,D538=$D$3&amp;F538=$F$3,(I538)*N538,D538=$D$3,(1/I538)*N538,D538=$D$146,N538*I538)</f>
        <v>175.70736142709879</v>
      </c>
      <c r="V538" cm="1">
        <f t="array" ref="V538">_xlfn.IFS(F538=$F$2,E538*N538,F538=$F$3,E538*N538)</f>
        <v>140.56588886323618</v>
      </c>
      <c r="W538">
        <f t="shared" si="50"/>
        <v>175.70736142709879</v>
      </c>
      <c r="X538">
        <f t="shared" si="51"/>
        <v>221.37711411379493</v>
      </c>
    </row>
    <row r="539" spans="1:24" x14ac:dyDescent="0.25">
      <c r="A539" t="s">
        <v>558</v>
      </c>
      <c r="B539">
        <v>1587986756</v>
      </c>
      <c r="C539" s="2">
        <v>43948.476342592592</v>
      </c>
      <c r="D539" t="s">
        <v>12</v>
      </c>
      <c r="E539">
        <v>1.70889026785473</v>
      </c>
      <c r="F539" t="s">
        <v>13</v>
      </c>
      <c r="G539">
        <v>2</v>
      </c>
      <c r="H539" t="s">
        <v>14</v>
      </c>
      <c r="I539">
        <v>0.85444513</v>
      </c>
      <c r="J539" t="s">
        <v>15</v>
      </c>
      <c r="K539" t="str" cm="1">
        <f t="array" ref="K539">_xlfn.IFS(AND(F539=$Y$25,H539=$Z$25),"1",AND(F539=$Y$25,H539=$Z$27),"2",AND(F539=$Z$25,H539=$Y$25),"3",AND(F539=$Z$25,H539=$Z$27),"4",AND(F539=$Z$27,H539=$Y$25),"5",AND(F539=$Z$27,H539=$Z$25),"6")</f>
        <v>5</v>
      </c>
      <c r="L539">
        <f>IF(OR(K539="3",K539="2"),X539,W539)</f>
        <v>168.51769810183308</v>
      </c>
      <c r="M539" t="s">
        <v>16</v>
      </c>
      <c r="N539">
        <f>VLOOKUP(C539,ETH_USD[],6)</f>
        <v>197.224716</v>
      </c>
      <c r="O539" s="10">
        <f t="shared" si="46"/>
        <v>0</v>
      </c>
      <c r="P539" cm="1">
        <f t="array" ref="P539">_xlfn.IFS(H539=$H$2,G539,F539=$F$102,E539)</f>
        <v>2</v>
      </c>
      <c r="Q539" cm="1">
        <f t="array" ref="Q539">_xlfn.IFS(H539=$H$2,E539,F539=$F$102,G539)</f>
        <v>1.70889026785473</v>
      </c>
      <c r="R539">
        <f t="shared" si="47"/>
        <v>337.03539775281303</v>
      </c>
      <c r="S539" s="10">
        <f t="shared" si="48"/>
        <v>-4.0918389295052419E-2</v>
      </c>
      <c r="T539" s="9">
        <f t="shared" si="49"/>
        <v>168.51769887640651</v>
      </c>
      <c r="U539" cm="1">
        <f t="array" ref="U539">_xlfn.IFS(D539=$D$2,I539*N539,D539=$D$3&amp;F539=$F$3,(I539)*N539,D539=$D$3,(1/I539)*N539,D539=$D$146,N539*I539)</f>
        <v>168.51769810183308</v>
      </c>
      <c r="V539" cm="1">
        <f t="array" ref="V539">_xlfn.IFS(F539=$F$2,E539*N539,F539=$F$3,E539*N539)</f>
        <v>337.03539775281303</v>
      </c>
      <c r="W539">
        <f t="shared" si="50"/>
        <v>168.51769810183308</v>
      </c>
      <c r="X539">
        <f t="shared" si="51"/>
        <v>230.82197917144194</v>
      </c>
    </row>
    <row r="540" spans="1:24" x14ac:dyDescent="0.25">
      <c r="A540" t="s">
        <v>559</v>
      </c>
      <c r="B540">
        <v>1588000464</v>
      </c>
      <c r="C540" s="2">
        <v>43948.635000000002</v>
      </c>
      <c r="D540" t="s">
        <v>12</v>
      </c>
      <c r="E540">
        <v>0.5</v>
      </c>
      <c r="F540" t="s">
        <v>13</v>
      </c>
      <c r="G540">
        <v>0.59400667242267602</v>
      </c>
      <c r="H540" t="s">
        <v>14</v>
      </c>
      <c r="I540">
        <v>0.84174139000000003</v>
      </c>
      <c r="J540" t="s">
        <v>15</v>
      </c>
      <c r="K540" t="str" cm="1">
        <f t="array" ref="K540">_xlfn.IFS(AND(F540=$Y$25,H540=$Z$25),"1",AND(F540=$Y$25,H540=$Z$27),"2",AND(F540=$Z$25,H540=$Y$25),"3",AND(F540=$Z$25,H540=$Z$27),"4",AND(F540=$Z$27,H540=$Y$25),"5",AND(F540=$Z$27,H540=$Z$25),"6")</f>
        <v>5</v>
      </c>
      <c r="L540">
        <f>IF(OR(K540="3",K540="2"),X540,W540)</f>
        <v>166.01220658819526</v>
      </c>
      <c r="M540" t="s">
        <v>16</v>
      </c>
      <c r="N540">
        <f>VLOOKUP(C540,ETH_USD[],6)</f>
        <v>197.224716</v>
      </c>
      <c r="O540" s="10">
        <f t="shared" si="46"/>
        <v>0</v>
      </c>
      <c r="P540" cm="1">
        <f t="array" ref="P540">_xlfn.IFS(H540=$H$2,G540,F540=$F$102,E540)</f>
        <v>0.59400667242267602</v>
      </c>
      <c r="Q540" cm="1">
        <f t="array" ref="Q540">_xlfn.IFS(H540=$H$2,E540,F540=$F$102,G540)</f>
        <v>0.5</v>
      </c>
      <c r="R540">
        <f t="shared" si="47"/>
        <v>98.612358</v>
      </c>
      <c r="S540" s="10">
        <f t="shared" si="48"/>
        <v>-1.4867832915643307E-2</v>
      </c>
      <c r="T540" s="9">
        <f t="shared" si="49"/>
        <v>166.01220588618341</v>
      </c>
      <c r="U540" cm="1">
        <f t="array" ref="U540">_xlfn.IFS(D540=$D$2,I540*N540,D540=$D$3&amp;F540=$F$3,(I540)*N540,D540=$D$3,(1/I540)*N540,D540=$D$146,N540*I540)</f>
        <v>166.01220658819526</v>
      </c>
      <c r="V540" cm="1">
        <f t="array" ref="V540">_xlfn.IFS(F540=$F$2,E540*N540,F540=$F$3,E540*N540)</f>
        <v>98.612358</v>
      </c>
      <c r="W540">
        <f t="shared" si="50"/>
        <v>166.01220658819526</v>
      </c>
      <c r="X540">
        <f t="shared" si="51"/>
        <v>234.30559355053219</v>
      </c>
    </row>
    <row r="541" spans="1:24" x14ac:dyDescent="0.25">
      <c r="A541" t="s">
        <v>560</v>
      </c>
      <c r="B541">
        <v>1588024553</v>
      </c>
      <c r="C541" s="2">
        <v>43948.913807870369</v>
      </c>
      <c r="D541" t="s">
        <v>18</v>
      </c>
      <c r="E541">
        <v>9.2270610509139303E-2</v>
      </c>
      <c r="F541" t="s">
        <v>19</v>
      </c>
      <c r="G541">
        <v>0.10848971130056299</v>
      </c>
      <c r="H541" t="s">
        <v>14</v>
      </c>
      <c r="I541">
        <v>0.85050102000000005</v>
      </c>
      <c r="J541" t="s">
        <v>89</v>
      </c>
      <c r="K541" t="str" cm="1">
        <f t="array" ref="K541">_xlfn.IFS(AND(F541=$Y$25,H541=$Z$25),"1",AND(F541=$Y$25,H541=$Z$27),"2",AND(F541=$Z$25,H541=$Y$25),"3",AND(F541=$Z$25,H541=$Z$27),"4",AND(F541=$Z$27,H541=$Y$25),"5",AND(F541=$Z$27,H541=$Z$25),"6")</f>
        <v>3</v>
      </c>
      <c r="L541">
        <f>IF(OR(K541="3",K541="2"),X541,W541)</f>
        <v>231.89239208672555</v>
      </c>
      <c r="M541" t="s">
        <v>16</v>
      </c>
      <c r="N541">
        <f>VLOOKUP(C541,ETH_USD[],6)</f>
        <v>197.224716</v>
      </c>
      <c r="O541" s="10">
        <f t="shared" si="46"/>
        <v>0</v>
      </c>
      <c r="P541" cm="1">
        <f t="array" ref="P541">_xlfn.IFS(H541=$H$2,G541,F541=$F$102,E541)</f>
        <v>0.10848971130056299</v>
      </c>
      <c r="Q541" cm="1">
        <f t="array" ref="Q541">_xlfn.IFS(H541=$H$2,E541,F541=$F$102,G541)</f>
        <v>9.2270610509139303E-2</v>
      </c>
      <c r="R541">
        <f t="shared" si="47"/>
        <v>18.198044952811614</v>
      </c>
      <c r="S541" s="10">
        <f t="shared" si="48"/>
        <v>1.0406565818895463E-2</v>
      </c>
      <c r="T541" s="9">
        <f t="shared" si="49"/>
        <v>167.739822833478</v>
      </c>
      <c r="U541" cm="1">
        <f t="array" ref="U541">_xlfn.IFS(D541=$D$2,I541*N541,D541=$D$3&amp;F541=$F$3,(I541)*N541,D541=$D$3,(1/I541)*N541,D541=$D$146,N541*I541)</f>
        <v>231.89239208672555</v>
      </c>
      <c r="V541" cm="1">
        <f t="array" ref="V541">_xlfn.IFS(F541=$F$2,E541*N541,F541=$F$3,E541*N541)</f>
        <v>18.198044952811614</v>
      </c>
      <c r="W541">
        <f t="shared" si="50"/>
        <v>167.73982212721032</v>
      </c>
      <c r="X541">
        <f t="shared" si="51"/>
        <v>231.89239208672555</v>
      </c>
    </row>
    <row r="542" spans="1:24" x14ac:dyDescent="0.25">
      <c r="A542" t="s">
        <v>561</v>
      </c>
      <c r="B542">
        <v>1588055609</v>
      </c>
      <c r="C542" s="2">
        <v>43949.273252314815</v>
      </c>
      <c r="D542" t="s">
        <v>18</v>
      </c>
      <c r="E542">
        <v>0.86453943406355205</v>
      </c>
      <c r="F542" t="s">
        <v>19</v>
      </c>
      <c r="G542">
        <v>1</v>
      </c>
      <c r="H542" t="s">
        <v>14</v>
      </c>
      <c r="I542">
        <v>0.86453943</v>
      </c>
      <c r="J542" t="s">
        <v>89</v>
      </c>
      <c r="K542" t="str" cm="1">
        <f t="array" ref="K542">_xlfn.IFS(AND(F542=$Y$25,H542=$Z$25),"1",AND(F542=$Y$25,H542=$Z$27),"2",AND(F542=$Z$25,H542=$Y$25),"3",AND(F542=$Z$25,H542=$Z$27),"4",AND(F542=$Z$27,H542=$Y$25),"5",AND(F542=$Z$27,H542=$Z$25),"6")</f>
        <v>3</v>
      </c>
      <c r="L542">
        <f>IF(OR(K542="3",K542="2"),X542,W542)</f>
        <v>229.50415344271806</v>
      </c>
      <c r="M542" t="s">
        <v>16</v>
      </c>
      <c r="N542">
        <f>VLOOKUP(C542,ETH_USD[],6)</f>
        <v>198.41539</v>
      </c>
      <c r="O542" s="10">
        <f t="shared" si="46"/>
        <v>6.0371439449810205E-3</v>
      </c>
      <c r="P542" cm="1">
        <f t="array" ref="P542">_xlfn.IFS(H542=$H$2,G542,F542=$F$102,E542)</f>
        <v>1</v>
      </c>
      <c r="Q542" cm="1">
        <f t="array" ref="Q542">_xlfn.IFS(H542=$H$2,E542,F542=$F$102,G542)</f>
        <v>0.86453943406355205</v>
      </c>
      <c r="R542">
        <f t="shared" si="47"/>
        <v>171.53792898009897</v>
      </c>
      <c r="S542" s="10">
        <f t="shared" si="48"/>
        <v>2.264284105266701E-2</v>
      </c>
      <c r="T542" s="9">
        <f t="shared" si="49"/>
        <v>171.53792898009897</v>
      </c>
      <c r="U542" cm="1">
        <f t="array" ref="U542">_xlfn.IFS(D542=$D$2,I542*N542,D542=$D$3&amp;F542=$F$3,(I542)*N542,D542=$D$3,(1/I542)*N542,D542=$D$146,N542*I542)</f>
        <v>229.50415344271806</v>
      </c>
      <c r="V542" cm="1">
        <f t="array" ref="V542">_xlfn.IFS(F542=$F$2,E542*N542,F542=$F$3,E542*N542)</f>
        <v>171.53792898009897</v>
      </c>
      <c r="W542">
        <f t="shared" si="50"/>
        <v>171.53792817382771</v>
      </c>
      <c r="X542">
        <f t="shared" si="51"/>
        <v>229.50415344271806</v>
      </c>
    </row>
    <row r="543" spans="1:24" x14ac:dyDescent="0.25">
      <c r="A543" t="s">
        <v>562</v>
      </c>
      <c r="B543">
        <v>1588143477</v>
      </c>
      <c r="C543" s="2">
        <v>43950.290243055555</v>
      </c>
      <c r="D543" t="s">
        <v>12</v>
      </c>
      <c r="E543">
        <v>0.85943572516863798</v>
      </c>
      <c r="F543" t="s">
        <v>13</v>
      </c>
      <c r="G543">
        <v>1</v>
      </c>
      <c r="H543" t="s">
        <v>14</v>
      </c>
      <c r="I543">
        <v>0.85943572999999995</v>
      </c>
      <c r="J543" t="s">
        <v>15</v>
      </c>
      <c r="K543" t="str" cm="1">
        <f t="array" ref="K543">_xlfn.IFS(AND(F543=$Y$25,H543=$Z$25),"1",AND(F543=$Y$25,H543=$Z$27),"2",AND(F543=$Z$25,H543=$Y$25),"3",AND(F543=$Z$25,H543=$Z$27),"4",AND(F543=$Z$27,H543=$Y$25),"5",AND(F543=$Z$27,H543=$Z$25),"6")</f>
        <v>5</v>
      </c>
      <c r="L543">
        <f>IF(OR(K543="3",K543="2"),X543,W543)</f>
        <v>186.47024999629363</v>
      </c>
      <c r="M543" t="s">
        <v>16</v>
      </c>
      <c r="N543">
        <f>VLOOKUP(C543,ETH_USD[],6)</f>
        <v>216.968231</v>
      </c>
      <c r="O543" s="10">
        <f t="shared" si="46"/>
        <v>9.3505050187891181E-2</v>
      </c>
      <c r="P543" cm="1">
        <f t="array" ref="P543">_xlfn.IFS(H543=$H$2,G543,F543=$F$102,E543)</f>
        <v>1</v>
      </c>
      <c r="Q543" cm="1">
        <f t="array" ref="Q543">_xlfn.IFS(H543=$H$2,E543,F543=$F$102,G543)</f>
        <v>0.85943572516863798</v>
      </c>
      <c r="R543">
        <f t="shared" si="47"/>
        <v>186.47024894804156</v>
      </c>
      <c r="S543" s="10">
        <f t="shared" si="48"/>
        <v>8.7049669170688002E-2</v>
      </c>
      <c r="T543" s="9">
        <f t="shared" si="49"/>
        <v>186.47024894804156</v>
      </c>
      <c r="U543" cm="1">
        <f t="array" ref="U543">_xlfn.IFS(D543=$D$2,I543*N543,D543=$D$3&amp;F543=$F$3,(I543)*N543,D543=$D$3,(1/I543)*N543,D543=$D$146,N543*I543)</f>
        <v>186.47024999629363</v>
      </c>
      <c r="V543" cm="1">
        <f t="array" ref="V543">_xlfn.IFS(F543=$F$2,E543*N543,F543=$F$3,E543*N543)</f>
        <v>186.47024894804156</v>
      </c>
      <c r="W543">
        <f t="shared" si="50"/>
        <v>186.47024999629363</v>
      </c>
      <c r="X543">
        <f t="shared" si="51"/>
        <v>252.45428299798525</v>
      </c>
    </row>
    <row r="544" spans="1:24" x14ac:dyDescent="0.25">
      <c r="A544" t="s">
        <v>563</v>
      </c>
      <c r="B544">
        <v>1588159611</v>
      </c>
      <c r="C544" s="2">
        <v>43950.476979166669</v>
      </c>
      <c r="D544" t="s">
        <v>12</v>
      </c>
      <c r="E544">
        <v>0.83462424847414596</v>
      </c>
      <c r="F544" t="s">
        <v>13</v>
      </c>
      <c r="G544">
        <v>1</v>
      </c>
      <c r="H544" t="s">
        <v>14</v>
      </c>
      <c r="I544">
        <v>0.83462424999999996</v>
      </c>
      <c r="J544" t="s">
        <v>15</v>
      </c>
      <c r="K544" t="str" cm="1">
        <f t="array" ref="K544">_xlfn.IFS(AND(F544=$Y$25,H544=$Z$25),"1",AND(F544=$Y$25,H544=$Z$27),"2",AND(F544=$Z$25,H544=$Y$25),"3",AND(F544=$Z$25,H544=$Z$27),"4",AND(F544=$Z$27,H544=$Y$25),"5",AND(F544=$Z$27,H544=$Z$25),"6")</f>
        <v>5</v>
      </c>
      <c r="L544">
        <f>IF(OR(K544="3",K544="2"),X544,W544)</f>
        <v>181.08694707220175</v>
      </c>
      <c r="M544" t="s">
        <v>16</v>
      </c>
      <c r="N544">
        <f>VLOOKUP(C544,ETH_USD[],6)</f>
        <v>216.968231</v>
      </c>
      <c r="O544" s="10">
        <f t="shared" si="46"/>
        <v>0</v>
      </c>
      <c r="P544" cm="1">
        <f t="array" ref="P544">_xlfn.IFS(H544=$H$2,G544,F544=$F$102,E544)</f>
        <v>1</v>
      </c>
      <c r="Q544" cm="1">
        <f t="array" ref="Q544">_xlfn.IFS(H544=$H$2,E544,F544=$F$102,G544)</f>
        <v>0.83462424847414596</v>
      </c>
      <c r="R544">
        <f t="shared" si="47"/>
        <v>181.08694674113991</v>
      </c>
      <c r="S544" s="10">
        <f t="shared" si="48"/>
        <v>-2.8869496540446304E-2</v>
      </c>
      <c r="T544" s="9">
        <f t="shared" si="49"/>
        <v>181.08694674113991</v>
      </c>
      <c r="U544" cm="1">
        <f t="array" ref="U544">_xlfn.IFS(D544=$D$2,I544*N544,D544=$D$3&amp;F544=$F$3,(I544)*N544,D544=$D$3,(1/I544)*N544,D544=$D$146,N544*I544)</f>
        <v>181.08694707220175</v>
      </c>
      <c r="V544" cm="1">
        <f t="array" ref="V544">_xlfn.IFS(F544=$F$2,E544*N544,F544=$F$3,E544*N544)</f>
        <v>181.08694674113991</v>
      </c>
      <c r="W544">
        <f t="shared" si="50"/>
        <v>181.08694707220175</v>
      </c>
      <c r="X544">
        <f t="shared" si="51"/>
        <v>259.95917444287056</v>
      </c>
    </row>
    <row r="545" spans="1:24" x14ac:dyDescent="0.25">
      <c r="A545" t="s">
        <v>564</v>
      </c>
      <c r="B545">
        <v>1588181779</v>
      </c>
      <c r="C545" s="2">
        <v>43950.733553240738</v>
      </c>
      <c r="D545" t="s">
        <v>12</v>
      </c>
      <c r="E545">
        <v>0.97028980802857401</v>
      </c>
      <c r="F545" t="s">
        <v>13</v>
      </c>
      <c r="G545">
        <v>1.2</v>
      </c>
      <c r="H545" t="s">
        <v>14</v>
      </c>
      <c r="I545">
        <v>0.80857484000000002</v>
      </c>
      <c r="J545" t="s">
        <v>15</v>
      </c>
      <c r="K545" t="str" cm="1">
        <f t="array" ref="K545">_xlfn.IFS(AND(F545=$Y$25,H545=$Z$25),"1",AND(F545=$Y$25,H545=$Z$27),"2",AND(F545=$Z$25,H545=$Y$25),"3",AND(F545=$Z$25,H545=$Z$27),"4",AND(F545=$Z$27,H545=$Y$25),"5",AND(F545=$Z$27,H545=$Z$25),"6")</f>
        <v>5</v>
      </c>
      <c r="L545">
        <f>IF(OR(K545="3",K545="2"),X545,W545)</f>
        <v>175.43505266590805</v>
      </c>
      <c r="M545" t="s">
        <v>16</v>
      </c>
      <c r="N545">
        <f>VLOOKUP(C545,ETH_USD[],6)</f>
        <v>216.968231</v>
      </c>
      <c r="O545" s="10">
        <f t="shared" si="46"/>
        <v>0</v>
      </c>
      <c r="P545" cm="1">
        <f t="array" ref="P545">_xlfn.IFS(H545=$H$2,G545,F545=$F$102,E545)</f>
        <v>1.2</v>
      </c>
      <c r="Q545" cm="1">
        <f t="array" ref="Q545">_xlfn.IFS(H545=$H$2,E545,F545=$F$102,G545)</f>
        <v>0.97028980802857401</v>
      </c>
      <c r="R545">
        <f t="shared" si="47"/>
        <v>210.5220632052893</v>
      </c>
      <c r="S545" s="10">
        <f t="shared" si="48"/>
        <v>-3.1210941328337419E-2</v>
      </c>
      <c r="T545" s="9">
        <f t="shared" si="49"/>
        <v>175.43505267107443</v>
      </c>
      <c r="U545" cm="1">
        <f t="array" ref="U545">_xlfn.IFS(D545=$D$2,I545*N545,D545=$D$3&amp;F545=$F$3,(I545)*N545,D545=$D$3,(1/I545)*N545,D545=$D$146,N545*I545)</f>
        <v>175.43505266590805</v>
      </c>
      <c r="V545" cm="1">
        <f t="array" ref="V545">_xlfn.IFS(F545=$F$2,E545*N545,F545=$F$3,E545*N545)</f>
        <v>210.5220632052893</v>
      </c>
      <c r="W545">
        <f t="shared" si="50"/>
        <v>175.43505266590805</v>
      </c>
      <c r="X545">
        <f t="shared" si="51"/>
        <v>268.334135897674</v>
      </c>
    </row>
    <row r="546" spans="1:24" x14ac:dyDescent="0.25">
      <c r="A546" t="s">
        <v>565</v>
      </c>
      <c r="B546">
        <v>1588229303</v>
      </c>
      <c r="C546" s="2">
        <v>43951.283599537041</v>
      </c>
      <c r="D546" t="s">
        <v>12</v>
      </c>
      <c r="E546">
        <v>0.82697454571785001</v>
      </c>
      <c r="F546" t="s">
        <v>13</v>
      </c>
      <c r="G546">
        <v>1.05606424741768</v>
      </c>
      <c r="H546" t="s">
        <v>14</v>
      </c>
      <c r="I546">
        <v>0.78307218999999995</v>
      </c>
      <c r="J546" t="s">
        <v>15</v>
      </c>
      <c r="K546" t="str" cm="1">
        <f t="array" ref="K546">_xlfn.IFS(AND(F546=$Y$25,H546=$Z$25),"1",AND(F546=$Y$25,H546=$Z$27),"2",AND(F546=$Z$25,H546=$Y$25),"3",AND(F546=$Z$25,H546=$Z$27),"4",AND(F546=$Z$27,H546=$Y$25),"5",AND(F546=$Z$27,H546=$Z$25),"6")</f>
        <v>5</v>
      </c>
      <c r="L546">
        <f>IF(OR(K546="3",K546="2"),X546,W546)</f>
        <v>162.56739272506167</v>
      </c>
      <c r="M546" t="s">
        <v>16</v>
      </c>
      <c r="N546">
        <f>VLOOKUP(C546,ETH_USD[],6)</f>
        <v>207.60205099999999</v>
      </c>
      <c r="O546" s="10">
        <f t="shared" si="46"/>
        <v>-4.3168439715029129E-2</v>
      </c>
      <c r="P546" cm="1">
        <f t="array" ref="P546">_xlfn.IFS(H546=$H$2,G546,F546=$F$102,E546)</f>
        <v>1.05606424741768</v>
      </c>
      <c r="Q546" cm="1">
        <f t="array" ref="Q546">_xlfn.IFS(H546=$H$2,E546,F546=$F$102,G546)</f>
        <v>0.82697454571785001</v>
      </c>
      <c r="R546">
        <f t="shared" si="47"/>
        <v>171.68161181581891</v>
      </c>
      <c r="S546" s="10">
        <f t="shared" si="48"/>
        <v>-7.3347140249407944E-2</v>
      </c>
      <c r="T546" s="9">
        <f t="shared" si="49"/>
        <v>162.56739325814686</v>
      </c>
      <c r="U546" cm="1">
        <f t="array" ref="U546">_xlfn.IFS(D546=$D$2,I546*N546,D546=$D$3&amp;F546=$F$3,(I546)*N546,D546=$D$3,(1/I546)*N546,D546=$D$146,N546*I546)</f>
        <v>162.56739272506167</v>
      </c>
      <c r="V546" cm="1">
        <f t="array" ref="V546">_xlfn.IFS(F546=$F$2,E546*N546,F546=$F$3,E546*N546)</f>
        <v>171.68161181581891</v>
      </c>
      <c r="W546">
        <f t="shared" si="50"/>
        <v>162.56739272506167</v>
      </c>
      <c r="X546">
        <f t="shared" si="51"/>
        <v>265.11227655779732</v>
      </c>
    </row>
    <row r="547" spans="1:24" x14ac:dyDescent="0.25">
      <c r="A547" t="s">
        <v>566</v>
      </c>
      <c r="B547">
        <v>1588229511</v>
      </c>
      <c r="C547" s="2">
        <v>43951.286006944443</v>
      </c>
      <c r="D547" t="s">
        <v>12</v>
      </c>
      <c r="E547">
        <v>1.2811436864601899</v>
      </c>
      <c r="F547" t="s">
        <v>13</v>
      </c>
      <c r="G547">
        <v>1.7</v>
      </c>
      <c r="H547" t="s">
        <v>14</v>
      </c>
      <c r="I547">
        <v>0.75361392999999999</v>
      </c>
      <c r="J547" t="s">
        <v>15</v>
      </c>
      <c r="K547" t="str" cm="1">
        <f t="array" ref="K547">_xlfn.IFS(AND(F547=$Y$25,H547=$Z$25),"1",AND(F547=$Y$25,H547=$Z$27),"2",AND(F547=$Z$25,H547=$Y$25),"3",AND(F547=$Z$25,H547=$Z$27),"4",AND(F547=$Z$27,H547=$Y$25),"5",AND(F547=$Z$27,H547=$Z$25),"6")</f>
        <v>5</v>
      </c>
      <c r="L547">
        <f>IF(OR(K547="3",K547="2"),X547,W547)</f>
        <v>156.45179753017041</v>
      </c>
      <c r="M547" t="s">
        <v>16</v>
      </c>
      <c r="N547">
        <f>VLOOKUP(C547,ETH_USD[],6)</f>
        <v>207.60205099999999</v>
      </c>
      <c r="O547" s="10">
        <f t="shared" si="46"/>
        <v>0</v>
      </c>
      <c r="P547" cm="1">
        <f t="array" ref="P547">_xlfn.IFS(H547=$H$2,G547,F547=$F$102,E547)</f>
        <v>1.7</v>
      </c>
      <c r="Q547" cm="1">
        <f t="array" ref="Q547">_xlfn.IFS(H547=$H$2,E547,F547=$F$102,G547)</f>
        <v>1.2811436864601899</v>
      </c>
      <c r="R547">
        <f t="shared" si="47"/>
        <v>265.96805693483634</v>
      </c>
      <c r="S547" s="10">
        <f t="shared" si="48"/>
        <v>-3.7618829573487257E-2</v>
      </c>
      <c r="T547" s="9">
        <f t="shared" si="49"/>
        <v>156.45179819696256</v>
      </c>
      <c r="U547" cm="1">
        <f t="array" ref="U547">_xlfn.IFS(D547=$D$2,I547*N547,D547=$D$3&amp;F547=$F$3,(I547)*N547,D547=$D$3,(1/I547)*N547,D547=$D$146,N547*I547)</f>
        <v>156.45179753017041</v>
      </c>
      <c r="V547" cm="1">
        <f t="array" ref="V547">_xlfn.IFS(F547=$F$2,E547*N547,F547=$F$3,E547*N547)</f>
        <v>265.96805693483634</v>
      </c>
      <c r="W547">
        <f t="shared" si="50"/>
        <v>156.45179753017041</v>
      </c>
      <c r="X547">
        <f t="shared" si="51"/>
        <v>275.47533655594714</v>
      </c>
    </row>
    <row r="548" spans="1:24" x14ac:dyDescent="0.25">
      <c r="A548" t="s">
        <v>567</v>
      </c>
      <c r="B548">
        <v>1588243469</v>
      </c>
      <c r="C548" s="2">
        <v>43951.447557870371</v>
      </c>
      <c r="D548" t="s">
        <v>18</v>
      </c>
      <c r="E548">
        <v>0.75079861622529798</v>
      </c>
      <c r="F548" t="s">
        <v>19</v>
      </c>
      <c r="G548">
        <v>1</v>
      </c>
      <c r="H548" t="s">
        <v>14</v>
      </c>
      <c r="I548">
        <v>0.75079861999999997</v>
      </c>
      <c r="J548" t="s">
        <v>89</v>
      </c>
      <c r="K548" t="str" cm="1">
        <f t="array" ref="K548">_xlfn.IFS(AND(F548=$Y$25,H548=$Z$25),"1",AND(F548=$Y$25,H548=$Z$27),"2",AND(F548=$Z$25,H548=$Y$25),"3",AND(F548=$Z$25,H548=$Z$27),"4",AND(F548=$Z$27,H548=$Y$25),"5",AND(F548=$Z$27,H548=$Z$25),"6")</f>
        <v>3</v>
      </c>
      <c r="L548">
        <f>IF(OR(K548="3",K548="2"),X548,W548)</f>
        <v>276.50830125393679</v>
      </c>
      <c r="M548" t="s">
        <v>16</v>
      </c>
      <c r="N548">
        <f>VLOOKUP(C548,ETH_USD[],6)</f>
        <v>207.60205099999999</v>
      </c>
      <c r="O548" s="10">
        <f t="shared" si="46"/>
        <v>0</v>
      </c>
      <c r="P548" cm="1">
        <f t="array" ref="P548">_xlfn.IFS(H548=$H$2,G548,F548=$F$102,E548)</f>
        <v>1</v>
      </c>
      <c r="Q548" cm="1">
        <f t="array" ref="Q548">_xlfn.IFS(H548=$H$2,E548,F548=$F$102,G548)</f>
        <v>0.75079861622529798</v>
      </c>
      <c r="R548">
        <f t="shared" si="47"/>
        <v>155.86733261633373</v>
      </c>
      <c r="S548" s="10">
        <f t="shared" si="48"/>
        <v>-3.7357549568911076E-3</v>
      </c>
      <c r="T548" s="9">
        <f t="shared" si="49"/>
        <v>155.86733261633373</v>
      </c>
      <c r="U548" cm="1">
        <f t="array" ref="U548">_xlfn.IFS(D548=$D$2,I548*N548,D548=$D$3&amp;F548=$F$3,(I548)*N548,D548=$D$3,(1/I548)*N548,D548=$D$146,N548*I548)</f>
        <v>276.50830125393679</v>
      </c>
      <c r="V548" cm="1">
        <f t="array" ref="V548">_xlfn.IFS(F548=$F$2,E548*N548,F548=$F$3,E548*N548)</f>
        <v>155.86733261633373</v>
      </c>
      <c r="W548">
        <f t="shared" si="50"/>
        <v>155.8673333999696</v>
      </c>
      <c r="X548">
        <f t="shared" si="51"/>
        <v>276.50830125393679</v>
      </c>
    </row>
    <row r="549" spans="1:24" x14ac:dyDescent="0.25">
      <c r="A549" t="s">
        <v>568</v>
      </c>
      <c r="B549">
        <v>1588249537</v>
      </c>
      <c r="C549" s="2">
        <v>43951.517789351848</v>
      </c>
      <c r="D549" t="s">
        <v>18</v>
      </c>
      <c r="E549">
        <v>0.375558079335162</v>
      </c>
      <c r="F549" t="s">
        <v>19</v>
      </c>
      <c r="G549">
        <v>0.49</v>
      </c>
      <c r="H549" t="s">
        <v>14</v>
      </c>
      <c r="I549">
        <v>0.76644506000000001</v>
      </c>
      <c r="J549" t="s">
        <v>89</v>
      </c>
      <c r="K549" t="str" cm="1">
        <f t="array" ref="K549">_xlfn.IFS(AND(F549=$Y$25,H549=$Z$25),"1",AND(F549=$Y$25,H549=$Z$27),"2",AND(F549=$Z$25,H549=$Y$25),"3",AND(F549=$Z$25,H549=$Z$27),"4",AND(F549=$Z$27,H549=$Y$25),"5",AND(F549=$Z$27,H549=$Z$25),"6")</f>
        <v>3</v>
      </c>
      <c r="L549">
        <f>IF(OR(K549="3",K549="2"),X549,W549)</f>
        <v>270.86357761898807</v>
      </c>
      <c r="M549" t="s">
        <v>16</v>
      </c>
      <c r="N549">
        <f>VLOOKUP(C549,ETH_USD[],6)</f>
        <v>207.60205099999999</v>
      </c>
      <c r="O549" s="10">
        <f t="shared" si="46"/>
        <v>0</v>
      </c>
      <c r="P549" cm="1">
        <f t="array" ref="P549">_xlfn.IFS(H549=$H$2,G549,F549=$F$102,E549)</f>
        <v>0.49</v>
      </c>
      <c r="Q549" cm="1">
        <f t="array" ref="Q549">_xlfn.IFS(H549=$H$2,E549,F549=$F$102,G549)</f>
        <v>0.375558079335162</v>
      </c>
      <c r="R549">
        <f t="shared" si="47"/>
        <v>77.966627539600339</v>
      </c>
      <c r="S549" s="10">
        <f t="shared" si="48"/>
        <v>2.0839734256628484E-2</v>
      </c>
      <c r="T549" s="9">
        <f t="shared" si="49"/>
        <v>159.11556640734764</v>
      </c>
      <c r="U549" cm="1">
        <f t="array" ref="U549">_xlfn.IFS(D549=$D$2,I549*N549,D549=$D$3&amp;F549=$F$3,(I549)*N549,D549=$D$3,(1/I549)*N549,D549=$D$146,N549*I549)</f>
        <v>270.86357761898807</v>
      </c>
      <c r="V549" cm="1">
        <f t="array" ref="V549">_xlfn.IFS(F549=$F$2,E549*N549,F549=$F$3,E549*N549)</f>
        <v>77.966627539600339</v>
      </c>
      <c r="W549">
        <f t="shared" si="50"/>
        <v>159.11556643481805</v>
      </c>
      <c r="X549">
        <f t="shared" si="51"/>
        <v>270.86357761898807</v>
      </c>
    </row>
    <row r="550" spans="1:24" x14ac:dyDescent="0.25">
      <c r="A550" t="s">
        <v>569</v>
      </c>
      <c r="B550">
        <v>1588257659</v>
      </c>
      <c r="C550" s="2">
        <v>43951.611793981479</v>
      </c>
      <c r="D550" t="s">
        <v>12</v>
      </c>
      <c r="E550">
        <v>0.41</v>
      </c>
      <c r="F550" t="s">
        <v>13</v>
      </c>
      <c r="G550">
        <v>0.52738150728891797</v>
      </c>
      <c r="H550" t="s">
        <v>14</v>
      </c>
      <c r="I550">
        <v>0.77742582000000005</v>
      </c>
      <c r="J550" t="s">
        <v>15</v>
      </c>
      <c r="K550" t="str" cm="1">
        <f t="array" ref="K550">_xlfn.IFS(AND(F550=$Y$25,H550=$Z$25),"1",AND(F550=$Y$25,H550=$Z$27),"2",AND(F550=$Z$25,H550=$Y$25),"3",AND(F550=$Z$25,H550=$Z$27),"4",AND(F550=$Z$27,H550=$Y$25),"5",AND(F550=$Z$27,H550=$Z$25),"6")</f>
        <v>5</v>
      </c>
      <c r="L550">
        <f>IF(OR(K550="3",K550="2"),X550,W550)</f>
        <v>161.39519473235683</v>
      </c>
      <c r="M550" t="s">
        <v>16</v>
      </c>
      <c r="N550">
        <f>VLOOKUP(C550,ETH_USD[],6)</f>
        <v>207.60205099999999</v>
      </c>
      <c r="O550" s="10">
        <f t="shared" si="46"/>
        <v>0</v>
      </c>
      <c r="P550" cm="1">
        <f t="array" ref="P550">_xlfn.IFS(H550=$H$2,G550,F550=$F$102,E550)</f>
        <v>0.52738150728891797</v>
      </c>
      <c r="Q550" cm="1">
        <f t="array" ref="Q550">_xlfn.IFS(H550=$H$2,E550,F550=$F$102,G550)</f>
        <v>0.41</v>
      </c>
      <c r="R550">
        <f t="shared" si="47"/>
        <v>85.116840909999993</v>
      </c>
      <c r="S550" s="10">
        <f t="shared" si="48"/>
        <v>1.4326869950692397E-2</v>
      </c>
      <c r="T550" s="9">
        <f t="shared" si="49"/>
        <v>161.39519443439647</v>
      </c>
      <c r="U550" cm="1">
        <f t="array" ref="U550">_xlfn.IFS(D550=$D$2,I550*N550,D550=$D$3&amp;F550=$F$3,(I550)*N550,D550=$D$3,(1/I550)*N550,D550=$D$146,N550*I550)</f>
        <v>161.39519473235683</v>
      </c>
      <c r="V550" cm="1">
        <f t="array" ref="V550">_xlfn.IFS(F550=$F$2,E550*N550,F550=$F$3,E550*N550)</f>
        <v>85.116840909999993</v>
      </c>
      <c r="W550">
        <f t="shared" si="50"/>
        <v>161.39519473235683</v>
      </c>
      <c r="X550">
        <f t="shared" si="51"/>
        <v>267.0377618793263</v>
      </c>
    </row>
    <row r="551" spans="1:24" x14ac:dyDescent="0.25">
      <c r="A551" t="s">
        <v>570</v>
      </c>
      <c r="B551">
        <v>1588274080</v>
      </c>
      <c r="C551" s="2">
        <v>43951.801851851851</v>
      </c>
      <c r="D551" t="s">
        <v>18</v>
      </c>
      <c r="E551">
        <v>0.23825721581941001</v>
      </c>
      <c r="F551" t="s">
        <v>19</v>
      </c>
      <c r="G551">
        <v>0.302910884582131</v>
      </c>
      <c r="H551" t="s">
        <v>14</v>
      </c>
      <c r="I551">
        <v>0.78655878000000001</v>
      </c>
      <c r="J551" t="s">
        <v>89</v>
      </c>
      <c r="K551" t="str" cm="1">
        <f t="array" ref="K551">_xlfn.IFS(AND(F551=$Y$25,H551=$Z$25),"1",AND(F551=$Y$25,H551=$Z$27),"2",AND(F551=$Z$25,H551=$Y$25),"3",AND(F551=$Z$25,H551=$Z$27),"4",AND(F551=$Z$27,H551=$Y$25),"5",AND(F551=$Z$27,H551=$Z$25),"6")</f>
        <v>3</v>
      </c>
      <c r="L551">
        <f>IF(OR(K551="3",K551="2"),X551,W551)</f>
        <v>263.93710969700192</v>
      </c>
      <c r="M551" t="s">
        <v>16</v>
      </c>
      <c r="N551">
        <f>VLOOKUP(C551,ETH_USD[],6)</f>
        <v>207.60205099999999</v>
      </c>
      <c r="O551" s="10">
        <f t="shared" si="46"/>
        <v>0</v>
      </c>
      <c r="P551" cm="1">
        <f t="array" ref="P551">_xlfn.IFS(H551=$H$2,G551,F551=$F$102,E551)</f>
        <v>0.302910884582131</v>
      </c>
      <c r="Q551" cm="1">
        <f t="array" ref="Q551">_xlfn.IFS(H551=$H$2,E551,F551=$F$102,G551)</f>
        <v>0.23825721581941001</v>
      </c>
      <c r="R551">
        <f t="shared" si="47"/>
        <v>49.462686669659163</v>
      </c>
      <c r="S551" s="10">
        <f t="shared" si="48"/>
        <v>1.174769501678706E-2</v>
      </c>
      <c r="T551" s="9">
        <f t="shared" si="49"/>
        <v>163.29121595578681</v>
      </c>
      <c r="U551" cm="1">
        <f t="array" ref="U551">_xlfn.IFS(D551=$D$2,I551*N551,D551=$D$3&amp;F551=$F$3,(I551)*N551,D551=$D$3,(1/I551)*N551,D551=$D$146,N551*I551)</f>
        <v>263.93710969700192</v>
      </c>
      <c r="V551" cm="1">
        <f t="array" ref="V551">_xlfn.IFS(F551=$F$2,E551*N551,F551=$F$3,E551*N551)</f>
        <v>49.462686669659163</v>
      </c>
      <c r="W551">
        <f t="shared" si="50"/>
        <v>163.29121596005777</v>
      </c>
      <c r="X551">
        <f t="shared" si="51"/>
        <v>263.93710969700192</v>
      </c>
    </row>
    <row r="552" spans="1:24" x14ac:dyDescent="0.25">
      <c r="A552" t="s">
        <v>571</v>
      </c>
      <c r="B552">
        <v>1588277307</v>
      </c>
      <c r="C552" s="2">
        <v>43951.839201388888</v>
      </c>
      <c r="D552" t="s">
        <v>18</v>
      </c>
      <c r="E552">
        <v>5.2278071568752797E-2</v>
      </c>
      <c r="F552" t="s">
        <v>19</v>
      </c>
      <c r="G552">
        <v>6.6118547667222902E-2</v>
      </c>
      <c r="H552" t="s">
        <v>14</v>
      </c>
      <c r="I552">
        <v>0.79067180999999997</v>
      </c>
      <c r="J552" t="s">
        <v>89</v>
      </c>
      <c r="K552" t="str" cm="1">
        <f t="array" ref="K552">_xlfn.IFS(AND(F552=$Y$25,H552=$Z$25),"1",AND(F552=$Y$25,H552=$Z$27),"2",AND(F552=$Z$25,H552=$Y$25),"3",AND(F552=$Z$25,H552=$Z$27),"4",AND(F552=$Z$27,H552=$Y$25),"5",AND(F552=$Z$27,H552=$Z$25),"6")</f>
        <v>3</v>
      </c>
      <c r="L552">
        <f>IF(OR(K552="3",K552="2"),X552,W552)</f>
        <v>262.56412379239879</v>
      </c>
      <c r="M552" t="s">
        <v>16</v>
      </c>
      <c r="N552">
        <f>VLOOKUP(C552,ETH_USD[],6)</f>
        <v>207.60205099999999</v>
      </c>
      <c r="O552" s="10">
        <f t="shared" si="46"/>
        <v>0</v>
      </c>
      <c r="P552" cm="1">
        <f t="array" ref="P552">_xlfn.IFS(H552=$H$2,G552,F552=$F$102,E552)</f>
        <v>6.6118547667222902E-2</v>
      </c>
      <c r="Q552" cm="1">
        <f t="array" ref="Q552">_xlfn.IFS(H552=$H$2,E552,F552=$F$102,G552)</f>
        <v>5.2278071568752797E-2</v>
      </c>
      <c r="R552">
        <f t="shared" si="47"/>
        <v>10.853034879997868</v>
      </c>
      <c r="S552" s="10">
        <f t="shared" si="48"/>
        <v>5.2291414878708449E-3</v>
      </c>
      <c r="T552" s="9">
        <f t="shared" si="49"/>
        <v>164.14508882774609</v>
      </c>
      <c r="U552" cm="1">
        <f t="array" ref="U552">_xlfn.IFS(D552=$D$2,I552*N552,D552=$D$3&amp;F552=$F$3,(I552)*N552,D552=$D$3,(1/I552)*N552,D552=$D$146,N552*I552)</f>
        <v>262.56412379239879</v>
      </c>
      <c r="V552" cm="1">
        <f t="array" ref="V552">_xlfn.IFS(F552=$F$2,E552*N552,F552=$F$3,E552*N552)</f>
        <v>10.853034879997868</v>
      </c>
      <c r="W552">
        <f t="shared" si="50"/>
        <v>164.1450894238823</v>
      </c>
      <c r="X552">
        <f t="shared" si="51"/>
        <v>262.56412379239879</v>
      </c>
    </row>
    <row r="553" spans="1:24" x14ac:dyDescent="0.25">
      <c r="A553" t="s">
        <v>572</v>
      </c>
      <c r="B553">
        <v>1588277508</v>
      </c>
      <c r="C553" s="2">
        <v>43951.841527777775</v>
      </c>
      <c r="D553" t="s">
        <v>18</v>
      </c>
      <c r="E553">
        <v>6.9893126819964804E-2</v>
      </c>
      <c r="F553" t="s">
        <v>19</v>
      </c>
      <c r="G553">
        <v>8.82042463914091E-2</v>
      </c>
      <c r="H553" t="s">
        <v>14</v>
      </c>
      <c r="I553">
        <v>0.79240093</v>
      </c>
      <c r="J553" t="s">
        <v>89</v>
      </c>
      <c r="K553" t="str" cm="1">
        <f t="array" ref="K553">_xlfn.IFS(AND(F553=$Y$25,H553=$Z$25),"1",AND(F553=$Y$25,H553=$Z$27),"2",AND(F553=$Z$25,H553=$Y$25),"3",AND(F553=$Z$25,H553=$Z$27),"4",AND(F553=$Z$27,H553=$Y$25),"5",AND(F553=$Z$27,H553=$Z$25),"6")</f>
        <v>3</v>
      </c>
      <c r="L553">
        <f>IF(OR(K553="3",K553="2"),X553,W553)</f>
        <v>261.99117535109406</v>
      </c>
      <c r="M553" t="s">
        <v>16</v>
      </c>
      <c r="N553">
        <f>VLOOKUP(C553,ETH_USD[],6)</f>
        <v>207.60205099999999</v>
      </c>
      <c r="O553" s="10">
        <f t="shared" si="46"/>
        <v>0</v>
      </c>
      <c r="P553" cm="1">
        <f t="array" ref="P553">_xlfn.IFS(H553=$H$2,G553,F553=$F$102,E553)</f>
        <v>8.82042463914091E-2</v>
      </c>
      <c r="Q553" cm="1">
        <f t="array" ref="Q553">_xlfn.IFS(H553=$H$2,E553,F553=$F$102,G553)</f>
        <v>6.9893126819964804E-2</v>
      </c>
      <c r="R553">
        <f t="shared" si="47"/>
        <v>14.509956478627799</v>
      </c>
      <c r="S553" s="10">
        <f t="shared" si="48"/>
        <v>2.186902685780384E-3</v>
      </c>
      <c r="T553" s="9">
        <f t="shared" si="49"/>
        <v>164.50405816336115</v>
      </c>
      <c r="U553" cm="1">
        <f t="array" ref="U553">_xlfn.IFS(D553=$D$2,I553*N553,D553=$D$3&amp;F553=$F$3,(I553)*N553,D553=$D$3,(1/I553)*N553,D553=$D$146,N553*I553)</f>
        <v>261.99117535109406</v>
      </c>
      <c r="V553" cm="1">
        <f t="array" ref="V553">_xlfn.IFS(F553=$F$2,E553*N553,F553=$F$3,E553*N553)</f>
        <v>14.509956478627799</v>
      </c>
      <c r="W553">
        <f t="shared" si="50"/>
        <v>164.50405828230743</v>
      </c>
      <c r="X553">
        <f t="shared" si="51"/>
        <v>261.99117535109406</v>
      </c>
    </row>
    <row r="554" spans="1:24" x14ac:dyDescent="0.25">
      <c r="A554" t="s">
        <v>573</v>
      </c>
      <c r="B554">
        <v>1588340008</v>
      </c>
      <c r="C554" s="2">
        <v>43952.56490740741</v>
      </c>
      <c r="D554" t="s">
        <v>12</v>
      </c>
      <c r="E554">
        <v>0.77766678530825595</v>
      </c>
      <c r="F554" t="s">
        <v>13</v>
      </c>
      <c r="G554">
        <v>1</v>
      </c>
      <c r="H554" t="s">
        <v>14</v>
      </c>
      <c r="I554">
        <v>0.77766679000000005</v>
      </c>
      <c r="J554" t="s">
        <v>15</v>
      </c>
      <c r="K554" t="str" cm="1">
        <f t="array" ref="K554">_xlfn.IFS(AND(F554=$Y$25,H554=$Z$25),"1",AND(F554=$Y$25,H554=$Z$27),"2",AND(F554=$Z$25,H554=$Y$25),"3",AND(F554=$Z$25,H554=$Z$27),"4",AND(F554=$Z$27,H554=$Y$25),"5",AND(F554=$Z$27,H554=$Z$25),"6")</f>
        <v>5</v>
      </c>
      <c r="L554">
        <f>IF(OR(K554="3",K554="2"),X554,W554)</f>
        <v>166.59108063135579</v>
      </c>
      <c r="M554" t="s">
        <v>16</v>
      </c>
      <c r="N554">
        <f>VLOOKUP(C554,ETH_USD[],6)</f>
        <v>214.21910099999999</v>
      </c>
      <c r="O554" s="10">
        <f t="shared" si="46"/>
        <v>3.1873721710003751E-2</v>
      </c>
      <c r="P554" cm="1">
        <f t="array" ref="P554">_xlfn.IFS(H554=$H$2,G554,F554=$F$102,E554)</f>
        <v>1</v>
      </c>
      <c r="Q554" cm="1">
        <f t="array" ref="Q554">_xlfn.IFS(H554=$H$2,E554,F554=$F$102,G554)</f>
        <v>0.77766678530825595</v>
      </c>
      <c r="R554">
        <f t="shared" si="47"/>
        <v>166.5910796262946</v>
      </c>
      <c r="S554" s="10">
        <f t="shared" si="48"/>
        <v>1.2686747586864564E-2</v>
      </c>
      <c r="T554" s="9">
        <f t="shared" si="49"/>
        <v>166.5910796262946</v>
      </c>
      <c r="U554" cm="1">
        <f t="array" ref="U554">_xlfn.IFS(D554=$D$2,I554*N554,D554=$D$3&amp;F554=$F$3,(I554)*N554,D554=$D$3,(1/I554)*N554,D554=$D$146,N554*I554)</f>
        <v>166.59108063135579</v>
      </c>
      <c r="V554" cm="1">
        <f t="array" ref="V554">_xlfn.IFS(F554=$F$2,E554*N554,F554=$F$3,E554*N554)</f>
        <v>166.5910796262946</v>
      </c>
      <c r="W554">
        <f t="shared" si="50"/>
        <v>166.59108063135579</v>
      </c>
      <c r="X554">
        <f t="shared" si="51"/>
        <v>275.46386672883381</v>
      </c>
    </row>
    <row r="555" spans="1:24" x14ac:dyDescent="0.25">
      <c r="A555" t="s">
        <v>574</v>
      </c>
      <c r="B555">
        <v>1588405620</v>
      </c>
      <c r="C555" s="2">
        <v>43953.324305555558</v>
      </c>
      <c r="D555" t="s">
        <v>18</v>
      </c>
      <c r="E555">
        <v>0.396252527721772</v>
      </c>
      <c r="F555" t="s">
        <v>19</v>
      </c>
      <c r="G555">
        <v>0.51</v>
      </c>
      <c r="H555" t="s">
        <v>14</v>
      </c>
      <c r="I555">
        <v>0.77696573999999996</v>
      </c>
      <c r="J555" t="s">
        <v>89</v>
      </c>
      <c r="K555" t="str" cm="1">
        <f t="array" ref="K555">_xlfn.IFS(AND(F555=$Y$25,H555=$Z$25),"1",AND(F555=$Y$25,H555=$Z$27),"2",AND(F555=$Z$25,H555=$Y$25),"3",AND(F555=$Z$25,H555=$Z$27),"4",AND(F555=$Z$27,H555=$Y$25),"5",AND(F555=$Z$27,H555=$Z$25),"6")</f>
        <v>3</v>
      </c>
      <c r="L555">
        <f>IF(OR(K555="3",K555="2"),X555,W555)</f>
        <v>277.13625828598316</v>
      </c>
      <c r="M555" t="s">
        <v>16</v>
      </c>
      <c r="N555">
        <f>VLOOKUP(C555,ETH_USD[],6)</f>
        <v>215.325378</v>
      </c>
      <c r="O555" s="10">
        <f t="shared" si="46"/>
        <v>5.1642313632900821E-3</v>
      </c>
      <c r="P555" cm="1">
        <f t="array" ref="P555">_xlfn.IFS(H555=$H$2,G555,F555=$F$102,E555)</f>
        <v>0.51</v>
      </c>
      <c r="Q555" cm="1">
        <f t="array" ref="Q555">_xlfn.IFS(H555=$H$2,E555,F555=$F$102,G555)</f>
        <v>0.396252527721772</v>
      </c>
      <c r="R555">
        <f t="shared" si="47"/>
        <v>85.323225315146033</v>
      </c>
      <c r="S555" s="10">
        <f t="shared" si="48"/>
        <v>4.2581041535996759E-3</v>
      </c>
      <c r="T555" s="9">
        <f t="shared" si="49"/>
        <v>167.30044179440398</v>
      </c>
      <c r="U555" cm="1">
        <f t="array" ref="U555">_xlfn.IFS(D555=$D$2,I555*N555,D555=$D$3&amp;F555=$F$3,(I555)*N555,D555=$D$3,(1/I555)*N555,D555=$D$146,N555*I555)</f>
        <v>277.13625828598316</v>
      </c>
      <c r="V555" cm="1">
        <f t="array" ref="V555">_xlfn.IFS(F555=$F$2,E555*N555,F555=$F$3,E555*N555)</f>
        <v>85.323225315146033</v>
      </c>
      <c r="W555">
        <f t="shared" si="50"/>
        <v>167.30044165854972</v>
      </c>
      <c r="X555">
        <f t="shared" si="51"/>
        <v>277.13625828598316</v>
      </c>
    </row>
    <row r="556" spans="1:24" x14ac:dyDescent="0.25">
      <c r="A556" t="s">
        <v>575</v>
      </c>
      <c r="B556">
        <v>1588565623</v>
      </c>
      <c r="C556" s="2">
        <v>43955.176192129627</v>
      </c>
      <c r="D556" t="s">
        <v>18</v>
      </c>
      <c r="E556">
        <v>0.79370768401345104</v>
      </c>
      <c r="F556" t="s">
        <v>19</v>
      </c>
      <c r="G556">
        <v>1</v>
      </c>
      <c r="H556" t="s">
        <v>14</v>
      </c>
      <c r="I556">
        <v>0.79370768000000003</v>
      </c>
      <c r="J556" t="s">
        <v>89</v>
      </c>
      <c r="K556" t="str" cm="1">
        <f t="array" ref="K556">_xlfn.IFS(AND(F556=$Y$25,H556=$Z$25),"1",AND(F556=$Y$25,H556=$Z$27),"2",AND(F556=$Z$25,H556=$Y$25),"3",AND(F556=$Z$25,H556=$Z$27),"4",AND(F556=$Z$27,H556=$Y$25),"5",AND(F556=$Z$27,H556=$Z$25),"6")</f>
        <v>3</v>
      </c>
      <c r="L556">
        <f>IF(OR(K556="3",K556="2"),X556,W556)</f>
        <v>262.28045443632345</v>
      </c>
      <c r="M556" t="s">
        <v>16</v>
      </c>
      <c r="N556">
        <f>VLOOKUP(C556,ETH_USD[],6)</f>
        <v>208.17401100000001</v>
      </c>
      <c r="O556" s="10">
        <f t="shared" si="46"/>
        <v>-3.321190965237731E-2</v>
      </c>
      <c r="P556" cm="1">
        <f t="array" ref="P556">_xlfn.IFS(H556=$H$2,G556,F556=$F$102,E556)</f>
        <v>1</v>
      </c>
      <c r="Q556" cm="1">
        <f t="array" ref="Q556">_xlfn.IFS(H556=$H$2,E556,F556=$F$102,G556)</f>
        <v>0.79370768401345104</v>
      </c>
      <c r="R556">
        <f t="shared" si="47"/>
        <v>165.22931214260069</v>
      </c>
      <c r="S556" s="10">
        <f t="shared" si="48"/>
        <v>-1.2379702226659432E-2</v>
      </c>
      <c r="T556" s="9">
        <f t="shared" si="49"/>
        <v>165.22931214260069</v>
      </c>
      <c r="U556" cm="1">
        <f t="array" ref="U556">_xlfn.IFS(D556=$D$2,I556*N556,D556=$D$3&amp;F556=$F$3,(I556)*N556,D556=$D$3,(1/I556)*N556,D556=$D$146,N556*I556)</f>
        <v>262.28045443632345</v>
      </c>
      <c r="V556" cm="1">
        <f t="array" ref="V556">_xlfn.IFS(F556=$F$2,E556*N556,F556=$F$3,E556*N556)</f>
        <v>165.22931214260069</v>
      </c>
      <c r="W556">
        <f t="shared" si="50"/>
        <v>165.2293113071045</v>
      </c>
      <c r="X556">
        <f t="shared" si="51"/>
        <v>262.28045443632345</v>
      </c>
    </row>
    <row r="557" spans="1:24" x14ac:dyDescent="0.25">
      <c r="A557" t="s">
        <v>576</v>
      </c>
      <c r="B557">
        <v>1588626195</v>
      </c>
      <c r="C557" s="2">
        <v>43955.877256944441</v>
      </c>
      <c r="D557" t="s">
        <v>12</v>
      </c>
      <c r="E557">
        <v>0.78901921772983596</v>
      </c>
      <c r="F557" t="s">
        <v>13</v>
      </c>
      <c r="G557">
        <v>1</v>
      </c>
      <c r="H557" t="s">
        <v>14</v>
      </c>
      <c r="I557">
        <v>0.78901922000000002</v>
      </c>
      <c r="J557" t="s">
        <v>15</v>
      </c>
      <c r="K557" t="str" cm="1">
        <f t="array" ref="K557">_xlfn.IFS(AND(F557=$Y$25,H557=$Z$25),"1",AND(F557=$Y$25,H557=$Z$27),"2",AND(F557=$Z$25,H557=$Y$25),"3",AND(F557=$Z$25,H557=$Z$27),"4",AND(F557=$Z$27,H557=$Y$25),"5",AND(F557=$Z$27,H557=$Z$25),"6")</f>
        <v>5</v>
      </c>
      <c r="L557">
        <f>IF(OR(K557="3",K557="2"),X557,W557)</f>
        <v>164.25329578349144</v>
      </c>
      <c r="M557" t="s">
        <v>16</v>
      </c>
      <c r="N557">
        <f>VLOOKUP(C557,ETH_USD[],6)</f>
        <v>208.17401100000001</v>
      </c>
      <c r="O557" s="10">
        <f t="shared" si="46"/>
        <v>0</v>
      </c>
      <c r="P557" cm="1">
        <f t="array" ref="P557">_xlfn.IFS(H557=$H$2,G557,F557=$F$102,E557)</f>
        <v>1</v>
      </c>
      <c r="Q557" cm="1">
        <f t="array" ref="Q557">_xlfn.IFS(H557=$H$2,E557,F557=$F$102,G557)</f>
        <v>0.78901921772983596</v>
      </c>
      <c r="R557">
        <f t="shared" si="47"/>
        <v>164.25329531090227</v>
      </c>
      <c r="S557" s="10">
        <f t="shared" si="48"/>
        <v>-5.9070440894656018E-3</v>
      </c>
      <c r="T557" s="9">
        <f t="shared" si="49"/>
        <v>164.25329531090227</v>
      </c>
      <c r="U557" cm="1">
        <f t="array" ref="U557">_xlfn.IFS(D557=$D$2,I557*N557,D557=$D$3&amp;F557=$F$3,(I557)*N557,D557=$D$3,(1/I557)*N557,D557=$D$146,N557*I557)</f>
        <v>164.25329578349144</v>
      </c>
      <c r="V557" cm="1">
        <f t="array" ref="V557">_xlfn.IFS(F557=$F$2,E557*N557,F557=$F$3,E557*N557)</f>
        <v>164.25329531090227</v>
      </c>
      <c r="W557">
        <f t="shared" si="50"/>
        <v>164.25329578349144</v>
      </c>
      <c r="X557">
        <f t="shared" si="51"/>
        <v>263.83896072899216</v>
      </c>
    </row>
    <row r="558" spans="1:24" x14ac:dyDescent="0.25">
      <c r="A558" t="s">
        <v>577</v>
      </c>
      <c r="B558">
        <v>1588690059</v>
      </c>
      <c r="C558" s="2">
        <v>43956.616423611114</v>
      </c>
      <c r="D558" t="s">
        <v>12</v>
      </c>
      <c r="E558">
        <v>1.6105082266362001</v>
      </c>
      <c r="F558" t="s">
        <v>13</v>
      </c>
      <c r="G558">
        <v>2</v>
      </c>
      <c r="H558" t="s">
        <v>14</v>
      </c>
      <c r="I558">
        <v>0.80525411000000002</v>
      </c>
      <c r="J558" t="s">
        <v>15</v>
      </c>
      <c r="K558" t="str" cm="1">
        <f t="array" ref="K558">_xlfn.IFS(AND(F558=$Y$25,H558=$Z$25),"1",AND(F558=$Y$25,H558=$Z$27),"2",AND(F558=$Z$25,H558=$Y$25),"3",AND(F558=$Z$25,H558=$Z$27),"4",AND(F558=$Z$27,H558=$Y$25),"5",AND(F558=$Z$27,H558=$Z$25),"6")</f>
        <v>5</v>
      </c>
      <c r="L558">
        <f>IF(OR(K558="3",K558="2"),X558,W558)</f>
        <v>166.50593463752989</v>
      </c>
      <c r="M558" t="s">
        <v>16</v>
      </c>
      <c r="N558">
        <f>VLOOKUP(C558,ETH_USD[],6)</f>
        <v>206.77439899999999</v>
      </c>
      <c r="O558" s="10">
        <f t="shared" si="46"/>
        <v>-6.7232792089499532E-3</v>
      </c>
      <c r="P558" cm="1">
        <f t="array" ref="P558">_xlfn.IFS(H558=$H$2,G558,F558=$F$102,E558)</f>
        <v>2</v>
      </c>
      <c r="Q558" cm="1">
        <f t="array" ref="Q558">_xlfn.IFS(H558=$H$2,E558,F558=$F$102,G558)</f>
        <v>1.6105082266362001</v>
      </c>
      <c r="R558">
        <f t="shared" si="47"/>
        <v>333.01187064725605</v>
      </c>
      <c r="S558" s="10">
        <f t="shared" si="48"/>
        <v>1.3714428124330182E-2</v>
      </c>
      <c r="T558" s="9">
        <f t="shared" si="49"/>
        <v>166.50593532362802</v>
      </c>
      <c r="U558" cm="1">
        <f t="array" ref="U558">_xlfn.IFS(D558=$D$2,I558*N558,D558=$D$3&amp;F558=$F$3,(I558)*N558,D558=$D$3,(1/I558)*N558,D558=$D$146,N558*I558)</f>
        <v>166.50593463752989</v>
      </c>
      <c r="V558" cm="1">
        <f t="array" ref="V558">_xlfn.IFS(F558=$F$2,E558*N558,F558=$F$3,E558*N558)</f>
        <v>333.01187064725605</v>
      </c>
      <c r="W558">
        <f t="shared" si="50"/>
        <v>166.50593463752989</v>
      </c>
      <c r="X558">
        <f t="shared" si="51"/>
        <v>256.78155060891271</v>
      </c>
    </row>
    <row r="559" spans="1:24" x14ac:dyDescent="0.25">
      <c r="A559" t="s">
        <v>578</v>
      </c>
      <c r="B559">
        <v>1588875889</v>
      </c>
      <c r="C559" s="2">
        <v>43958.767233796294</v>
      </c>
      <c r="D559" t="s">
        <v>12</v>
      </c>
      <c r="E559">
        <v>0.81194384811141596</v>
      </c>
      <c r="F559" t="s">
        <v>13</v>
      </c>
      <c r="G559">
        <v>1</v>
      </c>
      <c r="H559" t="s">
        <v>14</v>
      </c>
      <c r="I559">
        <v>0.81194385000000002</v>
      </c>
      <c r="J559" t="s">
        <v>15</v>
      </c>
      <c r="K559" t="str" cm="1">
        <f t="array" ref="K559">_xlfn.IFS(AND(F559=$Y$25,H559=$Z$25),"1",AND(F559=$Y$25,H559=$Z$27),"2",AND(F559=$Z$25,H559=$Y$25),"3",AND(F559=$Z$25,H559=$Z$27),"4",AND(F559=$Z$27,H559=$Y$25),"5",AND(F559=$Z$27,H559=$Z$25),"6")</f>
        <v>5</v>
      </c>
      <c r="L559">
        <f>IF(OR(K559="3",K559="2"),X559,W559)</f>
        <v>172.36708330546006</v>
      </c>
      <c r="M559" t="s">
        <v>16</v>
      </c>
      <c r="N559">
        <f>VLOOKUP(C559,ETH_USD[],6)</f>
        <v>212.289413</v>
      </c>
      <c r="O559" s="10">
        <f t="shared" si="46"/>
        <v>2.6671648069933492E-2</v>
      </c>
      <c r="P559" cm="1">
        <f t="array" ref="P559">_xlfn.IFS(H559=$H$2,G559,F559=$F$102,E559)</f>
        <v>1</v>
      </c>
      <c r="Q559" cm="1">
        <f t="array" ref="Q559">_xlfn.IFS(H559=$H$2,E559,F559=$F$102,G559)</f>
        <v>0.81194384811141596</v>
      </c>
      <c r="R559">
        <f t="shared" si="47"/>
        <v>172.36708290453365</v>
      </c>
      <c r="S559" s="10">
        <f t="shared" si="48"/>
        <v>3.5200832748175898E-2</v>
      </c>
      <c r="T559" s="9">
        <f t="shared" si="49"/>
        <v>172.36708290453365</v>
      </c>
      <c r="U559" cm="1">
        <f t="array" ref="U559">_xlfn.IFS(D559=$D$2,I559*N559,D559=$D$3&amp;F559=$F$3,(I559)*N559,D559=$D$3,(1/I559)*N559,D559=$D$146,N559*I559)</f>
        <v>172.36708330546006</v>
      </c>
      <c r="V559" cm="1">
        <f t="array" ref="V559">_xlfn.IFS(F559=$F$2,E559*N559,F559=$F$3,E559*N559)</f>
        <v>172.36708290453365</v>
      </c>
      <c r="W559">
        <f t="shared" si="50"/>
        <v>172.36708330546006</v>
      </c>
      <c r="X559">
        <f t="shared" si="51"/>
        <v>261.45824369505351</v>
      </c>
    </row>
    <row r="560" spans="1:24" x14ac:dyDescent="0.25">
      <c r="A560" t="s">
        <v>579</v>
      </c>
      <c r="B560">
        <v>1589006366</v>
      </c>
      <c r="C560" s="2">
        <v>43960.277384259258</v>
      </c>
      <c r="D560" t="s">
        <v>12</v>
      </c>
      <c r="E560">
        <v>0.78915298048492499</v>
      </c>
      <c r="F560" t="s">
        <v>13</v>
      </c>
      <c r="G560">
        <v>1</v>
      </c>
      <c r="H560" t="s">
        <v>14</v>
      </c>
      <c r="I560">
        <v>0.78915298</v>
      </c>
      <c r="J560" t="s">
        <v>15</v>
      </c>
      <c r="K560" t="str" cm="1">
        <f t="array" ref="K560">_xlfn.IFS(AND(F560=$Y$25,H560=$Z$25),"1",AND(F560=$Y$25,H560=$Z$27),"2",AND(F560=$Z$25,H560=$Y$25),"3",AND(F560=$Z$25,H560=$Z$27),"4",AND(F560=$Z$27,H560=$Y$25),"5",AND(F560=$Z$27,H560=$Z$25),"6")</f>
        <v>5</v>
      </c>
      <c r="L560">
        <f>IF(OR(K560="3",K560="2"),X560,W560)</f>
        <v>166.98487157958144</v>
      </c>
      <c r="M560" t="s">
        <v>16</v>
      </c>
      <c r="N560">
        <f>VLOOKUP(C560,ETH_USD[],6)</f>
        <v>211.60012800000001</v>
      </c>
      <c r="O560" s="10">
        <f t="shared" si="46"/>
        <v>-3.2469117996005948E-3</v>
      </c>
      <c r="P560" cm="1">
        <f t="array" ref="P560">_xlfn.IFS(H560=$H$2,G560,F560=$F$102,E560)</f>
        <v>1</v>
      </c>
      <c r="Q560" cm="1">
        <f t="array" ref="Q560">_xlfn.IFS(H560=$H$2,E560,F560=$F$102,G560)</f>
        <v>0.78915298048492499</v>
      </c>
      <c r="R560">
        <f t="shared" si="47"/>
        <v>166.98487168219165</v>
      </c>
      <c r="S560" s="10">
        <f t="shared" si="48"/>
        <v>-3.1225284617266265E-2</v>
      </c>
      <c r="T560" s="9">
        <f t="shared" si="49"/>
        <v>166.98487168219165</v>
      </c>
      <c r="U560" cm="1">
        <f t="array" ref="U560">_xlfn.IFS(D560=$D$2,I560*N560,D560=$D$3&amp;F560=$F$3,(I560)*N560,D560=$D$3,(1/I560)*N560,D560=$D$146,N560*I560)</f>
        <v>166.98487157958144</v>
      </c>
      <c r="V560" cm="1">
        <f t="array" ref="V560">_xlfn.IFS(F560=$F$2,E560*N560,F560=$F$3,E560*N560)</f>
        <v>166.98487168219165</v>
      </c>
      <c r="W560">
        <f t="shared" si="50"/>
        <v>166.98487157958144</v>
      </c>
      <c r="X560">
        <f t="shared" si="51"/>
        <v>268.13575233537102</v>
      </c>
    </row>
    <row r="561" spans="1:24" x14ac:dyDescent="0.25">
      <c r="A561" t="s">
        <v>580</v>
      </c>
      <c r="B561">
        <v>1589009515</v>
      </c>
      <c r="C561" s="2">
        <v>43960.313831018517</v>
      </c>
      <c r="D561" t="s">
        <v>105</v>
      </c>
      <c r="E561">
        <v>0.82959045817771504</v>
      </c>
      <c r="F561" t="s">
        <v>14</v>
      </c>
      <c r="G561">
        <v>1.0824</v>
      </c>
      <c r="H561" t="s">
        <v>13</v>
      </c>
      <c r="I561">
        <v>1.30474018</v>
      </c>
      <c r="J561" t="s">
        <v>15</v>
      </c>
      <c r="K561" t="str" cm="1">
        <f t="array" ref="K561">_xlfn.IFS(AND(F561=$Y$25,H561=$Z$25),"1",AND(F561=$Y$25,H561=$Z$27),"2",AND(F561=$Z$25,H561=$Y$25),"3",AND(F561=$Z$25,H561=$Z$27),"4",AND(F561=$Z$27,H561=$Y$25),"5",AND(F561=$Z$27,H561=$Z$25),"6")</f>
        <v>2</v>
      </c>
      <c r="L561">
        <f>IF(OR(K561="3",K561="2"),X561,W561)</f>
        <v>162.17798090651274</v>
      </c>
      <c r="M561" t="s">
        <v>16</v>
      </c>
      <c r="N561">
        <f>VLOOKUP(C561,ETH_USD[],6)</f>
        <v>211.60012800000001</v>
      </c>
      <c r="O561" s="10">
        <f t="shared" si="46"/>
        <v>0</v>
      </c>
      <c r="P561" cm="1">
        <f t="array" ref="P561">_xlfn.IFS(H561=$H$2,G561,F561=$F$102,E561)</f>
        <v>0.82959045817771504</v>
      </c>
      <c r="Q561" cm="1">
        <f t="array" ref="Q561">_xlfn.IFS(H561=$H$2,E561,F561=$F$102,G561)</f>
        <v>1.0824</v>
      </c>
      <c r="R561">
        <f t="shared" si="47"/>
        <v>229.03597854720002</v>
      </c>
      <c r="S561" s="10">
        <f t="shared" si="48"/>
        <v>0.65334251757266892</v>
      </c>
      <c r="T561" s="9">
        <f t="shared" si="49"/>
        <v>276.08318814358381</v>
      </c>
      <c r="U561" cm="1">
        <f t="array" ref="U561">_xlfn.IFS(D561=$D$2,I561*N561,D561=$D$3&amp;F561=$F$3,(I561)*N561,D561=$D$3,(1/I561)*N561,D561=$D$146,N561*I561)</f>
        <v>276.08318909474303</v>
      </c>
      <c r="V561" t="e" cm="1">
        <f t="array" ref="V561">_xlfn.IFS(F561=$F$2,E561*N561,F561=$F$3,E561*N561)</f>
        <v>#N/A</v>
      </c>
      <c r="W561">
        <f t="shared" si="50"/>
        <v>276.08318909474303</v>
      </c>
      <c r="X561">
        <f t="shared" si="51"/>
        <v>162.17798090651274</v>
      </c>
    </row>
    <row r="562" spans="1:24" x14ac:dyDescent="0.25">
      <c r="A562" t="s">
        <v>581</v>
      </c>
      <c r="B562">
        <v>1589022474</v>
      </c>
      <c r="C562" s="2">
        <v>43960.463819444441</v>
      </c>
      <c r="D562" t="s">
        <v>12</v>
      </c>
      <c r="E562">
        <v>0.4</v>
      </c>
      <c r="F562" t="s">
        <v>13</v>
      </c>
      <c r="G562">
        <v>0.522849316593192</v>
      </c>
      <c r="H562" t="s">
        <v>14</v>
      </c>
      <c r="I562">
        <v>0.76503876999999998</v>
      </c>
      <c r="J562" t="s">
        <v>15</v>
      </c>
      <c r="K562" t="str" cm="1">
        <f t="array" ref="K562">_xlfn.IFS(AND(F562=$Y$25,H562=$Z$25),"1",AND(F562=$Y$25,H562=$Z$27),"2",AND(F562=$Z$25,H562=$Y$25),"3",AND(F562=$Z$25,H562=$Z$27),"4",AND(F562=$Z$27,H562=$Y$25),"5",AND(F562=$Z$27,H562=$Z$25),"6")</f>
        <v>5</v>
      </c>
      <c r="L562">
        <f>IF(OR(K562="3",K562="2"),X562,W562)</f>
        <v>161.88230165696257</v>
      </c>
      <c r="M562" t="s">
        <v>16</v>
      </c>
      <c r="N562">
        <f>VLOOKUP(C562,ETH_USD[],6)</f>
        <v>211.60012800000001</v>
      </c>
      <c r="O562" s="10">
        <f t="shared" si="46"/>
        <v>0</v>
      </c>
      <c r="P562" cm="1">
        <f t="array" ref="P562">_xlfn.IFS(H562=$H$2,G562,F562=$F$102,E562)</f>
        <v>0.522849316593192</v>
      </c>
      <c r="Q562" cm="1">
        <f t="array" ref="Q562">_xlfn.IFS(H562=$H$2,E562,F562=$F$102,G562)</f>
        <v>0.4</v>
      </c>
      <c r="R562">
        <f t="shared" si="47"/>
        <v>84.640051200000016</v>
      </c>
      <c r="S562" s="10">
        <f t="shared" si="48"/>
        <v>-0.41364664929479888</v>
      </c>
      <c r="T562" s="9">
        <f t="shared" si="49"/>
        <v>161.88230244136483</v>
      </c>
      <c r="U562" cm="1">
        <f t="array" ref="U562">_xlfn.IFS(D562=$D$2,I562*N562,D562=$D$3&amp;F562=$F$3,(I562)*N562,D562=$D$3,(1/I562)*N562,D562=$D$146,N562*I562)</f>
        <v>161.88230165696257</v>
      </c>
      <c r="V562" cm="1">
        <f t="array" ref="V562">_xlfn.IFS(F562=$F$2,E562*N562,F562=$F$3,E562*N562)</f>
        <v>84.640051200000016</v>
      </c>
      <c r="W562">
        <f t="shared" si="50"/>
        <v>161.88230165696257</v>
      </c>
      <c r="X562">
        <f t="shared" si="51"/>
        <v>276.58745712978708</v>
      </c>
    </row>
    <row r="563" spans="1:24" x14ac:dyDescent="0.25">
      <c r="A563" t="s">
        <v>582</v>
      </c>
      <c r="B563">
        <v>1589073987</v>
      </c>
      <c r="C563" s="2">
        <v>43961.060034722221</v>
      </c>
      <c r="D563" t="s">
        <v>18</v>
      </c>
      <c r="E563">
        <v>0.78153270634513206</v>
      </c>
      <c r="F563" t="s">
        <v>19</v>
      </c>
      <c r="G563">
        <v>1</v>
      </c>
      <c r="H563" t="s">
        <v>14</v>
      </c>
      <c r="I563">
        <v>0.78153271000000002</v>
      </c>
      <c r="J563" t="s">
        <v>89</v>
      </c>
      <c r="K563" t="str" cm="1">
        <f t="array" ref="K563">_xlfn.IFS(AND(F563=$Y$25,H563=$Z$25),"1",AND(F563=$Y$25,H563=$Z$27),"2",AND(F563=$Z$25,H563=$Y$25),"3",AND(F563=$Z$25,H563=$Z$27),"4",AND(F563=$Z$27,H563=$Y$25),"5",AND(F563=$Z$27,H563=$Z$25),"6")</f>
        <v>3</v>
      </c>
      <c r="L563">
        <f>IF(OR(K563="3",K563="2"),X563,W563)</f>
        <v>241.32011569931601</v>
      </c>
      <c r="M563" t="s">
        <v>16</v>
      </c>
      <c r="N563">
        <f>VLOOKUP(C563,ETH_USD[],6)</f>
        <v>188.59956399999999</v>
      </c>
      <c r="O563" s="10">
        <f t="shared" si="46"/>
        <v>-0.10869825182714457</v>
      </c>
      <c r="P563" cm="1">
        <f t="array" ref="P563">_xlfn.IFS(H563=$H$2,G563,F563=$F$102,E563)</f>
        <v>1</v>
      </c>
      <c r="Q563" cm="1">
        <f t="array" ref="Q563">_xlfn.IFS(H563=$H$2,E563,F563=$F$102,G563)</f>
        <v>0.78153270634513206</v>
      </c>
      <c r="R563">
        <f t="shared" si="47"/>
        <v>147.39672766843194</v>
      </c>
      <c r="S563" s="10">
        <f t="shared" si="48"/>
        <v>-8.9482139520344992E-2</v>
      </c>
      <c r="T563" s="9">
        <f t="shared" si="49"/>
        <v>147.39672766843194</v>
      </c>
      <c r="U563" cm="1">
        <f t="array" ref="U563">_xlfn.IFS(D563=$D$2,I563*N563,D563=$D$3&amp;F563=$F$3,(I563)*N563,D563=$D$3,(1/I563)*N563,D563=$D$146,N563*I563)</f>
        <v>241.32011569931601</v>
      </c>
      <c r="V563" cm="1">
        <f t="array" ref="V563">_xlfn.IFS(F563=$F$2,E563*N563,F563=$F$3,E563*N563)</f>
        <v>147.39672766843194</v>
      </c>
      <c r="W563">
        <f t="shared" si="50"/>
        <v>147.39672835773843</v>
      </c>
      <c r="X563">
        <f t="shared" si="51"/>
        <v>241.32011569931601</v>
      </c>
    </row>
    <row r="564" spans="1:24" x14ac:dyDescent="0.25">
      <c r="A564" t="s">
        <v>583</v>
      </c>
      <c r="B564">
        <v>1589080341</v>
      </c>
      <c r="C564" s="2">
        <v>43961.133576388886</v>
      </c>
      <c r="D564" t="s">
        <v>18</v>
      </c>
      <c r="E564">
        <v>5.5073405758201801</v>
      </c>
      <c r="F564" t="s">
        <v>19</v>
      </c>
      <c r="G564">
        <v>6.3265806263752298</v>
      </c>
      <c r="H564" t="s">
        <v>14</v>
      </c>
      <c r="I564">
        <v>0.87050824000000004</v>
      </c>
      <c r="J564" t="s">
        <v>89</v>
      </c>
      <c r="K564" t="str" cm="1">
        <f t="array" ref="K564">_xlfn.IFS(AND(F564=$Y$25,H564=$Z$25),"1",AND(F564=$Y$25,H564=$Z$27),"2",AND(F564=$Z$25,H564=$Y$25),"3",AND(F564=$Z$25,H564=$Z$27),"4",AND(F564=$Z$27,H564=$Y$25),"5",AND(F564=$Z$27,H564=$Z$25),"6")</f>
        <v>3</v>
      </c>
      <c r="L564">
        <f>IF(OR(K564="3",K564="2"),X564,W564)</f>
        <v>216.65454194896532</v>
      </c>
      <c r="M564" t="s">
        <v>16</v>
      </c>
      <c r="N564">
        <f>VLOOKUP(C564,ETH_USD[],6)</f>
        <v>188.59956399999999</v>
      </c>
      <c r="O564" s="10">
        <f t="shared" si="46"/>
        <v>0</v>
      </c>
      <c r="P564" cm="1">
        <f t="array" ref="P564">_xlfn.IFS(H564=$H$2,G564,F564=$F$102,E564)</f>
        <v>6.3265806263752298</v>
      </c>
      <c r="Q564" cm="1">
        <f t="array" ref="Q564">_xlfn.IFS(H564=$H$2,E564,F564=$F$102,G564)</f>
        <v>5.5073405758201801</v>
      </c>
      <c r="R564">
        <f t="shared" si="47"/>
        <v>1038.6820313991948</v>
      </c>
      <c r="S564" s="10">
        <f t="shared" si="48"/>
        <v>0.11384748768645316</v>
      </c>
      <c r="T564" s="9">
        <f t="shared" si="49"/>
        <v>164.17747480668723</v>
      </c>
      <c r="U564" cm="1">
        <f t="array" ref="U564">_xlfn.IFS(D564=$D$2,I564*N564,D564=$D$3&amp;F564=$F$3,(I564)*N564,D564=$D$3,(1/I564)*N564,D564=$D$146,N564*I564)</f>
        <v>216.65454194896532</v>
      </c>
      <c r="V564" cm="1">
        <f t="array" ref="V564">_xlfn.IFS(F564=$F$2,E564*N564,F564=$F$3,E564*N564)</f>
        <v>1038.6820313991948</v>
      </c>
      <c r="W564">
        <f t="shared" si="50"/>
        <v>164.17747452240735</v>
      </c>
      <c r="X564">
        <f t="shared" si="51"/>
        <v>216.65454194896532</v>
      </c>
    </row>
    <row r="565" spans="1:24" x14ac:dyDescent="0.25">
      <c r="A565" t="s">
        <v>584</v>
      </c>
      <c r="B565">
        <v>1589082441</v>
      </c>
      <c r="C565" s="2">
        <v>43961.157881944448</v>
      </c>
      <c r="D565" t="s">
        <v>12</v>
      </c>
      <c r="E565">
        <v>1.2355627623562699</v>
      </c>
      <c r="F565" t="s">
        <v>13</v>
      </c>
      <c r="G565">
        <v>1.3265</v>
      </c>
      <c r="H565" t="s">
        <v>14</v>
      </c>
      <c r="I565">
        <v>0.93144572999999997</v>
      </c>
      <c r="J565" t="s">
        <v>15</v>
      </c>
      <c r="K565" t="str" cm="1">
        <f t="array" ref="K565">_xlfn.IFS(AND(F565=$Y$25,H565=$Z$25),"1",AND(F565=$Y$25,H565=$Z$27),"2",AND(F565=$Z$25,H565=$Y$25),"3",AND(F565=$Z$25,H565=$Z$27),"4",AND(F565=$Z$27,H565=$Y$25),"5",AND(F565=$Z$27,H565=$Z$25),"6")</f>
        <v>5</v>
      </c>
      <c r="L565">
        <f>IF(OR(K565="3",K565="2"),X565,W565)</f>
        <v>175.6702585676617</v>
      </c>
      <c r="M565" t="s">
        <v>16</v>
      </c>
      <c r="N565">
        <f>VLOOKUP(C565,ETH_USD[],6)</f>
        <v>188.59956399999999</v>
      </c>
      <c r="O565" s="10">
        <f t="shared" si="46"/>
        <v>0</v>
      </c>
      <c r="P565" cm="1">
        <f t="array" ref="P565">_xlfn.IFS(H565=$H$2,G565,F565=$F$102,E565)</f>
        <v>1.3265</v>
      </c>
      <c r="Q565" cm="1">
        <f t="array" ref="Q565">_xlfn.IFS(H565=$H$2,E565,F565=$F$102,G565)</f>
        <v>1.2355627623562699</v>
      </c>
      <c r="R565">
        <f t="shared" si="47"/>
        <v>233.02659827502811</v>
      </c>
      <c r="S565" s="10">
        <f t="shared" si="48"/>
        <v>7.0002197252556422E-2</v>
      </c>
      <c r="T565" s="9">
        <f t="shared" si="49"/>
        <v>175.67025878253156</v>
      </c>
      <c r="U565" cm="1">
        <f t="array" ref="U565">_xlfn.IFS(D565=$D$2,I565*N565,D565=$D$3&amp;F565=$F$3,(I565)*N565,D565=$D$3,(1/I565)*N565,D565=$D$146,N565*I565)</f>
        <v>175.6702585676617</v>
      </c>
      <c r="V565" cm="1">
        <f t="array" ref="V565">_xlfn.IFS(F565=$F$2,E565*N565,F565=$F$3,E565*N565)</f>
        <v>233.02659827502811</v>
      </c>
      <c r="W565">
        <f t="shared" si="50"/>
        <v>175.6702585676617</v>
      </c>
      <c r="X565">
        <f t="shared" si="51"/>
        <v>202.48046442813151</v>
      </c>
    </row>
    <row r="566" spans="1:24" x14ac:dyDescent="0.25">
      <c r="A566" t="s">
        <v>585</v>
      </c>
      <c r="B566">
        <v>1589084400</v>
      </c>
      <c r="C566" s="2">
        <v>43961.180555555555</v>
      </c>
      <c r="D566" t="s">
        <v>12</v>
      </c>
      <c r="E566">
        <v>0.89900082248163304</v>
      </c>
      <c r="F566" t="s">
        <v>13</v>
      </c>
      <c r="G566">
        <v>1</v>
      </c>
      <c r="H566" t="s">
        <v>14</v>
      </c>
      <c r="I566">
        <v>0.89900082000000003</v>
      </c>
      <c r="J566" t="s">
        <v>15</v>
      </c>
      <c r="K566" t="str" cm="1">
        <f t="array" ref="K566">_xlfn.IFS(AND(F566=$Y$25,H566=$Z$25),"1",AND(F566=$Y$25,H566=$Z$27),"2",AND(F566=$Z$25,H566=$Y$25),"3",AND(F566=$Z$25,H566=$Z$27),"4",AND(F566=$Z$27,H566=$Y$25),"5",AND(F566=$Z$27,H566=$Z$25),"6")</f>
        <v>5</v>
      </c>
      <c r="L566">
        <f>IF(OR(K566="3",K566="2"),X566,W566)</f>
        <v>169.55116268764249</v>
      </c>
      <c r="M566" t="s">
        <v>16</v>
      </c>
      <c r="N566">
        <f>VLOOKUP(C566,ETH_USD[],6)</f>
        <v>188.59956399999999</v>
      </c>
      <c r="O566" s="10">
        <f t="shared" si="46"/>
        <v>0</v>
      </c>
      <c r="P566" cm="1">
        <f t="array" ref="P566">_xlfn.IFS(H566=$H$2,G566,F566=$F$102,E566)</f>
        <v>1</v>
      </c>
      <c r="Q566" cm="1">
        <f t="array" ref="Q566">_xlfn.IFS(H566=$H$2,E566,F566=$F$102,G566)</f>
        <v>0.89900082248163304</v>
      </c>
      <c r="R566">
        <f t="shared" si="47"/>
        <v>169.55116315567739</v>
      </c>
      <c r="S566" s="10">
        <f t="shared" si="48"/>
        <v>-3.4832849164463407E-2</v>
      </c>
      <c r="T566" s="9">
        <f t="shared" si="49"/>
        <v>169.55116315567739</v>
      </c>
      <c r="U566" cm="1">
        <f t="array" ref="U566">_xlfn.IFS(D566=$D$2,I566*N566,D566=$D$3&amp;F566=$F$3,(I566)*N566,D566=$D$3,(1/I566)*N566,D566=$D$146,N566*I566)</f>
        <v>169.55116268764249</v>
      </c>
      <c r="V566" cm="1">
        <f t="array" ref="V566">_xlfn.IFS(F566=$F$2,E566*N566,F566=$F$3,E566*N566)</f>
        <v>169.55116315567739</v>
      </c>
      <c r="W566">
        <f t="shared" si="50"/>
        <v>169.55116268764249</v>
      </c>
      <c r="X566">
        <f t="shared" si="51"/>
        <v>209.78797772398022</v>
      </c>
    </row>
    <row r="567" spans="1:24" x14ac:dyDescent="0.25">
      <c r="A567" t="s">
        <v>586</v>
      </c>
      <c r="B567">
        <v>1589089833</v>
      </c>
      <c r="C567" s="2">
        <v>43961.243437500001</v>
      </c>
      <c r="D567" t="s">
        <v>12</v>
      </c>
      <c r="E567">
        <v>0.872483965101437</v>
      </c>
      <c r="F567" t="s">
        <v>13</v>
      </c>
      <c r="G567">
        <v>1</v>
      </c>
      <c r="H567" t="s">
        <v>14</v>
      </c>
      <c r="I567">
        <v>0.87248397</v>
      </c>
      <c r="J567" t="s">
        <v>15</v>
      </c>
      <c r="K567" t="str" cm="1">
        <f t="array" ref="K567">_xlfn.IFS(AND(F567=$Y$25,H567=$Z$25),"1",AND(F567=$Y$25,H567=$Z$27),"2",AND(F567=$Z$25,H567=$Y$25),"3",AND(F567=$Z$25,H567=$Z$27),"4",AND(F567=$Z$27,H567=$Y$25),"5",AND(F567=$Z$27,H567=$Z$25),"6")</f>
        <v>5</v>
      </c>
      <c r="L567">
        <f>IF(OR(K567="3",K567="2"),X567,W567)</f>
        <v>164.55009633898908</v>
      </c>
      <c r="M567" t="s">
        <v>16</v>
      </c>
      <c r="N567">
        <f>VLOOKUP(C567,ETH_USD[],6)</f>
        <v>188.59956399999999</v>
      </c>
      <c r="O567" s="10">
        <f t="shared" si="46"/>
        <v>0</v>
      </c>
      <c r="P567" cm="1">
        <f t="array" ref="P567">_xlfn.IFS(H567=$H$2,G567,F567=$F$102,E567)</f>
        <v>1</v>
      </c>
      <c r="Q567" cm="1">
        <f t="array" ref="Q567">_xlfn.IFS(H567=$H$2,E567,F567=$F$102,G567)</f>
        <v>0.872483965101437</v>
      </c>
      <c r="R567">
        <f t="shared" si="47"/>
        <v>164.55009541512223</v>
      </c>
      <c r="S567" s="10">
        <f t="shared" si="48"/>
        <v>-2.949592115722208E-2</v>
      </c>
      <c r="T567" s="9">
        <f t="shared" si="49"/>
        <v>164.55009541512223</v>
      </c>
      <c r="U567" cm="1">
        <f t="array" ref="U567">_xlfn.IFS(D567=$D$2,I567*N567,D567=$D$3&amp;F567=$F$3,(I567)*N567,D567=$D$3,(1/I567)*N567,D567=$D$146,N567*I567)</f>
        <v>164.55009633898908</v>
      </c>
      <c r="V567" cm="1">
        <f t="array" ref="V567">_xlfn.IFS(F567=$F$2,E567*N567,F567=$F$3,E567*N567)</f>
        <v>164.55009541512223</v>
      </c>
      <c r="W567">
        <f t="shared" si="50"/>
        <v>164.55009633898908</v>
      </c>
      <c r="X567">
        <f t="shared" si="51"/>
        <v>216.16393020951432</v>
      </c>
    </row>
    <row r="568" spans="1:24" x14ac:dyDescent="0.25">
      <c r="A568" t="s">
        <v>587</v>
      </c>
      <c r="B568">
        <v>1589192911</v>
      </c>
      <c r="C568" s="2">
        <v>43962.436469907407</v>
      </c>
      <c r="D568" t="s">
        <v>12</v>
      </c>
      <c r="E568">
        <v>0.87774252054200397</v>
      </c>
      <c r="F568" t="s">
        <v>13</v>
      </c>
      <c r="G568">
        <v>1</v>
      </c>
      <c r="H568" t="s">
        <v>14</v>
      </c>
      <c r="I568">
        <v>0.87774251999999997</v>
      </c>
      <c r="J568" t="s">
        <v>15</v>
      </c>
      <c r="K568" t="str" cm="1">
        <f t="array" ref="K568">_xlfn.IFS(AND(F568=$Y$25,H568=$Z$25),"1",AND(F568=$Y$25,H568=$Z$27),"2",AND(F568=$Z$25,H568=$Y$25),"3",AND(F568=$Z$25,H568=$Z$27),"4",AND(F568=$Z$27,H568=$Y$25),"5",AND(F568=$Z$27,H568=$Z$25),"6")</f>
        <v>5</v>
      </c>
      <c r="L568">
        <f>IF(OR(K568="3",K568="2"),X568,W568)</f>
        <v>163.18360643744185</v>
      </c>
      <c r="M568" t="s">
        <v>16</v>
      </c>
      <c r="N568">
        <f>VLOOKUP(C568,ETH_USD[],6)</f>
        <v>185.91284200000001</v>
      </c>
      <c r="O568" s="10">
        <f t="shared" si="46"/>
        <v>-1.4245642688760272E-2</v>
      </c>
      <c r="P568" cm="1">
        <f t="array" ref="P568">_xlfn.IFS(H568=$H$2,G568,F568=$F$102,E568)</f>
        <v>1</v>
      </c>
      <c r="Q568" cm="1">
        <f t="array" ref="Q568">_xlfn.IFS(H568=$H$2,E568,F568=$F$102,G568)</f>
        <v>0.87774252054200397</v>
      </c>
      <c r="R568">
        <f t="shared" si="47"/>
        <v>163.18360653820736</v>
      </c>
      <c r="S568" s="10">
        <f t="shared" si="48"/>
        <v>-8.3043943151022374E-3</v>
      </c>
      <c r="T568" s="9">
        <f t="shared" si="49"/>
        <v>163.18360653820736</v>
      </c>
      <c r="U568" cm="1">
        <f t="array" ref="U568">_xlfn.IFS(D568=$D$2,I568*N568,D568=$D$3&amp;F568=$F$3,(I568)*N568,D568=$D$3,(1/I568)*N568,D568=$D$146,N568*I568)</f>
        <v>163.18360643744185</v>
      </c>
      <c r="V568" cm="1">
        <f t="array" ref="V568">_xlfn.IFS(F568=$F$2,E568*N568,F568=$F$3,E568*N568)</f>
        <v>163.18360653820736</v>
      </c>
      <c r="W568">
        <f t="shared" si="50"/>
        <v>163.18360643744185</v>
      </c>
      <c r="X568">
        <f t="shared" si="51"/>
        <v>211.80794796177815</v>
      </c>
    </row>
    <row r="569" spans="1:24" x14ac:dyDescent="0.25">
      <c r="A569" t="s">
        <v>588</v>
      </c>
      <c r="B569">
        <v>1589199895</v>
      </c>
      <c r="C569" s="2">
        <v>43962.51730324074</v>
      </c>
      <c r="D569" t="s">
        <v>12</v>
      </c>
      <c r="E569">
        <v>0.87256140156556605</v>
      </c>
      <c r="F569" t="s">
        <v>13</v>
      </c>
      <c r="G569">
        <v>1</v>
      </c>
      <c r="H569" t="s">
        <v>14</v>
      </c>
      <c r="I569">
        <v>0.87256140000000004</v>
      </c>
      <c r="J569" t="s">
        <v>15</v>
      </c>
      <c r="K569" t="str" cm="1">
        <f t="array" ref="K569">_xlfn.IFS(AND(F569=$Y$25,H569=$Z$25),"1",AND(F569=$Y$25,H569=$Z$27),"2",AND(F569=$Z$25,H569=$Y$25),"3",AND(F569=$Z$25,H569=$Z$27),"4",AND(F569=$Z$27,H569=$Y$25),"5",AND(F569=$Z$27,H569=$Z$25),"6")</f>
        <v>5</v>
      </c>
      <c r="L569">
        <f>IF(OR(K569="3",K569="2"),X569,W569)</f>
        <v>162.22036969349881</v>
      </c>
      <c r="M569" t="s">
        <v>16</v>
      </c>
      <c r="N569">
        <f>VLOOKUP(C569,ETH_USD[],6)</f>
        <v>185.91284200000001</v>
      </c>
      <c r="O569" s="10">
        <f t="shared" si="46"/>
        <v>0</v>
      </c>
      <c r="P569" cm="1">
        <f t="array" ref="P569">_xlfn.IFS(H569=$H$2,G569,F569=$F$102,E569)</f>
        <v>1</v>
      </c>
      <c r="Q569" cm="1">
        <f t="array" ref="Q569">_xlfn.IFS(H569=$H$2,E569,F569=$F$102,G569)</f>
        <v>0.87256140156556605</v>
      </c>
      <c r="R569">
        <f t="shared" si="47"/>
        <v>162.22036998455764</v>
      </c>
      <c r="S569" s="10">
        <f t="shared" si="48"/>
        <v>-5.9027776998187148E-3</v>
      </c>
      <c r="T569" s="9">
        <f t="shared" si="49"/>
        <v>162.22036998455764</v>
      </c>
      <c r="U569" cm="1">
        <f t="array" ref="U569">_xlfn.IFS(D569=$D$2,I569*N569,D569=$D$3&amp;F569=$F$3,(I569)*N569,D569=$D$3,(1/I569)*N569,D569=$D$146,N569*I569)</f>
        <v>162.22036969349881</v>
      </c>
      <c r="V569" cm="1">
        <f t="array" ref="V569">_xlfn.IFS(F569=$F$2,E569*N569,F569=$F$3,E569*N569)</f>
        <v>162.22036998455764</v>
      </c>
      <c r="W569">
        <f t="shared" si="50"/>
        <v>162.22036969349881</v>
      </c>
      <c r="X569">
        <f t="shared" si="51"/>
        <v>213.06562724411143</v>
      </c>
    </row>
    <row r="570" spans="1:24" x14ac:dyDescent="0.25">
      <c r="A570" t="s">
        <v>589</v>
      </c>
      <c r="B570">
        <v>1589221139</v>
      </c>
      <c r="C570" s="2">
        <v>43962.763182870367</v>
      </c>
      <c r="D570" t="s">
        <v>18</v>
      </c>
      <c r="E570">
        <v>0.87782042372409697</v>
      </c>
      <c r="F570" t="s">
        <v>19</v>
      </c>
      <c r="G570">
        <v>1</v>
      </c>
      <c r="H570" t="s">
        <v>14</v>
      </c>
      <c r="I570">
        <v>0.87782042000000005</v>
      </c>
      <c r="J570" t="s">
        <v>89</v>
      </c>
      <c r="K570" t="str" cm="1">
        <f t="array" ref="K570">_xlfn.IFS(AND(F570=$Y$25,H570=$Z$25),"1",AND(F570=$Y$25,H570=$Z$27),"2",AND(F570=$Z$25,H570=$Y$25),"3",AND(F570=$Z$25,H570=$Z$27),"4",AND(F570=$Z$27,H570=$Y$25),"5",AND(F570=$Z$27,H570=$Z$25),"6")</f>
        <v>3</v>
      </c>
      <c r="L570">
        <f>IF(OR(K570="3",K570="2"),X570,W570)</f>
        <v>211.78915158979783</v>
      </c>
      <c r="M570" t="s">
        <v>16</v>
      </c>
      <c r="N570">
        <f>VLOOKUP(C570,ETH_USD[],6)</f>
        <v>185.91284200000001</v>
      </c>
      <c r="O570" s="10">
        <f t="shared" si="46"/>
        <v>0</v>
      </c>
      <c r="P570" cm="1">
        <f t="array" ref="P570">_xlfn.IFS(H570=$H$2,G570,F570=$F$102,E570)</f>
        <v>1</v>
      </c>
      <c r="Q570" cm="1">
        <f t="array" ref="Q570">_xlfn.IFS(H570=$H$2,E570,F570=$F$102,G570)</f>
        <v>0.87782042372409697</v>
      </c>
      <c r="R570">
        <f t="shared" si="47"/>
        <v>163.19808974019111</v>
      </c>
      <c r="S570" s="10">
        <f t="shared" si="48"/>
        <v>6.0271084064630444E-3</v>
      </c>
      <c r="T570" s="9">
        <f t="shared" si="49"/>
        <v>163.19808974019111</v>
      </c>
      <c r="U570" cm="1">
        <f t="array" ref="U570">_xlfn.IFS(D570=$D$2,I570*N570,D570=$D$3&amp;F570=$F$3,(I570)*N570,D570=$D$3,(1/I570)*N570,D570=$D$146,N570*I570)</f>
        <v>211.78915158979783</v>
      </c>
      <c r="V570" cm="1">
        <f t="array" ref="V570">_xlfn.IFS(F570=$F$2,E570*N570,F570=$F$3,E570*N570)</f>
        <v>163.19808974019111</v>
      </c>
      <c r="W570">
        <f t="shared" si="50"/>
        <v>163.19808904783366</v>
      </c>
      <c r="X570">
        <f t="shared" si="51"/>
        <v>211.78915158979783</v>
      </c>
    </row>
    <row r="571" spans="1:24" x14ac:dyDescent="0.25">
      <c r="A571" t="s">
        <v>590</v>
      </c>
      <c r="B571">
        <v>1589226886</v>
      </c>
      <c r="C571" s="2">
        <v>43962.829699074071</v>
      </c>
      <c r="D571" t="s">
        <v>12</v>
      </c>
      <c r="E571">
        <v>0.87263884490249299</v>
      </c>
      <c r="F571" t="s">
        <v>13</v>
      </c>
      <c r="G571">
        <v>1</v>
      </c>
      <c r="H571" t="s">
        <v>14</v>
      </c>
      <c r="I571">
        <v>0.87263884000000003</v>
      </c>
      <c r="J571" t="s">
        <v>15</v>
      </c>
      <c r="K571" t="str" cm="1">
        <f t="array" ref="K571">_xlfn.IFS(AND(F571=$Y$25,H571=$Z$25),"1",AND(F571=$Y$25,H571=$Z$27),"2",AND(F571=$Z$25,H571=$Y$25),"3",AND(F571=$Z$25,H571=$Z$27),"4",AND(F571=$Z$27,H571=$Y$25),"5",AND(F571=$Z$27,H571=$Z$25),"6")</f>
        <v>5</v>
      </c>
      <c r="L571">
        <f>IF(OR(K571="3",K571="2"),X571,W571)</f>
        <v>162.2347667839833</v>
      </c>
      <c r="M571" t="s">
        <v>16</v>
      </c>
      <c r="N571">
        <f>VLOOKUP(C571,ETH_USD[],6)</f>
        <v>185.91284200000001</v>
      </c>
      <c r="O571" s="10">
        <f t="shared" si="46"/>
        <v>0</v>
      </c>
      <c r="P571" cm="1">
        <f t="array" ref="P571">_xlfn.IFS(H571=$H$2,G571,F571=$F$102,E571)</f>
        <v>1</v>
      </c>
      <c r="Q571" cm="1">
        <f t="array" ref="Q571">_xlfn.IFS(H571=$H$2,E571,F571=$F$102,G571)</f>
        <v>0.87263884490249299</v>
      </c>
      <c r="R571">
        <f t="shared" si="47"/>
        <v>162.23476769541969</v>
      </c>
      <c r="S571" s="10">
        <f t="shared" si="48"/>
        <v>-5.9027776998187339E-3</v>
      </c>
      <c r="T571" s="9">
        <f t="shared" si="49"/>
        <v>162.23476769541969</v>
      </c>
      <c r="U571" cm="1">
        <f t="array" ref="U571">_xlfn.IFS(D571=$D$2,I571*N571,D571=$D$3&amp;F571=$F$3,(I571)*N571,D571=$D$3,(1/I571)*N571,D571=$D$146,N571*I571)</f>
        <v>162.2347667839833</v>
      </c>
      <c r="V571" cm="1">
        <f t="array" ref="V571">_xlfn.IFS(F571=$F$2,E571*N571,F571=$F$3,E571*N571)</f>
        <v>162.23476769541969</v>
      </c>
      <c r="W571">
        <f t="shared" si="50"/>
        <v>162.2347667839833</v>
      </c>
      <c r="X571">
        <f t="shared" si="51"/>
        <v>213.0467193048616</v>
      </c>
    </row>
    <row r="572" spans="1:24" x14ac:dyDescent="0.25">
      <c r="A572" t="s">
        <v>591</v>
      </c>
      <c r="B572">
        <v>1589318613</v>
      </c>
      <c r="C572" s="2">
        <v>43963.89135416667</v>
      </c>
      <c r="D572" t="s">
        <v>18</v>
      </c>
      <c r="E572">
        <v>2.9427836302850001E-2</v>
      </c>
      <c r="F572" t="s">
        <v>19</v>
      </c>
      <c r="G572">
        <v>3.4006420649814399E-2</v>
      </c>
      <c r="H572" t="s">
        <v>14</v>
      </c>
      <c r="I572">
        <v>0.86536117999999995</v>
      </c>
      <c r="J572" t="s">
        <v>89</v>
      </c>
      <c r="K572" t="str" cm="1">
        <f t="array" ref="K572">_xlfn.IFS(AND(F572=$Y$25,H572=$Z$25),"1",AND(F572=$Y$25,H572=$Z$27),"2",AND(F572=$Z$25,H572=$Y$25),"3",AND(F572=$Z$25,H572=$Z$27),"4",AND(F572=$Z$27,H572=$Y$25),"5",AND(F572=$Z$27,H572=$Z$25),"6")</f>
        <v>3</v>
      </c>
      <c r="L572">
        <f>IF(OR(K572="3",K572="2"),X572,W572)</f>
        <v>218.76703551689249</v>
      </c>
      <c r="M572" t="s">
        <v>16</v>
      </c>
      <c r="N572">
        <f>VLOOKUP(C572,ETH_USD[],6)</f>
        <v>189.3125</v>
      </c>
      <c r="O572" s="10">
        <f t="shared" si="46"/>
        <v>1.8286299985667411E-2</v>
      </c>
      <c r="P572" cm="1">
        <f t="array" ref="P572">_xlfn.IFS(H572=$H$2,G572,F572=$F$102,E572)</f>
        <v>3.4006420649814399E-2</v>
      </c>
      <c r="Q572" cm="1">
        <f t="array" ref="Q572">_xlfn.IFS(H572=$H$2,E572,F572=$F$102,G572)</f>
        <v>2.9427836302850001E-2</v>
      </c>
      <c r="R572">
        <f t="shared" si="47"/>
        <v>5.5710572600832906</v>
      </c>
      <c r="S572" s="10">
        <f t="shared" si="48"/>
        <v>9.7939592458806384E-3</v>
      </c>
      <c r="T572" s="9">
        <f t="shared" si="49"/>
        <v>163.82368839849354</v>
      </c>
      <c r="U572" cm="1">
        <f t="array" ref="U572">_xlfn.IFS(D572=$D$2,I572*N572,D572=$D$3&amp;F572=$F$3,(I572)*N572,D572=$D$3,(1/I572)*N572,D572=$D$146,N572*I572)</f>
        <v>218.76703551689249</v>
      </c>
      <c r="V572" cm="1">
        <f t="array" ref="V572">_xlfn.IFS(F572=$F$2,E572*N572,F572=$F$3,E572*N572)</f>
        <v>5.5710572600832906</v>
      </c>
      <c r="W572">
        <f t="shared" si="50"/>
        <v>163.82368838874999</v>
      </c>
      <c r="X572">
        <f t="shared" si="51"/>
        <v>218.76703551689249</v>
      </c>
    </row>
    <row r="573" spans="1:24" x14ac:dyDescent="0.25">
      <c r="A573" t="s">
        <v>592</v>
      </c>
      <c r="B573">
        <v>1589318613</v>
      </c>
      <c r="C573" s="2">
        <v>43963.89135416667</v>
      </c>
      <c r="D573" t="s">
        <v>12</v>
      </c>
      <c r="E573">
        <v>0.30080058034666102</v>
      </c>
      <c r="F573" t="s">
        <v>13</v>
      </c>
      <c r="G573">
        <v>0.34567700000000001</v>
      </c>
      <c r="H573" t="s">
        <v>14</v>
      </c>
      <c r="I573">
        <v>0.87017816999999997</v>
      </c>
      <c r="J573" t="s">
        <v>15</v>
      </c>
      <c r="K573" t="str" cm="1">
        <f t="array" ref="K573">_xlfn.IFS(AND(F573=$Y$25,H573=$Z$25),"1",AND(F573=$Y$25,H573=$Z$27),"2",AND(F573=$Z$25,H573=$Y$25),"3",AND(F573=$Z$25,H573=$Z$27),"4",AND(F573=$Z$27,H573=$Y$25),"5",AND(F573=$Z$27,H573=$Z$25),"6")</f>
        <v>5</v>
      </c>
      <c r="L573">
        <f>IF(OR(K573="3",K573="2"),X573,W573)</f>
        <v>164.735604808125</v>
      </c>
      <c r="M573" t="s">
        <v>16</v>
      </c>
      <c r="N573">
        <f>VLOOKUP(C573,ETH_USD[],6)</f>
        <v>189.3125</v>
      </c>
      <c r="O573" s="10">
        <f t="shared" si="46"/>
        <v>0</v>
      </c>
      <c r="P573" cm="1">
        <f t="array" ref="P573">_xlfn.IFS(H573=$H$2,G573,F573=$F$102,E573)</f>
        <v>0.34567700000000001</v>
      </c>
      <c r="Q573" cm="1">
        <f t="array" ref="Q573">_xlfn.IFS(H573=$H$2,E573,F573=$F$102,G573)</f>
        <v>0.30080058034666102</v>
      </c>
      <c r="R573">
        <f t="shared" si="47"/>
        <v>56.945309866877267</v>
      </c>
      <c r="S573" s="10">
        <f t="shared" si="48"/>
        <v>5.5664538357693598E-3</v>
      </c>
      <c r="T573" s="9">
        <f t="shared" si="49"/>
        <v>164.73560539716922</v>
      </c>
      <c r="U573" cm="1">
        <f t="array" ref="U573">_xlfn.IFS(D573=$D$2,I573*N573,D573=$D$3&amp;F573=$F$3,(I573)*N573,D573=$D$3,(1/I573)*N573,D573=$D$146,N573*I573)</f>
        <v>164.735604808125</v>
      </c>
      <c r="V573" cm="1">
        <f t="array" ref="V573">_xlfn.IFS(F573=$F$2,E573*N573,F573=$F$3,E573*N573)</f>
        <v>56.945309866877267</v>
      </c>
      <c r="W573">
        <f t="shared" si="50"/>
        <v>164.735604808125</v>
      </c>
      <c r="X573">
        <f t="shared" si="51"/>
        <v>217.55602073998247</v>
      </c>
    </row>
    <row r="574" spans="1:24" x14ac:dyDescent="0.25">
      <c r="A574" t="s">
        <v>593</v>
      </c>
      <c r="B574">
        <v>1589330689</v>
      </c>
      <c r="C574" s="2">
        <v>43964.031122685185</v>
      </c>
      <c r="D574" t="s">
        <v>18</v>
      </c>
      <c r="E574">
        <v>1.34139113775789</v>
      </c>
      <c r="F574" t="s">
        <v>19</v>
      </c>
      <c r="G574">
        <v>1.5</v>
      </c>
      <c r="H574" t="s">
        <v>14</v>
      </c>
      <c r="I574">
        <v>0.89426075999999999</v>
      </c>
      <c r="J574" t="s">
        <v>89</v>
      </c>
      <c r="K574" t="str" cm="1">
        <f t="array" ref="K574">_xlfn.IFS(AND(F574=$Y$25,H574=$Z$25),"1",AND(F574=$Y$25,H574=$Z$27),"2",AND(F574=$Z$25,H574=$Y$25),"3",AND(F574=$Z$25,H574=$Z$27),"4",AND(F574=$Z$27,H574=$Y$25),"5",AND(F574=$Z$27,H574=$Z$25),"6")</f>
        <v>3</v>
      </c>
      <c r="L574">
        <f>IF(OR(K574="3",K574="2"),X574,W574)</f>
        <v>222.7463083586492</v>
      </c>
      <c r="M574" t="s">
        <v>16</v>
      </c>
      <c r="N574">
        <f>VLOOKUP(C574,ETH_USD[],6)</f>
        <v>199.19328300000001</v>
      </c>
      <c r="O574" s="10">
        <f t="shared" si="46"/>
        <v>5.2192977220204731E-2</v>
      </c>
      <c r="P574" cm="1">
        <f t="array" ref="P574">_xlfn.IFS(H574=$H$2,G574,F574=$F$102,E574)</f>
        <v>1.5</v>
      </c>
      <c r="Q574" cm="1">
        <f t="array" ref="Q574">_xlfn.IFS(H574=$H$2,E574,F574=$F$102,G574)</f>
        <v>1.34139113775789</v>
      </c>
      <c r="R574">
        <f t="shared" si="47"/>
        <v>267.1961045170994</v>
      </c>
      <c r="S574" s="10">
        <f t="shared" si="48"/>
        <v>8.1312906916927372E-2</v>
      </c>
      <c r="T574" s="9">
        <f t="shared" si="49"/>
        <v>178.13073634473292</v>
      </c>
      <c r="U574" cm="1">
        <f t="array" ref="U574">_xlfn.IFS(D574=$D$2,I574*N574,D574=$D$3&amp;F574=$F$3,(I574)*N574,D574=$D$3,(1/I574)*N574,D574=$D$146,N574*I574)</f>
        <v>222.7463083586492</v>
      </c>
      <c r="V574" cm="1">
        <f t="array" ref="V574">_xlfn.IFS(F574=$F$2,E574*N574,F574=$F$3,E574*N574)</f>
        <v>267.1961045170994</v>
      </c>
      <c r="W574">
        <f t="shared" si="50"/>
        <v>178.13073664247509</v>
      </c>
      <c r="X574">
        <f t="shared" si="51"/>
        <v>222.7463083586492</v>
      </c>
    </row>
    <row r="575" spans="1:24" x14ac:dyDescent="0.25">
      <c r="A575" t="s">
        <v>594</v>
      </c>
      <c r="B575">
        <v>1589334567</v>
      </c>
      <c r="C575" s="2">
        <v>43964.076006944444</v>
      </c>
      <c r="D575" t="s">
        <v>12</v>
      </c>
      <c r="E575">
        <v>0.89556449210162103</v>
      </c>
      <c r="F575" t="s">
        <v>13</v>
      </c>
      <c r="G575">
        <v>1</v>
      </c>
      <c r="H575" t="s">
        <v>14</v>
      </c>
      <c r="I575">
        <v>0.89556449000000005</v>
      </c>
      <c r="J575" t="s">
        <v>15</v>
      </c>
      <c r="K575" t="str" cm="1">
        <f t="array" ref="K575">_xlfn.IFS(AND(F575=$Y$25,H575=$Z$25),"1",AND(F575=$Y$25,H575=$Z$27),"2",AND(F575=$Z$25,H575=$Y$25),"3",AND(F575=$Z$25,H575=$Z$27),"4",AND(F575=$Z$27,H575=$Y$25),"5",AND(F575=$Z$27,H575=$Z$25),"6")</f>
        <v>5</v>
      </c>
      <c r="L575">
        <f>IF(OR(K575="3",K575="2"),X575,W575)</f>
        <v>178.39043090132068</v>
      </c>
      <c r="M575" t="s">
        <v>16</v>
      </c>
      <c r="N575">
        <f>VLOOKUP(C575,ETH_USD[],6)</f>
        <v>199.19328300000001</v>
      </c>
      <c r="O575" s="10">
        <f t="shared" si="46"/>
        <v>0</v>
      </c>
      <c r="P575" cm="1">
        <f t="array" ref="P575">_xlfn.IFS(H575=$H$2,G575,F575=$F$102,E575)</f>
        <v>1</v>
      </c>
      <c r="Q575" cm="1">
        <f t="array" ref="Q575">_xlfn.IFS(H575=$H$2,E575,F575=$F$102,G575)</f>
        <v>0.89556449210162103</v>
      </c>
      <c r="R575">
        <f t="shared" si="47"/>
        <v>178.39043131994947</v>
      </c>
      <c r="S575" s="10">
        <f t="shared" si="48"/>
        <v>1.4578897530292839E-3</v>
      </c>
      <c r="T575" s="9">
        <f t="shared" si="49"/>
        <v>178.39043131994947</v>
      </c>
      <c r="U575" cm="1">
        <f t="array" ref="U575">_xlfn.IFS(D575=$D$2,I575*N575,D575=$D$3&amp;F575=$F$3,(I575)*N575,D575=$D$3,(1/I575)*N575,D575=$D$146,N575*I575)</f>
        <v>178.39043090132068</v>
      </c>
      <c r="V575" cm="1">
        <f t="array" ref="V575">_xlfn.IFS(F575=$F$2,E575*N575,F575=$F$3,E575*N575)</f>
        <v>178.39043131994947</v>
      </c>
      <c r="W575">
        <f t="shared" si="50"/>
        <v>178.39043090132068</v>
      </c>
      <c r="X575">
        <f t="shared" si="51"/>
        <v>222.42204243716719</v>
      </c>
    </row>
    <row r="576" spans="1:24" x14ac:dyDescent="0.25">
      <c r="A576" t="s">
        <v>595</v>
      </c>
      <c r="B576">
        <v>1589334981</v>
      </c>
      <c r="C576" s="2">
        <v>43964.08079861111</v>
      </c>
      <c r="D576" t="s">
        <v>12</v>
      </c>
      <c r="E576">
        <v>0.86954116897887301</v>
      </c>
      <c r="F576" t="s">
        <v>13</v>
      </c>
      <c r="G576">
        <v>1</v>
      </c>
      <c r="H576" t="s">
        <v>14</v>
      </c>
      <c r="I576">
        <v>0.86954116999999997</v>
      </c>
      <c r="J576" t="s">
        <v>15</v>
      </c>
      <c r="K576" t="str" cm="1">
        <f t="array" ref="K576">_xlfn.IFS(AND(F576=$Y$25,H576=$Z$25),"1",AND(F576=$Y$25,H576=$Z$27),"2",AND(F576=$Z$25,H576=$Y$25),"3",AND(F576=$Z$25,H576=$Z$27),"4",AND(F576=$Z$27,H576=$Y$25),"5",AND(F576=$Z$27,H576=$Z$25),"6")</f>
        <v>5</v>
      </c>
      <c r="L576">
        <f>IF(OR(K576="3",K576="2"),X576,W576)</f>
        <v>173.20676035596111</v>
      </c>
      <c r="M576" t="s">
        <v>16</v>
      </c>
      <c r="N576">
        <f>VLOOKUP(C576,ETH_USD[],6)</f>
        <v>199.19328300000001</v>
      </c>
      <c r="O576" s="10">
        <f t="shared" si="46"/>
        <v>0</v>
      </c>
      <c r="P576" cm="1">
        <f t="array" ref="P576">_xlfn.IFS(H576=$H$2,G576,F576=$F$102,E576)</f>
        <v>1</v>
      </c>
      <c r="Q576" cm="1">
        <f t="array" ref="Q576">_xlfn.IFS(H576=$H$2,E576,F576=$F$102,G576)</f>
        <v>0.86954116897887301</v>
      </c>
      <c r="R576">
        <f t="shared" si="47"/>
        <v>173.20676015255947</v>
      </c>
      <c r="S576" s="10">
        <f t="shared" si="48"/>
        <v>-2.9058011290375253E-2</v>
      </c>
      <c r="T576" s="9">
        <f t="shared" si="49"/>
        <v>173.20676015255947</v>
      </c>
      <c r="U576" cm="1">
        <f t="array" ref="U576">_xlfn.IFS(D576=$D$2,I576*N576,D576=$D$3&amp;F576=$F$3,(I576)*N576,D576=$D$3,(1/I576)*N576,D576=$D$146,N576*I576)</f>
        <v>173.20676035596111</v>
      </c>
      <c r="V576" cm="1">
        <f t="array" ref="V576">_xlfn.IFS(F576=$F$2,E576*N576,F576=$F$3,E576*N576)</f>
        <v>173.20676015255947</v>
      </c>
      <c r="W576">
        <f t="shared" si="50"/>
        <v>173.20676035596111</v>
      </c>
      <c r="X576">
        <f t="shared" si="51"/>
        <v>229.07861050443421</v>
      </c>
    </row>
    <row r="577" spans="1:24" x14ac:dyDescent="0.25">
      <c r="A577" t="s">
        <v>596</v>
      </c>
      <c r="B577">
        <v>1589370259</v>
      </c>
      <c r="C577" s="2">
        <v>43964.489108796297</v>
      </c>
      <c r="D577" t="s">
        <v>18</v>
      </c>
      <c r="E577">
        <v>1.3219321664078201</v>
      </c>
      <c r="F577" t="s">
        <v>19</v>
      </c>
      <c r="G577">
        <v>1.5</v>
      </c>
      <c r="H577" t="s">
        <v>14</v>
      </c>
      <c r="I577">
        <v>0.88128810999999996</v>
      </c>
      <c r="J577" t="s">
        <v>89</v>
      </c>
      <c r="K577" t="str" cm="1">
        <f t="array" ref="K577">_xlfn.IFS(AND(F577=$Y$25,H577=$Z$25),"1",AND(F577=$Y$25,H577=$Z$27),"2",AND(F577=$Z$25,H577=$Y$25),"3",AND(F577=$Z$25,H577=$Z$27),"4",AND(F577=$Z$27,H577=$Y$25),"5",AND(F577=$Z$27,H577=$Z$25),"6")</f>
        <v>3</v>
      </c>
      <c r="L577">
        <f>IF(OR(K577="3",K577="2"),X577,W577)</f>
        <v>226.02515651777037</v>
      </c>
      <c r="M577" t="s">
        <v>16</v>
      </c>
      <c r="N577">
        <f>VLOOKUP(C577,ETH_USD[],6)</f>
        <v>199.19328300000001</v>
      </c>
      <c r="O577" s="10">
        <f t="shared" si="46"/>
        <v>0</v>
      </c>
      <c r="P577" cm="1">
        <f t="array" ref="P577">_xlfn.IFS(H577=$H$2,G577,F577=$F$102,E577)</f>
        <v>1.5</v>
      </c>
      <c r="Q577" cm="1">
        <f t="array" ref="Q577">_xlfn.IFS(H577=$H$2,E577,F577=$F$102,G577)</f>
        <v>1.3219321664078201</v>
      </c>
      <c r="R577">
        <f t="shared" si="47"/>
        <v>263.32000813007602</v>
      </c>
      <c r="S577" s="10">
        <f t="shared" si="48"/>
        <v>1.3509356863998194E-2</v>
      </c>
      <c r="T577" s="9">
        <f t="shared" si="49"/>
        <v>175.54667208671734</v>
      </c>
      <c r="U577" cm="1">
        <f t="array" ref="U577">_xlfn.IFS(D577=$D$2,I577*N577,D577=$D$3&amp;F577=$F$3,(I577)*N577,D577=$D$3,(1/I577)*N577,D577=$D$146,N577*I577)</f>
        <v>226.02515651777037</v>
      </c>
      <c r="V577" cm="1">
        <f t="array" ref="V577">_xlfn.IFS(F577=$F$2,E577*N577,F577=$F$3,E577*N577)</f>
        <v>263.32000813007602</v>
      </c>
      <c r="W577">
        <f t="shared" si="50"/>
        <v>175.54667189976513</v>
      </c>
      <c r="X577">
        <f t="shared" si="51"/>
        <v>226.02515651777037</v>
      </c>
    </row>
    <row r="578" spans="1:24" x14ac:dyDescent="0.25">
      <c r="A578" t="s">
        <v>597</v>
      </c>
      <c r="B578">
        <v>1589373829</v>
      </c>
      <c r="C578" s="2">
        <v>43964.530428240738</v>
      </c>
      <c r="D578" t="s">
        <v>12</v>
      </c>
      <c r="E578">
        <v>0.88259493637037401</v>
      </c>
      <c r="F578" t="s">
        <v>13</v>
      </c>
      <c r="G578">
        <v>1.00008062637523</v>
      </c>
      <c r="H578" t="s">
        <v>14</v>
      </c>
      <c r="I578">
        <v>0.88252377999999998</v>
      </c>
      <c r="J578" t="s">
        <v>15</v>
      </c>
      <c r="K578" t="str" cm="1">
        <f t="array" ref="K578">_xlfn.IFS(AND(F578=$Y$25,H578=$Z$25),"1",AND(F578=$Y$25,H578=$Z$27),"2",AND(F578=$Z$25,H578=$Y$25),"3",AND(F578=$Z$25,H578=$Z$27),"4",AND(F578=$Z$27,H578=$Y$25),"5",AND(F578=$Z$27,H578=$Z$25),"6")</f>
        <v>5</v>
      </c>
      <c r="L578">
        <f>IF(OR(K578="3",K578="2"),X578,W578)</f>
        <v>175.79280906376974</v>
      </c>
      <c r="M578" t="s">
        <v>16</v>
      </c>
      <c r="N578">
        <f>VLOOKUP(C578,ETH_USD[],6)</f>
        <v>199.19328300000001</v>
      </c>
      <c r="O578" s="10">
        <f t="shared" si="46"/>
        <v>0</v>
      </c>
      <c r="P578" cm="1">
        <f t="array" ref="P578">_xlfn.IFS(H578=$H$2,G578,F578=$F$102,E578)</f>
        <v>1.00008062637523</v>
      </c>
      <c r="Q578" cm="1">
        <f t="array" ref="Q578">_xlfn.IFS(H578=$H$2,E578,F578=$F$102,G578)</f>
        <v>0.88259493637037401</v>
      </c>
      <c r="R578">
        <f t="shared" si="47"/>
        <v>175.80698293479091</v>
      </c>
      <c r="S578" s="10">
        <f t="shared" si="48"/>
        <v>1.4021189244689031E-3</v>
      </c>
      <c r="T578" s="9">
        <f t="shared" si="49"/>
        <v>175.79280939777766</v>
      </c>
      <c r="U578" cm="1">
        <f t="array" ref="U578">_xlfn.IFS(D578=$D$2,I578*N578,D578=$D$3&amp;F578=$F$3,(I578)*N578,D578=$D$3,(1/I578)*N578,D578=$D$146,N578*I578)</f>
        <v>175.79280906376974</v>
      </c>
      <c r="V578" cm="1">
        <f t="array" ref="V578">_xlfn.IFS(F578=$F$2,E578*N578,F578=$F$3,E578*N578)</f>
        <v>175.80698293479091</v>
      </c>
      <c r="W578">
        <f t="shared" si="50"/>
        <v>175.79280906376974</v>
      </c>
      <c r="X578">
        <f t="shared" si="51"/>
        <v>225.70868628605115</v>
      </c>
    </row>
    <row r="579" spans="1:24" x14ac:dyDescent="0.25">
      <c r="A579" t="s">
        <v>598</v>
      </c>
      <c r="B579">
        <v>1589486773</v>
      </c>
      <c r="C579" s="2">
        <v>43965.837650462963</v>
      </c>
      <c r="D579" t="s">
        <v>12</v>
      </c>
      <c r="E579">
        <v>1.6897902469241299</v>
      </c>
      <c r="F579" t="s">
        <v>13</v>
      </c>
      <c r="G579">
        <v>2</v>
      </c>
      <c r="H579" t="s">
        <v>14</v>
      </c>
      <c r="I579">
        <v>0.84489512</v>
      </c>
      <c r="J579" t="s">
        <v>15</v>
      </c>
      <c r="K579" t="str" cm="1">
        <f t="array" ref="K579">_xlfn.IFS(AND(F579=$Y$25,H579=$Z$25),"1",AND(F579=$Y$25,H579=$Z$27),"2",AND(F579=$Z$25,H579=$Y$25),"3",AND(F579=$Z$25,H579=$Z$27),"4",AND(F579=$Z$27,H579=$Y$25),"5",AND(F579=$Z$27,H579=$Z$25),"6")</f>
        <v>5</v>
      </c>
      <c r="L579">
        <f>IF(OR(K579="3",K579="2"),X579,W579)</f>
        <v>171.47070166370665</v>
      </c>
      <c r="M579" t="s">
        <v>16</v>
      </c>
      <c r="N579">
        <f>VLOOKUP(C579,ETH_USD[],6)</f>
        <v>202.94909699999999</v>
      </c>
      <c r="O579" s="10">
        <f t="shared" ref="O579:O642" si="52">(N579-N578)/N578</f>
        <v>1.8855123744308117E-2</v>
      </c>
      <c r="P579" cm="1">
        <f t="array" ref="P579">_xlfn.IFS(H579=$H$2,G579,F579=$F$102,E579)</f>
        <v>2</v>
      </c>
      <c r="Q579" cm="1">
        <f t="array" ref="Q579">_xlfn.IFS(H579=$H$2,E579,F579=$F$102,G579)</f>
        <v>1.6897902469241299</v>
      </c>
      <c r="R579">
        <f t="shared" ref="R579:R642" si="53">Q579*N579</f>
        <v>342.94140473265918</v>
      </c>
      <c r="S579" s="10">
        <f t="shared" ref="S579:S642" si="54">(T579-T578)/T578</f>
        <v>-2.4586369864925257E-2</v>
      </c>
      <c r="T579" s="9">
        <f t="shared" ref="T579:T642" si="55">R579/P579</f>
        <v>171.47070236632959</v>
      </c>
      <c r="U579" cm="1">
        <f t="array" ref="U579">_xlfn.IFS(D579=$D$2,I579*N579,D579=$D$3&amp;F579=$F$3,(I579)*N579,D579=$D$3,(1/I579)*N579,D579=$D$146,N579*I579)</f>
        <v>171.47070166370665</v>
      </c>
      <c r="V579" cm="1">
        <f t="array" ref="V579">_xlfn.IFS(F579=$F$2,E579*N579,F579=$F$3,E579*N579)</f>
        <v>342.94140473265918</v>
      </c>
      <c r="W579">
        <f t="shared" ref="W579:W642" si="56">N579*I579</f>
        <v>171.47070166370665</v>
      </c>
      <c r="X579">
        <f t="shared" ref="X579:X642" si="57">N579*(1/I579)</f>
        <v>240.20626015688194</v>
      </c>
    </row>
    <row r="580" spans="1:24" x14ac:dyDescent="0.25">
      <c r="A580" t="s">
        <v>599</v>
      </c>
      <c r="B580">
        <v>1589488948</v>
      </c>
      <c r="C580" s="2">
        <v>43965.862824074073</v>
      </c>
      <c r="D580" t="s">
        <v>12</v>
      </c>
      <c r="E580">
        <v>0.80934352939695897</v>
      </c>
      <c r="F580" t="s">
        <v>13</v>
      </c>
      <c r="G580">
        <v>1</v>
      </c>
      <c r="H580" t="s">
        <v>14</v>
      </c>
      <c r="I580">
        <v>0.80934353000000003</v>
      </c>
      <c r="J580" t="s">
        <v>15</v>
      </c>
      <c r="K580" t="str" cm="1">
        <f t="array" ref="K580">_xlfn.IFS(AND(F580=$Y$25,H580=$Z$25),"1",AND(F580=$Y$25,H580=$Z$27),"2",AND(F580=$Z$25,H580=$Y$25),"3",AND(F580=$Z$25,H580=$Z$27),"4",AND(F580=$Z$27,H580=$Y$25),"5",AND(F580=$Z$27,H580=$Z$25),"6")</f>
        <v>5</v>
      </c>
      <c r="L580">
        <f>IF(OR(K580="3",K580="2"),X580,W580)</f>
        <v>164.25553857629242</v>
      </c>
      <c r="M580" t="s">
        <v>16</v>
      </c>
      <c r="N580">
        <f>VLOOKUP(C580,ETH_USD[],6)</f>
        <v>202.94909699999999</v>
      </c>
      <c r="O580" s="10">
        <f t="shared" si="52"/>
        <v>0</v>
      </c>
      <c r="P580" cm="1">
        <f t="array" ref="P580">_xlfn.IFS(H580=$H$2,G580,F580=$F$102,E580)</f>
        <v>1</v>
      </c>
      <c r="Q580" cm="1">
        <f t="array" ref="Q580">_xlfn.IFS(H580=$H$2,E580,F580=$F$102,G580)</f>
        <v>0.80934352939695897</v>
      </c>
      <c r="R580">
        <f t="shared" si="53"/>
        <v>164.25553845390579</v>
      </c>
      <c r="S580" s="10">
        <f t="shared" si="54"/>
        <v>-4.2078114878245185E-2</v>
      </c>
      <c r="T580" s="9">
        <f t="shared" si="55"/>
        <v>164.25553845390579</v>
      </c>
      <c r="U580" cm="1">
        <f t="array" ref="U580">_xlfn.IFS(D580=$D$2,I580*N580,D580=$D$3&amp;F580=$F$3,(I580)*N580,D580=$D$3,(1/I580)*N580,D580=$D$146,N580*I580)</f>
        <v>164.25553857629242</v>
      </c>
      <c r="V580" cm="1">
        <f t="array" ref="V580">_xlfn.IFS(F580=$F$2,E580*N580,F580=$F$3,E580*N580)</f>
        <v>164.25553845390579</v>
      </c>
      <c r="W580">
        <f t="shared" si="56"/>
        <v>164.25553857629242</v>
      </c>
      <c r="X580">
        <f t="shared" si="57"/>
        <v>250.75766899625427</v>
      </c>
    </row>
    <row r="581" spans="1:24" x14ac:dyDescent="0.25">
      <c r="A581" t="s">
        <v>600</v>
      </c>
      <c r="B581">
        <v>1589490133</v>
      </c>
      <c r="C581" s="2">
        <v>43965.876539351855</v>
      </c>
      <c r="D581" t="s">
        <v>18</v>
      </c>
      <c r="E581">
        <v>0.111504261443217</v>
      </c>
      <c r="F581" t="s">
        <v>19</v>
      </c>
      <c r="G581">
        <v>0.13862555560230899</v>
      </c>
      <c r="H581" t="s">
        <v>14</v>
      </c>
      <c r="I581">
        <v>0.80435573999999999</v>
      </c>
      <c r="J581" t="s">
        <v>89</v>
      </c>
      <c r="K581" t="str" cm="1">
        <f t="array" ref="K581">_xlfn.IFS(AND(F581=$Y$25,H581=$Z$25),"1",AND(F581=$Y$25,H581=$Z$27),"2",AND(F581=$Z$25,H581=$Y$25),"3",AND(F581=$Z$25,H581=$Z$27),"4",AND(F581=$Z$27,H581=$Y$25),"5",AND(F581=$Z$27,H581=$Z$25),"6")</f>
        <v>3</v>
      </c>
      <c r="L581">
        <f>IF(OR(K581="3",K581="2"),X581,W581)</f>
        <v>252.31261108424491</v>
      </c>
      <c r="M581" t="s">
        <v>16</v>
      </c>
      <c r="N581">
        <f>VLOOKUP(C581,ETH_USD[],6)</f>
        <v>202.94909699999999</v>
      </c>
      <c r="O581" s="10">
        <f t="shared" si="52"/>
        <v>0</v>
      </c>
      <c r="P581" cm="1">
        <f t="array" ref="P581">_xlfn.IFS(H581=$H$2,G581,F581=$F$102,E581)</f>
        <v>0.13862555560230899</v>
      </c>
      <c r="Q581" cm="1">
        <f t="array" ref="Q581">_xlfn.IFS(H581=$H$2,E581,F581=$F$102,G581)</f>
        <v>0.111504261443217</v>
      </c>
      <c r="R581">
        <f t="shared" si="53"/>
        <v>22.629689171552805</v>
      </c>
      <c r="S581" s="10">
        <f t="shared" si="54"/>
        <v>-6.1627585953431376E-3</v>
      </c>
      <c r="T581" s="9">
        <f t="shared" si="55"/>
        <v>163.24327122246626</v>
      </c>
      <c r="U581" cm="1">
        <f t="array" ref="U581">_xlfn.IFS(D581=$D$2,I581*N581,D581=$D$3&amp;F581=$F$3,(I581)*N581,D581=$D$3,(1/I581)*N581,D581=$D$146,N581*I581)</f>
        <v>252.31261108424491</v>
      </c>
      <c r="V581" cm="1">
        <f t="array" ref="V581">_xlfn.IFS(F581=$F$2,E581*N581,F581=$F$3,E581*N581)</f>
        <v>22.629689171552805</v>
      </c>
      <c r="W581">
        <f t="shared" si="56"/>
        <v>163.24327109976679</v>
      </c>
      <c r="X581">
        <f t="shared" si="57"/>
        <v>252.31261108424491</v>
      </c>
    </row>
    <row r="582" spans="1:24" x14ac:dyDescent="0.25">
      <c r="A582" t="s">
        <v>601</v>
      </c>
      <c r="B582">
        <v>1589498773</v>
      </c>
      <c r="C582" s="2">
        <v>43965.976539351854</v>
      </c>
      <c r="D582" t="s">
        <v>18</v>
      </c>
      <c r="E582">
        <v>1.00791166567757</v>
      </c>
      <c r="F582" t="s">
        <v>19</v>
      </c>
      <c r="G582">
        <v>1.2290000000000001</v>
      </c>
      <c r="H582" t="s">
        <v>14</v>
      </c>
      <c r="I582">
        <v>0.82010713000000002</v>
      </c>
      <c r="J582" t="s">
        <v>89</v>
      </c>
      <c r="K582" t="str" cm="1">
        <f t="array" ref="K582">_xlfn.IFS(AND(F582=$Y$25,H582=$Z$25),"1",AND(F582=$Y$25,H582=$Z$27),"2",AND(F582=$Z$25,H582=$Y$25),"3",AND(F582=$Z$25,H582=$Z$27),"4",AND(F582=$Z$27,H582=$Y$25),"5",AND(F582=$Z$27,H582=$Z$25),"6")</f>
        <v>3</v>
      </c>
      <c r="L582">
        <f>IF(OR(K582="3",K582="2"),X582,W582)</f>
        <v>247.46656817872073</v>
      </c>
      <c r="M582" t="s">
        <v>16</v>
      </c>
      <c r="N582">
        <f>VLOOKUP(C582,ETH_USD[],6)</f>
        <v>202.94909699999999</v>
      </c>
      <c r="O582" s="10">
        <f t="shared" si="52"/>
        <v>0</v>
      </c>
      <c r="P582" cm="1">
        <f t="array" ref="P582">_xlfn.IFS(H582=$H$2,G582,F582=$F$102,E582)</f>
        <v>1.2290000000000001</v>
      </c>
      <c r="Q582" cm="1">
        <f t="array" ref="Q582">_xlfn.IFS(H582=$H$2,E582,F582=$F$102,G582)</f>
        <v>1.00791166567757</v>
      </c>
      <c r="R582">
        <f t="shared" si="53"/>
        <v>204.5547624050287</v>
      </c>
      <c r="S582" s="10">
        <f t="shared" si="54"/>
        <v>1.9582618692295779E-2</v>
      </c>
      <c r="T582" s="9">
        <f t="shared" si="55"/>
        <v>166.44000195689884</v>
      </c>
      <c r="U582" cm="1">
        <f t="array" ref="U582">_xlfn.IFS(D582=$D$2,I582*N582,D582=$D$3&amp;F582=$F$3,(I582)*N582,D582=$D$3,(1/I582)*N582,D582=$D$146,N582*I582)</f>
        <v>247.46656817872073</v>
      </c>
      <c r="V582" cm="1">
        <f t="array" ref="V582">_xlfn.IFS(F582=$F$2,E582*N582,F582=$F$3,E582*N582)</f>
        <v>204.5547624050287</v>
      </c>
      <c r="W582">
        <f t="shared" si="56"/>
        <v>166.44000147676161</v>
      </c>
      <c r="X582">
        <f t="shared" si="57"/>
        <v>247.46656817872073</v>
      </c>
    </row>
    <row r="583" spans="1:24" x14ac:dyDescent="0.25">
      <c r="A583" t="s">
        <v>602</v>
      </c>
      <c r="B583">
        <v>1589639980</v>
      </c>
      <c r="C583" s="2">
        <v>43967.610879629632</v>
      </c>
      <c r="D583" t="s">
        <v>12</v>
      </c>
      <c r="E583">
        <v>2.3865560941883701</v>
      </c>
      <c r="F583" t="s">
        <v>13</v>
      </c>
      <c r="G583">
        <v>3</v>
      </c>
      <c r="H583" t="s">
        <v>14</v>
      </c>
      <c r="I583">
        <v>0.79551870000000002</v>
      </c>
      <c r="J583" t="s">
        <v>15</v>
      </c>
      <c r="K583" t="str" cm="1">
        <f t="array" ref="K583">_xlfn.IFS(AND(F583=$Y$25,H583=$Z$25),"1",AND(F583=$Y$25,H583=$Z$27),"2",AND(F583=$Z$25,H583=$Y$25),"3",AND(F583=$Z$25,H583=$Z$27),"4",AND(F583=$Z$27,H583=$Y$25),"5",AND(F583=$Z$27,H583=$Z$25),"6")</f>
        <v>5</v>
      </c>
      <c r="L583">
        <f>IF(OR(K583="3",K583="2"),X583,W583)</f>
        <v>159.64240480421878</v>
      </c>
      <c r="M583" t="s">
        <v>16</v>
      </c>
      <c r="N583">
        <f>VLOOKUP(C583,ETH_USD[],6)</f>
        <v>200.67712399999999</v>
      </c>
      <c r="O583" s="10">
        <f t="shared" si="52"/>
        <v>-1.1194792357218533E-2</v>
      </c>
      <c r="P583" cm="1">
        <f t="array" ref="P583">_xlfn.IFS(H583=$H$2,G583,F583=$F$102,E583)</f>
        <v>3</v>
      </c>
      <c r="Q583" cm="1">
        <f t="array" ref="Q583">_xlfn.IFS(H583=$H$2,E583,F583=$F$102,G583)</f>
        <v>2.3865560941883701</v>
      </c>
      <c r="R583">
        <f t="shared" si="53"/>
        <v>478.92721324639518</v>
      </c>
      <c r="S583" s="10">
        <f t="shared" si="54"/>
        <v>-4.0841128704108574E-2</v>
      </c>
      <c r="T583" s="9">
        <f t="shared" si="55"/>
        <v>159.64240441546505</v>
      </c>
      <c r="U583" cm="1">
        <f t="array" ref="U583">_xlfn.IFS(D583=$D$2,I583*N583,D583=$D$3&amp;F583=$F$3,(I583)*N583,D583=$D$3,(1/I583)*N583,D583=$D$146,N583*I583)</f>
        <v>159.64240480421878</v>
      </c>
      <c r="V583" cm="1">
        <f t="array" ref="V583">_xlfn.IFS(F583=$F$2,E583*N583,F583=$F$3,E583*N583)</f>
        <v>478.92721324639518</v>
      </c>
      <c r="W583">
        <f t="shared" si="56"/>
        <v>159.64240480421878</v>
      </c>
      <c r="X583">
        <f t="shared" si="57"/>
        <v>252.2594679421112</v>
      </c>
    </row>
    <row r="584" spans="1:24" x14ac:dyDescent="0.25">
      <c r="A584" t="s">
        <v>603</v>
      </c>
      <c r="B584">
        <v>1589641538</v>
      </c>
      <c r="C584" s="2">
        <v>43967.628912037035</v>
      </c>
      <c r="D584" t="s">
        <v>18</v>
      </c>
      <c r="E584">
        <v>1.5780381867145501</v>
      </c>
      <c r="F584" t="s">
        <v>19</v>
      </c>
      <c r="G584">
        <v>2</v>
      </c>
      <c r="H584" t="s">
        <v>14</v>
      </c>
      <c r="I584">
        <v>0.78901909000000003</v>
      </c>
      <c r="J584" t="s">
        <v>89</v>
      </c>
      <c r="K584" t="str" cm="1">
        <f t="array" ref="K584">_xlfn.IFS(AND(F584=$Y$25,H584=$Z$25),"1",AND(F584=$Y$25,H584=$Z$27),"2",AND(F584=$Z$25,H584=$Y$25),"3",AND(F584=$Z$25,H584=$Z$27),"4",AND(F584=$Z$27,H584=$Y$25),"5",AND(F584=$Z$27,H584=$Z$25),"6")</f>
        <v>3</v>
      </c>
      <c r="L584">
        <f>IF(OR(K584="3",K584="2"),X584,W584)</f>
        <v>254.33747616930282</v>
      </c>
      <c r="M584" t="s">
        <v>16</v>
      </c>
      <c r="N584">
        <f>VLOOKUP(C584,ETH_USD[],6)</f>
        <v>200.67712399999999</v>
      </c>
      <c r="O584" s="10">
        <f t="shared" si="52"/>
        <v>0</v>
      </c>
      <c r="P584" cm="1">
        <f t="array" ref="P584">_xlfn.IFS(H584=$H$2,G584,F584=$F$102,E584)</f>
        <v>2</v>
      </c>
      <c r="Q584" cm="1">
        <f t="array" ref="Q584">_xlfn.IFS(H584=$H$2,E584,F584=$F$102,G584)</f>
        <v>1.5780381867145501</v>
      </c>
      <c r="R584">
        <f t="shared" si="53"/>
        <v>316.67616487205089</v>
      </c>
      <c r="S584" s="10">
        <f t="shared" si="54"/>
        <v>-8.1702727055221729E-3</v>
      </c>
      <c r="T584" s="9">
        <f t="shared" si="55"/>
        <v>158.33808243602545</v>
      </c>
      <c r="U584" cm="1">
        <f t="array" ref="U584">_xlfn.IFS(D584=$D$2,I584*N584,D584=$D$3&amp;F584=$F$3,(I584)*N584,D584=$D$3,(1/I584)*N584,D584=$D$146,N584*I584)</f>
        <v>254.33747616930282</v>
      </c>
      <c r="V584" cm="1">
        <f t="array" ref="V584">_xlfn.IFS(F584=$F$2,E584*N584,F584=$F$3,E584*N584)</f>
        <v>316.67616487205089</v>
      </c>
      <c r="W584">
        <f t="shared" si="56"/>
        <v>158.33808176229715</v>
      </c>
      <c r="X584">
        <f t="shared" si="57"/>
        <v>254.33747616930282</v>
      </c>
    </row>
    <row r="585" spans="1:24" x14ac:dyDescent="0.25">
      <c r="A585" t="s">
        <v>604</v>
      </c>
      <c r="B585">
        <v>1589666806</v>
      </c>
      <c r="C585" s="2">
        <v>43967.921365740738</v>
      </c>
      <c r="D585" t="s">
        <v>18</v>
      </c>
      <c r="E585">
        <v>4.9664262215614201E-2</v>
      </c>
      <c r="F585" t="s">
        <v>19</v>
      </c>
      <c r="G585">
        <v>6.1158608742154202E-2</v>
      </c>
      <c r="H585" t="s">
        <v>14</v>
      </c>
      <c r="I585">
        <v>0.81205676999999998</v>
      </c>
      <c r="J585" t="s">
        <v>89</v>
      </c>
      <c r="K585" t="str" cm="1">
        <f t="array" ref="K585">_xlfn.IFS(AND(F585=$Y$25,H585=$Z$25),"1",AND(F585=$Y$25,H585=$Z$27),"2",AND(F585=$Z$25,H585=$Y$25),"3",AND(F585=$Z$25,H585=$Z$27),"4",AND(F585=$Z$27,H585=$Y$25),"5",AND(F585=$Z$27,H585=$Z$25),"6")</f>
        <v>3</v>
      </c>
      <c r="L585">
        <f>IF(OR(K585="3",K585="2"),X585,W585)</f>
        <v>247.12203803189769</v>
      </c>
      <c r="M585" t="s">
        <v>16</v>
      </c>
      <c r="N585">
        <f>VLOOKUP(C585,ETH_USD[],6)</f>
        <v>200.67712399999999</v>
      </c>
      <c r="O585" s="10">
        <f t="shared" si="52"/>
        <v>0</v>
      </c>
      <c r="P585" cm="1">
        <f t="array" ref="P585">_xlfn.IFS(H585=$H$2,G585,F585=$F$102,E585)</f>
        <v>6.1158608742154202E-2</v>
      </c>
      <c r="Q585" cm="1">
        <f t="array" ref="Q585">_xlfn.IFS(H585=$H$2,E585,F585=$F$102,G585)</f>
        <v>4.9664262215614201E-2</v>
      </c>
      <c r="R585">
        <f t="shared" si="53"/>
        <v>9.9664813070113247</v>
      </c>
      <c r="S585" s="10">
        <f t="shared" si="54"/>
        <v>2.9197868468406791E-2</v>
      </c>
      <c r="T585" s="9">
        <f t="shared" si="55"/>
        <v>162.96121694053227</v>
      </c>
      <c r="U585" cm="1">
        <f t="array" ref="U585">_xlfn.IFS(D585=$D$2,I585*N585,D585=$D$3&amp;F585=$F$3,(I585)*N585,D585=$D$3,(1/I585)*N585,D585=$D$146,N585*I585)</f>
        <v>247.12203803189769</v>
      </c>
      <c r="V585" cm="1">
        <f t="array" ref="V585">_xlfn.IFS(F585=$F$2,E585*N585,F585=$F$3,E585*N585)</f>
        <v>9.9664813070113247</v>
      </c>
      <c r="W585">
        <f t="shared" si="56"/>
        <v>162.96121712832948</v>
      </c>
      <c r="X585">
        <f t="shared" si="57"/>
        <v>247.12203803189769</v>
      </c>
    </row>
    <row r="586" spans="1:24" x14ac:dyDescent="0.25">
      <c r="A586" t="s">
        <v>605</v>
      </c>
      <c r="B586">
        <v>1589700388</v>
      </c>
      <c r="C586" s="2">
        <v>43968.310046296298</v>
      </c>
      <c r="D586" t="s">
        <v>18</v>
      </c>
      <c r="E586">
        <v>0.32250934169860901</v>
      </c>
      <c r="F586" t="s">
        <v>19</v>
      </c>
      <c r="G586">
        <v>0.394595822383426</v>
      </c>
      <c r="H586" t="s">
        <v>14</v>
      </c>
      <c r="I586">
        <v>0.81731564999999995</v>
      </c>
      <c r="J586" t="s">
        <v>89</v>
      </c>
      <c r="K586" t="str" cm="1">
        <f t="array" ref="K586">_xlfn.IFS(AND(F586=$Y$25,H586=$Z$25),"1",AND(F586=$Y$25,H586=$Z$27),"2",AND(F586=$Z$25,H586=$Y$25),"3",AND(F586=$Z$25,H586=$Z$27),"4",AND(F586=$Z$27,H586=$Y$25),"5",AND(F586=$Z$27,H586=$Z$25),"6")</f>
        <v>3</v>
      </c>
      <c r="L586">
        <f>IF(OR(K586="3",K586="2"),X586,W586)</f>
        <v>253.46228351310785</v>
      </c>
      <c r="M586" t="s">
        <v>16</v>
      </c>
      <c r="N586">
        <f>VLOOKUP(C586,ETH_USD[],6)</f>
        <v>207.158691</v>
      </c>
      <c r="O586" s="10">
        <f t="shared" si="52"/>
        <v>3.2298484604553195E-2</v>
      </c>
      <c r="P586" cm="1">
        <f t="array" ref="P586">_xlfn.IFS(H586=$H$2,G586,F586=$F$102,E586)</f>
        <v>0.394595822383426</v>
      </c>
      <c r="Q586" cm="1">
        <f t="array" ref="Q586">_xlfn.IFS(H586=$H$2,E586,F586=$F$102,G586)</f>
        <v>0.32250934169860901</v>
      </c>
      <c r="R586">
        <f t="shared" si="53"/>
        <v>66.810613061555557</v>
      </c>
      <c r="S586" s="10">
        <f t="shared" si="54"/>
        <v>3.898365330446172E-2</v>
      </c>
      <c r="T586" s="9">
        <f t="shared" si="55"/>
        <v>169.31404052381515</v>
      </c>
      <c r="U586" cm="1">
        <f t="array" ref="U586">_xlfn.IFS(D586=$D$2,I586*N586,D586=$D$3&amp;F586=$F$3,(I586)*N586,D586=$D$3,(1/I586)*N586,D586=$D$146,N586*I586)</f>
        <v>253.46228351310785</v>
      </c>
      <c r="V586" cm="1">
        <f t="array" ref="V586">_xlfn.IFS(F586=$F$2,E586*N586,F586=$F$3,E586*N586)</f>
        <v>66.810613061555557</v>
      </c>
      <c r="W586">
        <f t="shared" si="56"/>
        <v>169.31404018781413</v>
      </c>
      <c r="X586">
        <f t="shared" si="57"/>
        <v>253.46228351310785</v>
      </c>
    </row>
    <row r="587" spans="1:24" x14ac:dyDescent="0.25">
      <c r="A587" t="s">
        <v>606</v>
      </c>
      <c r="B587">
        <v>1589720712</v>
      </c>
      <c r="C587" s="2">
        <v>43968.545277777775</v>
      </c>
      <c r="D587" t="s">
        <v>12</v>
      </c>
      <c r="E587">
        <v>0.80557834054350796</v>
      </c>
      <c r="F587" t="s">
        <v>13</v>
      </c>
      <c r="G587">
        <v>1</v>
      </c>
      <c r="H587" t="s">
        <v>14</v>
      </c>
      <c r="I587">
        <v>0.80557833999999995</v>
      </c>
      <c r="J587" t="s">
        <v>15</v>
      </c>
      <c r="K587" t="str" cm="1">
        <f t="array" ref="K587">_xlfn.IFS(AND(F587=$Y$25,H587=$Z$25),"1",AND(F587=$Y$25,H587=$Z$27),"2",AND(F587=$Z$25,H587=$Y$25),"3",AND(F587=$Z$25,H587=$Z$27),"4",AND(F587=$Z$27,H587=$Y$25),"5",AND(F587=$Z$27,H587=$Z$25),"6")</f>
        <v>5</v>
      </c>
      <c r="L587">
        <f>IF(OR(K587="3",K587="2"),X587,W587)</f>
        <v>166.88255441235293</v>
      </c>
      <c r="M587" t="s">
        <v>16</v>
      </c>
      <c r="N587">
        <f>VLOOKUP(C587,ETH_USD[],6)</f>
        <v>207.158691</v>
      </c>
      <c r="O587" s="10">
        <f t="shared" si="52"/>
        <v>0</v>
      </c>
      <c r="P587" cm="1">
        <f t="array" ref="P587">_xlfn.IFS(H587=$H$2,G587,F587=$F$102,E587)</f>
        <v>1</v>
      </c>
      <c r="Q587" cm="1">
        <f t="array" ref="Q587">_xlfn.IFS(H587=$H$2,E587,F587=$F$102,G587)</f>
        <v>0.80557834054350796</v>
      </c>
      <c r="R587">
        <f t="shared" si="53"/>
        <v>166.88255452494533</v>
      </c>
      <c r="S587" s="10">
        <f t="shared" si="54"/>
        <v>-1.4360805467446232E-2</v>
      </c>
      <c r="T587" s="9">
        <f t="shared" si="55"/>
        <v>166.88255452494533</v>
      </c>
      <c r="U587" cm="1">
        <f t="array" ref="U587">_xlfn.IFS(D587=$D$2,I587*N587,D587=$D$3&amp;F587=$F$3,(I587)*N587,D587=$D$3,(1/I587)*N587,D587=$D$146,N587*I587)</f>
        <v>166.88255441235293</v>
      </c>
      <c r="V587" cm="1">
        <f t="array" ref="V587">_xlfn.IFS(F587=$F$2,E587*N587,F587=$F$3,E587*N587)</f>
        <v>166.88255452494533</v>
      </c>
      <c r="W587">
        <f t="shared" si="56"/>
        <v>166.88255441235293</v>
      </c>
      <c r="X587">
        <f t="shared" si="57"/>
        <v>257.15523955125212</v>
      </c>
    </row>
    <row r="588" spans="1:24" x14ac:dyDescent="0.25">
      <c r="A588" t="s">
        <v>607</v>
      </c>
      <c r="B588">
        <v>1589746457</v>
      </c>
      <c r="C588" s="2">
        <v>43968.843252314815</v>
      </c>
      <c r="D588" t="s">
        <v>12</v>
      </c>
      <c r="E588">
        <v>0.78335857257150499</v>
      </c>
      <c r="F588" t="s">
        <v>13</v>
      </c>
      <c r="G588">
        <v>1</v>
      </c>
      <c r="H588" t="s">
        <v>14</v>
      </c>
      <c r="I588">
        <v>0.78335856999999998</v>
      </c>
      <c r="J588" t="s">
        <v>15</v>
      </c>
      <c r="K588" t="str" cm="1">
        <f t="array" ref="K588">_xlfn.IFS(AND(F588=$Y$25,H588=$Z$25),"1",AND(F588=$Y$25,H588=$Z$27),"2",AND(F588=$Z$25,H588=$Y$25),"3",AND(F588=$Z$25,H588=$Z$27),"4",AND(F588=$Z$27,H588=$Y$25),"5",AND(F588=$Z$27,H588=$Z$25),"6")</f>
        <v>5</v>
      </c>
      <c r="L588">
        <f>IF(OR(K588="3",K588="2"),X588,W588)</f>
        <v>162.27953594483188</v>
      </c>
      <c r="M588" t="s">
        <v>16</v>
      </c>
      <c r="N588">
        <f>VLOOKUP(C588,ETH_USD[],6)</f>
        <v>207.158691</v>
      </c>
      <c r="O588" s="10">
        <f t="shared" si="52"/>
        <v>0</v>
      </c>
      <c r="P588" cm="1">
        <f t="array" ref="P588">_xlfn.IFS(H588=$H$2,G588,F588=$F$102,E588)</f>
        <v>1</v>
      </c>
      <c r="Q588" cm="1">
        <f t="array" ref="Q588">_xlfn.IFS(H588=$H$2,E588,F588=$F$102,G588)</f>
        <v>0.78335857257150499</v>
      </c>
      <c r="R588">
        <f t="shared" si="53"/>
        <v>162.27953647754148</v>
      </c>
      <c r="S588" s="10">
        <f t="shared" si="54"/>
        <v>-2.7582380078654649E-2</v>
      </c>
      <c r="T588" s="9">
        <f t="shared" si="55"/>
        <v>162.27953647754148</v>
      </c>
      <c r="U588" cm="1">
        <f t="array" ref="U588">_xlfn.IFS(D588=$D$2,I588*N588,D588=$D$3&amp;F588=$F$3,(I588)*N588,D588=$D$3,(1/I588)*N588,D588=$D$146,N588*I588)</f>
        <v>162.27953594483188</v>
      </c>
      <c r="V588" cm="1">
        <f t="array" ref="V588">_xlfn.IFS(F588=$F$2,E588*N588,F588=$F$3,E588*N588)</f>
        <v>162.27953647754148</v>
      </c>
      <c r="W588">
        <f t="shared" si="56"/>
        <v>162.27953594483188</v>
      </c>
      <c r="X588">
        <f t="shared" si="57"/>
        <v>264.44938363283626</v>
      </c>
    </row>
    <row r="589" spans="1:24" x14ac:dyDescent="0.25">
      <c r="A589" t="s">
        <v>608</v>
      </c>
      <c r="B589">
        <v>1589893574</v>
      </c>
      <c r="C589" s="2">
        <v>43970.545995370368</v>
      </c>
      <c r="D589" t="s">
        <v>18</v>
      </c>
      <c r="E589">
        <v>1.19045596448657</v>
      </c>
      <c r="F589" t="s">
        <v>19</v>
      </c>
      <c r="G589">
        <v>1.5</v>
      </c>
      <c r="H589" t="s">
        <v>14</v>
      </c>
      <c r="I589">
        <v>0.79363731000000004</v>
      </c>
      <c r="J589" t="s">
        <v>89</v>
      </c>
      <c r="K589" t="str" cm="1">
        <f t="array" ref="K589">_xlfn.IFS(AND(F589=$Y$25,H589=$Z$25),"1",AND(F589=$Y$25,H589=$Z$27),"2",AND(F589=$Z$25,H589=$Y$25),"3",AND(F589=$Z$25,H589=$Z$27),"4",AND(F589=$Z$27,H589=$Y$25),"5",AND(F589=$Z$27,H589=$Z$25),"6")</f>
        <v>3</v>
      </c>
      <c r="L589">
        <f>IF(OR(K589="3",K589="2"),X589,W589)</f>
        <v>268.95296920957503</v>
      </c>
      <c r="M589" t="s">
        <v>16</v>
      </c>
      <c r="N589">
        <f>VLOOKUP(C589,ETH_USD[],6)</f>
        <v>213.451111</v>
      </c>
      <c r="O589" s="10">
        <f t="shared" si="52"/>
        <v>3.0374878165261205E-2</v>
      </c>
      <c r="P589" cm="1">
        <f t="array" ref="P589">_xlfn.IFS(H589=$H$2,G589,F589=$F$102,E589)</f>
        <v>1.5</v>
      </c>
      <c r="Q589" cm="1">
        <f t="array" ref="Q589">_xlfn.IFS(H589=$H$2,E589,F589=$F$102,G589)</f>
        <v>1.19045596448657</v>
      </c>
      <c r="R589">
        <f t="shared" si="53"/>
        <v>254.1041482162349</v>
      </c>
      <c r="S589" s="10">
        <f t="shared" si="54"/>
        <v>4.3894807408044724E-2</v>
      </c>
      <c r="T589" s="9">
        <f t="shared" si="55"/>
        <v>169.40276547748994</v>
      </c>
      <c r="U589" cm="1">
        <f t="array" ref="U589">_xlfn.IFS(D589=$D$2,I589*N589,D589=$D$3&amp;F589=$F$3,(I589)*N589,D589=$D$3,(1/I589)*N589,D589=$D$146,N589*I589)</f>
        <v>268.95296920957503</v>
      </c>
      <c r="V589" cm="1">
        <f t="array" ref="V589">_xlfn.IFS(F589=$F$2,E589*N589,F589=$F$3,E589*N589)</f>
        <v>254.1041482162349</v>
      </c>
      <c r="W589">
        <f t="shared" si="56"/>
        <v>169.40276555055141</v>
      </c>
      <c r="X589">
        <f t="shared" si="57"/>
        <v>268.95296920957503</v>
      </c>
    </row>
    <row r="590" spans="1:24" x14ac:dyDescent="0.25">
      <c r="A590" t="s">
        <v>609</v>
      </c>
      <c r="B590">
        <v>1589895462</v>
      </c>
      <c r="C590" s="2">
        <v>43970.567847222221</v>
      </c>
      <c r="D590" t="s">
        <v>12</v>
      </c>
      <c r="E590">
        <v>0.79445093747056905</v>
      </c>
      <c r="F590" t="s">
        <v>13</v>
      </c>
      <c r="G590">
        <v>1</v>
      </c>
      <c r="H590" t="s">
        <v>14</v>
      </c>
      <c r="I590">
        <v>0.79445094000000005</v>
      </c>
      <c r="J590" t="s">
        <v>15</v>
      </c>
      <c r="K590" t="str" cm="1">
        <f t="array" ref="K590">_xlfn.IFS(AND(F590=$Y$25,H590=$Z$25),"1",AND(F590=$Y$25,H590=$Z$27),"2",AND(F590=$Z$25,H590=$Y$25),"3",AND(F590=$Z$25,H590=$Z$27),"4",AND(F590=$Z$27,H590=$Y$25),"5",AND(F590=$Z$27,H590=$Z$25),"6")</f>
        <v>5</v>
      </c>
      <c r="L590">
        <f>IF(OR(K590="3",K590="2"),X590,W590)</f>
        <v>169.57643577799436</v>
      </c>
      <c r="M590" t="s">
        <v>16</v>
      </c>
      <c r="N590">
        <f>VLOOKUP(C590,ETH_USD[],6)</f>
        <v>213.451111</v>
      </c>
      <c r="O590" s="10">
        <f t="shared" si="52"/>
        <v>0</v>
      </c>
      <c r="P590" cm="1">
        <f t="array" ref="P590">_xlfn.IFS(H590=$H$2,G590,F590=$F$102,E590)</f>
        <v>1</v>
      </c>
      <c r="Q590" cm="1">
        <f t="array" ref="Q590">_xlfn.IFS(H590=$H$2,E590,F590=$F$102,G590)</f>
        <v>0.79445093747056905</v>
      </c>
      <c r="R590">
        <f t="shared" si="53"/>
        <v>169.57643523808449</v>
      </c>
      <c r="S590" s="10">
        <f t="shared" si="54"/>
        <v>1.0251884619771835E-3</v>
      </c>
      <c r="T590" s="9">
        <f t="shared" si="55"/>
        <v>169.57643523808449</v>
      </c>
      <c r="U590" cm="1">
        <f t="array" ref="U590">_xlfn.IFS(D590=$D$2,I590*N590,D590=$D$3&amp;F590=$F$3,(I590)*N590,D590=$D$3,(1/I590)*N590,D590=$D$146,N590*I590)</f>
        <v>169.57643577799436</v>
      </c>
      <c r="V590" cm="1">
        <f t="array" ref="V590">_xlfn.IFS(F590=$F$2,E590*N590,F590=$F$3,E590*N590)</f>
        <v>169.57643523808449</v>
      </c>
      <c r="W590">
        <f t="shared" si="56"/>
        <v>169.57643577799436</v>
      </c>
      <c r="X590">
        <f t="shared" si="57"/>
        <v>268.67752337230542</v>
      </c>
    </row>
    <row r="591" spans="1:24" x14ac:dyDescent="0.25">
      <c r="A591" t="s">
        <v>610</v>
      </c>
      <c r="B591">
        <v>1589906592</v>
      </c>
      <c r="C591" s="2">
        <v>43970.696666666663</v>
      </c>
      <c r="D591" t="s">
        <v>12</v>
      </c>
      <c r="E591">
        <v>0.36965664365751899</v>
      </c>
      <c r="F591" t="s">
        <v>13</v>
      </c>
      <c r="G591">
        <v>0.46599400000000002</v>
      </c>
      <c r="H591" t="s">
        <v>14</v>
      </c>
      <c r="I591">
        <v>0.79326481000000004</v>
      </c>
      <c r="J591" t="s">
        <v>15</v>
      </c>
      <c r="K591" t="str" cm="1">
        <f t="array" ref="K591">_xlfn.IFS(AND(F591=$Y$25,H591=$Z$25),"1",AND(F591=$Y$25,H591=$Z$27),"2",AND(F591=$Z$25,H591=$Y$25),"3",AND(F591=$Z$25,H591=$Z$27),"4",AND(F591=$Z$27,H591=$Y$25),"5",AND(F591=$Z$27,H591=$Z$25),"6")</f>
        <v>5</v>
      </c>
      <c r="L591">
        <f>IF(OR(K591="3",K591="2"),X591,W591)</f>
        <v>169.32325501170391</v>
      </c>
      <c r="M591" t="s">
        <v>16</v>
      </c>
      <c r="N591">
        <f>VLOOKUP(C591,ETH_USD[],6)</f>
        <v>213.451111</v>
      </c>
      <c r="O591" s="10">
        <f t="shared" si="52"/>
        <v>0</v>
      </c>
      <c r="P591" cm="1">
        <f t="array" ref="P591">_xlfn.IFS(H591=$H$2,G591,F591=$F$102,E591)</f>
        <v>0.46599400000000002</v>
      </c>
      <c r="Q591" cm="1">
        <f t="array" ref="Q591">_xlfn.IFS(H591=$H$2,E591,F591=$F$102,G591)</f>
        <v>0.36965664365751899</v>
      </c>
      <c r="R591">
        <f t="shared" si="53"/>
        <v>78.903621277228538</v>
      </c>
      <c r="S591" s="10">
        <f t="shared" si="54"/>
        <v>-1.4930105575364039E-3</v>
      </c>
      <c r="T591" s="9">
        <f t="shared" si="55"/>
        <v>169.32325582996464</v>
      </c>
      <c r="U591" cm="1">
        <f t="array" ref="U591">_xlfn.IFS(D591=$D$2,I591*N591,D591=$D$3&amp;F591=$F$3,(I591)*N591,D591=$D$3,(1/I591)*N591,D591=$D$146,N591*I591)</f>
        <v>169.32325501170391</v>
      </c>
      <c r="V591" cm="1">
        <f t="array" ref="V591">_xlfn.IFS(F591=$F$2,E591*N591,F591=$F$3,E591*N591)</f>
        <v>78.903621277228538</v>
      </c>
      <c r="W591">
        <f t="shared" si="56"/>
        <v>169.32325501170391</v>
      </c>
      <c r="X591">
        <f t="shared" si="57"/>
        <v>269.07926370766404</v>
      </c>
    </row>
    <row r="592" spans="1:24" x14ac:dyDescent="0.25">
      <c r="A592" t="s">
        <v>611</v>
      </c>
      <c r="B592">
        <v>1590085147</v>
      </c>
      <c r="C592" s="2">
        <v>43972.763275462959</v>
      </c>
      <c r="D592" t="s">
        <v>18</v>
      </c>
      <c r="E592">
        <v>0.80979039394985497</v>
      </c>
      <c r="F592" t="s">
        <v>19</v>
      </c>
      <c r="G592">
        <v>1</v>
      </c>
      <c r="H592" t="s">
        <v>14</v>
      </c>
      <c r="I592">
        <v>0.80979038999999997</v>
      </c>
      <c r="J592" t="s">
        <v>89</v>
      </c>
      <c r="K592" t="str" cm="1">
        <f t="array" ref="K592">_xlfn.IFS(AND(F592=$Y$25,H592=$Z$25),"1",AND(F592=$Y$25,H592=$Z$27),"2",AND(F592=$Z$25,H592=$Y$25),"3",AND(F592=$Z$25,H592=$Z$27),"4",AND(F592=$Z$27,H592=$Y$25),"5",AND(F592=$Z$27,H592=$Z$25),"6")</f>
        <v>3</v>
      </c>
      <c r="L592">
        <f>IF(OR(K592="3",K592="2"),X592,W592)</f>
        <v>246.83375904226278</v>
      </c>
      <c r="M592" t="s">
        <v>16</v>
      </c>
      <c r="N592">
        <f>VLOOKUP(C592,ETH_USD[],6)</f>
        <v>199.88360599999999</v>
      </c>
      <c r="O592" s="10">
        <f t="shared" si="52"/>
        <v>-6.3562587875216126E-2</v>
      </c>
      <c r="P592" cm="1">
        <f t="array" ref="P592">_xlfn.IFS(H592=$H$2,G592,F592=$F$102,E592)</f>
        <v>1</v>
      </c>
      <c r="Q592" cm="1">
        <f t="array" ref="Q592">_xlfn.IFS(H592=$H$2,E592,F592=$F$102,G592)</f>
        <v>0.80979039394985497</v>
      </c>
      <c r="R592">
        <f t="shared" si="53"/>
        <v>161.86382404685759</v>
      </c>
      <c r="S592" s="10">
        <f t="shared" si="54"/>
        <v>-4.4054384299093877E-2</v>
      </c>
      <c r="T592" s="9">
        <f t="shared" si="55"/>
        <v>161.86382404685759</v>
      </c>
      <c r="U592" cm="1">
        <f t="array" ref="U592">_xlfn.IFS(D592=$D$2,I592*N592,D592=$D$3&amp;F592=$F$3,(I592)*N592,D592=$D$3,(1/I592)*N592,D592=$D$146,N592*I592)</f>
        <v>246.83375904226278</v>
      </c>
      <c r="V592" cm="1">
        <f t="array" ref="V592">_xlfn.IFS(F592=$F$2,E592*N592,F592=$F$3,E592*N592)</f>
        <v>161.86382404685759</v>
      </c>
      <c r="W592">
        <f t="shared" si="56"/>
        <v>161.86382325734633</v>
      </c>
      <c r="X592">
        <f t="shared" si="57"/>
        <v>246.83375904226278</v>
      </c>
    </row>
    <row r="593" spans="1:24" x14ac:dyDescent="0.25">
      <c r="A593" t="s">
        <v>612</v>
      </c>
      <c r="B593">
        <v>1590142516</v>
      </c>
      <c r="C593" s="2">
        <v>43973.427268518521</v>
      </c>
      <c r="D593" t="s">
        <v>12</v>
      </c>
      <c r="E593">
        <v>0.80500664992014204</v>
      </c>
      <c r="F593" t="s">
        <v>13</v>
      </c>
      <c r="G593">
        <v>1</v>
      </c>
      <c r="H593" t="s">
        <v>14</v>
      </c>
      <c r="I593">
        <v>0.80500665000000005</v>
      </c>
      <c r="J593" t="s">
        <v>15</v>
      </c>
      <c r="K593" t="str" cm="1">
        <f t="array" ref="K593">_xlfn.IFS(AND(F593=$Y$25,H593=$Z$25),"1",AND(F593=$Y$25,H593=$Z$27),"2",AND(F593=$Z$25,H593=$Y$25),"3",AND(F593=$Z$25,H593=$Z$27),"4",AND(F593=$Z$27,H593=$Y$25),"5",AND(F593=$Z$27,H593=$Z$25),"6")</f>
        <v>5</v>
      </c>
      <c r="L593">
        <f>IF(OR(K593="3",K593="2"),X593,W593)</f>
        <v>166.77257482010685</v>
      </c>
      <c r="M593" t="s">
        <v>16</v>
      </c>
      <c r="N593">
        <f>VLOOKUP(C593,ETH_USD[],6)</f>
        <v>207.16918899999999</v>
      </c>
      <c r="O593" s="10">
        <f t="shared" si="52"/>
        <v>3.6449127298613992E-2</v>
      </c>
      <c r="P593" cm="1">
        <f t="array" ref="P593">_xlfn.IFS(H593=$H$2,G593,F593=$F$102,E593)</f>
        <v>1</v>
      </c>
      <c r="Q593" cm="1">
        <f t="array" ref="Q593">_xlfn.IFS(H593=$H$2,E593,F593=$F$102,G593)</f>
        <v>0.80500664992014204</v>
      </c>
      <c r="R593">
        <f t="shared" si="53"/>
        <v>166.77257480356272</v>
      </c>
      <c r="S593" s="10">
        <f t="shared" si="54"/>
        <v>3.0326422754500777E-2</v>
      </c>
      <c r="T593" s="9">
        <f t="shared" si="55"/>
        <v>166.77257480356272</v>
      </c>
      <c r="U593" cm="1">
        <f t="array" ref="U593">_xlfn.IFS(D593=$D$2,I593*N593,D593=$D$3&amp;F593=$F$3,(I593)*N593,D593=$D$3,(1/I593)*N593,D593=$D$146,N593*I593)</f>
        <v>166.77257482010685</v>
      </c>
      <c r="V593" cm="1">
        <f t="array" ref="V593">_xlfn.IFS(F593=$F$2,E593*N593,F593=$F$3,E593*N593)</f>
        <v>166.77257480356272</v>
      </c>
      <c r="W593">
        <f t="shared" si="56"/>
        <v>166.77257482010685</v>
      </c>
      <c r="X593">
        <f t="shared" si="57"/>
        <v>257.3509038714152</v>
      </c>
    </row>
    <row r="594" spans="1:24" x14ac:dyDescent="0.25">
      <c r="A594" t="s">
        <v>613</v>
      </c>
      <c r="B594">
        <v>1590150808</v>
      </c>
      <c r="C594" s="2">
        <v>43973.523240740738</v>
      </c>
      <c r="D594" t="s">
        <v>18</v>
      </c>
      <c r="E594">
        <v>3.74498883585032E-2</v>
      </c>
      <c r="F594" t="s">
        <v>19</v>
      </c>
      <c r="G594">
        <v>4.6868235345839997E-2</v>
      </c>
      <c r="H594" t="s">
        <v>14</v>
      </c>
      <c r="I594">
        <v>0.79904626000000001</v>
      </c>
      <c r="J594" t="s">
        <v>89</v>
      </c>
      <c r="K594" t="str" cm="1">
        <f t="array" ref="K594">_xlfn.IFS(AND(F594=$Y$25,H594=$Z$25),"1",AND(F594=$Y$25,H594=$Z$27),"2",AND(F594=$Z$25,H594=$Y$25),"3",AND(F594=$Z$25,H594=$Z$27),"4",AND(F594=$Z$27,H594=$Y$25),"5",AND(F594=$Z$27,H594=$Z$25),"6")</f>
        <v>3</v>
      </c>
      <c r="L594">
        <f>IF(OR(K594="3",K594="2"),X594,W594)</f>
        <v>259.2705821562821</v>
      </c>
      <c r="M594" t="s">
        <v>16</v>
      </c>
      <c r="N594">
        <f>VLOOKUP(C594,ETH_USD[],6)</f>
        <v>207.16918899999999</v>
      </c>
      <c r="O594" s="10">
        <f t="shared" si="52"/>
        <v>0</v>
      </c>
      <c r="P594" cm="1">
        <f t="array" ref="P594">_xlfn.IFS(H594=$H$2,G594,F594=$F$102,E594)</f>
        <v>4.6868235345839997E-2</v>
      </c>
      <c r="Q594" cm="1">
        <f t="array" ref="Q594">_xlfn.IFS(H594=$H$2,E594,F594=$F$102,G594)</f>
        <v>3.74498883585032E-2</v>
      </c>
      <c r="R594">
        <f t="shared" si="53"/>
        <v>7.7584629993716492</v>
      </c>
      <c r="S594" s="10">
        <f t="shared" si="54"/>
        <v>-7.4041448118819381E-3</v>
      </c>
      <c r="T594" s="9">
        <f t="shared" si="55"/>
        <v>165.53776650906673</v>
      </c>
      <c r="U594" cm="1">
        <f t="array" ref="U594">_xlfn.IFS(D594=$D$2,I594*N594,D594=$D$3&amp;F594=$F$3,(I594)*N594,D594=$D$3,(1/I594)*N594,D594=$D$146,N594*I594)</f>
        <v>259.2705821562821</v>
      </c>
      <c r="V594" cm="1">
        <f t="array" ref="V594">_xlfn.IFS(F594=$F$2,E594*N594,F594=$F$3,E594*N594)</f>
        <v>7.7584629993716492</v>
      </c>
      <c r="W594">
        <f t="shared" si="56"/>
        <v>165.53776565768314</v>
      </c>
      <c r="X594">
        <f t="shared" si="57"/>
        <v>259.2705821562821</v>
      </c>
    </row>
    <row r="595" spans="1:24" x14ac:dyDescent="0.25">
      <c r="A595" t="s">
        <v>614</v>
      </c>
      <c r="B595">
        <v>1590150943</v>
      </c>
      <c r="C595" s="2">
        <v>43973.52480324074</v>
      </c>
      <c r="D595" t="s">
        <v>18</v>
      </c>
      <c r="E595">
        <v>2.5430221305316799E-2</v>
      </c>
      <c r="F595" t="s">
        <v>19</v>
      </c>
      <c r="G595">
        <v>3.1790613067079199E-2</v>
      </c>
      <c r="H595" t="s">
        <v>14</v>
      </c>
      <c r="I595">
        <v>0.79992861999999998</v>
      </c>
      <c r="J595" t="s">
        <v>89</v>
      </c>
      <c r="K595" t="str" cm="1">
        <f t="array" ref="K595">_xlfn.IFS(AND(F595=$Y$25,H595=$Z$25),"1",AND(F595=$Y$25,H595=$Z$27),"2",AND(F595=$Z$25,H595=$Y$25),"3",AND(F595=$Z$25,H595=$Z$27),"4",AND(F595=$Z$27,H595=$Y$25),"5",AND(F595=$Z$27,H595=$Z$25),"6")</f>
        <v>3</v>
      </c>
      <c r="L595">
        <f>IF(OR(K595="3",K595="2"),X595,W595)</f>
        <v>258.9845941504131</v>
      </c>
      <c r="M595" t="s">
        <v>16</v>
      </c>
      <c r="N595">
        <f>VLOOKUP(C595,ETH_USD[],6)</f>
        <v>207.16918899999999</v>
      </c>
      <c r="O595" s="10">
        <f t="shared" si="52"/>
        <v>0</v>
      </c>
      <c r="P595" cm="1">
        <f t="array" ref="P595">_xlfn.IFS(H595=$H$2,G595,F595=$F$102,E595)</f>
        <v>3.1790613067079199E-2</v>
      </c>
      <c r="Q595" cm="1">
        <f t="array" ref="Q595">_xlfn.IFS(H595=$H$2,E595,F595=$F$102,G595)</f>
        <v>2.5430221305316799E-2</v>
      </c>
      <c r="R595">
        <f t="shared" si="53"/>
        <v>5.2683583239130023</v>
      </c>
      <c r="S595" s="10">
        <f t="shared" si="54"/>
        <v>1.1042639130862122E-3</v>
      </c>
      <c r="T595" s="9">
        <f t="shared" si="55"/>
        <v>165.72056389087558</v>
      </c>
      <c r="U595" cm="1">
        <f t="array" ref="U595">_xlfn.IFS(D595=$D$2,I595*N595,D595=$D$3&amp;F595=$F$3,(I595)*N595,D595=$D$3,(1/I595)*N595,D595=$D$146,N595*I595)</f>
        <v>258.9845941504131</v>
      </c>
      <c r="V595" cm="1">
        <f t="array" ref="V595">_xlfn.IFS(F595=$F$2,E595*N595,F595=$F$3,E595*N595)</f>
        <v>5.2683583239130023</v>
      </c>
      <c r="W595">
        <f t="shared" si="56"/>
        <v>165.72056346328915</v>
      </c>
      <c r="X595">
        <f t="shared" si="57"/>
        <v>258.9845941504131</v>
      </c>
    </row>
    <row r="596" spans="1:24" x14ac:dyDescent="0.25">
      <c r="A596" t="s">
        <v>615</v>
      </c>
      <c r="B596">
        <v>1590295549</v>
      </c>
      <c r="C596" s="2">
        <v>43975.198483796295</v>
      </c>
      <c r="D596" t="s">
        <v>12</v>
      </c>
      <c r="E596">
        <v>1.54773479480326</v>
      </c>
      <c r="F596" t="s">
        <v>13</v>
      </c>
      <c r="G596">
        <v>2</v>
      </c>
      <c r="H596" t="s">
        <v>14</v>
      </c>
      <c r="I596">
        <v>0.77386739999999998</v>
      </c>
      <c r="J596" t="s">
        <v>15</v>
      </c>
      <c r="K596" t="str" cm="1">
        <f t="array" ref="K596">_xlfn.IFS(AND(F596=$Y$25,H596=$Z$25),"1",AND(F596=$Y$25,H596=$Z$27),"2",AND(F596=$Z$25,H596=$Y$25),"3",AND(F596=$Z$25,H596=$Z$27),"4",AND(F596=$Z$27,H596=$Y$25),"5",AND(F596=$Z$27,H596=$Z$25),"6")</f>
        <v>5</v>
      </c>
      <c r="L596">
        <f>IF(OR(K596="3",K596="2"),X596,W596)</f>
        <v>156.6078134961204</v>
      </c>
      <c r="M596" t="s">
        <v>16</v>
      </c>
      <c r="N596">
        <f>VLOOKUP(C596,ETH_USD[],6)</f>
        <v>202.37034600000001</v>
      </c>
      <c r="O596" s="10">
        <f t="shared" si="52"/>
        <v>-2.3163883698941241E-2</v>
      </c>
      <c r="P596" cm="1">
        <f t="array" ref="P596">_xlfn.IFS(H596=$H$2,G596,F596=$F$102,E596)</f>
        <v>2</v>
      </c>
      <c r="Q596" cm="1">
        <f t="array" ref="Q596">_xlfn.IFS(H596=$H$2,E596,F596=$F$102,G596)</f>
        <v>1.54773479480326</v>
      </c>
      <c r="R596">
        <f t="shared" si="53"/>
        <v>313.21562594057474</v>
      </c>
      <c r="S596" s="10">
        <f t="shared" si="54"/>
        <v>-5.498865503854318E-2</v>
      </c>
      <c r="T596" s="9">
        <f t="shared" si="55"/>
        <v>156.60781297028737</v>
      </c>
      <c r="U596" cm="1">
        <f t="array" ref="U596">_xlfn.IFS(D596=$D$2,I596*N596,D596=$D$3&amp;F596=$F$3,(I596)*N596,D596=$D$3,(1/I596)*N596,D596=$D$146,N596*I596)</f>
        <v>156.6078134961204</v>
      </c>
      <c r="V596" cm="1">
        <f t="array" ref="V596">_xlfn.IFS(F596=$F$2,E596*N596,F596=$F$3,E596*N596)</f>
        <v>313.21562594057474</v>
      </c>
      <c r="W596">
        <f t="shared" si="56"/>
        <v>156.6078134961204</v>
      </c>
      <c r="X596">
        <f t="shared" si="57"/>
        <v>261.50519585138233</v>
      </c>
    </row>
    <row r="597" spans="1:24" x14ac:dyDescent="0.25">
      <c r="A597" t="s">
        <v>616</v>
      </c>
      <c r="B597">
        <v>1590313180</v>
      </c>
      <c r="C597" s="2">
        <v>43975.402546296296</v>
      </c>
      <c r="D597" t="s">
        <v>18</v>
      </c>
      <c r="E597">
        <v>0.59565862726354601</v>
      </c>
      <c r="F597" t="s">
        <v>19</v>
      </c>
      <c r="G597">
        <v>0.77820515151903902</v>
      </c>
      <c r="H597" t="s">
        <v>14</v>
      </c>
      <c r="I597">
        <v>0.76542622000000005</v>
      </c>
      <c r="J597" t="s">
        <v>89</v>
      </c>
      <c r="K597" t="str" cm="1">
        <f t="array" ref="K597">_xlfn.IFS(AND(F597=$Y$25,H597=$Z$25),"1",AND(F597=$Y$25,H597=$Z$27),"2",AND(F597=$Z$25,H597=$Y$25),"3",AND(F597=$Z$25,H597=$Z$27),"4",AND(F597=$Z$27,H597=$Y$25),"5",AND(F597=$Z$27,H597=$Z$25),"6")</f>
        <v>3</v>
      </c>
      <c r="L597">
        <f>IF(OR(K597="3",K597="2"),X597,W597)</f>
        <v>264.38909552902436</v>
      </c>
      <c r="M597" t="s">
        <v>16</v>
      </c>
      <c r="N597">
        <f>VLOOKUP(C597,ETH_USD[],6)</f>
        <v>202.37034600000001</v>
      </c>
      <c r="O597" s="10">
        <f t="shared" si="52"/>
        <v>0</v>
      </c>
      <c r="P597" cm="1">
        <f t="array" ref="P597">_xlfn.IFS(H597=$H$2,G597,F597=$F$102,E597)</f>
        <v>0.77820515151903902</v>
      </c>
      <c r="Q597" cm="1">
        <f t="array" ref="Q597">_xlfn.IFS(H597=$H$2,E597,F597=$F$102,G597)</f>
        <v>0.59565862726354601</v>
      </c>
      <c r="R597">
        <f t="shared" si="53"/>
        <v>120.54364249720885</v>
      </c>
      <c r="S597" s="10">
        <f t="shared" si="54"/>
        <v>-1.090778310200243E-2</v>
      </c>
      <c r="T597" s="9">
        <f t="shared" si="55"/>
        <v>154.89956891432851</v>
      </c>
      <c r="U597" cm="1">
        <f t="array" ref="U597">_xlfn.IFS(D597=$D$2,I597*N597,D597=$D$3&amp;F597=$F$3,(I597)*N597,D597=$D$3,(1/I597)*N597,D597=$D$146,N597*I597)</f>
        <v>264.38909552902436</v>
      </c>
      <c r="V597" cm="1">
        <f t="array" ref="V597">_xlfn.IFS(F597=$F$2,E597*N597,F597=$F$3,E597*N597)</f>
        <v>120.54364249720885</v>
      </c>
      <c r="W597">
        <f t="shared" si="56"/>
        <v>154.89956897887214</v>
      </c>
      <c r="X597">
        <f t="shared" si="57"/>
        <v>264.38909552902436</v>
      </c>
    </row>
    <row r="598" spans="1:24" x14ac:dyDescent="0.25">
      <c r="A598" t="s">
        <v>617</v>
      </c>
      <c r="B598">
        <v>1590328802</v>
      </c>
      <c r="C598" s="2">
        <v>43975.583356481482</v>
      </c>
      <c r="D598" t="s">
        <v>18</v>
      </c>
      <c r="E598">
        <v>0.24699110119558701</v>
      </c>
      <c r="F598" t="s">
        <v>19</v>
      </c>
      <c r="G598">
        <v>0.317853063451007</v>
      </c>
      <c r="H598" t="s">
        <v>14</v>
      </c>
      <c r="I598">
        <v>0.77706063000000003</v>
      </c>
      <c r="J598" t="s">
        <v>89</v>
      </c>
      <c r="K598" t="str" cm="1">
        <f t="array" ref="K598">_xlfn.IFS(AND(F598=$Y$25,H598=$Z$25),"1",AND(F598=$Y$25,H598=$Z$27),"2",AND(F598=$Z$25,H598=$Y$25),"3",AND(F598=$Z$25,H598=$Z$27),"4",AND(F598=$Z$27,H598=$Y$25),"5",AND(F598=$Z$27,H598=$Z$25),"6")</f>
        <v>3</v>
      </c>
      <c r="L598">
        <f>IF(OR(K598="3",K598="2"),X598,W598)</f>
        <v>260.43057412392648</v>
      </c>
      <c r="M598" t="s">
        <v>16</v>
      </c>
      <c r="N598">
        <f>VLOOKUP(C598,ETH_USD[],6)</f>
        <v>202.37034600000001</v>
      </c>
      <c r="O598" s="10">
        <f t="shared" si="52"/>
        <v>0</v>
      </c>
      <c r="P598" cm="1">
        <f t="array" ref="P598">_xlfn.IFS(H598=$H$2,G598,F598=$F$102,E598)</f>
        <v>0.317853063451007</v>
      </c>
      <c r="Q598" cm="1">
        <f t="array" ref="Q598">_xlfn.IFS(H598=$H$2,E598,F598=$F$102,G598)</f>
        <v>0.24699110119558701</v>
      </c>
      <c r="R598">
        <f t="shared" si="53"/>
        <v>49.983674607871961</v>
      </c>
      <c r="S598" s="10">
        <f t="shared" si="54"/>
        <v>1.5199908665353324E-2</v>
      </c>
      <c r="T598" s="9">
        <f t="shared" si="55"/>
        <v>157.25402821412891</v>
      </c>
      <c r="U598" cm="1">
        <f t="array" ref="U598">_xlfn.IFS(D598=$D$2,I598*N598,D598=$D$3&amp;F598=$F$3,(I598)*N598,D598=$D$3,(1/I598)*N598,D598=$D$146,N598*I598)</f>
        <v>260.43057412392648</v>
      </c>
      <c r="V598" cm="1">
        <f t="array" ref="V598">_xlfn.IFS(F598=$F$2,E598*N598,F598=$F$3,E598*N598)</f>
        <v>49.983674607871961</v>
      </c>
      <c r="W598">
        <f t="shared" si="56"/>
        <v>157.254028556078</v>
      </c>
      <c r="X598">
        <f t="shared" si="57"/>
        <v>260.43057412392648</v>
      </c>
    </row>
    <row r="599" spans="1:24" x14ac:dyDescent="0.25">
      <c r="A599" t="s">
        <v>618</v>
      </c>
      <c r="B599">
        <v>1590346501</v>
      </c>
      <c r="C599" s="2">
        <v>43975.788206018522</v>
      </c>
      <c r="D599" t="s">
        <v>18</v>
      </c>
      <c r="E599">
        <v>0.79144097371299904</v>
      </c>
      <c r="F599" t="s">
        <v>19</v>
      </c>
      <c r="G599">
        <v>1</v>
      </c>
      <c r="H599" t="s">
        <v>14</v>
      </c>
      <c r="I599">
        <v>0.79144097000000002</v>
      </c>
      <c r="J599" t="s">
        <v>89</v>
      </c>
      <c r="K599" t="str" cm="1">
        <f t="array" ref="K599">_xlfn.IFS(AND(F599=$Y$25,H599=$Z$25),"1",AND(F599=$Y$25,H599=$Z$27),"2",AND(F599=$Z$25,H599=$Y$25),"3",AND(F599=$Z$25,H599=$Z$27),"4",AND(F599=$Z$27,H599=$Y$25),"5",AND(F599=$Z$27,H599=$Z$25),"6")</f>
        <v>3</v>
      </c>
      <c r="L599">
        <f>IF(OR(K599="3",K599="2"),X599,W599)</f>
        <v>255.69859745825391</v>
      </c>
      <c r="M599" t="s">
        <v>16</v>
      </c>
      <c r="N599">
        <f>VLOOKUP(C599,ETH_USD[],6)</f>
        <v>202.37034600000001</v>
      </c>
      <c r="O599" s="10">
        <f t="shared" si="52"/>
        <v>0</v>
      </c>
      <c r="P599" cm="1">
        <f t="array" ref="P599">_xlfn.IFS(H599=$H$2,G599,F599=$F$102,E599)</f>
        <v>1</v>
      </c>
      <c r="Q599" cm="1">
        <f t="array" ref="Q599">_xlfn.IFS(H599=$H$2,E599,F599=$F$102,G599)</f>
        <v>0.79144097371299904</v>
      </c>
      <c r="R599">
        <f t="shared" si="53"/>
        <v>160.16418368887653</v>
      </c>
      <c r="S599" s="10">
        <f t="shared" si="54"/>
        <v>1.850607903528512E-2</v>
      </c>
      <c r="T599" s="9">
        <f t="shared" si="55"/>
        <v>160.16418368887653</v>
      </c>
      <c r="U599" cm="1">
        <f t="array" ref="U599">_xlfn.IFS(D599=$D$2,I599*N599,D599=$D$3&amp;F599=$F$3,(I599)*N599,D599=$D$3,(1/I599)*N599,D599=$D$146,N599*I599)</f>
        <v>255.69859745825391</v>
      </c>
      <c r="V599" cm="1">
        <f t="array" ref="V599">_xlfn.IFS(F599=$F$2,E599*N599,F599=$F$3,E599*N599)</f>
        <v>160.16418368887653</v>
      </c>
      <c r="W599">
        <f t="shared" si="56"/>
        <v>160.16418293747563</v>
      </c>
      <c r="X599">
        <f t="shared" si="57"/>
        <v>255.69859745825391</v>
      </c>
    </row>
    <row r="600" spans="1:24" x14ac:dyDescent="0.25">
      <c r="A600" t="s">
        <v>619</v>
      </c>
      <c r="B600">
        <v>1590376948</v>
      </c>
      <c r="C600" s="2">
        <v>43976.140601851854</v>
      </c>
      <c r="D600" t="s">
        <v>12</v>
      </c>
      <c r="E600">
        <v>0.78676487099158998</v>
      </c>
      <c r="F600" t="s">
        <v>13</v>
      </c>
      <c r="G600">
        <v>1</v>
      </c>
      <c r="H600" t="s">
        <v>14</v>
      </c>
      <c r="I600">
        <v>0.78676486999999995</v>
      </c>
      <c r="J600" t="s">
        <v>15</v>
      </c>
      <c r="K600" t="str" cm="1">
        <f t="array" ref="K600">_xlfn.IFS(AND(F600=$Y$25,H600=$Z$25),"1",AND(F600=$Y$25,H600=$Z$27),"2",AND(F600=$Z$25,H600=$Y$25),"3",AND(F600=$Z$25,H600=$Z$27),"4",AND(F600=$Z$27,H600=$Y$25),"5",AND(F600=$Z$27,H600=$Z$25),"6")</f>
        <v>5</v>
      </c>
      <c r="L600">
        <f>IF(OR(K600="3",K600="2"),X600,W600)</f>
        <v>161.53836484365274</v>
      </c>
      <c r="M600" t="s">
        <v>16</v>
      </c>
      <c r="N600">
        <f>VLOOKUP(C600,ETH_USD[],6)</f>
        <v>205.319748</v>
      </c>
      <c r="O600" s="10">
        <f t="shared" si="52"/>
        <v>1.4574279573549733E-2</v>
      </c>
      <c r="P600" cm="1">
        <f t="array" ref="P600">_xlfn.IFS(H600=$H$2,G600,F600=$F$102,E600)</f>
        <v>1</v>
      </c>
      <c r="Q600" cm="1">
        <f t="array" ref="Q600">_xlfn.IFS(H600=$H$2,E600,F600=$F$102,G600)</f>
        <v>0.78676487099158998</v>
      </c>
      <c r="R600">
        <f t="shared" si="53"/>
        <v>161.53836504724578</v>
      </c>
      <c r="S600" s="10">
        <f t="shared" si="54"/>
        <v>8.5798293146402086E-3</v>
      </c>
      <c r="T600" s="9">
        <f t="shared" si="55"/>
        <v>161.53836504724578</v>
      </c>
      <c r="U600" cm="1">
        <f t="array" ref="U600">_xlfn.IFS(D600=$D$2,I600*N600,D600=$D$3&amp;F600=$F$3,(I600)*N600,D600=$D$3,(1/I600)*N600,D600=$D$146,N600*I600)</f>
        <v>161.53836484365274</v>
      </c>
      <c r="V600" cm="1">
        <f t="array" ref="V600">_xlfn.IFS(F600=$F$2,E600*N600,F600=$F$3,E600*N600)</f>
        <v>161.53836504724578</v>
      </c>
      <c r="W600">
        <f t="shared" si="56"/>
        <v>161.53836484365274</v>
      </c>
      <c r="X600">
        <f t="shared" si="57"/>
        <v>260.96710189919895</v>
      </c>
    </row>
    <row r="601" spans="1:24" x14ac:dyDescent="0.25">
      <c r="A601" t="s">
        <v>620</v>
      </c>
      <c r="B601">
        <v>1590406734</v>
      </c>
      <c r="C601" s="2">
        <v>43976.485347222224</v>
      </c>
      <c r="D601" t="s">
        <v>18</v>
      </c>
      <c r="E601">
        <v>7.7157515869000701E-2</v>
      </c>
      <c r="F601" t="s">
        <v>19</v>
      </c>
      <c r="G601">
        <v>9.8714684637160294E-2</v>
      </c>
      <c r="H601" t="s">
        <v>14</v>
      </c>
      <c r="I601">
        <v>0.78162145999999999</v>
      </c>
      <c r="J601" t="s">
        <v>89</v>
      </c>
      <c r="K601" t="str" cm="1">
        <f t="array" ref="K601">_xlfn.IFS(AND(F601=$Y$25,H601=$Z$25),"1",AND(F601=$Y$25,H601=$Z$27),"2",AND(F601=$Z$25,H601=$Y$25),"3",AND(F601=$Z$25,H601=$Z$27),"4",AND(F601=$Z$27,H601=$Y$25),"5",AND(F601=$Z$27,H601=$Z$25),"6")</f>
        <v>3</v>
      </c>
      <c r="L601">
        <f>IF(OR(K601="3",K601="2"),X601,W601)</f>
        <v>262.68437921343661</v>
      </c>
      <c r="M601" t="s">
        <v>16</v>
      </c>
      <c r="N601">
        <f>VLOOKUP(C601,ETH_USD[],6)</f>
        <v>205.319748</v>
      </c>
      <c r="O601" s="10">
        <f t="shared" si="52"/>
        <v>0</v>
      </c>
      <c r="P601" cm="1">
        <f t="array" ref="P601">_xlfn.IFS(H601=$H$2,G601,F601=$F$102,E601)</f>
        <v>9.8714684637160294E-2</v>
      </c>
      <c r="Q601" cm="1">
        <f t="array" ref="Q601">_xlfn.IFS(H601=$H$2,E601,F601=$F$102,G601)</f>
        <v>7.7157515869000701E-2</v>
      </c>
      <c r="R601">
        <f t="shared" si="53"/>
        <v>15.841961714529225</v>
      </c>
      <c r="S601" s="10">
        <f t="shared" si="54"/>
        <v>-6.5374189856120977E-3</v>
      </c>
      <c r="T601" s="9">
        <f t="shared" si="55"/>
        <v>160.48232107268117</v>
      </c>
      <c r="U601" cm="1">
        <f t="array" ref="U601">_xlfn.IFS(D601=$D$2,I601*N601,D601=$D$3&amp;F601=$F$3,(I601)*N601,D601=$D$3,(1/I601)*N601,D601=$D$146,N601*I601)</f>
        <v>262.68437921343661</v>
      </c>
      <c r="V601" cm="1">
        <f t="array" ref="V601">_xlfn.IFS(F601=$F$2,E601*N601,F601=$F$3,E601*N601)</f>
        <v>15.841961714529225</v>
      </c>
      <c r="W601">
        <f t="shared" si="56"/>
        <v>160.48232119859208</v>
      </c>
      <c r="X601">
        <f t="shared" si="57"/>
        <v>262.68437921343661</v>
      </c>
    </row>
    <row r="602" spans="1:24" x14ac:dyDescent="0.25">
      <c r="A602" t="s">
        <v>621</v>
      </c>
      <c r="B602">
        <v>1590492394</v>
      </c>
      <c r="C602" s="2">
        <v>43977.476782407408</v>
      </c>
      <c r="D602" t="s">
        <v>18</v>
      </c>
      <c r="E602">
        <v>0.40532099897167001</v>
      </c>
      <c r="F602" t="s">
        <v>19</v>
      </c>
      <c r="G602">
        <v>0.51416417857093399</v>
      </c>
      <c r="H602" t="s">
        <v>14</v>
      </c>
      <c r="I602">
        <v>0.78831046000000005</v>
      </c>
      <c r="J602" t="s">
        <v>89</v>
      </c>
      <c r="K602" t="str" cm="1">
        <f t="array" ref="K602">_xlfn.IFS(AND(F602=$Y$25,H602=$Z$25),"1",AND(F602=$Y$25,H602=$Z$27),"2",AND(F602=$Z$25,H602=$Y$25),"3",AND(F602=$Z$25,H602=$Z$27),"4",AND(F602=$Z$27,H602=$Y$25),"5",AND(F602=$Z$27,H602=$Z$25),"6")</f>
        <v>3</v>
      </c>
      <c r="L602">
        <f>IF(OR(K602="3",K602="2"),X602,W602)</f>
        <v>256.12030189222651</v>
      </c>
      <c r="M602" t="s">
        <v>16</v>
      </c>
      <c r="N602">
        <f>VLOOKUP(C602,ETH_USD[],6)</f>
        <v>201.90231299999999</v>
      </c>
      <c r="O602" s="10">
        <f t="shared" si="52"/>
        <v>-1.6644453508680577E-2</v>
      </c>
      <c r="P602" cm="1">
        <f t="array" ref="P602">_xlfn.IFS(H602=$H$2,G602,F602=$F$102,E602)</f>
        <v>0.51416417857093399</v>
      </c>
      <c r="Q602" cm="1">
        <f t="array" ref="Q602">_xlfn.IFS(H602=$H$2,E602,F602=$F$102,G602)</f>
        <v>0.40532099897167001</v>
      </c>
      <c r="R602">
        <f t="shared" si="53"/>
        <v>81.835247199850798</v>
      </c>
      <c r="S602" s="10">
        <f t="shared" si="54"/>
        <v>-8.2290452964667964E-3</v>
      </c>
      <c r="T602" s="9">
        <f t="shared" si="55"/>
        <v>159.16170478329195</v>
      </c>
      <c r="U602" cm="1">
        <f t="array" ref="U602">_xlfn.IFS(D602=$D$2,I602*N602,D602=$D$3&amp;F602=$F$3,(I602)*N602,D602=$D$3,(1/I602)*N602,D602=$D$146,N602*I602)</f>
        <v>256.12030189222651</v>
      </c>
      <c r="V602" cm="1">
        <f t="array" ref="V602">_xlfn.IFS(F602=$F$2,E602*N602,F602=$F$3,E602*N602)</f>
        <v>81.835247199850798</v>
      </c>
      <c r="W602">
        <f t="shared" si="56"/>
        <v>159.16170523609398</v>
      </c>
      <c r="X602">
        <f t="shared" si="57"/>
        <v>256.12030189222651</v>
      </c>
    </row>
    <row r="603" spans="1:24" x14ac:dyDescent="0.25">
      <c r="A603" t="s">
        <v>622</v>
      </c>
      <c r="B603">
        <v>1590592110</v>
      </c>
      <c r="C603" s="2">
        <v>43978.630902777775</v>
      </c>
      <c r="D603" t="s">
        <v>12</v>
      </c>
      <c r="E603">
        <v>0.77839644670478503</v>
      </c>
      <c r="F603" t="s">
        <v>13</v>
      </c>
      <c r="G603">
        <v>1</v>
      </c>
      <c r="H603" t="s">
        <v>14</v>
      </c>
      <c r="I603">
        <v>0.77839645000000002</v>
      </c>
      <c r="J603" t="s">
        <v>15</v>
      </c>
      <c r="K603" t="str" cm="1">
        <f t="array" ref="K603">_xlfn.IFS(AND(F603=$Y$25,H603=$Z$25),"1",AND(F603=$Y$25,H603=$Z$27),"2",AND(F603=$Z$25,H603=$Y$25),"3",AND(F603=$Z$25,H603=$Z$27),"4",AND(F603=$Z$27,H603=$Y$25),"5",AND(F603=$Z$27,H603=$Z$25),"6")</f>
        <v>5</v>
      </c>
      <c r="L603">
        <f>IF(OR(K603="3",K603="2"),X603,W603)</f>
        <v>162.57855556040931</v>
      </c>
      <c r="M603" t="s">
        <v>16</v>
      </c>
      <c r="N603">
        <f>VLOOKUP(C603,ETH_USD[],6)</f>
        <v>208.86343400000001</v>
      </c>
      <c r="O603" s="10">
        <f t="shared" si="52"/>
        <v>3.4477668415814636E-2</v>
      </c>
      <c r="P603" cm="1">
        <f t="array" ref="P603">_xlfn.IFS(H603=$H$2,G603,F603=$F$102,E603)</f>
        <v>1</v>
      </c>
      <c r="Q603" cm="1">
        <f t="array" ref="Q603">_xlfn.IFS(H603=$H$2,E603,F603=$F$102,G603)</f>
        <v>0.77839644670478503</v>
      </c>
      <c r="R603">
        <f t="shared" si="53"/>
        <v>162.5785548721594</v>
      </c>
      <c r="S603" s="10">
        <f t="shared" si="54"/>
        <v>2.1467790216997813E-2</v>
      </c>
      <c r="T603" s="9">
        <f t="shared" si="55"/>
        <v>162.5785548721594</v>
      </c>
      <c r="U603" cm="1">
        <f t="array" ref="U603">_xlfn.IFS(D603=$D$2,I603*N603,D603=$D$3&amp;F603=$F$3,(I603)*N603,D603=$D$3,(1/I603)*N603,D603=$D$146,N603*I603)</f>
        <v>162.57855556040931</v>
      </c>
      <c r="V603" cm="1">
        <f t="array" ref="V603">_xlfn.IFS(F603=$F$2,E603*N603,F603=$F$3,E603*N603)</f>
        <v>162.5785548721594</v>
      </c>
      <c r="W603">
        <f t="shared" si="56"/>
        <v>162.57855556040931</v>
      </c>
      <c r="X603">
        <f t="shared" si="57"/>
        <v>268.32526535803191</v>
      </c>
    </row>
    <row r="604" spans="1:24" x14ac:dyDescent="0.25">
      <c r="A604" t="s">
        <v>623</v>
      </c>
      <c r="B604">
        <v>1590630375</v>
      </c>
      <c r="C604" s="2">
        <v>43979.073784722219</v>
      </c>
      <c r="D604" t="s">
        <v>12</v>
      </c>
      <c r="E604">
        <v>1.9267961424834601</v>
      </c>
      <c r="F604" t="s">
        <v>13</v>
      </c>
      <c r="G604">
        <v>2.5994213429164801</v>
      </c>
      <c r="H604" t="s">
        <v>14</v>
      </c>
      <c r="I604">
        <v>0.74124040999999996</v>
      </c>
      <c r="J604" t="s">
        <v>15</v>
      </c>
      <c r="K604" t="str" cm="1">
        <f t="array" ref="K604">_xlfn.IFS(AND(F604=$Y$25,H604=$Z$25),"1",AND(F604=$Y$25,H604=$Z$27),"2",AND(F604=$Z$25,H604=$Y$25),"3",AND(F604=$Z$25,H604=$Z$27),"4",AND(F604=$Z$27,H604=$Y$25),"5",AND(F604=$Z$27,H604=$Z$25),"6")</f>
        <v>5</v>
      </c>
      <c r="L604">
        <f>IF(OR(K604="3",K604="2"),X604,W604)</f>
        <v>162.95460602033384</v>
      </c>
      <c r="M604" t="s">
        <v>16</v>
      </c>
      <c r="N604">
        <f>VLOOKUP(C604,ETH_USD[],6)</f>
        <v>219.84042400000001</v>
      </c>
      <c r="O604" s="10">
        <f t="shared" si="52"/>
        <v>5.2555824587275528E-2</v>
      </c>
      <c r="P604" cm="1">
        <f t="array" ref="P604">_xlfn.IFS(H604=$H$2,G604,F604=$F$102,E604)</f>
        <v>2.5994213429164801</v>
      </c>
      <c r="Q604" cm="1">
        <f t="array" ref="Q604">_xlfn.IFS(H604=$H$2,E604,F604=$F$102,G604)</f>
        <v>1.9267961424834601</v>
      </c>
      <c r="R604">
        <f t="shared" si="53"/>
        <v>423.58768092512832</v>
      </c>
      <c r="S604" s="10">
        <f t="shared" si="54"/>
        <v>2.3130430119030557E-3</v>
      </c>
      <c r="T604" s="9">
        <f t="shared" si="55"/>
        <v>162.95460606239175</v>
      </c>
      <c r="U604" cm="1">
        <f t="array" ref="U604">_xlfn.IFS(D604=$D$2,I604*N604,D604=$D$3&amp;F604=$F$3,(I604)*N604,D604=$D$3,(1/I604)*N604,D604=$D$146,N604*I604)</f>
        <v>162.95460602033384</v>
      </c>
      <c r="V604" cm="1">
        <f t="array" ref="V604">_xlfn.IFS(F604=$F$2,E604*N604,F604=$F$3,E604*N604)</f>
        <v>423.58768092512832</v>
      </c>
      <c r="W604">
        <f t="shared" si="56"/>
        <v>162.95460602033384</v>
      </c>
      <c r="X604">
        <f t="shared" si="57"/>
        <v>296.58451028054446</v>
      </c>
    </row>
    <row r="605" spans="1:24" x14ac:dyDescent="0.25">
      <c r="A605" t="s">
        <v>624</v>
      </c>
      <c r="B605">
        <v>1590634266</v>
      </c>
      <c r="C605" s="2">
        <v>43979.118819444448</v>
      </c>
      <c r="D605" t="s">
        <v>18</v>
      </c>
      <c r="E605">
        <v>1.47921131974313</v>
      </c>
      <c r="F605" t="s">
        <v>19</v>
      </c>
      <c r="G605">
        <v>2</v>
      </c>
      <c r="H605" t="s">
        <v>14</v>
      </c>
      <c r="I605">
        <v>0.73960566000000005</v>
      </c>
      <c r="J605" t="s">
        <v>89</v>
      </c>
      <c r="K605" t="str" cm="1">
        <f t="array" ref="K605">_xlfn.IFS(AND(F605=$Y$25,H605=$Z$25),"1",AND(F605=$Y$25,H605=$Z$27),"2",AND(F605=$Z$25,H605=$Y$25),"3",AND(F605=$Z$25,H605=$Z$27),"4",AND(F605=$Z$27,H605=$Y$25),"5",AND(F605=$Z$27,H605=$Z$25),"6")</f>
        <v>3</v>
      </c>
      <c r="L605">
        <f>IF(OR(K605="3",K605="2"),X605,W605)</f>
        <v>297.24005086710667</v>
      </c>
      <c r="M605" t="s">
        <v>16</v>
      </c>
      <c r="N605">
        <f>VLOOKUP(C605,ETH_USD[],6)</f>
        <v>219.84042400000001</v>
      </c>
      <c r="O605" s="10">
        <f t="shared" si="52"/>
        <v>0</v>
      </c>
      <c r="P605" cm="1">
        <f t="array" ref="P605">_xlfn.IFS(H605=$H$2,G605,F605=$F$102,E605)</f>
        <v>2</v>
      </c>
      <c r="Q605" cm="1">
        <f t="array" ref="Q605">_xlfn.IFS(H605=$H$2,E605,F605=$F$102,G605)</f>
        <v>1.47921131974313</v>
      </c>
      <c r="R605">
        <f t="shared" si="53"/>
        <v>325.19044371792927</v>
      </c>
      <c r="S605" s="10">
        <f t="shared" si="54"/>
        <v>-2.2054252537636872E-3</v>
      </c>
      <c r="T605" s="9">
        <f t="shared" si="55"/>
        <v>162.59522185896463</v>
      </c>
      <c r="U605" cm="1">
        <f t="array" ref="U605">_xlfn.IFS(D605=$D$2,I605*N605,D605=$D$3&amp;F605=$F$3,(I605)*N605,D605=$D$3,(1/I605)*N605,D605=$D$146,N605*I605)</f>
        <v>297.24005086710667</v>
      </c>
      <c r="V605" cm="1">
        <f t="array" ref="V605">_xlfn.IFS(F605=$F$2,E605*N605,F605=$F$3,E605*N605)</f>
        <v>325.19044371792927</v>
      </c>
      <c r="W605">
        <f t="shared" si="56"/>
        <v>162.59522188719987</v>
      </c>
      <c r="X605">
        <f t="shared" si="57"/>
        <v>297.24005086710667</v>
      </c>
    </row>
    <row r="606" spans="1:24" x14ac:dyDescent="0.25">
      <c r="A606" t="s">
        <v>625</v>
      </c>
      <c r="B606">
        <v>1590649177</v>
      </c>
      <c r="C606" s="2">
        <v>43979.291400462964</v>
      </c>
      <c r="D606" t="s">
        <v>18</v>
      </c>
      <c r="E606">
        <v>0.254779311515895</v>
      </c>
      <c r="F606" t="s">
        <v>19</v>
      </c>
      <c r="G606">
        <v>0.33376971626713398</v>
      </c>
      <c r="H606" t="s">
        <v>14</v>
      </c>
      <c r="I606">
        <v>0.76333861000000003</v>
      </c>
      <c r="J606" t="s">
        <v>89</v>
      </c>
      <c r="K606" t="str" cm="1">
        <f t="array" ref="K606">_xlfn.IFS(AND(F606=$Y$25,H606=$Z$25),"1",AND(F606=$Y$25,H606=$Z$27),"2",AND(F606=$Z$25,H606=$Y$25),"3",AND(F606=$Z$25,H606=$Z$27),"4",AND(F606=$Z$27,H606=$Y$25),"5",AND(F606=$Z$27,H606=$Z$25),"6")</f>
        <v>3</v>
      </c>
      <c r="L606">
        <f>IF(OR(K606="3",K606="2"),X606,W606)</f>
        <v>287.99856462127599</v>
      </c>
      <c r="M606" t="s">
        <v>16</v>
      </c>
      <c r="N606">
        <f>VLOOKUP(C606,ETH_USD[],6)</f>
        <v>219.84042400000001</v>
      </c>
      <c r="O606" s="10">
        <f t="shared" si="52"/>
        <v>0</v>
      </c>
      <c r="P606" cm="1">
        <f t="array" ref="P606">_xlfn.IFS(H606=$H$2,G606,F606=$F$102,E606)</f>
        <v>0.33376971626713398</v>
      </c>
      <c r="Q606" cm="1">
        <f t="array" ref="Q606">_xlfn.IFS(H606=$H$2,E606,F606=$F$102,G606)</f>
        <v>0.254779311515895</v>
      </c>
      <c r="R606">
        <f t="shared" si="53"/>
        <v>56.010791870082443</v>
      </c>
      <c r="S606" s="10">
        <f t="shared" si="54"/>
        <v>3.2088654990759365E-2</v>
      </c>
      <c r="T606" s="9">
        <f t="shared" si="55"/>
        <v>167.81268383634293</v>
      </c>
      <c r="U606" cm="1">
        <f t="array" ref="U606">_xlfn.IFS(D606=$D$2,I606*N606,D606=$D$3&amp;F606=$F$3,(I606)*N606,D606=$D$3,(1/I606)*N606,D606=$D$146,N606*I606)</f>
        <v>287.99856462127599</v>
      </c>
      <c r="V606" cm="1">
        <f t="array" ref="V606">_xlfn.IFS(F606=$F$2,E606*N606,F606=$F$3,E606*N606)</f>
        <v>56.010791870082443</v>
      </c>
      <c r="W606">
        <f t="shared" si="56"/>
        <v>167.81268367797065</v>
      </c>
      <c r="X606">
        <f t="shared" si="57"/>
        <v>287.99856462127599</v>
      </c>
    </row>
    <row r="607" spans="1:24" x14ac:dyDescent="0.25">
      <c r="A607" t="s">
        <v>626</v>
      </c>
      <c r="B607">
        <v>1590651411</v>
      </c>
      <c r="C607" s="2">
        <v>43979.317256944443</v>
      </c>
      <c r="D607" t="s">
        <v>12</v>
      </c>
      <c r="E607">
        <v>0.75196729771798498</v>
      </c>
      <c r="F607" t="s">
        <v>13</v>
      </c>
      <c r="G607">
        <v>1</v>
      </c>
      <c r="H607" t="s">
        <v>14</v>
      </c>
      <c r="I607">
        <v>0.75196730000000001</v>
      </c>
      <c r="J607" t="s">
        <v>15</v>
      </c>
      <c r="K607" t="str" cm="1">
        <f t="array" ref="K607">_xlfn.IFS(AND(F607=$Y$25,H607=$Z$25),"1",AND(F607=$Y$25,H607=$Z$27),"2",AND(F607=$Z$25,H607=$Y$25),"3",AND(F607=$Z$25,H607=$Z$27),"4",AND(F607=$Z$27,H607=$Y$25),"5",AND(F607=$Z$27,H607=$Z$25),"6")</f>
        <v>5</v>
      </c>
      <c r="L607">
        <f>IF(OR(K607="3",K607="2"),X607,W607)</f>
        <v>165.3128100661352</v>
      </c>
      <c r="M607" t="s">
        <v>16</v>
      </c>
      <c r="N607">
        <f>VLOOKUP(C607,ETH_USD[],6)</f>
        <v>219.84042400000001</v>
      </c>
      <c r="O607" s="10">
        <f t="shared" si="52"/>
        <v>0</v>
      </c>
      <c r="P607" cm="1">
        <f t="array" ref="P607">_xlfn.IFS(H607=$H$2,G607,F607=$F$102,E607)</f>
        <v>1</v>
      </c>
      <c r="Q607" cm="1">
        <f t="array" ref="Q607">_xlfn.IFS(H607=$H$2,E607,F607=$F$102,G607)</f>
        <v>0.75196729771798498</v>
      </c>
      <c r="R607">
        <f t="shared" si="53"/>
        <v>165.31280956445607</v>
      </c>
      <c r="S607" s="10">
        <f t="shared" si="54"/>
        <v>-1.4896813606323236E-2</v>
      </c>
      <c r="T607" s="9">
        <f t="shared" si="55"/>
        <v>165.31280956445607</v>
      </c>
      <c r="U607" cm="1">
        <f t="array" ref="U607">_xlfn.IFS(D607=$D$2,I607*N607,D607=$D$3&amp;F607=$F$3,(I607)*N607,D607=$D$3,(1/I607)*N607,D607=$D$146,N607*I607)</f>
        <v>165.3128100661352</v>
      </c>
      <c r="V607" cm="1">
        <f t="array" ref="V607">_xlfn.IFS(F607=$F$2,E607*N607,F607=$F$3,E607*N607)</f>
        <v>165.31280956445607</v>
      </c>
      <c r="W607">
        <f t="shared" si="56"/>
        <v>165.3128100661352</v>
      </c>
      <c r="X607">
        <f t="shared" si="57"/>
        <v>292.35370208252408</v>
      </c>
    </row>
    <row r="608" spans="1:24" x14ac:dyDescent="0.25">
      <c r="A608" t="s">
        <v>627</v>
      </c>
      <c r="B608">
        <v>1590651866</v>
      </c>
      <c r="C608" s="2">
        <v>43979.322523148148</v>
      </c>
      <c r="D608" t="s">
        <v>18</v>
      </c>
      <c r="E608">
        <v>1.5340372877585899</v>
      </c>
      <c r="F608" t="s">
        <v>19</v>
      </c>
      <c r="G608">
        <v>2</v>
      </c>
      <c r="H608" t="s">
        <v>14</v>
      </c>
      <c r="I608">
        <v>0.76701863999999997</v>
      </c>
      <c r="J608" t="s">
        <v>89</v>
      </c>
      <c r="K608" t="str" cm="1">
        <f t="array" ref="K608">_xlfn.IFS(AND(F608=$Y$25,H608=$Z$25),"1",AND(F608=$Y$25,H608=$Z$27),"2",AND(F608=$Z$25,H608=$Y$25),"3",AND(F608=$Z$25,H608=$Z$27),"4",AND(F608=$Z$27,H608=$Y$25),"5",AND(F608=$Z$27,H608=$Z$25),"6")</f>
        <v>3</v>
      </c>
      <c r="L608">
        <f>IF(OR(K608="3",K608="2"),X608,W608)</f>
        <v>286.61679460619109</v>
      </c>
      <c r="M608" t="s">
        <v>16</v>
      </c>
      <c r="N608">
        <f>VLOOKUP(C608,ETH_USD[],6)</f>
        <v>219.84042400000001</v>
      </c>
      <c r="O608" s="10">
        <f t="shared" si="52"/>
        <v>0</v>
      </c>
      <c r="P608" cm="1">
        <f t="array" ref="P608">_xlfn.IFS(H608=$H$2,G608,F608=$F$102,E608)</f>
        <v>2</v>
      </c>
      <c r="Q608" cm="1">
        <f t="array" ref="Q608">_xlfn.IFS(H608=$H$2,E608,F608=$F$102,G608)</f>
        <v>1.5340372877585899</v>
      </c>
      <c r="R608">
        <f t="shared" si="53"/>
        <v>337.24340777265843</v>
      </c>
      <c r="S608" s="10">
        <f t="shared" si="54"/>
        <v>2.0015958415993105E-2</v>
      </c>
      <c r="T608" s="9">
        <f t="shared" si="55"/>
        <v>168.62170388632921</v>
      </c>
      <c r="U608" cm="1">
        <f t="array" ref="U608">_xlfn.IFS(D608=$D$2,I608*N608,D608=$D$3&amp;F608=$F$3,(I608)*N608,D608=$D$3,(1/I608)*N608,D608=$D$146,N608*I608)</f>
        <v>286.61679460619109</v>
      </c>
      <c r="V608" cm="1">
        <f t="array" ref="V608">_xlfn.IFS(F608=$F$2,E608*N608,F608=$F$3,E608*N608)</f>
        <v>337.24340777265843</v>
      </c>
      <c r="W608">
        <f t="shared" si="56"/>
        <v>168.62170303350337</v>
      </c>
      <c r="X608">
        <f t="shared" si="57"/>
        <v>286.61679460619109</v>
      </c>
    </row>
    <row r="609" spans="1:24" x14ac:dyDescent="0.25">
      <c r="A609" t="s">
        <v>628</v>
      </c>
      <c r="B609">
        <v>1590651970</v>
      </c>
      <c r="C609" s="2">
        <v>43979.32372685185</v>
      </c>
      <c r="D609" t="s">
        <v>12</v>
      </c>
      <c r="E609">
        <v>0.77297430075825102</v>
      </c>
      <c r="F609" t="s">
        <v>13</v>
      </c>
      <c r="G609">
        <v>1</v>
      </c>
      <c r="H609" t="s">
        <v>14</v>
      </c>
      <c r="I609">
        <v>0.7729743</v>
      </c>
      <c r="J609" t="s">
        <v>15</v>
      </c>
      <c r="K609" t="str" cm="1">
        <f t="array" ref="K609">_xlfn.IFS(AND(F609=$Y$25,H609=$Z$25),"1",AND(F609=$Y$25,H609=$Z$27),"2",AND(F609=$Z$25,H609=$Y$25),"3",AND(F609=$Z$25,H609=$Z$27),"4",AND(F609=$Z$27,H609=$Y$25),"5",AND(F609=$Z$27,H609=$Z$25),"6")</f>
        <v>5</v>
      </c>
      <c r="L609">
        <f>IF(OR(K609="3",K609="2"),X609,W609)</f>
        <v>169.93099785310321</v>
      </c>
      <c r="M609" t="s">
        <v>16</v>
      </c>
      <c r="N609">
        <f>VLOOKUP(C609,ETH_USD[],6)</f>
        <v>219.84042400000001</v>
      </c>
      <c r="O609" s="10">
        <f t="shared" si="52"/>
        <v>0</v>
      </c>
      <c r="P609" cm="1">
        <f t="array" ref="P609">_xlfn.IFS(H609=$H$2,G609,F609=$F$102,E609)</f>
        <v>1</v>
      </c>
      <c r="Q609" cm="1">
        <f t="array" ref="Q609">_xlfn.IFS(H609=$H$2,E609,F609=$F$102,G609)</f>
        <v>0.77297430075825102</v>
      </c>
      <c r="R609">
        <f t="shared" si="53"/>
        <v>169.93099801979744</v>
      </c>
      <c r="S609" s="10">
        <f t="shared" si="54"/>
        <v>7.7646833313393965E-3</v>
      </c>
      <c r="T609" s="9">
        <f t="shared" si="55"/>
        <v>169.93099801979744</v>
      </c>
      <c r="U609" cm="1">
        <f t="array" ref="U609">_xlfn.IFS(D609=$D$2,I609*N609,D609=$D$3&amp;F609=$F$3,(I609)*N609,D609=$D$3,(1/I609)*N609,D609=$D$146,N609*I609)</f>
        <v>169.93099785310321</v>
      </c>
      <c r="V609" cm="1">
        <f t="array" ref="V609">_xlfn.IFS(F609=$F$2,E609*N609,F609=$F$3,E609*N609)</f>
        <v>169.93099801979744</v>
      </c>
      <c r="W609">
        <f t="shared" si="56"/>
        <v>169.93099785310321</v>
      </c>
      <c r="X609">
        <f t="shared" si="57"/>
        <v>284.40845187220327</v>
      </c>
    </row>
    <row r="610" spans="1:24" x14ac:dyDescent="0.25">
      <c r="A610" t="s">
        <v>629</v>
      </c>
      <c r="B610">
        <v>1590652978</v>
      </c>
      <c r="C610" s="2">
        <v>43979.335393518515</v>
      </c>
      <c r="D610" t="s">
        <v>12</v>
      </c>
      <c r="E610">
        <v>0.75208998734789001</v>
      </c>
      <c r="F610" t="s">
        <v>13</v>
      </c>
      <c r="G610">
        <v>1</v>
      </c>
      <c r="H610" t="s">
        <v>14</v>
      </c>
      <c r="I610">
        <v>0.75208998999999999</v>
      </c>
      <c r="J610" t="s">
        <v>15</v>
      </c>
      <c r="K610" t="str" cm="1">
        <f t="array" ref="K610">_xlfn.IFS(AND(F610=$Y$25,H610=$Z$25),"1",AND(F610=$Y$25,H610=$Z$27),"2",AND(F610=$Z$25,H610=$Y$25),"3",AND(F610=$Z$25,H610=$Z$27),"4",AND(F610=$Z$27,H610=$Y$25),"5",AND(F610=$Z$27,H610=$Z$25),"6")</f>
        <v>5</v>
      </c>
      <c r="L610">
        <f>IF(OR(K610="3",K610="2"),X610,W610)</f>
        <v>165.33978228775575</v>
      </c>
      <c r="M610" t="s">
        <v>16</v>
      </c>
      <c r="N610">
        <f>VLOOKUP(C610,ETH_USD[],6)</f>
        <v>219.84042400000001</v>
      </c>
      <c r="O610" s="10">
        <f t="shared" si="52"/>
        <v>0</v>
      </c>
      <c r="P610" cm="1">
        <f t="array" ref="P610">_xlfn.IFS(H610=$H$2,G610,F610=$F$102,E610)</f>
        <v>1</v>
      </c>
      <c r="Q610" cm="1">
        <f t="array" ref="Q610">_xlfn.IFS(H610=$H$2,E610,F610=$F$102,G610)</f>
        <v>0.75208998734789001</v>
      </c>
      <c r="R610">
        <f t="shared" si="53"/>
        <v>165.3397817047148</v>
      </c>
      <c r="S610" s="10">
        <f t="shared" si="54"/>
        <v>-2.7018121287958056E-2</v>
      </c>
      <c r="T610" s="9">
        <f t="shared" si="55"/>
        <v>165.3397817047148</v>
      </c>
      <c r="U610" cm="1">
        <f t="array" ref="U610">_xlfn.IFS(D610=$D$2,I610*N610,D610=$D$3&amp;F610=$F$3,(I610)*N610,D610=$D$3,(1/I610)*N610,D610=$D$146,N610*I610)</f>
        <v>165.33978228775575</v>
      </c>
      <c r="V610" cm="1">
        <f t="array" ref="V610">_xlfn.IFS(F610=$F$2,E610*N610,F610=$F$3,E610*N610)</f>
        <v>165.3397817047148</v>
      </c>
      <c r="W610">
        <f t="shared" si="56"/>
        <v>165.33978228775575</v>
      </c>
      <c r="X610">
        <f t="shared" si="57"/>
        <v>292.30600981672421</v>
      </c>
    </row>
    <row r="611" spans="1:24" x14ac:dyDescent="0.25">
      <c r="A611" t="s">
        <v>630</v>
      </c>
      <c r="B611">
        <v>1590653320</v>
      </c>
      <c r="C611" s="2">
        <v>43979.33935185185</v>
      </c>
      <c r="D611" t="s">
        <v>18</v>
      </c>
      <c r="E611">
        <v>0.75662291523305103</v>
      </c>
      <c r="F611" t="s">
        <v>19</v>
      </c>
      <c r="G611">
        <v>1</v>
      </c>
      <c r="H611" t="s">
        <v>14</v>
      </c>
      <c r="I611">
        <v>0.75662291999999998</v>
      </c>
      <c r="J611" t="s">
        <v>89</v>
      </c>
      <c r="K611" t="str" cm="1">
        <f t="array" ref="K611">_xlfn.IFS(AND(F611=$Y$25,H611=$Z$25),"1",AND(F611=$Y$25,H611=$Z$27),"2",AND(F611=$Z$25,H611=$Y$25),"3",AND(F611=$Z$25,H611=$Z$27),"4",AND(F611=$Z$27,H611=$Y$25),"5",AND(F611=$Z$27,H611=$Z$25),"6")</f>
        <v>3</v>
      </c>
      <c r="L611">
        <f>IF(OR(K611="3",K611="2"),X611,W611)</f>
        <v>290.55480370591999</v>
      </c>
      <c r="M611" t="s">
        <v>16</v>
      </c>
      <c r="N611">
        <f>VLOOKUP(C611,ETH_USD[],6)</f>
        <v>219.84042400000001</v>
      </c>
      <c r="O611" s="10">
        <f t="shared" si="52"/>
        <v>0</v>
      </c>
      <c r="P611" cm="1">
        <f t="array" ref="P611">_xlfn.IFS(H611=$H$2,G611,F611=$F$102,E611)</f>
        <v>1</v>
      </c>
      <c r="Q611" cm="1">
        <f t="array" ref="Q611">_xlfn.IFS(H611=$H$2,E611,F611=$F$102,G611)</f>
        <v>0.75662291523305103</v>
      </c>
      <c r="R611">
        <f t="shared" si="53"/>
        <v>166.33630249295001</v>
      </c>
      <c r="S611" s="10">
        <f t="shared" si="54"/>
        <v>6.0271084064628319E-3</v>
      </c>
      <c r="T611" s="9">
        <f t="shared" si="55"/>
        <v>166.33630249295001</v>
      </c>
      <c r="U611" cm="1">
        <f t="array" ref="U611">_xlfn.IFS(D611=$D$2,I611*N611,D611=$D$3&amp;F611=$F$3,(I611)*N611,D611=$D$3,(1/I611)*N611,D611=$D$146,N611*I611)</f>
        <v>290.55480370591999</v>
      </c>
      <c r="V611" cm="1">
        <f t="array" ref="V611">_xlfn.IFS(F611=$F$2,E611*N611,F611=$F$3,E611*N611)</f>
        <v>166.33630249295001</v>
      </c>
      <c r="W611">
        <f t="shared" si="56"/>
        <v>166.3363035409181</v>
      </c>
      <c r="X611">
        <f t="shared" si="57"/>
        <v>290.55480370591999</v>
      </c>
    </row>
    <row r="612" spans="1:24" x14ac:dyDescent="0.25">
      <c r="A612" t="s">
        <v>631</v>
      </c>
      <c r="B612">
        <v>1590683293</v>
      </c>
      <c r="C612" s="2">
        <v>43979.686261574076</v>
      </c>
      <c r="D612" t="s">
        <v>12</v>
      </c>
      <c r="E612">
        <v>0.75215113095420105</v>
      </c>
      <c r="F612" t="s">
        <v>13</v>
      </c>
      <c r="G612">
        <v>1</v>
      </c>
      <c r="H612" t="s">
        <v>14</v>
      </c>
      <c r="I612">
        <v>0.75215113</v>
      </c>
      <c r="J612" t="s">
        <v>15</v>
      </c>
      <c r="K612" t="str" cm="1">
        <f t="array" ref="K612">_xlfn.IFS(AND(F612=$Y$25,H612=$Z$25),"1",AND(F612=$Y$25,H612=$Z$27),"2",AND(F612=$Z$25,H612=$Y$25),"3",AND(F612=$Z$25,H612=$Z$27),"4",AND(F612=$Z$27,H612=$Y$25),"5",AND(F612=$Z$27,H612=$Z$25),"6")</f>
        <v>5</v>
      </c>
      <c r="L612">
        <f>IF(OR(K612="3",K612="2"),X612,W612)</f>
        <v>165.35322333127914</v>
      </c>
      <c r="M612" t="s">
        <v>16</v>
      </c>
      <c r="N612">
        <f>VLOOKUP(C612,ETH_USD[],6)</f>
        <v>219.84042400000001</v>
      </c>
      <c r="O612" s="10">
        <f t="shared" si="52"/>
        <v>0</v>
      </c>
      <c r="P612" cm="1">
        <f t="array" ref="P612">_xlfn.IFS(H612=$H$2,G612,F612=$F$102,E612)</f>
        <v>1</v>
      </c>
      <c r="Q612" cm="1">
        <f t="array" ref="Q612">_xlfn.IFS(H612=$H$2,E612,F612=$F$102,G612)</f>
        <v>0.75215113095420105</v>
      </c>
      <c r="R612">
        <f t="shared" si="53"/>
        <v>165.35322354105111</v>
      </c>
      <c r="S612" s="10">
        <f t="shared" si="54"/>
        <v>-5.9101887992284207E-3</v>
      </c>
      <c r="T612" s="9">
        <f t="shared" si="55"/>
        <v>165.35322354105111</v>
      </c>
      <c r="U612" cm="1">
        <f t="array" ref="U612">_xlfn.IFS(D612=$D$2,I612*N612,D612=$D$3&amp;F612=$F$3,(I612)*N612,D612=$D$3,(1/I612)*N612,D612=$D$146,N612*I612)</f>
        <v>165.35322333127914</v>
      </c>
      <c r="V612" cm="1">
        <f t="array" ref="V612">_xlfn.IFS(F612=$F$2,E612*N612,F612=$F$3,E612*N612)</f>
        <v>165.35322354105111</v>
      </c>
      <c r="W612">
        <f t="shared" si="56"/>
        <v>165.35322333127914</v>
      </c>
      <c r="X612">
        <f t="shared" si="57"/>
        <v>292.28224918042736</v>
      </c>
    </row>
    <row r="613" spans="1:24" x14ac:dyDescent="0.25">
      <c r="A613" t="s">
        <v>632</v>
      </c>
      <c r="B613">
        <v>1590683432</v>
      </c>
      <c r="C613" s="2">
        <v>43979.68787037037</v>
      </c>
      <c r="D613" t="s">
        <v>12</v>
      </c>
      <c r="E613">
        <v>0.73210068999830702</v>
      </c>
      <c r="F613" t="s">
        <v>13</v>
      </c>
      <c r="G613">
        <v>1</v>
      </c>
      <c r="H613" t="s">
        <v>14</v>
      </c>
      <c r="I613">
        <v>0.73210069</v>
      </c>
      <c r="J613" t="s">
        <v>15</v>
      </c>
      <c r="K613" t="str" cm="1">
        <f t="array" ref="K613">_xlfn.IFS(AND(F613=$Y$25,H613=$Z$25),"1",AND(F613=$Y$25,H613=$Z$27),"2",AND(F613=$Z$25,H613=$Y$25),"3",AND(F613=$Z$25,H613=$Z$27),"4",AND(F613=$Z$27,H613=$Y$25),"5",AND(F613=$Z$27,H613=$Z$25),"6")</f>
        <v>5</v>
      </c>
      <c r="L613">
        <f>IF(OR(K613="3",K613="2"),X613,W613)</f>
        <v>160.94532610029256</v>
      </c>
      <c r="M613" t="s">
        <v>16</v>
      </c>
      <c r="N613">
        <f>VLOOKUP(C613,ETH_USD[],6)</f>
        <v>219.84042400000001</v>
      </c>
      <c r="O613" s="10">
        <f t="shared" si="52"/>
        <v>0</v>
      </c>
      <c r="P613" cm="1">
        <f t="array" ref="P613">_xlfn.IFS(H613=$H$2,G613,F613=$F$102,E613)</f>
        <v>1</v>
      </c>
      <c r="Q613" cm="1">
        <f t="array" ref="Q613">_xlfn.IFS(H613=$H$2,E613,F613=$F$102,G613)</f>
        <v>0.73210068999830702</v>
      </c>
      <c r="R613">
        <f t="shared" si="53"/>
        <v>160.94532609992038</v>
      </c>
      <c r="S613" s="10">
        <f t="shared" si="54"/>
        <v>-2.6657463016053089E-2</v>
      </c>
      <c r="T613" s="9">
        <f t="shared" si="55"/>
        <v>160.94532609992038</v>
      </c>
      <c r="U613" cm="1">
        <f t="array" ref="U613">_xlfn.IFS(D613=$D$2,I613*N613,D613=$D$3&amp;F613=$F$3,(I613)*N613,D613=$D$3,(1/I613)*N613,D613=$D$146,N613*I613)</f>
        <v>160.94532610029256</v>
      </c>
      <c r="V613" cm="1">
        <f t="array" ref="V613">_xlfn.IFS(F613=$F$2,E613*N613,F613=$F$3,E613*N613)</f>
        <v>160.94532609992038</v>
      </c>
      <c r="W613">
        <f t="shared" si="56"/>
        <v>160.94532610029256</v>
      </c>
      <c r="X613">
        <f t="shared" si="57"/>
        <v>300.28714219624629</v>
      </c>
    </row>
    <row r="614" spans="1:24" x14ac:dyDescent="0.25">
      <c r="A614" t="s">
        <v>633</v>
      </c>
      <c r="B614">
        <v>1590695448</v>
      </c>
      <c r="C614" s="2">
        <v>43979.826944444445</v>
      </c>
      <c r="D614" t="s">
        <v>18</v>
      </c>
      <c r="E614">
        <v>1.4932278699641599</v>
      </c>
      <c r="F614" t="s">
        <v>19</v>
      </c>
      <c r="G614">
        <v>2</v>
      </c>
      <c r="H614" t="s">
        <v>14</v>
      </c>
      <c r="I614">
        <v>0.74661392999999998</v>
      </c>
      <c r="J614" t="s">
        <v>89</v>
      </c>
      <c r="K614" t="str" cm="1">
        <f t="array" ref="K614">_xlfn.IFS(AND(F614=$Y$25,H614=$Z$25),"1",AND(F614=$Y$25,H614=$Z$27),"2",AND(F614=$Z$25,H614=$Y$25),"3",AND(F614=$Z$25,H614=$Z$27),"4",AND(F614=$Z$27,H614=$Y$25),"5",AND(F614=$Z$27,H614=$Z$25),"6")</f>
        <v>3</v>
      </c>
      <c r="L614">
        <f>IF(OR(K614="3",K614="2"),X614,W614)</f>
        <v>294.44993612696192</v>
      </c>
      <c r="M614" t="s">
        <v>16</v>
      </c>
      <c r="N614">
        <f>VLOOKUP(C614,ETH_USD[],6)</f>
        <v>219.84042400000001</v>
      </c>
      <c r="O614" s="10">
        <f t="shared" si="52"/>
        <v>0</v>
      </c>
      <c r="P614" cm="1">
        <f t="array" ref="P614">_xlfn.IFS(H614=$H$2,G614,F614=$F$102,E614)</f>
        <v>2</v>
      </c>
      <c r="Q614" cm="1">
        <f t="array" ref="Q614">_xlfn.IFS(H614=$H$2,E614,F614=$F$102,G614)</f>
        <v>1.4932278699641599</v>
      </c>
      <c r="R614">
        <f t="shared" si="53"/>
        <v>328.27184806153781</v>
      </c>
      <c r="S614" s="10">
        <f t="shared" si="54"/>
        <v>1.9824110511091779E-2</v>
      </c>
      <c r="T614" s="9">
        <f t="shared" si="55"/>
        <v>164.1359240307689</v>
      </c>
      <c r="U614" cm="1">
        <f t="array" ref="U614">_xlfn.IFS(D614=$D$2,I614*N614,D614=$D$3&amp;F614=$F$3,(I614)*N614,D614=$D$3,(1/I614)*N614,D614=$D$146,N614*I614)</f>
        <v>294.44993612696192</v>
      </c>
      <c r="V614" cm="1">
        <f t="array" ref="V614">_xlfn.IFS(F614=$F$2,E614*N614,F614=$F$3,E614*N614)</f>
        <v>328.27184806153781</v>
      </c>
      <c r="W614">
        <f t="shared" si="56"/>
        <v>164.13592293550633</v>
      </c>
      <c r="X614">
        <f t="shared" si="57"/>
        <v>294.44993612696192</v>
      </c>
    </row>
    <row r="615" spans="1:24" x14ac:dyDescent="0.25">
      <c r="A615" t="s">
        <v>634</v>
      </c>
      <c r="B615">
        <v>1590695669</v>
      </c>
      <c r="C615" s="2">
        <v>43979.829502314817</v>
      </c>
      <c r="D615" t="s">
        <v>12</v>
      </c>
      <c r="E615">
        <v>0.75227220678441697</v>
      </c>
      <c r="F615" t="s">
        <v>13</v>
      </c>
      <c r="G615">
        <v>1</v>
      </c>
      <c r="H615" t="s">
        <v>14</v>
      </c>
      <c r="I615">
        <v>0.75227221</v>
      </c>
      <c r="J615" t="s">
        <v>15</v>
      </c>
      <c r="K615" t="str" cm="1">
        <f t="array" ref="K615">_xlfn.IFS(AND(F615=$Y$25,H615=$Z$25),"1",AND(F615=$Y$25,H615=$Z$27),"2",AND(F615=$Z$25,H615=$Y$25),"3",AND(F615=$Z$25,H615=$Z$27),"4",AND(F615=$Z$27,H615=$Y$25),"5",AND(F615=$Z$27,H615=$Z$25),"6")</f>
        <v>5</v>
      </c>
      <c r="L615">
        <f>IF(OR(K615="3",K615="2"),X615,W615)</f>
        <v>165.37984160981705</v>
      </c>
      <c r="M615" t="s">
        <v>16</v>
      </c>
      <c r="N615">
        <f>VLOOKUP(C615,ETH_USD[],6)</f>
        <v>219.84042400000001</v>
      </c>
      <c r="O615" s="10">
        <f t="shared" si="52"/>
        <v>0</v>
      </c>
      <c r="P615" cm="1">
        <f t="array" ref="P615">_xlfn.IFS(H615=$H$2,G615,F615=$F$102,E615)</f>
        <v>1</v>
      </c>
      <c r="Q615" cm="1">
        <f t="array" ref="Q615">_xlfn.IFS(H615=$H$2,E615,F615=$F$102,G615)</f>
        <v>0.75227220678441697</v>
      </c>
      <c r="R615">
        <f t="shared" si="53"/>
        <v>165.37984090290192</v>
      </c>
      <c r="S615" s="10">
        <f t="shared" si="54"/>
        <v>7.5785778127390856E-3</v>
      </c>
      <c r="T615" s="9">
        <f t="shared" si="55"/>
        <v>165.37984090290192</v>
      </c>
      <c r="U615" cm="1">
        <f t="array" ref="U615">_xlfn.IFS(D615=$D$2,I615*N615,D615=$D$3&amp;F615=$F$3,(I615)*N615,D615=$D$3,(1/I615)*N615,D615=$D$146,N615*I615)</f>
        <v>165.37984160981705</v>
      </c>
      <c r="V615" cm="1">
        <f t="array" ref="V615">_xlfn.IFS(F615=$F$2,E615*N615,F615=$F$3,E615*N615)</f>
        <v>165.37984090290192</v>
      </c>
      <c r="W615">
        <f t="shared" si="56"/>
        <v>165.37984160981705</v>
      </c>
      <c r="X615">
        <f t="shared" si="57"/>
        <v>292.23520565780308</v>
      </c>
    </row>
    <row r="616" spans="1:24" x14ac:dyDescent="0.25">
      <c r="A616" t="s">
        <v>635</v>
      </c>
      <c r="B616">
        <v>1590697380</v>
      </c>
      <c r="C616" s="2">
        <v>43979.849305555559</v>
      </c>
      <c r="D616" t="s">
        <v>12</v>
      </c>
      <c r="E616">
        <v>0.73221853825405703</v>
      </c>
      <c r="F616" t="s">
        <v>13</v>
      </c>
      <c r="G616">
        <v>1</v>
      </c>
      <c r="H616" t="s">
        <v>14</v>
      </c>
      <c r="I616">
        <v>0.73221853999999997</v>
      </c>
      <c r="J616" t="s">
        <v>15</v>
      </c>
      <c r="K616" t="str" cm="1">
        <f t="array" ref="K616">_xlfn.IFS(AND(F616=$Y$25,H616=$Z$25),"1",AND(F616=$Y$25,H616=$Z$27),"2",AND(F616=$Z$25,H616=$Y$25),"3",AND(F616=$Z$25,H616=$Z$27),"4",AND(F616=$Z$27,H616=$Y$25),"5",AND(F616=$Z$27,H616=$Z$25),"6")</f>
        <v>5</v>
      </c>
      <c r="L616">
        <f>IF(OR(K616="3",K616="2"),X616,W616)</f>
        <v>160.97123429426097</v>
      </c>
      <c r="M616" t="s">
        <v>16</v>
      </c>
      <c r="N616">
        <f>VLOOKUP(C616,ETH_USD[],6)</f>
        <v>219.84042400000001</v>
      </c>
      <c r="O616" s="10">
        <f t="shared" si="52"/>
        <v>0</v>
      </c>
      <c r="P616" cm="1">
        <f t="array" ref="P616">_xlfn.IFS(H616=$H$2,G616,F616=$F$102,E616)</f>
        <v>1</v>
      </c>
      <c r="Q616" cm="1">
        <f t="array" ref="Q616">_xlfn.IFS(H616=$H$2,E616,F616=$F$102,G616)</f>
        <v>0.73221853825405703</v>
      </c>
      <c r="R616">
        <f t="shared" si="53"/>
        <v>160.97123391043212</v>
      </c>
      <c r="S616" s="10">
        <f t="shared" si="54"/>
        <v>-2.6657463016052773E-2</v>
      </c>
      <c r="T616" s="9">
        <f t="shared" si="55"/>
        <v>160.97123391043212</v>
      </c>
      <c r="U616" cm="1">
        <f t="array" ref="U616">_xlfn.IFS(D616=$D$2,I616*N616,D616=$D$3&amp;F616=$F$3,(I616)*N616,D616=$D$3,(1/I616)*N616,D616=$D$146,N616*I616)</f>
        <v>160.97123429426097</v>
      </c>
      <c r="V616" cm="1">
        <f t="array" ref="V616">_xlfn.IFS(F616=$F$2,E616*N616,F616=$F$3,E616*N616)</f>
        <v>160.97123391043212</v>
      </c>
      <c r="W616">
        <f t="shared" si="56"/>
        <v>160.97123429426097</v>
      </c>
      <c r="X616">
        <f t="shared" si="57"/>
        <v>300.23881121611595</v>
      </c>
    </row>
    <row r="617" spans="1:24" x14ac:dyDescent="0.25">
      <c r="A617" t="s">
        <v>636</v>
      </c>
      <c r="B617">
        <v>1590702701</v>
      </c>
      <c r="C617" s="2">
        <v>43979.910891203705</v>
      </c>
      <c r="D617" t="s">
        <v>18</v>
      </c>
      <c r="E617">
        <v>1.40221221474108</v>
      </c>
      <c r="F617" t="s">
        <v>19</v>
      </c>
      <c r="G617">
        <v>1.8808612939885001</v>
      </c>
      <c r="H617" t="s">
        <v>14</v>
      </c>
      <c r="I617">
        <v>0.74551601000000001</v>
      </c>
      <c r="J617" t="s">
        <v>89</v>
      </c>
      <c r="K617" t="str" cm="1">
        <f t="array" ref="K617">_xlfn.IFS(AND(F617=$Y$25,H617=$Z$25),"1",AND(F617=$Y$25,H617=$Z$27),"2",AND(F617=$Z$25,H617=$Y$25),"3",AND(F617=$Z$25,H617=$Z$27),"4",AND(F617=$Z$27,H617=$Y$25),"5",AND(F617=$Z$27,H617=$Z$25),"6")</f>
        <v>3</v>
      </c>
      <c r="L617">
        <f>IF(OR(K617="3",K617="2"),X617,W617)</f>
        <v>294.88357198392026</v>
      </c>
      <c r="M617" t="s">
        <v>16</v>
      </c>
      <c r="N617">
        <f>VLOOKUP(C617,ETH_USD[],6)</f>
        <v>219.84042400000001</v>
      </c>
      <c r="O617" s="10">
        <f t="shared" si="52"/>
        <v>0</v>
      </c>
      <c r="P617" cm="1">
        <f t="array" ref="P617">_xlfn.IFS(H617=$H$2,G617,F617=$F$102,E617)</f>
        <v>1.8808612939885001</v>
      </c>
      <c r="Q617" cm="1">
        <f t="array" ref="Q617">_xlfn.IFS(H617=$H$2,E617,F617=$F$102,G617)</f>
        <v>1.40221221474108</v>
      </c>
      <c r="R617">
        <f t="shared" si="53"/>
        <v>308.26292782665809</v>
      </c>
      <c r="S617" s="10">
        <f t="shared" si="54"/>
        <v>1.8160528626228849E-2</v>
      </c>
      <c r="T617" s="9">
        <f t="shared" si="55"/>
        <v>163.8945566118619</v>
      </c>
      <c r="U617" cm="1">
        <f t="array" ref="U617">_xlfn.IFS(D617=$D$2,I617*N617,D617=$D$3&amp;F617=$F$3,(I617)*N617,D617=$D$3,(1/I617)*N617,D617=$D$146,N617*I617)</f>
        <v>294.88357198392026</v>
      </c>
      <c r="V617" cm="1">
        <f t="array" ref="V617">_xlfn.IFS(F617=$F$2,E617*N617,F617=$F$3,E617*N617)</f>
        <v>308.26292782665809</v>
      </c>
      <c r="W617">
        <f t="shared" si="56"/>
        <v>163.89455573718826</v>
      </c>
      <c r="X617">
        <f t="shared" si="57"/>
        <v>294.88357198392026</v>
      </c>
    </row>
    <row r="618" spans="1:24" x14ac:dyDescent="0.25">
      <c r="A618" t="s">
        <v>637</v>
      </c>
      <c r="B618">
        <v>1590704420</v>
      </c>
      <c r="C618" s="2">
        <v>43979.930787037039</v>
      </c>
      <c r="D618" t="s">
        <v>12</v>
      </c>
      <c r="E618">
        <v>0.74995354341707199</v>
      </c>
      <c r="F618" t="s">
        <v>13</v>
      </c>
      <c r="G618">
        <v>1</v>
      </c>
      <c r="H618" t="s">
        <v>14</v>
      </c>
      <c r="I618">
        <v>0.74995354000000003</v>
      </c>
      <c r="J618" t="s">
        <v>15</v>
      </c>
      <c r="K618" t="str" cm="1">
        <f t="array" ref="K618">_xlfn.IFS(AND(F618=$Y$25,H618=$Z$25),"1",AND(F618=$Y$25,H618=$Z$27),"2",AND(F618=$Z$25,H618=$Y$25),"3",AND(F618=$Z$25,H618=$Z$27),"4",AND(F618=$Z$27,H618=$Y$25),"5",AND(F618=$Z$27,H618=$Z$25),"6")</f>
        <v>5</v>
      </c>
      <c r="L618">
        <f>IF(OR(K618="3",K618="2"),X618,W618)</f>
        <v>164.87010421390099</v>
      </c>
      <c r="M618" t="s">
        <v>16</v>
      </c>
      <c r="N618">
        <f>VLOOKUP(C618,ETH_USD[],6)</f>
        <v>219.84042400000001</v>
      </c>
      <c r="O618" s="10">
        <f t="shared" si="52"/>
        <v>0</v>
      </c>
      <c r="P618" cm="1">
        <f t="array" ref="P618">_xlfn.IFS(H618=$H$2,G618,F618=$F$102,E618)</f>
        <v>1</v>
      </c>
      <c r="Q618" cm="1">
        <f t="array" ref="Q618">_xlfn.IFS(H618=$H$2,E618,F618=$F$102,G618)</f>
        <v>0.74995354341707199</v>
      </c>
      <c r="R618">
        <f t="shared" si="53"/>
        <v>164.87010496511152</v>
      </c>
      <c r="S618" s="10">
        <f t="shared" si="54"/>
        <v>5.9522925801613587E-3</v>
      </c>
      <c r="T618" s="9">
        <f t="shared" si="55"/>
        <v>164.87010496511152</v>
      </c>
      <c r="U618" cm="1">
        <f t="array" ref="U618">_xlfn.IFS(D618=$D$2,I618*N618,D618=$D$3&amp;F618=$F$3,(I618)*N618,D618=$D$3,(1/I618)*N618,D618=$D$146,N618*I618)</f>
        <v>164.87010421390099</v>
      </c>
      <c r="V618" cm="1">
        <f t="array" ref="V618">_xlfn.IFS(F618=$F$2,E618*N618,F618=$F$3,E618*N618)</f>
        <v>164.87010496511152</v>
      </c>
      <c r="W618">
        <f t="shared" si="56"/>
        <v>164.87010421390099</v>
      </c>
      <c r="X618">
        <f t="shared" si="57"/>
        <v>293.13872430017466</v>
      </c>
    </row>
    <row r="619" spans="1:24" x14ac:dyDescent="0.25">
      <c r="A619" t="s">
        <v>638</v>
      </c>
      <c r="B619">
        <v>1590704728</v>
      </c>
      <c r="C619" s="2">
        <v>43979.934351851851</v>
      </c>
      <c r="D619" t="s">
        <v>12</v>
      </c>
      <c r="E619">
        <v>0.72999342820586</v>
      </c>
      <c r="F619" t="s">
        <v>13</v>
      </c>
      <c r="G619">
        <v>1</v>
      </c>
      <c r="H619" t="s">
        <v>14</v>
      </c>
      <c r="I619">
        <v>0.72999343000000005</v>
      </c>
      <c r="J619" t="s">
        <v>15</v>
      </c>
      <c r="K619" t="str" cm="1">
        <f t="array" ref="K619">_xlfn.IFS(AND(F619=$Y$25,H619=$Z$25),"1",AND(F619=$Y$25,H619=$Z$27),"2",AND(F619=$Z$25,H619=$Y$25),"3",AND(F619=$Z$25,H619=$Z$27),"4",AND(F619=$Z$27,H619=$Y$25),"5",AND(F619=$Z$27,H619=$Z$25),"6")</f>
        <v>5</v>
      </c>
      <c r="L619">
        <f>IF(OR(K619="3",K619="2"),X619,W619)</f>
        <v>160.48206516841435</v>
      </c>
      <c r="M619" t="s">
        <v>16</v>
      </c>
      <c r="N619">
        <f>VLOOKUP(C619,ETH_USD[],6)</f>
        <v>219.84042400000001</v>
      </c>
      <c r="O619" s="10">
        <f t="shared" si="52"/>
        <v>0</v>
      </c>
      <c r="P619" cm="1">
        <f t="array" ref="P619">_xlfn.IFS(H619=$H$2,G619,F619=$F$102,E619)</f>
        <v>1</v>
      </c>
      <c r="Q619" cm="1">
        <f t="array" ref="Q619">_xlfn.IFS(H619=$H$2,E619,F619=$F$102,G619)</f>
        <v>0.72999342820586</v>
      </c>
      <c r="R619">
        <f t="shared" si="53"/>
        <v>160.48206477398983</v>
      </c>
      <c r="S619" s="10">
        <f t="shared" si="54"/>
        <v>-2.661513554595147E-2</v>
      </c>
      <c r="T619" s="9">
        <f t="shared" si="55"/>
        <v>160.48206477398983</v>
      </c>
      <c r="U619" cm="1">
        <f t="array" ref="U619">_xlfn.IFS(D619=$D$2,I619*N619,D619=$D$3&amp;F619=$F$3,(I619)*N619,D619=$D$3,(1/I619)*N619,D619=$D$146,N619*I619)</f>
        <v>160.48206516841435</v>
      </c>
      <c r="V619" cm="1">
        <f t="array" ref="V619">_xlfn.IFS(F619=$F$2,E619*N619,F619=$F$3,E619*N619)</f>
        <v>160.48206477398983</v>
      </c>
      <c r="W619">
        <f t="shared" si="56"/>
        <v>160.48206516841435</v>
      </c>
      <c r="X619">
        <f t="shared" si="57"/>
        <v>301.15397613920987</v>
      </c>
    </row>
    <row r="620" spans="1:24" x14ac:dyDescent="0.25">
      <c r="A620" t="s">
        <v>639</v>
      </c>
      <c r="B620">
        <v>1590705777</v>
      </c>
      <c r="C620" s="2">
        <v>43979.946493055555</v>
      </c>
      <c r="D620" t="s">
        <v>18</v>
      </c>
      <c r="E620">
        <v>0.73439317773366197</v>
      </c>
      <c r="F620" t="s">
        <v>19</v>
      </c>
      <c r="G620">
        <v>1</v>
      </c>
      <c r="H620" t="s">
        <v>14</v>
      </c>
      <c r="I620">
        <v>0.73439317999999998</v>
      </c>
      <c r="J620" t="s">
        <v>89</v>
      </c>
      <c r="K620" t="str" cm="1">
        <f t="array" ref="K620">_xlfn.IFS(AND(F620=$Y$25,H620=$Z$25),"1",AND(F620=$Y$25,H620=$Z$27),"2",AND(F620=$Z$25,H620=$Y$25),"3",AND(F620=$Z$25,H620=$Z$27),"4",AND(F620=$Z$27,H620=$Y$25),"5",AND(F620=$Z$27,H620=$Z$25),"6")</f>
        <v>3</v>
      </c>
      <c r="L620">
        <f>IF(OR(K620="3",K620="2"),X620,W620)</f>
        <v>299.34976248009275</v>
      </c>
      <c r="M620" t="s">
        <v>16</v>
      </c>
      <c r="N620">
        <f>VLOOKUP(C620,ETH_USD[],6)</f>
        <v>219.84042400000001</v>
      </c>
      <c r="O620" s="10">
        <f t="shared" si="52"/>
        <v>0</v>
      </c>
      <c r="P620" cm="1">
        <f t="array" ref="P620">_xlfn.IFS(H620=$H$2,G620,F620=$F$102,E620)</f>
        <v>1</v>
      </c>
      <c r="Q620" cm="1">
        <f t="array" ref="Q620">_xlfn.IFS(H620=$H$2,E620,F620=$F$102,G620)</f>
        <v>0.73439317773366197</v>
      </c>
      <c r="R620">
        <f t="shared" si="53"/>
        <v>161.44930757567562</v>
      </c>
      <c r="S620" s="10">
        <f t="shared" si="54"/>
        <v>6.0271084064625717E-3</v>
      </c>
      <c r="T620" s="9">
        <f t="shared" si="55"/>
        <v>161.44930757567562</v>
      </c>
      <c r="U620" cm="1">
        <f t="array" ref="U620">_xlfn.IFS(D620=$D$2,I620*N620,D620=$D$3&amp;F620=$F$3,(I620)*N620,D620=$D$3,(1/I620)*N620,D620=$D$146,N620*I620)</f>
        <v>299.34976248009275</v>
      </c>
      <c r="V620" cm="1">
        <f t="array" ref="V620">_xlfn.IFS(F620=$F$2,E620*N620,F620=$F$3,E620*N620)</f>
        <v>161.44930757567562</v>
      </c>
      <c r="W620">
        <f t="shared" si="56"/>
        <v>161.44930807390833</v>
      </c>
      <c r="X620">
        <f t="shared" si="57"/>
        <v>299.34976248009275</v>
      </c>
    </row>
    <row r="621" spans="1:24" x14ac:dyDescent="0.25">
      <c r="A621" t="s">
        <v>640</v>
      </c>
      <c r="B621">
        <v>1590707551</v>
      </c>
      <c r="C621" s="2">
        <v>43979.96702546296</v>
      </c>
      <c r="D621" t="s">
        <v>12</v>
      </c>
      <c r="E621">
        <v>0.73005189021400196</v>
      </c>
      <c r="F621" t="s">
        <v>13</v>
      </c>
      <c r="G621">
        <v>1</v>
      </c>
      <c r="H621" t="s">
        <v>14</v>
      </c>
      <c r="I621">
        <v>0.73005189000000004</v>
      </c>
      <c r="J621" t="s">
        <v>15</v>
      </c>
      <c r="K621" t="str" cm="1">
        <f t="array" ref="K621">_xlfn.IFS(AND(F621=$Y$25,H621=$Z$25),"1",AND(F621=$Y$25,H621=$Z$27),"2",AND(F621=$Z$25,H621=$Y$25),"3",AND(F621=$Z$25,H621=$Z$27),"4",AND(F621=$Z$27,H621=$Y$25),"5",AND(F621=$Z$27,H621=$Z$25),"6")</f>
        <v>5</v>
      </c>
      <c r="L621">
        <f>IF(OR(K621="3",K621="2"),X621,W621)</f>
        <v>160.49491703960138</v>
      </c>
      <c r="M621" t="s">
        <v>16</v>
      </c>
      <c r="N621">
        <f>VLOOKUP(C621,ETH_USD[],6)</f>
        <v>219.84042400000001</v>
      </c>
      <c r="O621" s="10">
        <f t="shared" si="52"/>
        <v>0</v>
      </c>
      <c r="P621" cm="1">
        <f t="array" ref="P621">_xlfn.IFS(H621=$H$2,G621,F621=$F$102,E621)</f>
        <v>1</v>
      </c>
      <c r="Q621" cm="1">
        <f t="array" ref="Q621">_xlfn.IFS(H621=$H$2,E621,F621=$F$102,G621)</f>
        <v>0.73005189021400196</v>
      </c>
      <c r="R621">
        <f t="shared" si="53"/>
        <v>160.49491708664766</v>
      </c>
      <c r="S621" s="10">
        <f t="shared" si="54"/>
        <v>-5.9113941295821874E-3</v>
      </c>
      <c r="T621" s="9">
        <f t="shared" si="55"/>
        <v>160.49491708664766</v>
      </c>
      <c r="U621" cm="1">
        <f t="array" ref="U621">_xlfn.IFS(D621=$D$2,I621*N621,D621=$D$3&amp;F621=$F$3,(I621)*N621,D621=$D$3,(1/I621)*N621,D621=$D$146,N621*I621)</f>
        <v>160.49491703960138</v>
      </c>
      <c r="V621" cm="1">
        <f t="array" ref="V621">_xlfn.IFS(F621=$F$2,E621*N621,F621=$F$3,E621*N621)</f>
        <v>160.49491708664766</v>
      </c>
      <c r="W621">
        <f t="shared" si="56"/>
        <v>160.49491703960138</v>
      </c>
      <c r="X621">
        <f t="shared" si="57"/>
        <v>301.12986078290953</v>
      </c>
    </row>
    <row r="622" spans="1:24" x14ac:dyDescent="0.25">
      <c r="A622" t="s">
        <v>641</v>
      </c>
      <c r="B622">
        <v>1590708958</v>
      </c>
      <c r="C622" s="2">
        <v>43979.983310185184</v>
      </c>
      <c r="D622" t="s">
        <v>18</v>
      </c>
      <c r="E622">
        <v>1.1353560962609699</v>
      </c>
      <c r="F622" t="s">
        <v>19</v>
      </c>
      <c r="G622">
        <v>1.5346904534005901</v>
      </c>
      <c r="H622" t="s">
        <v>14</v>
      </c>
      <c r="I622">
        <v>0.73979485</v>
      </c>
      <c r="J622" t="s">
        <v>89</v>
      </c>
      <c r="K622" t="str" cm="1">
        <f t="array" ref="K622">_xlfn.IFS(AND(F622=$Y$25,H622=$Z$25),"1",AND(F622=$Y$25,H622=$Z$27),"2",AND(F622=$Z$25,H622=$Y$25),"3",AND(F622=$Z$25,H622=$Z$27),"4",AND(F622=$Z$27,H622=$Y$25),"5",AND(F622=$Z$27,H622=$Z$25),"6")</f>
        <v>3</v>
      </c>
      <c r="L622">
        <f>IF(OR(K622="3",K622="2"),X622,W622)</f>
        <v>297.16403675965034</v>
      </c>
      <c r="M622" t="s">
        <v>16</v>
      </c>
      <c r="N622">
        <f>VLOOKUP(C622,ETH_USD[],6)</f>
        <v>219.84042400000001</v>
      </c>
      <c r="O622" s="10">
        <f t="shared" si="52"/>
        <v>0</v>
      </c>
      <c r="P622" cm="1">
        <f t="array" ref="P622">_xlfn.IFS(H622=$H$2,G622,F622=$F$102,E622)</f>
        <v>1.5346904534005901</v>
      </c>
      <c r="Q622" cm="1">
        <f t="array" ref="Q622">_xlfn.IFS(H622=$H$2,E622,F622=$F$102,G622)</f>
        <v>1.1353560962609699</v>
      </c>
      <c r="R622">
        <f t="shared" si="53"/>
        <v>249.59716559299645</v>
      </c>
      <c r="S622" s="10">
        <f t="shared" si="54"/>
        <v>1.3345573841747314E-2</v>
      </c>
      <c r="T622" s="9">
        <f t="shared" si="55"/>
        <v>162.63681385385263</v>
      </c>
      <c r="U622" cm="1">
        <f t="array" ref="U622">_xlfn.IFS(D622=$D$2,I622*N622,D622=$D$3&amp;F622=$F$3,(I622)*N622,D622=$D$3,(1/I622)*N622,D622=$D$146,N622*I622)</f>
        <v>297.16403675965034</v>
      </c>
      <c r="V622" cm="1">
        <f t="array" ref="V622">_xlfn.IFS(F622=$F$2,E622*N622,F622=$F$3,E622*N622)</f>
        <v>249.59716559299645</v>
      </c>
      <c r="W622">
        <f t="shared" si="56"/>
        <v>162.63681349701642</v>
      </c>
      <c r="X622">
        <f t="shared" si="57"/>
        <v>297.16403675965034</v>
      </c>
    </row>
    <row r="623" spans="1:24" x14ac:dyDescent="0.25">
      <c r="A623" t="s">
        <v>642</v>
      </c>
      <c r="B623">
        <v>1590709067</v>
      </c>
      <c r="C623" s="2">
        <v>43979.984571759262</v>
      </c>
      <c r="D623" t="s">
        <v>12</v>
      </c>
      <c r="E623">
        <v>0.74071582970021099</v>
      </c>
      <c r="F623" t="s">
        <v>13</v>
      </c>
      <c r="G623">
        <v>1</v>
      </c>
      <c r="H623" t="s">
        <v>14</v>
      </c>
      <c r="I623">
        <v>0.74071582999999996</v>
      </c>
      <c r="J623" t="s">
        <v>15</v>
      </c>
      <c r="K623" t="str" cm="1">
        <f t="array" ref="K623">_xlfn.IFS(AND(F623=$Y$25,H623=$Z$25),"1",AND(F623=$Y$25,H623=$Z$27),"2",AND(F623=$Z$25,H623=$Y$25),"3",AND(F623=$Z$25,H623=$Z$27),"4",AND(F623=$Z$27,H623=$Y$25),"5",AND(F623=$Z$27,H623=$Z$25),"6")</f>
        <v>5</v>
      </c>
      <c r="L623">
        <f>IF(OR(K623="3",K623="2"),X623,W623)</f>
        <v>162.83928213071192</v>
      </c>
      <c r="M623" t="s">
        <v>16</v>
      </c>
      <c r="N623">
        <f>VLOOKUP(C623,ETH_USD[],6)</f>
        <v>219.84042400000001</v>
      </c>
      <c r="O623" s="10">
        <f t="shared" si="52"/>
        <v>0</v>
      </c>
      <c r="P623" cm="1">
        <f t="array" ref="P623">_xlfn.IFS(H623=$H$2,G623,F623=$F$102,E623)</f>
        <v>1</v>
      </c>
      <c r="Q623" cm="1">
        <f t="array" ref="Q623">_xlfn.IFS(H623=$H$2,E623,F623=$F$102,G623)</f>
        <v>0.74071582970021099</v>
      </c>
      <c r="R623">
        <f t="shared" si="53"/>
        <v>162.83928206480618</v>
      </c>
      <c r="S623" s="10">
        <f t="shared" si="54"/>
        <v>1.2449100923453596E-3</v>
      </c>
      <c r="T623" s="9">
        <f t="shared" si="55"/>
        <v>162.83928206480618</v>
      </c>
      <c r="U623" cm="1">
        <f t="array" ref="U623">_xlfn.IFS(D623=$D$2,I623*N623,D623=$D$3&amp;F623=$F$3,(I623)*N623,D623=$D$3,(1/I623)*N623,D623=$D$146,N623*I623)</f>
        <v>162.83928213071192</v>
      </c>
      <c r="V623" cm="1">
        <f t="array" ref="V623">_xlfn.IFS(F623=$F$2,E623*N623,F623=$F$3,E623*N623)</f>
        <v>162.83928206480618</v>
      </c>
      <c r="W623">
        <f t="shared" si="56"/>
        <v>162.83928213071192</v>
      </c>
      <c r="X623">
        <f t="shared" si="57"/>
        <v>296.79455345243537</v>
      </c>
    </row>
    <row r="624" spans="1:24" x14ac:dyDescent="0.25">
      <c r="A624" t="s">
        <v>643</v>
      </c>
      <c r="B624">
        <v>1590709788</v>
      </c>
      <c r="C624" s="2">
        <v>43979.99291666667</v>
      </c>
      <c r="D624" t="s">
        <v>12</v>
      </c>
      <c r="E624">
        <v>0.72720539080577895</v>
      </c>
      <c r="F624" t="s">
        <v>13</v>
      </c>
      <c r="G624">
        <v>1.0085483351652</v>
      </c>
      <c r="H624" t="s">
        <v>14</v>
      </c>
      <c r="I624">
        <v>0.72104168000000002</v>
      </c>
      <c r="J624" t="s">
        <v>15</v>
      </c>
      <c r="K624" t="str" cm="1">
        <f t="array" ref="K624">_xlfn.IFS(AND(F624=$Y$25,H624=$Z$25),"1",AND(F624=$Y$25,H624=$Z$27),"2",AND(F624=$Z$25,H624=$Y$25),"3",AND(F624=$Z$25,H624=$Z$27),"4",AND(F624=$Z$27,H624=$Y$25),"5",AND(F624=$Z$27,H624=$Z$25),"6")</f>
        <v>5</v>
      </c>
      <c r="L624">
        <f>IF(OR(K624="3",K624="2"),X624,W624)</f>
        <v>158.51410865287232</v>
      </c>
      <c r="M624" t="s">
        <v>16</v>
      </c>
      <c r="N624">
        <f>VLOOKUP(C624,ETH_USD[],6)</f>
        <v>219.84042400000001</v>
      </c>
      <c r="O624" s="10">
        <f t="shared" si="52"/>
        <v>0</v>
      </c>
      <c r="P624" cm="1">
        <f t="array" ref="P624">_xlfn.IFS(H624=$H$2,G624,F624=$F$102,E624)</f>
        <v>1.0085483351652</v>
      </c>
      <c r="Q624" cm="1">
        <f t="array" ref="Q624">_xlfn.IFS(H624=$H$2,E624,F624=$F$102,G624)</f>
        <v>0.72720539080577895</v>
      </c>
      <c r="R624">
        <f t="shared" si="53"/>
        <v>159.86914144982816</v>
      </c>
      <c r="S624" s="10">
        <f t="shared" si="54"/>
        <v>-2.6560988837353999E-2</v>
      </c>
      <c r="T624" s="9">
        <f t="shared" si="55"/>
        <v>158.51410971160013</v>
      </c>
      <c r="U624" cm="1">
        <f t="array" ref="U624">_xlfn.IFS(D624=$D$2,I624*N624,D624=$D$3&amp;F624=$F$3,(I624)*N624,D624=$D$3,(1/I624)*N624,D624=$D$146,N624*I624)</f>
        <v>158.51410865287232</v>
      </c>
      <c r="V624" cm="1">
        <f t="array" ref="V624">_xlfn.IFS(F624=$F$2,E624*N624,F624=$F$3,E624*N624)</f>
        <v>159.86914144982816</v>
      </c>
      <c r="W624">
        <f t="shared" si="56"/>
        <v>158.51410865287232</v>
      </c>
      <c r="X624">
        <f t="shared" si="57"/>
        <v>304.89281007999426</v>
      </c>
    </row>
    <row r="625" spans="1:24" x14ac:dyDescent="0.25">
      <c r="A625" t="s">
        <v>644</v>
      </c>
      <c r="B625">
        <v>1590714612</v>
      </c>
      <c r="C625" s="2">
        <v>43980.048750000002</v>
      </c>
      <c r="D625" t="s">
        <v>18</v>
      </c>
      <c r="E625">
        <v>0.689674849050678</v>
      </c>
      <c r="F625" t="s">
        <v>19</v>
      </c>
      <c r="G625">
        <v>0.95149560756964702</v>
      </c>
      <c r="H625" t="s">
        <v>14</v>
      </c>
      <c r="I625">
        <v>0.72483240000000004</v>
      </c>
      <c r="J625" t="s">
        <v>89</v>
      </c>
      <c r="K625" t="str" cm="1">
        <f t="array" ref="K625">_xlfn.IFS(AND(F625=$Y$25,H625=$Z$25),"1",AND(F625=$Y$25,H625=$Z$27),"2",AND(F625=$Z$25,H625=$Y$25),"3",AND(F625=$Z$25,H625=$Z$27),"4",AND(F625=$Z$27,H625=$Y$25),"5",AND(F625=$Z$27,H625=$Z$25),"6")</f>
        <v>3</v>
      </c>
      <c r="L625">
        <f>IF(OR(K625="3",K625="2"),X625,W625)</f>
        <v>304.44986316836832</v>
      </c>
      <c r="M625" t="s">
        <v>16</v>
      </c>
      <c r="N625">
        <f>VLOOKUP(C625,ETH_USD[],6)</f>
        <v>220.67512500000001</v>
      </c>
      <c r="O625" s="10">
        <f t="shared" si="52"/>
        <v>3.7968494820588383E-3</v>
      </c>
      <c r="P625" cm="1">
        <f t="array" ref="P625">_xlfn.IFS(H625=$H$2,G625,F625=$F$102,E625)</f>
        <v>0.95149560756964702</v>
      </c>
      <c r="Q625" cm="1">
        <f t="array" ref="Q625">_xlfn.IFS(H625=$H$2,E625,F625=$F$102,G625)</f>
        <v>0.689674849050678</v>
      </c>
      <c r="R625">
        <f t="shared" si="53"/>
        <v>152.19408352361449</v>
      </c>
      <c r="S625" s="10">
        <f t="shared" si="54"/>
        <v>9.0740928066186891E-3</v>
      </c>
      <c r="T625" s="9">
        <f t="shared" si="55"/>
        <v>159.95248145428172</v>
      </c>
      <c r="U625" cm="1">
        <f t="array" ref="U625">_xlfn.IFS(D625=$D$2,I625*N625,D625=$D$3&amp;F625=$F$3,(I625)*N625,D625=$D$3,(1/I625)*N625,D625=$D$146,N625*I625)</f>
        <v>304.44986316836832</v>
      </c>
      <c r="V625" cm="1">
        <f t="array" ref="V625">_xlfn.IFS(F625=$F$2,E625*N625,F625=$F$3,E625*N625)</f>
        <v>152.19408352361449</v>
      </c>
      <c r="W625">
        <f t="shared" si="56"/>
        <v>159.95248047405002</v>
      </c>
      <c r="X625">
        <f t="shared" si="57"/>
        <v>304.44986316836832</v>
      </c>
    </row>
    <row r="626" spans="1:24" x14ac:dyDescent="0.25">
      <c r="A626" t="s">
        <v>645</v>
      </c>
      <c r="B626">
        <v>1590717452</v>
      </c>
      <c r="C626" s="2">
        <v>43980.081620370373</v>
      </c>
      <c r="D626" t="s">
        <v>18</v>
      </c>
      <c r="E626">
        <v>0.90172015997306498</v>
      </c>
      <c r="F626" t="s">
        <v>19</v>
      </c>
      <c r="G626">
        <v>1.2084086269746199</v>
      </c>
      <c r="H626" t="s">
        <v>14</v>
      </c>
      <c r="I626">
        <v>0.74620467000000001</v>
      </c>
      <c r="J626" t="s">
        <v>89</v>
      </c>
      <c r="K626" t="str" cm="1">
        <f t="array" ref="K626">_xlfn.IFS(AND(F626=$Y$25,H626=$Z$25),"1",AND(F626=$Y$25,H626=$Z$27),"2",AND(F626=$Z$25,H626=$Y$25),"3",AND(F626=$Z$25,H626=$Z$27),"4",AND(F626=$Z$27,H626=$Y$25),"5",AND(F626=$Z$27,H626=$Z$25),"6")</f>
        <v>3</v>
      </c>
      <c r="L626">
        <f>IF(OR(K626="3",K626="2"),X626,W626)</f>
        <v>295.73002404286751</v>
      </c>
      <c r="M626" t="s">
        <v>16</v>
      </c>
      <c r="N626">
        <f>VLOOKUP(C626,ETH_USD[],6)</f>
        <v>220.67512500000001</v>
      </c>
      <c r="O626" s="10">
        <f t="shared" si="52"/>
        <v>0</v>
      </c>
      <c r="P626" cm="1">
        <f t="array" ref="P626">_xlfn.IFS(H626=$H$2,G626,F626=$F$102,E626)</f>
        <v>1.2084086269746199</v>
      </c>
      <c r="Q626" cm="1">
        <f t="array" ref="Q626">_xlfn.IFS(H626=$H$2,E626,F626=$F$102,G626)</f>
        <v>0.90172015997306498</v>
      </c>
      <c r="R626">
        <f t="shared" si="53"/>
        <v>198.98720901707611</v>
      </c>
      <c r="S626" s="10">
        <f t="shared" si="54"/>
        <v>2.9485802251158922E-2</v>
      </c>
      <c r="T626" s="9">
        <f t="shared" si="55"/>
        <v>164.66880869202484</v>
      </c>
      <c r="U626" cm="1">
        <f t="array" ref="U626">_xlfn.IFS(D626=$D$2,I626*N626,D626=$D$3&amp;F626=$F$3,(I626)*N626,D626=$D$3,(1/I626)*N626,D626=$D$146,N626*I626)</f>
        <v>295.73002404286751</v>
      </c>
      <c r="V626" cm="1">
        <f t="array" ref="V626">_xlfn.IFS(F626=$F$2,E626*N626,F626=$F$3,E626*N626)</f>
        <v>198.98720901707611</v>
      </c>
      <c r="W626">
        <f t="shared" si="56"/>
        <v>164.66880882783377</v>
      </c>
      <c r="X626">
        <f t="shared" si="57"/>
        <v>295.73002404286751</v>
      </c>
    </row>
    <row r="627" spans="1:24" x14ac:dyDescent="0.25">
      <c r="A627" t="s">
        <v>646</v>
      </c>
      <c r="B627">
        <v>1590720734</v>
      </c>
      <c r="C627" s="2">
        <v>43980.119606481479</v>
      </c>
      <c r="D627" t="s">
        <v>12</v>
      </c>
      <c r="E627">
        <v>0.74387959992684305</v>
      </c>
      <c r="F627" t="s">
        <v>13</v>
      </c>
      <c r="G627">
        <v>1</v>
      </c>
      <c r="H627" t="s">
        <v>14</v>
      </c>
      <c r="I627">
        <v>0.74387959999999997</v>
      </c>
      <c r="J627" t="s">
        <v>15</v>
      </c>
      <c r="K627" t="str" cm="1">
        <f t="array" ref="K627">_xlfn.IFS(AND(F627=$Y$25,H627=$Z$25),"1",AND(F627=$Y$25,H627=$Z$27),"2",AND(F627=$Z$25,H627=$Y$25),"3",AND(F627=$Z$25,H627=$Z$27),"4",AND(F627=$Z$27,H627=$Y$25),"5",AND(F627=$Z$27,H627=$Z$25),"6")</f>
        <v>5</v>
      </c>
      <c r="L627">
        <f>IF(OR(K627="3",K627="2"),X627,W627)</f>
        <v>164.15572371495</v>
      </c>
      <c r="M627" t="s">
        <v>16</v>
      </c>
      <c r="N627">
        <f>VLOOKUP(C627,ETH_USD[],6)</f>
        <v>220.67512500000001</v>
      </c>
      <c r="O627" s="10">
        <f t="shared" si="52"/>
        <v>0</v>
      </c>
      <c r="P627" cm="1">
        <f t="array" ref="P627">_xlfn.IFS(H627=$H$2,G627,F627=$F$102,E627)</f>
        <v>1</v>
      </c>
      <c r="Q627" cm="1">
        <f t="array" ref="Q627">_xlfn.IFS(H627=$H$2,E627,F627=$F$102,G627)</f>
        <v>0.74387959992684305</v>
      </c>
      <c r="R627">
        <f t="shared" si="53"/>
        <v>164.1557236988061</v>
      </c>
      <c r="S627" s="10">
        <f t="shared" si="54"/>
        <v>-3.1158602366423128E-3</v>
      </c>
      <c r="T627" s="9">
        <f t="shared" si="55"/>
        <v>164.1557236988061</v>
      </c>
      <c r="U627" cm="1">
        <f t="array" ref="U627">_xlfn.IFS(D627=$D$2,I627*N627,D627=$D$3&amp;F627=$F$3,(I627)*N627,D627=$D$3,(1/I627)*N627,D627=$D$146,N627*I627)</f>
        <v>164.15572371495</v>
      </c>
      <c r="V627" cm="1">
        <f t="array" ref="V627">_xlfn.IFS(F627=$F$2,E627*N627,F627=$F$3,E627*N627)</f>
        <v>164.1557236988061</v>
      </c>
      <c r="W627">
        <f t="shared" si="56"/>
        <v>164.15572371495</v>
      </c>
      <c r="X627">
        <f t="shared" si="57"/>
        <v>296.65435777510237</v>
      </c>
    </row>
    <row r="628" spans="1:24" x14ac:dyDescent="0.25">
      <c r="A628" t="s">
        <v>647</v>
      </c>
      <c r="B628">
        <v>1590814833</v>
      </c>
      <c r="C628" s="2">
        <v>43981.208715277775</v>
      </c>
      <c r="D628" t="s">
        <v>12</v>
      </c>
      <c r="E628">
        <v>0.72416363977107201</v>
      </c>
      <c r="F628" t="s">
        <v>13</v>
      </c>
      <c r="G628">
        <v>1</v>
      </c>
      <c r="H628" t="s">
        <v>14</v>
      </c>
      <c r="I628">
        <v>0.72416364</v>
      </c>
      <c r="J628" t="s">
        <v>15</v>
      </c>
      <c r="K628" t="str" cm="1">
        <f t="array" ref="K628">_xlfn.IFS(AND(F628=$Y$25,H628=$Z$25),"1",AND(F628=$Y$25,H628=$Z$27),"2",AND(F628=$Z$25,H628=$Y$25),"3",AND(F628=$Z$25,H628=$Z$27),"4",AND(F628=$Z$27,H628=$Y$25),"5",AND(F628=$Z$27,H628=$Z$25),"6")</f>
        <v>5</v>
      </c>
      <c r="L628">
        <f>IF(OR(K628="3",K628="2"),X628,W628)</f>
        <v>175.49786893732943</v>
      </c>
      <c r="M628" t="s">
        <v>16</v>
      </c>
      <c r="N628">
        <f>VLOOKUP(C628,ETH_USD[],6)</f>
        <v>242.345596</v>
      </c>
      <c r="O628" s="10">
        <f t="shared" si="52"/>
        <v>9.8200787243238177E-2</v>
      </c>
      <c r="P628" cm="1">
        <f t="array" ref="P628">_xlfn.IFS(H628=$H$2,G628,F628=$F$102,E628)</f>
        <v>1</v>
      </c>
      <c r="Q628" cm="1">
        <f t="array" ref="Q628">_xlfn.IFS(H628=$H$2,E628,F628=$F$102,G628)</f>
        <v>0.72416363977107201</v>
      </c>
      <c r="R628">
        <f t="shared" si="53"/>
        <v>175.49786888184974</v>
      </c>
      <c r="S628" s="10">
        <f t="shared" si="54"/>
        <v>6.9093814869679943E-2</v>
      </c>
      <c r="T628" s="9">
        <f t="shared" si="55"/>
        <v>175.49786888184974</v>
      </c>
      <c r="U628" cm="1">
        <f t="array" ref="U628">_xlfn.IFS(D628=$D$2,I628*N628,D628=$D$3&amp;F628=$F$3,(I628)*N628,D628=$D$3,(1/I628)*N628,D628=$D$146,N628*I628)</f>
        <v>175.49786893732943</v>
      </c>
      <c r="V628" cm="1">
        <f t="array" ref="V628">_xlfn.IFS(F628=$F$2,E628*N628,F628=$F$3,E628*N628)</f>
        <v>175.49786888184974</v>
      </c>
      <c r="W628">
        <f t="shared" si="56"/>
        <v>175.49786893732943</v>
      </c>
      <c r="X628">
        <f t="shared" si="57"/>
        <v>334.65584657081098</v>
      </c>
    </row>
    <row r="629" spans="1:24" x14ac:dyDescent="0.25">
      <c r="A629" t="s">
        <v>648</v>
      </c>
      <c r="B629">
        <v>1590836649</v>
      </c>
      <c r="C629" s="2">
        <v>43981.461215277777</v>
      </c>
      <c r="D629" t="s">
        <v>12</v>
      </c>
      <c r="E629">
        <v>5.7466370246886296</v>
      </c>
      <c r="F629" t="s">
        <v>13</v>
      </c>
      <c r="G629">
        <v>9</v>
      </c>
      <c r="H629" t="s">
        <v>14</v>
      </c>
      <c r="I629">
        <v>0.63851522000000005</v>
      </c>
      <c r="J629" t="s">
        <v>15</v>
      </c>
      <c r="K629" t="str" cm="1">
        <f t="array" ref="K629">_xlfn.IFS(AND(F629=$Y$25,H629=$Z$25),"1",AND(F629=$Y$25,H629=$Z$27),"2",AND(F629=$Z$25,H629=$Y$25),"3",AND(F629=$Z$25,H629=$Z$27),"4",AND(F629=$Z$27,H629=$Y$25),"5",AND(F629=$Z$27,H629=$Z$25),"6")</f>
        <v>5</v>
      </c>
      <c r="L629">
        <f>IF(OR(K629="3",K629="2"),X629,W629)</f>
        <v>154.74135154597113</v>
      </c>
      <c r="M629" t="s">
        <v>16</v>
      </c>
      <c r="N629">
        <f>VLOOKUP(C629,ETH_USD[],6)</f>
        <v>242.345596</v>
      </c>
      <c r="O629" s="10">
        <f t="shared" si="52"/>
        <v>0</v>
      </c>
      <c r="P629" cm="1">
        <f t="array" ref="P629">_xlfn.IFS(H629=$H$2,G629,F629=$F$102,E629)</f>
        <v>9</v>
      </c>
      <c r="Q629" cm="1">
        <f t="array" ref="Q629">_xlfn.IFS(H629=$H$2,E629,F629=$F$102,G629)</f>
        <v>5.7466370246886296</v>
      </c>
      <c r="R629">
        <f t="shared" si="53"/>
        <v>1392.6721747438326</v>
      </c>
      <c r="S629" s="10">
        <f t="shared" si="54"/>
        <v>-0.11827218338764502</v>
      </c>
      <c r="T629" s="9">
        <f t="shared" si="55"/>
        <v>154.74135274931473</v>
      </c>
      <c r="U629" cm="1">
        <f t="array" ref="U629">_xlfn.IFS(D629=$D$2,I629*N629,D629=$D$3&amp;F629=$F$3,(I629)*N629,D629=$D$3,(1/I629)*N629,D629=$D$146,N629*I629)</f>
        <v>154.74135154597113</v>
      </c>
      <c r="V629" cm="1">
        <f t="array" ref="V629">_xlfn.IFS(F629=$F$2,E629*N629,F629=$F$3,E629*N629)</f>
        <v>1392.6721747438326</v>
      </c>
      <c r="W629">
        <f t="shared" si="56"/>
        <v>154.74135154597113</v>
      </c>
      <c r="X629">
        <f t="shared" si="57"/>
        <v>379.54552751303243</v>
      </c>
    </row>
    <row r="630" spans="1:24" x14ac:dyDescent="0.25">
      <c r="A630" t="s">
        <v>649</v>
      </c>
      <c r="B630">
        <v>1590836679</v>
      </c>
      <c r="C630" s="2">
        <v>43981.461562500001</v>
      </c>
      <c r="D630" t="s">
        <v>18</v>
      </c>
      <c r="E630">
        <v>0.58070863978730902</v>
      </c>
      <c r="F630" t="s">
        <v>19</v>
      </c>
      <c r="G630">
        <v>1</v>
      </c>
      <c r="H630" t="s">
        <v>14</v>
      </c>
      <c r="I630">
        <v>0.58070864</v>
      </c>
      <c r="J630" t="s">
        <v>89</v>
      </c>
      <c r="K630" t="str" cm="1">
        <f t="array" ref="K630">_xlfn.IFS(AND(F630=$Y$25,H630=$Z$25),"1",AND(F630=$Y$25,H630=$Z$27),"2",AND(F630=$Z$25,H630=$Y$25),"3",AND(F630=$Z$25,H630=$Z$27),"4",AND(F630=$Z$27,H630=$Y$25),"5",AND(F630=$Z$27,H630=$Z$25),"6")</f>
        <v>3</v>
      </c>
      <c r="L630">
        <f>IF(OR(K630="3",K630="2"),X630,W630)</f>
        <v>417.32734680854759</v>
      </c>
      <c r="M630" t="s">
        <v>16</v>
      </c>
      <c r="N630">
        <f>VLOOKUP(C630,ETH_USD[],6)</f>
        <v>242.345596</v>
      </c>
      <c r="O630" s="10">
        <f t="shared" si="52"/>
        <v>0</v>
      </c>
      <c r="P630" cm="1">
        <f t="array" ref="P630">_xlfn.IFS(H630=$H$2,G630,F630=$F$102,E630)</f>
        <v>1</v>
      </c>
      <c r="Q630" cm="1">
        <f t="array" ref="Q630">_xlfn.IFS(H630=$H$2,E630,F630=$F$102,G630)</f>
        <v>0.58070863978730902</v>
      </c>
      <c r="R630">
        <f t="shared" si="53"/>
        <v>140.73218141160473</v>
      </c>
      <c r="S630" s="10">
        <f t="shared" si="54"/>
        <v>-9.0532821956166076E-2</v>
      </c>
      <c r="T630" s="9">
        <f t="shared" si="55"/>
        <v>140.73218141160473</v>
      </c>
      <c r="U630" cm="1">
        <f t="array" ref="U630">_xlfn.IFS(D630=$D$2,I630*N630,D630=$D$3&amp;F630=$F$3,(I630)*N630,D630=$D$3,(1/I630)*N630,D630=$D$146,N630*I630)</f>
        <v>417.32734680854759</v>
      </c>
      <c r="V630" cm="1">
        <f t="array" ref="V630">_xlfn.IFS(F630=$F$2,E630*N630,F630=$F$3,E630*N630)</f>
        <v>140.73218141160473</v>
      </c>
      <c r="W630">
        <f t="shared" si="56"/>
        <v>140.73218146314943</v>
      </c>
      <c r="X630">
        <f t="shared" si="57"/>
        <v>417.32734680854759</v>
      </c>
    </row>
    <row r="631" spans="1:24" x14ac:dyDescent="0.25">
      <c r="A631" t="s">
        <v>650</v>
      </c>
      <c r="B631">
        <v>1590836726</v>
      </c>
      <c r="C631" s="2">
        <v>43981.462106481478</v>
      </c>
      <c r="D631" t="s">
        <v>18</v>
      </c>
      <c r="E631">
        <v>0.59483338111653905</v>
      </c>
      <c r="F631" t="s">
        <v>19</v>
      </c>
      <c r="G631">
        <v>1</v>
      </c>
      <c r="H631" t="s">
        <v>14</v>
      </c>
      <c r="I631">
        <v>0.59483337999999997</v>
      </c>
      <c r="J631" t="s">
        <v>89</v>
      </c>
      <c r="K631" t="str" cm="1">
        <f t="array" ref="K631">_xlfn.IFS(AND(F631=$Y$25,H631=$Z$25),"1",AND(F631=$Y$25,H631=$Z$27),"2",AND(F631=$Z$25,H631=$Y$25),"3",AND(F631=$Z$25,H631=$Z$27),"4",AND(F631=$Z$27,H631=$Y$25),"5",AND(F631=$Z$27,H631=$Z$25),"6")</f>
        <v>3</v>
      </c>
      <c r="L631">
        <f>IF(OR(K631="3",K631="2"),X631,W631)</f>
        <v>407.41761331551368</v>
      </c>
      <c r="M631" t="s">
        <v>16</v>
      </c>
      <c r="N631">
        <f>VLOOKUP(C631,ETH_USD[],6)</f>
        <v>242.345596</v>
      </c>
      <c r="O631" s="10">
        <f t="shared" si="52"/>
        <v>0</v>
      </c>
      <c r="P631" cm="1">
        <f t="array" ref="P631">_xlfn.IFS(H631=$H$2,G631,F631=$F$102,E631)</f>
        <v>1</v>
      </c>
      <c r="Q631" cm="1">
        <f t="array" ref="Q631">_xlfn.IFS(H631=$H$2,E631,F631=$F$102,G631)</f>
        <v>0.59483338111653905</v>
      </c>
      <c r="R631">
        <f t="shared" si="53"/>
        <v>144.1552502673828</v>
      </c>
      <c r="S631" s="10">
        <f t="shared" si="54"/>
        <v>2.4323284279709208E-2</v>
      </c>
      <c r="T631" s="9">
        <f t="shared" si="55"/>
        <v>144.1552502673828</v>
      </c>
      <c r="U631" cm="1">
        <f t="array" ref="U631">_xlfn.IFS(D631=$D$2,I631*N631,D631=$D$3&amp;F631=$F$3,(I631)*N631,D631=$D$3,(1/I631)*N631,D631=$D$146,N631*I631)</f>
        <v>407.41761331551368</v>
      </c>
      <c r="V631" cm="1">
        <f t="array" ref="V631">_xlfn.IFS(F631=$F$2,E631*N631,F631=$F$3,E631*N631)</f>
        <v>144.1552502673828</v>
      </c>
      <c r="W631">
        <f t="shared" si="56"/>
        <v>144.15524999679448</v>
      </c>
      <c r="X631">
        <f t="shared" si="57"/>
        <v>407.41761331551368</v>
      </c>
    </row>
    <row r="632" spans="1:24" x14ac:dyDescent="0.25">
      <c r="A632" t="s">
        <v>651</v>
      </c>
      <c r="B632">
        <v>1590837219</v>
      </c>
      <c r="C632" s="2">
        <v>43981.467812499999</v>
      </c>
      <c r="D632" t="s">
        <v>18</v>
      </c>
      <c r="E632">
        <v>0.60947953625874096</v>
      </c>
      <c r="F632" t="s">
        <v>19</v>
      </c>
      <c r="G632">
        <v>1</v>
      </c>
      <c r="H632" t="s">
        <v>14</v>
      </c>
      <c r="I632">
        <v>0.60947954000000004</v>
      </c>
      <c r="J632" t="s">
        <v>89</v>
      </c>
      <c r="K632" t="str" cm="1">
        <f t="array" ref="K632">_xlfn.IFS(AND(F632=$Y$25,H632=$Z$25),"1",AND(F632=$Y$25,H632=$Z$27),"2",AND(F632=$Z$25,H632=$Y$25),"3",AND(F632=$Z$25,H632=$Z$27),"4",AND(F632=$Z$27,H632=$Y$25),"5",AND(F632=$Z$27,H632=$Z$25),"6")</f>
        <v>3</v>
      </c>
      <c r="L632">
        <f>IF(OR(K632="3",K632="2"),X632,W632)</f>
        <v>397.62712297118287</v>
      </c>
      <c r="M632" t="s">
        <v>16</v>
      </c>
      <c r="N632">
        <f>VLOOKUP(C632,ETH_USD[],6)</f>
        <v>242.345596</v>
      </c>
      <c r="O632" s="10">
        <f t="shared" si="52"/>
        <v>0</v>
      </c>
      <c r="P632" cm="1">
        <f t="array" ref="P632">_xlfn.IFS(H632=$H$2,G632,F632=$F$102,E632)</f>
        <v>1</v>
      </c>
      <c r="Q632" cm="1">
        <f t="array" ref="Q632">_xlfn.IFS(H632=$H$2,E632,F632=$F$102,G632)</f>
        <v>0.60947953625874096</v>
      </c>
      <c r="R632">
        <f t="shared" si="53"/>
        <v>147.70468146442818</v>
      </c>
      <c r="S632" s="10">
        <f t="shared" si="54"/>
        <v>2.4622281813959635E-2</v>
      </c>
      <c r="T632" s="9">
        <f t="shared" si="55"/>
        <v>147.70468146442818</v>
      </c>
      <c r="U632" cm="1">
        <f t="array" ref="U632">_xlfn.IFS(D632=$D$2,I632*N632,D632=$D$3&amp;F632=$F$3,(I632)*N632,D632=$D$3,(1/I632)*N632,D632=$D$146,N632*I632)</f>
        <v>397.62712297118287</v>
      </c>
      <c r="V632" cm="1">
        <f t="array" ref="V632">_xlfn.IFS(F632=$F$2,E632*N632,F632=$F$3,E632*N632)</f>
        <v>147.70468146442818</v>
      </c>
      <c r="W632">
        <f t="shared" si="56"/>
        <v>147.70468237110586</v>
      </c>
      <c r="X632">
        <f t="shared" si="57"/>
        <v>397.62712297118287</v>
      </c>
    </row>
    <row r="633" spans="1:24" x14ac:dyDescent="0.25">
      <c r="A633" t="s">
        <v>652</v>
      </c>
      <c r="B633">
        <v>1590839665</v>
      </c>
      <c r="C633" s="2">
        <v>43981.496122685188</v>
      </c>
      <c r="D633" t="s">
        <v>18</v>
      </c>
      <c r="E633">
        <v>0.42357126655237598</v>
      </c>
      <c r="F633" t="s">
        <v>19</v>
      </c>
      <c r="G633">
        <v>0.68076274507248302</v>
      </c>
      <c r="H633" t="s">
        <v>14</v>
      </c>
      <c r="I633">
        <v>0.62220101000000005</v>
      </c>
      <c r="J633" t="s">
        <v>89</v>
      </c>
      <c r="K633" t="str" cm="1">
        <f t="array" ref="K633">_xlfn.IFS(AND(F633=$Y$25,H633=$Z$25),"1",AND(F633=$Y$25,H633=$Z$27),"2",AND(F633=$Z$25,H633=$Y$25),"3",AND(F633=$Z$25,H633=$Z$27),"4",AND(F633=$Z$27,H633=$Y$25),"5",AND(F633=$Z$27,H633=$Z$25),"6")</f>
        <v>3</v>
      </c>
      <c r="L633">
        <f>IF(OR(K633="3",K633="2"),X633,W633)</f>
        <v>389.4972719507478</v>
      </c>
      <c r="M633" t="s">
        <v>16</v>
      </c>
      <c r="N633">
        <f>VLOOKUP(C633,ETH_USD[],6)</f>
        <v>242.345596</v>
      </c>
      <c r="O633" s="10">
        <f t="shared" si="52"/>
        <v>0</v>
      </c>
      <c r="P633" cm="1">
        <f t="array" ref="P633">_xlfn.IFS(H633=$H$2,G633,F633=$F$102,E633)</f>
        <v>0.68076274507248302</v>
      </c>
      <c r="Q633" cm="1">
        <f t="array" ref="Q633">_xlfn.IFS(H633=$H$2,E633,F633=$F$102,G633)</f>
        <v>0.42357126655237598</v>
      </c>
      <c r="R633">
        <f t="shared" si="53"/>
        <v>102.65063104111042</v>
      </c>
      <c r="S633" s="10">
        <f t="shared" si="54"/>
        <v>2.0872681546177111E-2</v>
      </c>
      <c r="T633" s="9">
        <f t="shared" si="55"/>
        <v>150.78767424351472</v>
      </c>
      <c r="U633" cm="1">
        <f t="array" ref="U633">_xlfn.IFS(D633=$D$2,I633*N633,D633=$D$3&amp;F633=$F$3,(I633)*N633,D633=$D$3,(1/I633)*N633,D633=$D$146,N633*I633)</f>
        <v>389.4972719507478</v>
      </c>
      <c r="V633" cm="1">
        <f t="array" ref="V633">_xlfn.IFS(F633=$F$2,E633*N633,F633=$F$3,E633*N633)</f>
        <v>102.65063104111042</v>
      </c>
      <c r="W633">
        <f t="shared" si="56"/>
        <v>150.78767460025196</v>
      </c>
      <c r="X633">
        <f t="shared" si="57"/>
        <v>389.4972719507478</v>
      </c>
    </row>
    <row r="634" spans="1:24" x14ac:dyDescent="0.25">
      <c r="A634" t="s">
        <v>653</v>
      </c>
      <c r="B634">
        <v>1590839783</v>
      </c>
      <c r="C634" s="2">
        <v>43981.497488425928</v>
      </c>
      <c r="D634" t="s">
        <v>18</v>
      </c>
      <c r="E634">
        <v>3.8653463441129299</v>
      </c>
      <c r="F634" t="s">
        <v>19</v>
      </c>
      <c r="G634">
        <v>5.7231842063224097</v>
      </c>
      <c r="H634" t="s">
        <v>14</v>
      </c>
      <c r="I634">
        <v>0.67538388000000005</v>
      </c>
      <c r="J634" t="s">
        <v>89</v>
      </c>
      <c r="K634" t="str" cm="1">
        <f t="array" ref="K634">_xlfn.IFS(AND(F634=$Y$25,H634=$Z$25),"1",AND(F634=$Y$25,H634=$Z$27),"2",AND(F634=$Z$25,H634=$Y$25),"3",AND(F634=$Z$25,H634=$Z$27),"4",AND(F634=$Z$27,H634=$Y$25),"5",AND(F634=$Z$27,H634=$Z$25),"6")</f>
        <v>3</v>
      </c>
      <c r="L634">
        <f>IF(OR(K634="3",K634="2"),X634,W634)</f>
        <v>358.82644400692533</v>
      </c>
      <c r="M634" t="s">
        <v>16</v>
      </c>
      <c r="N634">
        <f>VLOOKUP(C634,ETH_USD[],6)</f>
        <v>242.345596</v>
      </c>
      <c r="O634" s="10">
        <f t="shared" si="52"/>
        <v>0</v>
      </c>
      <c r="P634" cm="1">
        <f t="array" ref="P634">_xlfn.IFS(H634=$H$2,G634,F634=$F$102,E634)</f>
        <v>5.7231842063224097</v>
      </c>
      <c r="Q634" cm="1">
        <f t="array" ref="Q634">_xlfn.IFS(H634=$H$2,E634,F634=$F$102,G634)</f>
        <v>3.8653463441129299</v>
      </c>
      <c r="R634">
        <f t="shared" si="53"/>
        <v>936.74966351046908</v>
      </c>
      <c r="S634" s="10">
        <f t="shared" si="54"/>
        <v>8.5475383038986011E-2</v>
      </c>
      <c r="T634" s="9">
        <f t="shared" si="55"/>
        <v>163.67630845703698</v>
      </c>
      <c r="U634" cm="1">
        <f t="array" ref="U634">_xlfn.IFS(D634=$D$2,I634*N634,D634=$D$3&amp;F634=$F$3,(I634)*N634,D634=$D$3,(1/I634)*N634,D634=$D$146,N634*I634)</f>
        <v>358.82644400692533</v>
      </c>
      <c r="V634" cm="1">
        <f t="array" ref="V634">_xlfn.IFS(F634=$F$2,E634*N634,F634=$F$3,E634*N634)</f>
        <v>936.74966351046908</v>
      </c>
      <c r="W634">
        <f t="shared" si="56"/>
        <v>163.67630892739248</v>
      </c>
      <c r="X634">
        <f t="shared" si="57"/>
        <v>358.82644400692533</v>
      </c>
    </row>
    <row r="635" spans="1:24" x14ac:dyDescent="0.25">
      <c r="A635" t="s">
        <v>654</v>
      </c>
      <c r="B635">
        <v>1590839828</v>
      </c>
      <c r="C635" s="2">
        <v>43981.49800925926</v>
      </c>
      <c r="D635" t="s">
        <v>12</v>
      </c>
      <c r="E635">
        <v>0.71326972860165605</v>
      </c>
      <c r="F635" t="s">
        <v>13</v>
      </c>
      <c r="G635">
        <v>1</v>
      </c>
      <c r="H635" t="s">
        <v>14</v>
      </c>
      <c r="I635">
        <v>0.71326973000000005</v>
      </c>
      <c r="J635" t="s">
        <v>15</v>
      </c>
      <c r="K635" t="str" cm="1">
        <f t="array" ref="K635">_xlfn.IFS(AND(F635=$Y$25,H635=$Z$25),"1",AND(F635=$Y$25,H635=$Z$27),"2",AND(F635=$Z$25,H635=$Y$25),"3",AND(F635=$Z$25,H635=$Z$27),"4",AND(F635=$Z$27,H635=$Y$25),"5",AND(F635=$Z$27,H635=$Z$25),"6")</f>
        <v>5</v>
      </c>
      <c r="L635">
        <f>IF(OR(K635="3",K635="2"),X635,W635)</f>
        <v>172.85777782560911</v>
      </c>
      <c r="M635" t="s">
        <v>16</v>
      </c>
      <c r="N635">
        <f>VLOOKUP(C635,ETH_USD[],6)</f>
        <v>242.345596</v>
      </c>
      <c r="O635" s="10">
        <f t="shared" si="52"/>
        <v>0</v>
      </c>
      <c r="P635" cm="1">
        <f t="array" ref="P635">_xlfn.IFS(H635=$H$2,G635,F635=$F$102,E635)</f>
        <v>1</v>
      </c>
      <c r="Q635" cm="1">
        <f t="array" ref="Q635">_xlfn.IFS(H635=$H$2,E635,F635=$F$102,G635)</f>
        <v>0.71326972860165605</v>
      </c>
      <c r="R635">
        <f t="shared" si="53"/>
        <v>172.85777748672658</v>
      </c>
      <c r="S635" s="10">
        <f t="shared" si="54"/>
        <v>5.6095284138813636E-2</v>
      </c>
      <c r="T635" s="9">
        <f t="shared" si="55"/>
        <v>172.85777748672658</v>
      </c>
      <c r="U635" cm="1">
        <f t="array" ref="U635">_xlfn.IFS(D635=$D$2,I635*N635,D635=$D$3&amp;F635=$F$3,(I635)*N635,D635=$D$3,(1/I635)*N635,D635=$D$146,N635*I635)</f>
        <v>172.85777782560911</v>
      </c>
      <c r="V635" cm="1">
        <f t="array" ref="V635">_xlfn.IFS(F635=$F$2,E635*N635,F635=$F$3,E635*N635)</f>
        <v>172.85777748672658</v>
      </c>
      <c r="W635">
        <f t="shared" si="56"/>
        <v>172.85777782560911</v>
      </c>
      <c r="X635">
        <f t="shared" si="57"/>
        <v>339.76711166475548</v>
      </c>
    </row>
    <row r="636" spans="1:24" x14ac:dyDescent="0.25">
      <c r="A636" t="s">
        <v>655</v>
      </c>
      <c r="B636">
        <v>1590842832</v>
      </c>
      <c r="C636" s="2">
        <v>43981.532777777778</v>
      </c>
      <c r="D636" t="s">
        <v>12</v>
      </c>
      <c r="E636">
        <v>0.69475720777302696</v>
      </c>
      <c r="F636" t="s">
        <v>13</v>
      </c>
      <c r="G636">
        <v>1</v>
      </c>
      <c r="H636" t="s">
        <v>14</v>
      </c>
      <c r="I636">
        <v>0.69475721000000001</v>
      </c>
      <c r="J636" t="s">
        <v>15</v>
      </c>
      <c r="K636" t="str" cm="1">
        <f t="array" ref="K636">_xlfn.IFS(AND(F636=$Y$25,H636=$Z$25),"1",AND(F636=$Y$25,H636=$Z$27),"2",AND(F636=$Z$25,H636=$Y$25),"3",AND(F636=$Z$25,H636=$Z$27),"4",AND(F636=$Z$27,H636=$Y$25),"5",AND(F636=$Z$27,H636=$Z$25),"6")</f>
        <v>5</v>
      </c>
      <c r="L636">
        <f>IF(OR(K636="3",K636="2"),X636,W636)</f>
        <v>168.37135013274715</v>
      </c>
      <c r="M636" t="s">
        <v>16</v>
      </c>
      <c r="N636">
        <f>VLOOKUP(C636,ETH_USD[],6)</f>
        <v>242.345596</v>
      </c>
      <c r="O636" s="10">
        <f t="shared" si="52"/>
        <v>0</v>
      </c>
      <c r="P636" cm="1">
        <f t="array" ref="P636">_xlfn.IFS(H636=$H$2,G636,F636=$F$102,E636)</f>
        <v>1</v>
      </c>
      <c r="Q636" cm="1">
        <f t="array" ref="Q636">_xlfn.IFS(H636=$H$2,E636,F636=$F$102,G636)</f>
        <v>0.69475720777302696</v>
      </c>
      <c r="R636">
        <f t="shared" si="53"/>
        <v>168.37134959305004</v>
      </c>
      <c r="S636" s="10">
        <f t="shared" si="54"/>
        <v>-2.5954446244231266E-2</v>
      </c>
      <c r="T636" s="9">
        <f t="shared" si="55"/>
        <v>168.37134959305004</v>
      </c>
      <c r="U636" cm="1">
        <f t="array" ref="U636">_xlfn.IFS(D636=$D$2,I636*N636,D636=$D$3&amp;F636=$F$3,(I636)*N636,D636=$D$3,(1/I636)*N636,D636=$D$146,N636*I636)</f>
        <v>168.37135013274715</v>
      </c>
      <c r="V636" cm="1">
        <f t="array" ref="V636">_xlfn.IFS(F636=$F$2,E636*N636,F636=$F$3,E636*N636)</f>
        <v>168.37134959305004</v>
      </c>
      <c r="W636">
        <f t="shared" si="56"/>
        <v>168.37135013274715</v>
      </c>
      <c r="X636">
        <f t="shared" si="57"/>
        <v>348.82055560099911</v>
      </c>
    </row>
    <row r="637" spans="1:24" x14ac:dyDescent="0.25">
      <c r="A637" t="s">
        <v>656</v>
      </c>
      <c r="B637">
        <v>1590877154</v>
      </c>
      <c r="C637" s="2">
        <v>43981.930023148147</v>
      </c>
      <c r="D637" t="s">
        <v>12</v>
      </c>
      <c r="E637">
        <v>1.1557734299273801</v>
      </c>
      <c r="F637" t="s">
        <v>13</v>
      </c>
      <c r="G637">
        <v>1.7231000000000001</v>
      </c>
      <c r="H637" t="s">
        <v>14</v>
      </c>
      <c r="I637">
        <v>0.67075238000000004</v>
      </c>
      <c r="J637" t="s">
        <v>15</v>
      </c>
      <c r="K637" t="str" cm="1">
        <f t="array" ref="K637">_xlfn.IFS(AND(F637=$Y$25,H637=$Z$25),"1",AND(F637=$Y$25,H637=$Z$27),"2",AND(F637=$Z$25,H637=$Y$25),"3",AND(F637=$Z$25,H637=$Z$27),"4",AND(F637=$Z$27,H637=$Y$25),"5",AND(F637=$Z$27,H637=$Z$25),"6")</f>
        <v>5</v>
      </c>
      <c r="L637">
        <f>IF(OR(K637="3",K637="2"),X637,W637)</f>
        <v>162.5538852995185</v>
      </c>
      <c r="M637" t="s">
        <v>16</v>
      </c>
      <c r="N637">
        <f>VLOOKUP(C637,ETH_USD[],6)</f>
        <v>242.345596</v>
      </c>
      <c r="O637" s="10">
        <f t="shared" si="52"/>
        <v>0</v>
      </c>
      <c r="P637" cm="1">
        <f t="array" ref="P637">_xlfn.IFS(H637=$H$2,G637,F637=$F$102,E637)</f>
        <v>1.7231000000000001</v>
      </c>
      <c r="Q637" cm="1">
        <f t="array" ref="Q637">_xlfn.IFS(H637=$H$2,E637,F637=$F$102,G637)</f>
        <v>1.1557734299273801</v>
      </c>
      <c r="R637">
        <f t="shared" si="53"/>
        <v>280.09660071671516</v>
      </c>
      <c r="S637" s="10">
        <f t="shared" si="54"/>
        <v>-3.4551387466639917E-2</v>
      </c>
      <c r="T637" s="9">
        <f t="shared" si="55"/>
        <v>162.55388585497948</v>
      </c>
      <c r="U637" cm="1">
        <f t="array" ref="U637">_xlfn.IFS(D637=$D$2,I637*N637,D637=$D$3&amp;F637=$F$3,(I637)*N637,D637=$D$3,(1/I637)*N637,D637=$D$146,N637*I637)</f>
        <v>162.5538852995185</v>
      </c>
      <c r="V637" cm="1">
        <f t="array" ref="V637">_xlfn.IFS(F637=$F$2,E637*N637,F637=$F$3,E637*N637)</f>
        <v>280.09660071671516</v>
      </c>
      <c r="W637">
        <f t="shared" si="56"/>
        <v>162.5538852995185</v>
      </c>
      <c r="X637">
        <f t="shared" si="57"/>
        <v>361.30411643116344</v>
      </c>
    </row>
    <row r="638" spans="1:24" x14ac:dyDescent="0.25">
      <c r="A638" t="s">
        <v>657</v>
      </c>
      <c r="B638">
        <v>1590896744</v>
      </c>
      <c r="C638" s="2">
        <v>43982.156759259262</v>
      </c>
      <c r="D638" t="s">
        <v>18</v>
      </c>
      <c r="E638">
        <v>0.66851269114215806</v>
      </c>
      <c r="F638" t="s">
        <v>19</v>
      </c>
      <c r="G638">
        <v>1</v>
      </c>
      <c r="H638" t="s">
        <v>14</v>
      </c>
      <c r="I638">
        <v>0.66851269000000002</v>
      </c>
      <c r="J638" t="s">
        <v>89</v>
      </c>
      <c r="K638" t="str" cm="1">
        <f t="array" ref="K638">_xlfn.IFS(AND(F638=$Y$25,H638=$Z$25),"1",AND(F638=$Y$25,H638=$Z$27),"2",AND(F638=$Z$25,H638=$Y$25),"3",AND(F638=$Z$25,H638=$Z$27),"4",AND(F638=$Z$27,H638=$Y$25),"5",AND(F638=$Z$27,H638=$Z$25),"6")</f>
        <v>3</v>
      </c>
      <c r="L638">
        <f>IF(OR(K638="3",K638="2"),X638,W638)</f>
        <v>345.5068414632488</v>
      </c>
      <c r="M638" t="s">
        <v>16</v>
      </c>
      <c r="N638">
        <f>VLOOKUP(C638,ETH_USD[],6)</f>
        <v>230.975708</v>
      </c>
      <c r="O638" s="10">
        <f t="shared" si="52"/>
        <v>-4.69160083272155E-2</v>
      </c>
      <c r="P638" cm="1">
        <f t="array" ref="P638">_xlfn.IFS(H638=$H$2,G638,F638=$F$102,E638)</f>
        <v>1</v>
      </c>
      <c r="Q638" cm="1">
        <f t="array" ref="Q638">_xlfn.IFS(H638=$H$2,E638,F638=$F$102,G638)</f>
        <v>0.66851269114215806</v>
      </c>
      <c r="R638">
        <f t="shared" si="53"/>
        <v>154.41019214354529</v>
      </c>
      <c r="S638" s="10">
        <f t="shared" si="54"/>
        <v>-5.0098425322784933E-2</v>
      </c>
      <c r="T638" s="9">
        <f t="shared" si="55"/>
        <v>154.41019214354529</v>
      </c>
      <c r="U638" cm="1">
        <f t="array" ref="U638">_xlfn.IFS(D638=$D$2,I638*N638,D638=$D$3&amp;F638=$F$3,(I638)*N638,D638=$D$3,(1/I638)*N638,D638=$D$146,N638*I638)</f>
        <v>345.5068414632488</v>
      </c>
      <c r="V638" cm="1">
        <f t="array" ref="V638">_xlfn.IFS(F638=$F$2,E638*N638,F638=$F$3,E638*N638)</f>
        <v>154.41019214354529</v>
      </c>
      <c r="W638">
        <f t="shared" si="56"/>
        <v>154.41019187973453</v>
      </c>
      <c r="X638">
        <f t="shared" si="57"/>
        <v>345.5068414632488</v>
      </c>
    </row>
    <row r="639" spans="1:24" x14ac:dyDescent="0.25">
      <c r="A639" t="s">
        <v>658</v>
      </c>
      <c r="B639">
        <v>1590962932</v>
      </c>
      <c r="C639" s="2">
        <v>43982.922824074078</v>
      </c>
      <c r="D639" t="s">
        <v>12</v>
      </c>
      <c r="E639">
        <v>2.12</v>
      </c>
      <c r="F639" t="s">
        <v>13</v>
      </c>
      <c r="G639">
        <v>3.0094771841122099</v>
      </c>
      <c r="H639" t="s">
        <v>14</v>
      </c>
      <c r="I639">
        <v>0.70444129</v>
      </c>
      <c r="J639" t="s">
        <v>15</v>
      </c>
      <c r="K639" t="str" cm="1">
        <f t="array" ref="K639">_xlfn.IFS(AND(F639=$Y$25,H639=$Z$25),"1",AND(F639=$Y$25,H639=$Z$27),"2",AND(F639=$Z$25,H639=$Y$25),"3",AND(F639=$Z$25,H639=$Z$27),"4",AND(F639=$Z$27,H639=$Y$25),"5",AND(F639=$Z$27,H639=$Z$25),"6")</f>
        <v>5</v>
      </c>
      <c r="L639">
        <f>IF(OR(K639="3",K639="2"),X639,W639)</f>
        <v>162.7088257021833</v>
      </c>
      <c r="M639" t="s">
        <v>16</v>
      </c>
      <c r="N639">
        <f>VLOOKUP(C639,ETH_USD[],6)</f>
        <v>230.975708</v>
      </c>
      <c r="O639" s="10">
        <f t="shared" si="52"/>
        <v>0</v>
      </c>
      <c r="P639" cm="1">
        <f t="array" ref="P639">_xlfn.IFS(H639=$H$2,G639,F639=$F$102,E639)</f>
        <v>3.0094771841122099</v>
      </c>
      <c r="Q639" cm="1">
        <f t="array" ref="Q639">_xlfn.IFS(H639=$H$2,E639,F639=$F$102,G639)</f>
        <v>2.12</v>
      </c>
      <c r="R639">
        <f t="shared" si="53"/>
        <v>489.66850096000002</v>
      </c>
      <c r="S639" s="10">
        <f t="shared" si="54"/>
        <v>5.374408402812543E-2</v>
      </c>
      <c r="T639" s="9">
        <f t="shared" si="55"/>
        <v>162.70882648490698</v>
      </c>
      <c r="U639" cm="1">
        <f t="array" ref="U639">_xlfn.IFS(D639=$D$2,I639*N639,D639=$D$3&amp;F639=$F$3,(I639)*N639,D639=$D$3,(1/I639)*N639,D639=$D$146,N639*I639)</f>
        <v>162.7088257021833</v>
      </c>
      <c r="V639" cm="1">
        <f t="array" ref="V639">_xlfn.IFS(F639=$F$2,E639*N639,F639=$F$3,E639*N639)</f>
        <v>489.66850096000002</v>
      </c>
      <c r="W639">
        <f t="shared" si="56"/>
        <v>162.7088257021833</v>
      </c>
      <c r="X639">
        <f t="shared" si="57"/>
        <v>327.88496540286559</v>
      </c>
    </row>
    <row r="640" spans="1:24" x14ac:dyDescent="0.25">
      <c r="A640" t="s">
        <v>659</v>
      </c>
      <c r="B640">
        <v>1590962956</v>
      </c>
      <c r="C640" s="2">
        <v>43982.923101851855</v>
      </c>
      <c r="D640" t="s">
        <v>12</v>
      </c>
      <c r="E640">
        <v>0.71893090107499202</v>
      </c>
      <c r="F640" t="s">
        <v>13</v>
      </c>
      <c r="G640">
        <v>1</v>
      </c>
      <c r="H640" t="s">
        <v>14</v>
      </c>
      <c r="I640">
        <v>0.71893090000000004</v>
      </c>
      <c r="J640" t="s">
        <v>15</v>
      </c>
      <c r="K640" t="str" cm="1">
        <f t="array" ref="K640">_xlfn.IFS(AND(F640=$Y$25,H640=$Z$25),"1",AND(F640=$Y$25,H640=$Z$27),"2",AND(F640=$Z$25,H640=$Y$25),"3",AND(F640=$Z$25,H640=$Z$27),"4",AND(F640=$Z$27,H640=$Y$25),"5",AND(F640=$Z$27,H640=$Z$25),"6")</f>
        <v>5</v>
      </c>
      <c r="L640">
        <f>IF(OR(K640="3",K640="2"),X640,W640)</f>
        <v>166.05557363057721</v>
      </c>
      <c r="M640" t="s">
        <v>16</v>
      </c>
      <c r="N640">
        <f>VLOOKUP(C640,ETH_USD[],6)</f>
        <v>230.975708</v>
      </c>
      <c r="O640" s="10">
        <f t="shared" si="52"/>
        <v>0</v>
      </c>
      <c r="P640" cm="1">
        <f t="array" ref="P640">_xlfn.IFS(H640=$H$2,G640,F640=$F$102,E640)</f>
        <v>1</v>
      </c>
      <c r="Q640" cm="1">
        <f t="array" ref="Q640">_xlfn.IFS(H640=$H$2,E640,F640=$F$102,G640)</f>
        <v>0.71893090107499202</v>
      </c>
      <c r="R640">
        <f t="shared" si="53"/>
        <v>166.05557387887424</v>
      </c>
      <c r="S640" s="10">
        <f t="shared" si="54"/>
        <v>2.0568935725670114E-2</v>
      </c>
      <c r="T640" s="9">
        <f t="shared" si="55"/>
        <v>166.05557387887424</v>
      </c>
      <c r="U640" cm="1">
        <f t="array" ref="U640">_xlfn.IFS(D640=$D$2,I640*N640,D640=$D$3&amp;F640=$F$3,(I640)*N640,D640=$D$3,(1/I640)*N640,D640=$D$146,N640*I640)</f>
        <v>166.05557363057721</v>
      </c>
      <c r="V640" cm="1">
        <f t="array" ref="V640">_xlfn.IFS(F640=$F$2,E640*N640,F640=$F$3,E640*N640)</f>
        <v>166.05557387887424</v>
      </c>
      <c r="W640">
        <f t="shared" si="56"/>
        <v>166.05557363057721</v>
      </c>
      <c r="X640">
        <f t="shared" si="57"/>
        <v>321.27664564146562</v>
      </c>
    </row>
    <row r="641" spans="1:24" x14ac:dyDescent="0.25">
      <c r="A641" t="s">
        <v>660</v>
      </c>
      <c r="B641">
        <v>1590963202</v>
      </c>
      <c r="C641" s="2">
        <v>43982.925949074073</v>
      </c>
      <c r="D641" t="s">
        <v>12</v>
      </c>
      <c r="E641">
        <v>0.70020173838868505</v>
      </c>
      <c r="F641" t="s">
        <v>13</v>
      </c>
      <c r="G641">
        <v>1</v>
      </c>
      <c r="H641" t="s">
        <v>14</v>
      </c>
      <c r="I641">
        <v>0.70020174000000002</v>
      </c>
      <c r="J641" t="s">
        <v>15</v>
      </c>
      <c r="K641" t="str" cm="1">
        <f t="array" ref="K641">_xlfn.IFS(AND(F641=$Y$25,H641=$Z$25),"1",AND(F641=$Y$25,H641=$Z$27),"2",AND(F641=$Z$25,H641=$Y$25),"3",AND(F641=$Z$25,H641=$Z$27),"4",AND(F641=$Z$27,H641=$Y$25),"5",AND(F641=$Z$27,H641=$Z$25),"6")</f>
        <v>5</v>
      </c>
      <c r="L641">
        <f>IF(OR(K641="3",K641="2"),X641,W641)</f>
        <v>161.72959263933191</v>
      </c>
      <c r="M641" t="s">
        <v>16</v>
      </c>
      <c r="N641">
        <f>VLOOKUP(C641,ETH_USD[],6)</f>
        <v>230.975708</v>
      </c>
      <c r="O641" s="10">
        <f t="shared" si="52"/>
        <v>0</v>
      </c>
      <c r="P641" cm="1">
        <f t="array" ref="P641">_xlfn.IFS(H641=$H$2,G641,F641=$F$102,E641)</f>
        <v>1</v>
      </c>
      <c r="Q641" cm="1">
        <f t="array" ref="Q641">_xlfn.IFS(H641=$H$2,E641,F641=$F$102,G641)</f>
        <v>0.70020173838868505</v>
      </c>
      <c r="R641">
        <f t="shared" si="53"/>
        <v>161.7295922671573</v>
      </c>
      <c r="S641" s="10">
        <f t="shared" si="54"/>
        <v>-2.6051408637884309E-2</v>
      </c>
      <c r="T641" s="9">
        <f t="shared" si="55"/>
        <v>161.7295922671573</v>
      </c>
      <c r="U641" cm="1">
        <f t="array" ref="U641">_xlfn.IFS(D641=$D$2,I641*N641,D641=$D$3&amp;F641=$F$3,(I641)*N641,D641=$D$3,(1/I641)*N641,D641=$D$146,N641*I641)</f>
        <v>161.72959263933191</v>
      </c>
      <c r="V641" cm="1">
        <f t="array" ref="V641">_xlfn.IFS(F641=$F$2,E641*N641,F641=$F$3,E641*N641)</f>
        <v>161.7295922671573</v>
      </c>
      <c r="W641">
        <f t="shared" si="56"/>
        <v>161.72959263933191</v>
      </c>
      <c r="X641">
        <f t="shared" si="57"/>
        <v>329.87022854299107</v>
      </c>
    </row>
    <row r="642" spans="1:24" x14ac:dyDescent="0.25">
      <c r="A642" t="s">
        <v>661</v>
      </c>
      <c r="B642">
        <v>1590985401</v>
      </c>
      <c r="C642" s="2">
        <v>43983.182881944442</v>
      </c>
      <c r="D642" t="s">
        <v>12</v>
      </c>
      <c r="E642">
        <v>0.68219539443170096</v>
      </c>
      <c r="F642" t="s">
        <v>13</v>
      </c>
      <c r="G642">
        <v>1</v>
      </c>
      <c r="H642" t="s">
        <v>14</v>
      </c>
      <c r="I642">
        <v>0.68219538999999996</v>
      </c>
      <c r="J642" t="s">
        <v>15</v>
      </c>
      <c r="K642" t="str" cm="1">
        <f t="array" ref="K642">_xlfn.IFS(AND(F642=$Y$25,H642=$Z$25),"1",AND(F642=$Y$25,H642=$Z$27),"2",AND(F642=$Z$25,H642=$Y$25),"3",AND(F642=$Z$25,H642=$Z$27),"4",AND(F642=$Z$27,H642=$Y$25),"5",AND(F642=$Z$27,H642=$Z$25),"6")</f>
        <v>5</v>
      </c>
      <c r="L642">
        <f>IF(OR(K642="3",K642="2"),X642,W642)</f>
        <v>168.4966400399864</v>
      </c>
      <c r="M642" t="s">
        <v>16</v>
      </c>
      <c r="N642">
        <f>VLOOKUP(C642,ETH_USD[],6)</f>
        <v>246.99176</v>
      </c>
      <c r="O642" s="10">
        <f t="shared" si="52"/>
        <v>6.9340850337387003E-2</v>
      </c>
      <c r="P642" cm="1">
        <f t="array" ref="P642">_xlfn.IFS(H642=$H$2,G642,F642=$F$102,E642)</f>
        <v>1</v>
      </c>
      <c r="Q642" cm="1">
        <f t="array" ref="Q642">_xlfn.IFS(H642=$H$2,E642,F642=$F$102,G642)</f>
        <v>0.68219539443170096</v>
      </c>
      <c r="R642">
        <f t="shared" si="53"/>
        <v>168.49664113458002</v>
      </c>
      <c r="S642" s="10">
        <f t="shared" si="54"/>
        <v>4.1841748146154892E-2</v>
      </c>
      <c r="T642" s="9">
        <f t="shared" si="55"/>
        <v>168.49664113458002</v>
      </c>
      <c r="U642" cm="1">
        <f t="array" ref="U642">_xlfn.IFS(D642=$D$2,I642*N642,D642=$D$3&amp;F642=$F$3,(I642)*N642,D642=$D$3,(1/I642)*N642,D642=$D$146,N642*I642)</f>
        <v>168.4966400399864</v>
      </c>
      <c r="V642" cm="1">
        <f t="array" ref="V642">_xlfn.IFS(F642=$F$2,E642*N642,F642=$F$3,E642*N642)</f>
        <v>168.49664113458002</v>
      </c>
      <c r="W642">
        <f t="shared" si="56"/>
        <v>168.4966400399864</v>
      </c>
      <c r="X642">
        <f t="shared" si="57"/>
        <v>362.05427890681</v>
      </c>
    </row>
    <row r="643" spans="1:24" x14ac:dyDescent="0.25">
      <c r="A643" t="s">
        <v>662</v>
      </c>
      <c r="B643">
        <v>1591052837</v>
      </c>
      <c r="C643" s="2">
        <v>43983.963391203702</v>
      </c>
      <c r="D643" t="s">
        <v>12</v>
      </c>
      <c r="E643">
        <v>0.66487513835169698</v>
      </c>
      <c r="F643" t="s">
        <v>13</v>
      </c>
      <c r="G643">
        <v>1</v>
      </c>
      <c r="H643" t="s">
        <v>14</v>
      </c>
      <c r="I643">
        <v>0.66487514000000003</v>
      </c>
      <c r="J643" t="s">
        <v>15</v>
      </c>
      <c r="K643" t="str" cm="1">
        <f t="array" ref="K643">_xlfn.IFS(AND(F643=$Y$25,H643=$Z$25),"1",AND(F643=$Y$25,H643=$Z$27),"2",AND(F643=$Z$25,H643=$Y$25),"3",AND(F643=$Z$25,H643=$Z$27),"4",AND(F643=$Z$27,H643=$Y$25),"5",AND(F643=$Z$27,H643=$Z$25),"6")</f>
        <v>5</v>
      </c>
      <c r="L643">
        <f>IF(OR(K643="3",K643="2"),X643,W643)</f>
        <v>164.2186810088464</v>
      </c>
      <c r="M643" t="s">
        <v>16</v>
      </c>
      <c r="N643">
        <f>VLOOKUP(C643,ETH_USD[],6)</f>
        <v>246.99176</v>
      </c>
      <c r="O643" s="10">
        <f t="shared" ref="O643:O706" si="58">(N643-N642)/N642</f>
        <v>0</v>
      </c>
      <c r="P643" cm="1">
        <f t="array" ref="P643">_xlfn.IFS(H643=$H$2,G643,F643=$F$102,E643)</f>
        <v>1</v>
      </c>
      <c r="Q643" cm="1">
        <f t="array" ref="Q643">_xlfn.IFS(H643=$H$2,E643,F643=$F$102,G643)</f>
        <v>0.66487513835169698</v>
      </c>
      <c r="R643">
        <f t="shared" ref="R643:R706" si="59">Q643*N643</f>
        <v>164.21868060172915</v>
      </c>
      <c r="S643" s="10">
        <f t="shared" ref="S643:S706" si="60">(T643-T642)/T642</f>
        <v>-2.5388995911402281E-2</v>
      </c>
      <c r="T643" s="9">
        <f t="shared" ref="T643:T706" si="61">R643/P643</f>
        <v>164.21868060172915</v>
      </c>
      <c r="U643" cm="1">
        <f t="array" ref="U643">_xlfn.IFS(D643=$D$2,I643*N643,D643=$D$3&amp;F643=$F$3,(I643)*N643,D643=$D$3,(1/I643)*N643,D643=$D$146,N643*I643)</f>
        <v>164.2186810088464</v>
      </c>
      <c r="V643" cm="1">
        <f t="array" ref="V643">_xlfn.IFS(F643=$F$2,E643*N643,F643=$F$3,E643*N643)</f>
        <v>164.21868060172915</v>
      </c>
      <c r="W643">
        <f t="shared" ref="W643:W706" si="62">N643*I643</f>
        <v>164.2186810088464</v>
      </c>
      <c r="X643">
        <f t="shared" ref="X643:X690" si="63">N643*(1/I643)</f>
        <v>371.4859304259744</v>
      </c>
    </row>
    <row r="644" spans="1:24" x14ac:dyDescent="0.25">
      <c r="A644" t="s">
        <v>663</v>
      </c>
      <c r="B644">
        <v>1591063615</v>
      </c>
      <c r="C644" s="2">
        <v>43984.088136574072</v>
      </c>
      <c r="D644" t="s">
        <v>12</v>
      </c>
      <c r="E644">
        <v>1.3552156491506999</v>
      </c>
      <c r="F644" t="s">
        <v>13</v>
      </c>
      <c r="G644">
        <v>2</v>
      </c>
      <c r="H644" t="s">
        <v>14</v>
      </c>
      <c r="I644">
        <v>0.67760781999999997</v>
      </c>
      <c r="J644" t="s">
        <v>15</v>
      </c>
      <c r="K644" t="str" cm="1">
        <f t="array" ref="K644">_xlfn.IFS(AND(F644=$Y$25,H644=$Z$25),"1",AND(F644=$Y$25,H644=$Z$27),"2",AND(F644=$Z$25,H644=$Y$25),"3",AND(F644=$Z$25,H644=$Z$27),"4",AND(F644=$Z$27,H644=$Y$25),"5",AND(F644=$Z$27,H644=$Z$25),"6")</f>
        <v>5</v>
      </c>
      <c r="L644">
        <f>IF(OR(K644="3",K644="2"),X644,W644)</f>
        <v>160.74148672101009</v>
      </c>
      <c r="M644" t="s">
        <v>16</v>
      </c>
      <c r="N644">
        <f>VLOOKUP(C644,ETH_USD[],6)</f>
        <v>237.219055</v>
      </c>
      <c r="O644" s="10">
        <f t="shared" si="58"/>
        <v>-3.9566927252957761E-2</v>
      </c>
      <c r="P644" cm="1">
        <f t="array" ref="P644">_xlfn.IFS(H644=$H$2,G644,F644=$F$102,E644)</f>
        <v>2</v>
      </c>
      <c r="Q644" cm="1">
        <f t="array" ref="Q644">_xlfn.IFS(H644=$H$2,E644,F644=$F$102,G644)</f>
        <v>1.3552156491506999</v>
      </c>
      <c r="R644">
        <f t="shared" si="59"/>
        <v>321.48297561274057</v>
      </c>
      <c r="S644" s="10">
        <f t="shared" si="60"/>
        <v>-2.1174161079712431E-2</v>
      </c>
      <c r="T644" s="9">
        <f t="shared" si="61"/>
        <v>160.74148780637029</v>
      </c>
      <c r="U644" cm="1">
        <f t="array" ref="U644">_xlfn.IFS(D644=$D$2,I644*N644,D644=$D$3&amp;F644=$F$3,(I644)*N644,D644=$D$3,(1/I644)*N644,D644=$D$146,N644*I644)</f>
        <v>160.74148672101009</v>
      </c>
      <c r="V644" cm="1">
        <f t="array" ref="V644">_xlfn.IFS(F644=$F$2,E644*N644,F644=$F$3,E644*N644)</f>
        <v>321.48297561274057</v>
      </c>
      <c r="W644">
        <f t="shared" si="62"/>
        <v>160.74148672101009</v>
      </c>
      <c r="X644">
        <f t="shared" si="63"/>
        <v>350.08311297233848</v>
      </c>
    </row>
    <row r="645" spans="1:24" x14ac:dyDescent="0.25">
      <c r="A645" t="s">
        <v>664</v>
      </c>
      <c r="B645">
        <v>1591065509</v>
      </c>
      <c r="C645" s="2">
        <v>43984.11005787037</v>
      </c>
      <c r="D645" t="s">
        <v>12</v>
      </c>
      <c r="E645">
        <v>0.68229996675186999</v>
      </c>
      <c r="F645" t="s">
        <v>13</v>
      </c>
      <c r="G645">
        <v>1</v>
      </c>
      <c r="H645" t="s">
        <v>14</v>
      </c>
      <c r="I645">
        <v>0.68229996999999998</v>
      </c>
      <c r="J645" t="s">
        <v>15</v>
      </c>
      <c r="K645" t="str" cm="1">
        <f t="array" ref="K645">_xlfn.IFS(AND(F645=$Y$25,H645=$Z$25),"1",AND(F645=$Y$25,H645=$Z$27),"2",AND(F645=$Z$25,H645=$Y$25),"3",AND(F645=$Z$25,H645=$Z$27),"4",AND(F645=$Z$27,H645=$Y$25),"5",AND(F645=$Z$27,H645=$Z$25),"6")</f>
        <v>5</v>
      </c>
      <c r="L645">
        <f>IF(OR(K645="3",K645="2"),X645,W645)</f>
        <v>161.85455410992833</v>
      </c>
      <c r="M645" t="s">
        <v>16</v>
      </c>
      <c r="N645">
        <f>VLOOKUP(C645,ETH_USD[],6)</f>
        <v>237.219055</v>
      </c>
      <c r="O645" s="10">
        <f t="shared" si="58"/>
        <v>0</v>
      </c>
      <c r="P645" cm="1">
        <f t="array" ref="P645">_xlfn.IFS(H645=$H$2,G645,F645=$F$102,E645)</f>
        <v>1</v>
      </c>
      <c r="Q645" cm="1">
        <f t="array" ref="Q645">_xlfn.IFS(H645=$H$2,E645,F645=$F$102,G645)</f>
        <v>0.68229996675186999</v>
      </c>
      <c r="R645">
        <f t="shared" si="59"/>
        <v>161.85455333941002</v>
      </c>
      <c r="S645" s="10">
        <f t="shared" si="60"/>
        <v>6.9245690594859537E-3</v>
      </c>
      <c r="T645" s="9">
        <f t="shared" si="61"/>
        <v>161.85455333941002</v>
      </c>
      <c r="U645" cm="1">
        <f t="array" ref="U645">_xlfn.IFS(D645=$D$2,I645*N645,D645=$D$3&amp;F645=$F$3,(I645)*N645,D645=$D$3,(1/I645)*N645,D645=$D$146,N645*I645)</f>
        <v>161.85455410992833</v>
      </c>
      <c r="V645" cm="1">
        <f t="array" ref="V645">_xlfn.IFS(F645=$F$2,E645*N645,F645=$F$3,E645*N645)</f>
        <v>161.85455333941002</v>
      </c>
      <c r="W645">
        <f t="shared" si="62"/>
        <v>161.85455410992833</v>
      </c>
      <c r="X645">
        <f t="shared" si="63"/>
        <v>347.67560520338293</v>
      </c>
    </row>
    <row r="646" spans="1:24" x14ac:dyDescent="0.25">
      <c r="A646" t="s">
        <v>665</v>
      </c>
      <c r="B646">
        <v>1591065617</v>
      </c>
      <c r="C646" s="2">
        <v>43984.111307870371</v>
      </c>
      <c r="D646" t="s">
        <v>12</v>
      </c>
      <c r="E646">
        <v>0.66497705568565801</v>
      </c>
      <c r="F646" t="s">
        <v>13</v>
      </c>
      <c r="G646">
        <v>1</v>
      </c>
      <c r="H646" t="s">
        <v>14</v>
      </c>
      <c r="I646">
        <v>0.66497706000000001</v>
      </c>
      <c r="J646" t="s">
        <v>15</v>
      </c>
      <c r="K646" t="str" cm="1">
        <f t="array" ref="K646">_xlfn.IFS(AND(F646=$Y$25,H646=$Z$25),"1",AND(F646=$Y$25,H646=$Z$27),"2",AND(F646=$Z$25,H646=$Y$25),"3",AND(F646=$Z$25,H646=$Z$27),"4",AND(F646=$Z$27,H646=$Y$25),"5",AND(F646=$Z$27,H646=$Z$25),"6")</f>
        <v>5</v>
      </c>
      <c r="L646">
        <f>IF(OR(K646="3",K646="2"),X646,W646)</f>
        <v>157.74522976987831</v>
      </c>
      <c r="M646" t="s">
        <v>16</v>
      </c>
      <c r="N646">
        <f>VLOOKUP(C646,ETH_USD[],6)</f>
        <v>237.219055</v>
      </c>
      <c r="O646" s="10">
        <f t="shared" si="58"/>
        <v>0</v>
      </c>
      <c r="P646" cm="1">
        <f t="array" ref="P646">_xlfn.IFS(H646=$H$2,G646,F646=$F$102,E646)</f>
        <v>1</v>
      </c>
      <c r="Q646" cm="1">
        <f t="array" ref="Q646">_xlfn.IFS(H646=$H$2,E646,F646=$F$102,G646)</f>
        <v>0.66497705568565801</v>
      </c>
      <c r="R646">
        <f t="shared" si="59"/>
        <v>157.74522874643418</v>
      </c>
      <c r="S646" s="10">
        <f t="shared" si="60"/>
        <v>-2.5388995911400519E-2</v>
      </c>
      <c r="T646" s="9">
        <f t="shared" si="61"/>
        <v>157.74522874643418</v>
      </c>
      <c r="U646" cm="1">
        <f t="array" ref="U646">_xlfn.IFS(D646=$D$2,I646*N646,D646=$D$3&amp;F646=$F$3,(I646)*N646,D646=$D$3,(1/I646)*N646,D646=$D$146,N646*I646)</f>
        <v>157.74522976987831</v>
      </c>
      <c r="V646" cm="1">
        <f t="array" ref="V646">_xlfn.IFS(F646=$F$2,E646*N646,F646=$F$3,E646*N646)</f>
        <v>157.74522874643418</v>
      </c>
      <c r="W646">
        <f t="shared" si="62"/>
        <v>157.74522976987831</v>
      </c>
      <c r="X646">
        <f t="shared" si="63"/>
        <v>356.7326893953304</v>
      </c>
    </row>
    <row r="647" spans="1:24" x14ac:dyDescent="0.25">
      <c r="A647" t="s">
        <v>666</v>
      </c>
      <c r="B647">
        <v>1591112485</v>
      </c>
      <c r="C647" s="2">
        <v>43984.653761574074</v>
      </c>
      <c r="D647" t="s">
        <v>18</v>
      </c>
      <c r="E647">
        <v>3.5265681935996001</v>
      </c>
      <c r="F647" t="s">
        <v>19</v>
      </c>
      <c r="G647">
        <v>5</v>
      </c>
      <c r="H647" t="s">
        <v>14</v>
      </c>
      <c r="I647">
        <v>0.70531363999999996</v>
      </c>
      <c r="J647" t="s">
        <v>89</v>
      </c>
      <c r="K647" t="str" cm="1">
        <f t="array" ref="K647">_xlfn.IFS(AND(F647=$Y$25,H647=$Z$25),"1",AND(F647=$Y$25,H647=$Z$27),"2",AND(F647=$Z$25,H647=$Y$25),"3",AND(F647=$Z$25,H647=$Z$27),"4",AND(F647=$Z$27,H647=$Y$25),"5",AND(F647=$Z$27,H647=$Z$25),"6")</f>
        <v>3</v>
      </c>
      <c r="L647">
        <f>IF(OR(K647="3",K647="2"),X647,W647)</f>
        <v>336.33130219911817</v>
      </c>
      <c r="M647" t="s">
        <v>16</v>
      </c>
      <c r="N647">
        <f>VLOOKUP(C647,ETH_USD[],6)</f>
        <v>237.219055</v>
      </c>
      <c r="O647" s="10">
        <f t="shared" si="58"/>
        <v>0</v>
      </c>
      <c r="P647" cm="1">
        <f t="array" ref="P647">_xlfn.IFS(H647=$H$2,G647,F647=$F$102,E647)</f>
        <v>5</v>
      </c>
      <c r="Q647" cm="1">
        <f t="array" ref="Q647">_xlfn.IFS(H647=$H$2,E647,F647=$F$102,G647)</f>
        <v>3.5265681935996001</v>
      </c>
      <c r="R647">
        <f t="shared" si="59"/>
        <v>836.56917427875419</v>
      </c>
      <c r="S647" s="10">
        <f t="shared" si="60"/>
        <v>6.0658608728493442E-2</v>
      </c>
      <c r="T647" s="9">
        <f t="shared" si="61"/>
        <v>167.31383485575083</v>
      </c>
      <c r="U647" cm="1">
        <f t="array" ref="U647">_xlfn.IFS(D647=$D$2,I647*N647,D647=$D$3&amp;F647=$F$3,(I647)*N647,D647=$D$3,(1/I647)*N647,D647=$D$146,N647*I647)</f>
        <v>336.33130219911817</v>
      </c>
      <c r="V647" cm="1">
        <f t="array" ref="V647">_xlfn.IFS(F647=$F$2,E647*N647,F647=$F$3,E647*N647)</f>
        <v>836.56917427875419</v>
      </c>
      <c r="W647">
        <f t="shared" si="62"/>
        <v>167.31383515941019</v>
      </c>
      <c r="X647">
        <f t="shared" si="63"/>
        <v>336.33130219911817</v>
      </c>
    </row>
    <row r="648" spans="1:24" x14ac:dyDescent="0.25">
      <c r="A648" t="s">
        <v>667</v>
      </c>
      <c r="B648">
        <v>1591112578</v>
      </c>
      <c r="C648" s="2">
        <v>43984.65483796296</v>
      </c>
      <c r="D648" t="s">
        <v>12</v>
      </c>
      <c r="E648">
        <v>1.4581691072146401</v>
      </c>
      <c r="F648" t="s">
        <v>13</v>
      </c>
      <c r="G648">
        <v>2</v>
      </c>
      <c r="H648" t="s">
        <v>14</v>
      </c>
      <c r="I648">
        <v>0.72908455000000005</v>
      </c>
      <c r="J648" t="s">
        <v>15</v>
      </c>
      <c r="K648" t="str" cm="1">
        <f t="array" ref="K648">_xlfn.IFS(AND(F648=$Y$25,H648=$Z$25),"1",AND(F648=$Y$25,H648=$Z$27),"2",AND(F648=$Z$25,H648=$Y$25),"3",AND(F648=$Z$25,H648=$Z$27),"4",AND(F648=$Z$27,H648=$Y$25),"5",AND(F648=$Z$27,H648=$Z$25),"6")</f>
        <v>5</v>
      </c>
      <c r="L648">
        <f>IF(OR(K648="3",K648="2"),X648,W648)</f>
        <v>172.95274796610025</v>
      </c>
      <c r="M648" t="s">
        <v>16</v>
      </c>
      <c r="N648">
        <f>VLOOKUP(C648,ETH_USD[],6)</f>
        <v>237.219055</v>
      </c>
      <c r="O648" s="10">
        <f t="shared" si="58"/>
        <v>0</v>
      </c>
      <c r="P648" cm="1">
        <f t="array" ref="P648">_xlfn.IFS(H648=$H$2,G648,F648=$F$102,E648)</f>
        <v>2</v>
      </c>
      <c r="Q648" cm="1">
        <f t="array" ref="Q648">_xlfn.IFS(H648=$H$2,E648,F648=$F$102,G648)</f>
        <v>1.4581691072146401</v>
      </c>
      <c r="R648">
        <f t="shared" si="59"/>
        <v>345.90549764365062</v>
      </c>
      <c r="S648" s="10">
        <f t="shared" si="60"/>
        <v>3.3702616229769986E-2</v>
      </c>
      <c r="T648" s="9">
        <f t="shared" si="61"/>
        <v>172.95274882182531</v>
      </c>
      <c r="U648" cm="1">
        <f t="array" ref="U648">_xlfn.IFS(D648=$D$2,I648*N648,D648=$D$3&amp;F648=$F$3,(I648)*N648,D648=$D$3,(1/I648)*N648,D648=$D$146,N648*I648)</f>
        <v>172.95274796610025</v>
      </c>
      <c r="V648" cm="1">
        <f t="array" ref="V648">_xlfn.IFS(F648=$F$2,E648*N648,F648=$F$3,E648*N648)</f>
        <v>345.90549764365062</v>
      </c>
      <c r="W648">
        <f t="shared" si="62"/>
        <v>172.95274796610025</v>
      </c>
      <c r="X648">
        <f t="shared" si="63"/>
        <v>325.36563146208488</v>
      </c>
    </row>
    <row r="649" spans="1:24" x14ac:dyDescent="0.25">
      <c r="A649" t="s">
        <v>668</v>
      </c>
      <c r="B649">
        <v>1591112651</v>
      </c>
      <c r="C649" s="2">
        <v>43984.655682870369</v>
      </c>
      <c r="D649" t="s">
        <v>12</v>
      </c>
      <c r="E649">
        <v>0.70057976749120898</v>
      </c>
      <c r="F649" t="s">
        <v>13</v>
      </c>
      <c r="G649">
        <v>1</v>
      </c>
      <c r="H649" t="s">
        <v>14</v>
      </c>
      <c r="I649">
        <v>0.70057977000000005</v>
      </c>
      <c r="J649" t="s">
        <v>15</v>
      </c>
      <c r="K649" t="str" cm="1">
        <f t="array" ref="K649">_xlfn.IFS(AND(F649=$Y$25,H649=$Z$25),"1",AND(F649=$Y$25,H649=$Z$27),"2",AND(F649=$Z$25,H649=$Y$25),"3",AND(F649=$Z$25,H649=$Z$27),"4",AND(F649=$Z$27,H649=$Y$25),"5",AND(F649=$Z$27,H649=$Z$25),"6")</f>
        <v>5</v>
      </c>
      <c r="L649">
        <f>IF(OR(K649="3",K649="2"),X649,W649)</f>
        <v>166.19087099151736</v>
      </c>
      <c r="M649" t="s">
        <v>16</v>
      </c>
      <c r="N649">
        <f>VLOOKUP(C649,ETH_USD[],6)</f>
        <v>237.219055</v>
      </c>
      <c r="O649" s="10">
        <f t="shared" si="58"/>
        <v>0</v>
      </c>
      <c r="P649" cm="1">
        <f t="array" ref="P649">_xlfn.IFS(H649=$H$2,G649,F649=$F$102,E649)</f>
        <v>1</v>
      </c>
      <c r="Q649" cm="1">
        <f t="array" ref="Q649">_xlfn.IFS(H649=$H$2,E649,F649=$F$102,G649)</f>
        <v>0.70057976749120898</v>
      </c>
      <c r="R649">
        <f t="shared" si="59"/>
        <v>166.19087039638433</v>
      </c>
      <c r="S649" s="10">
        <f t="shared" si="60"/>
        <v>-3.9096680865170999E-2</v>
      </c>
      <c r="T649" s="9">
        <f t="shared" si="61"/>
        <v>166.19087039638433</v>
      </c>
      <c r="U649" cm="1">
        <f t="array" ref="U649">_xlfn.IFS(D649=$D$2,I649*N649,D649=$D$3&amp;F649=$F$3,(I649)*N649,D649=$D$3,(1/I649)*N649,D649=$D$146,N649*I649)</f>
        <v>166.19087099151736</v>
      </c>
      <c r="V649" cm="1">
        <f t="array" ref="V649">_xlfn.IFS(F649=$F$2,E649*N649,F649=$F$3,E649*N649)</f>
        <v>166.19087039638433</v>
      </c>
      <c r="W649">
        <f t="shared" si="62"/>
        <v>166.19087099151736</v>
      </c>
      <c r="X649">
        <f t="shared" si="63"/>
        <v>338.60391800922253</v>
      </c>
    </row>
    <row r="650" spans="1:24" x14ac:dyDescent="0.25">
      <c r="A650" t="s">
        <v>669</v>
      </c>
      <c r="B650">
        <v>1591191908</v>
      </c>
      <c r="C650" s="2">
        <v>43985.573009259257</v>
      </c>
      <c r="D650" t="s">
        <v>18</v>
      </c>
      <c r="E650">
        <v>4.2201262660857199E-2</v>
      </c>
      <c r="F650" t="s">
        <v>19</v>
      </c>
      <c r="G650">
        <v>6.0620169894963501E-2</v>
      </c>
      <c r="H650" t="s">
        <v>14</v>
      </c>
      <c r="I650">
        <v>0.69615877000000004</v>
      </c>
      <c r="J650" t="s">
        <v>89</v>
      </c>
      <c r="K650" t="str" cm="1">
        <f t="array" ref="K650">_xlfn.IFS(AND(F650=$Y$25,H650=$Z$25),"1",AND(F650=$Y$25,H650=$Z$27),"2",AND(F650=$Z$25,H650=$Y$25),"3",AND(F650=$Z$25,H650=$Z$27),"4",AND(F650=$Z$27,H650=$Y$25),"5",AND(F650=$Z$27,H650=$Z$25),"6")</f>
        <v>3</v>
      </c>
      <c r="L650">
        <f>IF(OR(K650="3",K650="2"),X650,W650)</f>
        <v>350.75234489971302</v>
      </c>
      <c r="M650" t="s">
        <v>16</v>
      </c>
      <c r="N650">
        <f>VLOOKUP(C650,ETH_USD[],6)</f>
        <v>244.17932099999999</v>
      </c>
      <c r="O650" s="10">
        <f t="shared" si="58"/>
        <v>2.9341091507172515E-2</v>
      </c>
      <c r="P650" cm="1">
        <f t="array" ref="P650">_xlfn.IFS(H650=$H$2,G650,F650=$F$102,E650)</f>
        <v>6.0620169894963501E-2</v>
      </c>
      <c r="Q650" cm="1">
        <f t="array" ref="Q650">_xlfn.IFS(H650=$H$2,E650,F650=$F$102,G650)</f>
        <v>4.2201262660857199E-2</v>
      </c>
      <c r="R650">
        <f t="shared" si="59"/>
        <v>10.304675661870764</v>
      </c>
      <c r="S650" s="10">
        <f t="shared" si="60"/>
        <v>2.284544483515849E-2</v>
      </c>
      <c r="T650" s="9">
        <f t="shared" si="61"/>
        <v>169.9875747581319</v>
      </c>
      <c r="U650" cm="1">
        <f t="array" ref="U650">_xlfn.IFS(D650=$D$2,I650*N650,D650=$D$3&amp;F650=$F$3,(I650)*N650,D650=$D$3,(1/I650)*N650,D650=$D$146,N650*I650)</f>
        <v>350.75234489971302</v>
      </c>
      <c r="V650" cm="1">
        <f t="array" ref="V650">_xlfn.IFS(F650=$F$2,E650*N650,F650=$F$3,E650*N650)</f>
        <v>10.304675661870764</v>
      </c>
      <c r="W650">
        <f t="shared" si="62"/>
        <v>169.98757576679517</v>
      </c>
      <c r="X650">
        <f t="shared" si="63"/>
        <v>350.75234489971302</v>
      </c>
    </row>
    <row r="651" spans="1:24" x14ac:dyDescent="0.25">
      <c r="A651" t="s">
        <v>670</v>
      </c>
      <c r="B651">
        <v>1591201622</v>
      </c>
      <c r="C651" s="2">
        <v>43985.685439814813</v>
      </c>
      <c r="D651" t="s">
        <v>12</v>
      </c>
      <c r="E651">
        <v>0.16569137789522401</v>
      </c>
      <c r="F651" t="s">
        <v>13</v>
      </c>
      <c r="G651">
        <v>0.24</v>
      </c>
      <c r="H651" t="s">
        <v>14</v>
      </c>
      <c r="I651">
        <v>0.69038074000000005</v>
      </c>
      <c r="J651" t="s">
        <v>15</v>
      </c>
      <c r="K651" t="str" cm="1">
        <f t="array" ref="K651">_xlfn.IFS(AND(F651=$Y$25,H651=$Z$25),"1",AND(F651=$Y$25,H651=$Z$27),"2",AND(F651=$Z$25,H651=$Y$25),"3",AND(F651=$Z$25,H651=$Z$27),"4",AND(F651=$Z$27,H651=$Y$25),"5",AND(F651=$Z$27,H651=$Z$25),"6")</f>
        <v>5</v>
      </c>
      <c r="L651">
        <f>IF(OR(K651="3",K651="2"),X651,W651)</f>
        <v>168.57670032467755</v>
      </c>
      <c r="M651" t="s">
        <v>16</v>
      </c>
      <c r="N651">
        <f>VLOOKUP(C651,ETH_USD[],6)</f>
        <v>244.17932099999999</v>
      </c>
      <c r="O651" s="10">
        <f t="shared" si="58"/>
        <v>0</v>
      </c>
      <c r="P651" cm="1">
        <f t="array" ref="P651">_xlfn.IFS(H651=$H$2,G651,F651=$F$102,E651)</f>
        <v>0.24</v>
      </c>
      <c r="Q651" cm="1">
        <f t="array" ref="Q651">_xlfn.IFS(H651=$H$2,E651,F651=$F$102,G651)</f>
        <v>0.16569137789522401</v>
      </c>
      <c r="R651">
        <f t="shared" si="59"/>
        <v>40.458408150010207</v>
      </c>
      <c r="S651" s="10">
        <f t="shared" si="60"/>
        <v>-8.2998662407933275E-3</v>
      </c>
      <c r="T651" s="9">
        <f t="shared" si="61"/>
        <v>168.57670062504255</v>
      </c>
      <c r="U651" cm="1">
        <f t="array" ref="U651">_xlfn.IFS(D651=$D$2,I651*N651,D651=$D$3&amp;F651=$F$3,(I651)*N651,D651=$D$3,(1/I651)*N651,D651=$D$146,N651*I651)</f>
        <v>168.57670032467755</v>
      </c>
      <c r="V651" cm="1">
        <f t="array" ref="V651">_xlfn.IFS(F651=$F$2,E651*N651,F651=$F$3,E651*N651)</f>
        <v>40.458408150010207</v>
      </c>
      <c r="W651">
        <f t="shared" si="62"/>
        <v>168.57670032467755</v>
      </c>
      <c r="X651">
        <f t="shared" si="63"/>
        <v>353.68790994951564</v>
      </c>
    </row>
    <row r="652" spans="1:24" x14ac:dyDescent="0.25">
      <c r="A652" t="s">
        <v>671</v>
      </c>
      <c r="B652">
        <v>1591213404</v>
      </c>
      <c r="C652" s="2">
        <v>43985.821805555555</v>
      </c>
      <c r="D652" t="s">
        <v>18</v>
      </c>
      <c r="E652">
        <v>1.0299563465850201</v>
      </c>
      <c r="F652" t="s">
        <v>19</v>
      </c>
      <c r="G652">
        <v>1.4593235478253599</v>
      </c>
      <c r="H652" t="s">
        <v>14</v>
      </c>
      <c r="I652">
        <v>0.70577656</v>
      </c>
      <c r="J652" t="s">
        <v>89</v>
      </c>
      <c r="K652" t="str" cm="1">
        <f t="array" ref="K652">_xlfn.IFS(AND(F652=$Y$25,H652=$Z$25),"1",AND(F652=$Y$25,H652=$Z$27),"2",AND(F652=$Z$25,H652=$Y$25),"3",AND(F652=$Z$25,H652=$Z$27),"4",AND(F652=$Z$27,H652=$Y$25),"5",AND(F652=$Z$27,H652=$Z$25),"6")</f>
        <v>3</v>
      </c>
      <c r="L652">
        <f>IF(OR(K652="3",K652="2"),X652,W652)</f>
        <v>345.97255681033101</v>
      </c>
      <c r="M652" t="s">
        <v>16</v>
      </c>
      <c r="N652">
        <f>VLOOKUP(C652,ETH_USD[],6)</f>
        <v>244.17932099999999</v>
      </c>
      <c r="O652" s="10">
        <f t="shared" si="58"/>
        <v>0</v>
      </c>
      <c r="P652" cm="1">
        <f t="array" ref="P652">_xlfn.IFS(H652=$H$2,G652,F652=$F$102,E652)</f>
        <v>1.4593235478253599</v>
      </c>
      <c r="Q652" cm="1">
        <f t="array" ref="Q652">_xlfn.IFS(H652=$H$2,E652,F652=$F$102,G652)</f>
        <v>1.0299563465850201</v>
      </c>
      <c r="R652">
        <f t="shared" si="59"/>
        <v>251.49404136877087</v>
      </c>
      <c r="S652" s="10">
        <f t="shared" si="60"/>
        <v>2.2300468573797909E-2</v>
      </c>
      <c r="T652" s="9">
        <f t="shared" si="61"/>
        <v>172.33604003960585</v>
      </c>
      <c r="U652" cm="1">
        <f t="array" ref="U652">_xlfn.IFS(D652=$D$2,I652*N652,D652=$D$3&amp;F652=$F$3,(I652)*N652,D652=$D$3,(1/I652)*N652,D652=$D$146,N652*I652)</f>
        <v>345.97255681033101</v>
      </c>
      <c r="V652" cm="1">
        <f t="array" ref="V652">_xlfn.IFS(F652=$F$2,E652*N652,F652=$F$3,E652*N652)</f>
        <v>251.49404136877087</v>
      </c>
      <c r="W652">
        <f t="shared" si="62"/>
        <v>172.33604119851574</v>
      </c>
      <c r="X652">
        <f t="shared" si="63"/>
        <v>345.97255681033101</v>
      </c>
    </row>
    <row r="653" spans="1:24" x14ac:dyDescent="0.25">
      <c r="A653" t="s">
        <v>672</v>
      </c>
      <c r="B653">
        <v>1591213529</v>
      </c>
      <c r="C653" s="2">
        <v>43985.823252314818</v>
      </c>
      <c r="D653" t="s">
        <v>12</v>
      </c>
      <c r="E653">
        <v>0.70583522422992695</v>
      </c>
      <c r="F653" t="s">
        <v>13</v>
      </c>
      <c r="G653">
        <v>1</v>
      </c>
      <c r="H653" t="s">
        <v>14</v>
      </c>
      <c r="I653">
        <v>0.70583521999999999</v>
      </c>
      <c r="J653" t="s">
        <v>15</v>
      </c>
      <c r="K653" t="str" cm="1">
        <f t="array" ref="K653">_xlfn.IFS(AND(F653=$Y$25,H653=$Z$25),"1",AND(F653=$Y$25,H653=$Z$27),"2",AND(F653=$Z$25,H653=$Y$25),"3",AND(F653=$Z$25,H653=$Z$27),"4",AND(F653=$Z$27,H653=$Y$25),"5",AND(F653=$Z$27,H653=$Z$25),"6")</f>
        <v>5</v>
      </c>
      <c r="L653">
        <f>IF(OR(K653="3",K653="2"),X653,W653)</f>
        <v>172.35036475748561</v>
      </c>
      <c r="M653" t="s">
        <v>16</v>
      </c>
      <c r="N653">
        <f>VLOOKUP(C653,ETH_USD[],6)</f>
        <v>244.17932099999999</v>
      </c>
      <c r="O653" s="10">
        <f t="shared" si="58"/>
        <v>0</v>
      </c>
      <c r="P653" cm="1">
        <f t="array" ref="P653">_xlfn.IFS(H653=$H$2,G653,F653=$F$102,E653)</f>
        <v>1</v>
      </c>
      <c r="Q653" cm="1">
        <f t="array" ref="Q653">_xlfn.IFS(H653=$H$2,E653,F653=$F$102,G653)</f>
        <v>0.70583522422992695</v>
      </c>
      <c r="R653">
        <f t="shared" si="59"/>
        <v>172.3503657903463</v>
      </c>
      <c r="S653" s="10">
        <f t="shared" si="60"/>
        <v>8.3126841821141187E-5</v>
      </c>
      <c r="T653" s="9">
        <f t="shared" si="61"/>
        <v>172.3503657903463</v>
      </c>
      <c r="U653" cm="1">
        <f t="array" ref="U653">_xlfn.IFS(D653=$D$2,I653*N653,D653=$D$3&amp;F653=$F$3,(I653)*N653,D653=$D$3,(1/I653)*N653,D653=$D$146,N653*I653)</f>
        <v>172.35036475748561</v>
      </c>
      <c r="V653" cm="1">
        <f t="array" ref="V653">_xlfn.IFS(F653=$F$2,E653*N653,F653=$F$3,E653*N653)</f>
        <v>172.3503657903463</v>
      </c>
      <c r="W653">
        <f t="shared" si="62"/>
        <v>172.35036475748561</v>
      </c>
      <c r="X653">
        <f t="shared" si="63"/>
        <v>345.94380399436568</v>
      </c>
    </row>
    <row r="654" spans="1:24" x14ac:dyDescent="0.25">
      <c r="A654" t="s">
        <v>673</v>
      </c>
      <c r="B654">
        <v>1591214590</v>
      </c>
      <c r="C654" s="2">
        <v>43985.835532407407</v>
      </c>
      <c r="D654" t="s">
        <v>12</v>
      </c>
      <c r="E654">
        <v>0.68761833958556795</v>
      </c>
      <c r="F654" t="s">
        <v>13</v>
      </c>
      <c r="G654">
        <v>1</v>
      </c>
      <c r="H654" t="s">
        <v>14</v>
      </c>
      <c r="I654">
        <v>0.68761833999999999</v>
      </c>
      <c r="J654" t="s">
        <v>15</v>
      </c>
      <c r="K654" t="str" cm="1">
        <f t="array" ref="K654">_xlfn.IFS(AND(F654=$Y$25,H654=$Z$25),"1",AND(F654=$Y$25,H654=$Z$27),"2",AND(F654=$Z$25,H654=$Y$25),"3",AND(F654=$Z$25,H654=$Z$27),"4",AND(F654=$Z$27,H654=$Y$25),"5",AND(F654=$Z$27,H654=$Z$25),"6")</f>
        <v>5</v>
      </c>
      <c r="L654">
        <f>IF(OR(K654="3",K654="2"),X654,W654)</f>
        <v>167.90217936834713</v>
      </c>
      <c r="M654" t="s">
        <v>16</v>
      </c>
      <c r="N654">
        <f>VLOOKUP(C654,ETH_USD[],6)</f>
        <v>244.17932099999999</v>
      </c>
      <c r="O654" s="10">
        <f t="shared" si="58"/>
        <v>0</v>
      </c>
      <c r="P654" cm="1">
        <f t="array" ref="P654">_xlfn.IFS(H654=$H$2,G654,F654=$F$102,E654)</f>
        <v>1</v>
      </c>
      <c r="Q654" cm="1">
        <f t="array" ref="Q654">_xlfn.IFS(H654=$H$2,E654,F654=$F$102,G654)</f>
        <v>0.68761833958556795</v>
      </c>
      <c r="R654">
        <f t="shared" si="59"/>
        <v>167.90217926715138</v>
      </c>
      <c r="S654" s="10">
        <f t="shared" si="60"/>
        <v>-2.5808976399886888E-2</v>
      </c>
      <c r="T654" s="9">
        <f t="shared" si="61"/>
        <v>167.90217926715138</v>
      </c>
      <c r="U654" cm="1">
        <f t="array" ref="U654">_xlfn.IFS(D654=$D$2,I654*N654,D654=$D$3&amp;F654=$F$3,(I654)*N654,D654=$D$3,(1/I654)*N654,D654=$D$146,N654*I654)</f>
        <v>167.90217936834713</v>
      </c>
      <c r="V654" cm="1">
        <f t="array" ref="V654">_xlfn.IFS(F654=$F$2,E654*N654,F654=$F$3,E654*N654)</f>
        <v>167.90217926715138</v>
      </c>
      <c r="W654">
        <f t="shared" si="62"/>
        <v>167.90217936834713</v>
      </c>
      <c r="X654">
        <f t="shared" si="63"/>
        <v>355.10879625461996</v>
      </c>
    </row>
    <row r="655" spans="1:24" x14ac:dyDescent="0.25">
      <c r="A655" t="s">
        <v>674</v>
      </c>
      <c r="B655">
        <v>1591216006</v>
      </c>
      <c r="C655" s="2">
        <v>43985.851921296293</v>
      </c>
      <c r="D655" t="s">
        <v>18</v>
      </c>
      <c r="E655">
        <v>0.69176268986052203</v>
      </c>
      <c r="F655" t="s">
        <v>19</v>
      </c>
      <c r="G655">
        <v>1</v>
      </c>
      <c r="H655" t="s">
        <v>14</v>
      </c>
      <c r="I655">
        <v>0.69176269000000001</v>
      </c>
      <c r="J655" t="s">
        <v>89</v>
      </c>
      <c r="K655" t="str" cm="1">
        <f t="array" ref="K655">_xlfn.IFS(AND(F655=$Y$25,H655=$Z$25),"1",AND(F655=$Y$25,H655=$Z$27),"2",AND(F655=$Z$25,H655=$Y$25),"3",AND(F655=$Z$25,H655=$Z$27),"4",AND(F655=$Z$27,H655=$Y$25),"5",AND(F655=$Z$27,H655=$Z$25),"6")</f>
        <v>3</v>
      </c>
      <c r="L655">
        <f>IF(OR(K655="3",K655="2"),X655,W655)</f>
        <v>352.98133959783229</v>
      </c>
      <c r="M655" t="s">
        <v>16</v>
      </c>
      <c r="N655">
        <f>VLOOKUP(C655,ETH_USD[],6)</f>
        <v>244.17932099999999</v>
      </c>
      <c r="O655" s="10">
        <f t="shared" si="58"/>
        <v>0</v>
      </c>
      <c r="P655" cm="1">
        <f t="array" ref="P655">_xlfn.IFS(H655=$H$2,G655,F655=$F$102,E655)</f>
        <v>1</v>
      </c>
      <c r="Q655" cm="1">
        <f t="array" ref="Q655">_xlfn.IFS(H655=$H$2,E655,F655=$F$102,G655)</f>
        <v>0.69176268986052203</v>
      </c>
      <c r="R655">
        <f t="shared" si="59"/>
        <v>168.91414390327586</v>
      </c>
      <c r="S655" s="10">
        <f t="shared" si="60"/>
        <v>6.0271084064628154E-3</v>
      </c>
      <c r="T655" s="9">
        <f t="shared" si="61"/>
        <v>168.91414390327586</v>
      </c>
      <c r="U655" cm="1">
        <f t="array" ref="U655">_xlfn.IFS(D655=$D$2,I655*N655,D655=$D$3&amp;F655=$F$3,(I655)*N655,D655=$D$3,(1/I655)*N655,D655=$D$146,N655*I655)</f>
        <v>352.98133959783229</v>
      </c>
      <c r="V655" cm="1">
        <f t="array" ref="V655">_xlfn.IFS(F655=$F$2,E655*N655,F655=$F$3,E655*N655)</f>
        <v>168.91414390327586</v>
      </c>
      <c r="W655">
        <f t="shared" si="62"/>
        <v>168.91414393733348</v>
      </c>
      <c r="X655">
        <f t="shared" si="63"/>
        <v>352.98133959783229</v>
      </c>
    </row>
    <row r="656" spans="1:24" x14ac:dyDescent="0.25">
      <c r="A656" t="s">
        <v>675</v>
      </c>
      <c r="B656">
        <v>1591216453</v>
      </c>
      <c r="C656" s="2">
        <v>43985.857094907406</v>
      </c>
      <c r="D656" t="s">
        <v>18</v>
      </c>
      <c r="E656">
        <v>1.4393842801841299</v>
      </c>
      <c r="F656" t="s">
        <v>19</v>
      </c>
      <c r="G656">
        <v>2</v>
      </c>
      <c r="H656" t="s">
        <v>14</v>
      </c>
      <c r="I656">
        <v>0.71969214000000004</v>
      </c>
      <c r="J656" t="s">
        <v>89</v>
      </c>
      <c r="K656" t="str" cm="1">
        <f t="array" ref="K656">_xlfn.IFS(AND(F656=$Y$25,H656=$Z$25),"1",AND(F656=$Y$25,H656=$Z$27),"2",AND(F656=$Z$25,H656=$Y$25),"3",AND(F656=$Z$25,H656=$Z$27),"4",AND(F656=$Z$27,H656=$Y$25),"5",AND(F656=$Z$27,H656=$Z$25),"6")</f>
        <v>3</v>
      </c>
      <c r="L656">
        <f>IF(OR(K656="3",K656="2"),X656,W656)</f>
        <v>339.28301759694079</v>
      </c>
      <c r="M656" t="s">
        <v>16</v>
      </c>
      <c r="N656">
        <f>VLOOKUP(C656,ETH_USD[],6)</f>
        <v>244.17932099999999</v>
      </c>
      <c r="O656" s="10">
        <f t="shared" si="58"/>
        <v>0</v>
      </c>
      <c r="P656" cm="1">
        <f t="array" ref="P656">_xlfn.IFS(H656=$H$2,G656,F656=$F$102,E656)</f>
        <v>2</v>
      </c>
      <c r="Q656" cm="1">
        <f t="array" ref="Q656">_xlfn.IFS(H656=$H$2,E656,F656=$F$102,G656)</f>
        <v>1.4393842801841299</v>
      </c>
      <c r="R656">
        <f t="shared" si="59"/>
        <v>351.46787619343456</v>
      </c>
      <c r="S656" s="10">
        <f t="shared" si="60"/>
        <v>4.0374322930272766E-2</v>
      </c>
      <c r="T656" s="9">
        <f t="shared" si="61"/>
        <v>175.73393809671728</v>
      </c>
      <c r="U656" cm="1">
        <f t="array" ref="U656">_xlfn.IFS(D656=$D$2,I656*N656,D656=$D$3&amp;F656=$F$3,(I656)*N656,D656=$D$3,(1/I656)*N656,D656=$D$146,N656*I656)</f>
        <v>339.28301759694079</v>
      </c>
      <c r="V656" cm="1">
        <f t="array" ref="V656">_xlfn.IFS(F656=$F$2,E656*N656,F656=$F$3,E656*N656)</f>
        <v>351.46787619343456</v>
      </c>
      <c r="W656">
        <f t="shared" si="62"/>
        <v>175.73393807423693</v>
      </c>
      <c r="X656">
        <f t="shared" si="63"/>
        <v>339.28301759694079</v>
      </c>
    </row>
    <row r="657" spans="1:24" x14ac:dyDescent="0.25">
      <c r="A657" t="s">
        <v>676</v>
      </c>
      <c r="B657">
        <v>1591222794</v>
      </c>
      <c r="C657" s="2">
        <v>43985.930486111109</v>
      </c>
      <c r="D657" t="s">
        <v>12</v>
      </c>
      <c r="E657">
        <v>0.724956855929202</v>
      </c>
      <c r="F657" t="s">
        <v>13</v>
      </c>
      <c r="G657">
        <v>1</v>
      </c>
      <c r="H657" t="s">
        <v>14</v>
      </c>
      <c r="I657">
        <v>0.72495686000000004</v>
      </c>
      <c r="J657" t="s">
        <v>15</v>
      </c>
      <c r="K657" t="str" cm="1">
        <f t="array" ref="K657">_xlfn.IFS(AND(F657=$Y$25,H657=$Z$25),"1",AND(F657=$Y$25,H657=$Z$27),"2",AND(F657=$Z$25,H657=$Y$25),"3",AND(F657=$Z$25,H657=$Z$27),"4",AND(F657=$Z$27,H657=$Y$25),"5",AND(F657=$Z$27,H657=$Z$25),"6")</f>
        <v>5</v>
      </c>
      <c r="L657">
        <f>IF(OR(K657="3",K657="2"),X657,W657)</f>
        <v>177.01947382909205</v>
      </c>
      <c r="M657" t="s">
        <v>16</v>
      </c>
      <c r="N657">
        <f>VLOOKUP(C657,ETH_USD[],6)</f>
        <v>244.17932099999999</v>
      </c>
      <c r="O657" s="10">
        <f t="shared" si="58"/>
        <v>0</v>
      </c>
      <c r="P657" cm="1">
        <f t="array" ref="P657">_xlfn.IFS(H657=$H$2,G657,F657=$F$102,E657)</f>
        <v>1</v>
      </c>
      <c r="Q657" cm="1">
        <f t="array" ref="Q657">_xlfn.IFS(H657=$H$2,E657,F657=$F$102,G657)</f>
        <v>0.724956855929202</v>
      </c>
      <c r="R657">
        <f t="shared" si="59"/>
        <v>177.01947283508736</v>
      </c>
      <c r="S657" s="10">
        <f t="shared" si="60"/>
        <v>7.3152332002175083E-3</v>
      </c>
      <c r="T657" s="9">
        <f t="shared" si="61"/>
        <v>177.01947283508736</v>
      </c>
      <c r="U657" cm="1">
        <f t="array" ref="U657">_xlfn.IFS(D657=$D$2,I657*N657,D657=$D$3&amp;F657=$F$3,(I657)*N657,D657=$D$3,(1/I657)*N657,D657=$D$146,N657*I657)</f>
        <v>177.01947382909205</v>
      </c>
      <c r="V657" cm="1">
        <f t="array" ref="V657">_xlfn.IFS(F657=$F$2,E657*N657,F657=$F$3,E657*N657)</f>
        <v>177.01947283508736</v>
      </c>
      <c r="W657">
        <f t="shared" si="62"/>
        <v>177.01947382909205</v>
      </c>
      <c r="X657">
        <f t="shared" si="63"/>
        <v>336.8191053464891</v>
      </c>
    </row>
    <row r="658" spans="1:24" x14ac:dyDescent="0.25">
      <c r="A658" t="s">
        <v>677</v>
      </c>
      <c r="B658">
        <v>1591243517</v>
      </c>
      <c r="C658" s="2">
        <v>43986.170335648145</v>
      </c>
      <c r="D658" t="s">
        <v>18</v>
      </c>
      <c r="E658">
        <v>0.72932624948989599</v>
      </c>
      <c r="F658" t="s">
        <v>19</v>
      </c>
      <c r="G658">
        <v>1</v>
      </c>
      <c r="H658" t="s">
        <v>14</v>
      </c>
      <c r="I658">
        <v>0.72932624999999995</v>
      </c>
      <c r="J658" t="s">
        <v>89</v>
      </c>
      <c r="K658" t="str" cm="1">
        <f t="array" ref="K658">_xlfn.IFS(AND(F658=$Y$25,H658=$Z$25),"1",AND(F658=$Y$25,H658=$Z$27),"2",AND(F658=$Z$25,H658=$Y$25),"3",AND(F658=$Z$25,H658=$Z$27),"4",AND(F658=$Z$27,H658=$Y$25),"5",AND(F658=$Z$27,H658=$Z$25),"6")</f>
        <v>3</v>
      </c>
      <c r="L658">
        <f>IF(OR(K658="3",K658="2"),X658,W658)</f>
        <v>335.13998981937095</v>
      </c>
      <c r="M658" t="s">
        <v>16</v>
      </c>
      <c r="N658">
        <f>VLOOKUP(C658,ETH_USD[],6)</f>
        <v>244.42639199999999</v>
      </c>
      <c r="O658" s="10">
        <f t="shared" si="58"/>
        <v>1.0118424401712764E-3</v>
      </c>
      <c r="P658" cm="1">
        <f t="array" ref="P658">_xlfn.IFS(H658=$H$2,G658,F658=$F$102,E658)</f>
        <v>1</v>
      </c>
      <c r="Q658" cm="1">
        <f t="array" ref="Q658">_xlfn.IFS(H658=$H$2,E658,F658=$F$102,G658)</f>
        <v>0.72932624948989599</v>
      </c>
      <c r="R658">
        <f t="shared" si="59"/>
        <v>178.26658375370712</v>
      </c>
      <c r="S658" s="10">
        <f t="shared" si="60"/>
        <v>7.0450493307116875E-3</v>
      </c>
      <c r="T658" s="9">
        <f t="shared" si="61"/>
        <v>178.26658375370712</v>
      </c>
      <c r="U658" cm="1">
        <f t="array" ref="U658">_xlfn.IFS(D658=$D$2,I658*N658,D658=$D$3&amp;F658=$F$3,(I658)*N658,D658=$D$3,(1/I658)*N658,D658=$D$146,N658*I658)</f>
        <v>335.13998981937095</v>
      </c>
      <c r="V658" cm="1">
        <f t="array" ref="V658">_xlfn.IFS(F658=$F$2,E658*N658,F658=$F$3,E658*N658)</f>
        <v>178.26658375370712</v>
      </c>
      <c r="W658">
        <f t="shared" si="62"/>
        <v>178.26658387838998</v>
      </c>
      <c r="X658">
        <f t="shared" si="63"/>
        <v>335.13998981937095</v>
      </c>
    </row>
    <row r="659" spans="1:24" x14ac:dyDescent="0.25">
      <c r="A659" t="s">
        <v>678</v>
      </c>
      <c r="B659">
        <v>1591252612</v>
      </c>
      <c r="C659" s="2">
        <v>43986.275601851848</v>
      </c>
      <c r="D659" t="s">
        <v>12</v>
      </c>
      <c r="E659">
        <v>0.72501464985545205</v>
      </c>
      <c r="F659" t="s">
        <v>13</v>
      </c>
      <c r="G659">
        <v>1</v>
      </c>
      <c r="H659" t="s">
        <v>14</v>
      </c>
      <c r="I659">
        <v>0.72501464999999998</v>
      </c>
      <c r="J659" t="s">
        <v>15</v>
      </c>
      <c r="K659" t="str" cm="1">
        <f t="array" ref="K659">_xlfn.IFS(AND(F659=$Y$25,H659=$Z$25),"1",AND(F659=$Y$25,H659=$Z$27),"2",AND(F659=$Z$25,H659=$Y$25),"3",AND(F659=$Z$25,H659=$Z$27),"4",AND(F659=$Z$27,H659=$Y$25),"5",AND(F659=$Z$27,H659=$Z$25),"6")</f>
        <v>5</v>
      </c>
      <c r="L659">
        <f>IF(OR(K659="3",K659="2"),X659,W659)</f>
        <v>177.21271504664278</v>
      </c>
      <c r="M659" t="s">
        <v>16</v>
      </c>
      <c r="N659">
        <f>VLOOKUP(C659,ETH_USD[],6)</f>
        <v>244.42639199999999</v>
      </c>
      <c r="O659" s="10">
        <f t="shared" si="58"/>
        <v>0</v>
      </c>
      <c r="P659" cm="1">
        <f t="array" ref="P659">_xlfn.IFS(H659=$H$2,G659,F659=$F$102,E659)</f>
        <v>1</v>
      </c>
      <c r="Q659" cm="1">
        <f t="array" ref="Q659">_xlfn.IFS(H659=$H$2,E659,F659=$F$102,G659)</f>
        <v>0.72501464985545205</v>
      </c>
      <c r="R659">
        <f t="shared" si="59"/>
        <v>177.21271501131147</v>
      </c>
      <c r="S659" s="10">
        <f t="shared" si="60"/>
        <v>-5.9117571011046803E-3</v>
      </c>
      <c r="T659" s="9">
        <f t="shared" si="61"/>
        <v>177.21271501131147</v>
      </c>
      <c r="U659" cm="1">
        <f t="array" ref="U659">_xlfn.IFS(D659=$D$2,I659*N659,D659=$D$3&amp;F659=$F$3,(I659)*N659,D659=$D$3,(1/I659)*N659,D659=$D$146,N659*I659)</f>
        <v>177.21271504664278</v>
      </c>
      <c r="V659" cm="1">
        <f t="array" ref="V659">_xlfn.IFS(F659=$F$2,E659*N659,F659=$F$3,E659*N659)</f>
        <v>177.21271501131147</v>
      </c>
      <c r="W659">
        <f t="shared" si="62"/>
        <v>177.21271504664278</v>
      </c>
      <c r="X659">
        <f t="shared" si="63"/>
        <v>337.13303862204714</v>
      </c>
    </row>
    <row r="660" spans="1:24" x14ac:dyDescent="0.25">
      <c r="A660" t="s">
        <v>679</v>
      </c>
      <c r="B660">
        <v>1591294451</v>
      </c>
      <c r="C660" s="2">
        <v>43986.75984953704</v>
      </c>
      <c r="D660" t="s">
        <v>12</v>
      </c>
      <c r="E660">
        <v>0.72938439174640401</v>
      </c>
      <c r="F660" t="s">
        <v>13</v>
      </c>
      <c r="G660">
        <v>1</v>
      </c>
      <c r="H660" t="s">
        <v>14</v>
      </c>
      <c r="I660">
        <v>0.72938438999999999</v>
      </c>
      <c r="J660" t="s">
        <v>15</v>
      </c>
      <c r="K660" t="str" cm="1">
        <f t="array" ref="K660">_xlfn.IFS(AND(F660=$Y$25,H660=$Z$25),"1",AND(F660=$Y$25,H660=$Z$27),"2",AND(F660=$Z$25,H660=$Y$25),"3",AND(F660=$Z$25,H660=$Z$27),"4",AND(F660=$Z$27,H660=$Y$25),"5",AND(F660=$Z$27,H660=$Z$25),"6")</f>
        <v>5</v>
      </c>
      <c r="L660">
        <f>IF(OR(K660="3",K660="2"),X660,W660)</f>
        <v>178.28079482882086</v>
      </c>
      <c r="M660" t="s">
        <v>16</v>
      </c>
      <c r="N660">
        <f>VLOOKUP(C660,ETH_USD[],6)</f>
        <v>244.42639199999999</v>
      </c>
      <c r="O660" s="10">
        <f t="shared" si="58"/>
        <v>0</v>
      </c>
      <c r="P660" cm="1">
        <f t="array" ref="P660">_xlfn.IFS(H660=$H$2,G660,F660=$F$102,E660)</f>
        <v>1</v>
      </c>
      <c r="Q660" cm="1">
        <f t="array" ref="Q660">_xlfn.IFS(H660=$H$2,E660,F660=$F$102,G660)</f>
        <v>0.72938439174640401</v>
      </c>
      <c r="R660">
        <f t="shared" si="59"/>
        <v>178.2807952556881</v>
      </c>
      <c r="S660" s="10">
        <f t="shared" si="60"/>
        <v>6.0271084064620062E-3</v>
      </c>
      <c r="T660" s="9">
        <f t="shared" si="61"/>
        <v>178.2807952556881</v>
      </c>
      <c r="U660" cm="1">
        <f t="array" ref="U660">_xlfn.IFS(D660=$D$2,I660*N660,D660=$D$3&amp;F660=$F$3,(I660)*N660,D660=$D$3,(1/I660)*N660,D660=$D$146,N660*I660)</f>
        <v>178.28079482882086</v>
      </c>
      <c r="V660" cm="1">
        <f t="array" ref="V660">_xlfn.IFS(F660=$F$2,E660*N660,F660=$F$3,E660*N660)</f>
        <v>178.2807952556881</v>
      </c>
      <c r="W660">
        <f t="shared" si="62"/>
        <v>178.28079482882086</v>
      </c>
      <c r="X660">
        <f t="shared" si="63"/>
        <v>335.11327545685481</v>
      </c>
    </row>
    <row r="661" spans="1:24" x14ac:dyDescent="0.25">
      <c r="A661" t="s">
        <v>680</v>
      </c>
      <c r="B661">
        <v>1591305446</v>
      </c>
      <c r="C661" s="2">
        <v>43986.887106481481</v>
      </c>
      <c r="D661" t="s">
        <v>18</v>
      </c>
      <c r="E661">
        <v>1.5192930369250699</v>
      </c>
      <c r="F661" t="s">
        <v>19</v>
      </c>
      <c r="G661">
        <v>2</v>
      </c>
      <c r="H661" t="s">
        <v>14</v>
      </c>
      <c r="I661">
        <v>0.75964651999999999</v>
      </c>
      <c r="J661" t="s">
        <v>89</v>
      </c>
      <c r="K661" t="str" cm="1">
        <f t="array" ref="K661">_xlfn.IFS(AND(F661=$Y$25,H661=$Z$25),"1",AND(F661=$Y$25,H661=$Z$27),"2",AND(F661=$Z$25,H661=$Y$25),"3",AND(F661=$Z$25,H661=$Z$27),"4",AND(F661=$Z$27,H661=$Y$25),"5",AND(F661=$Z$27,H661=$Z$25),"6")</f>
        <v>3</v>
      </c>
      <c r="L661">
        <f>IF(OR(K661="3",K661="2"),X661,W661)</f>
        <v>321.76332750132258</v>
      </c>
      <c r="M661" t="s">
        <v>16</v>
      </c>
      <c r="N661">
        <f>VLOOKUP(C661,ETH_USD[],6)</f>
        <v>244.42639199999999</v>
      </c>
      <c r="O661" s="10">
        <f t="shared" si="58"/>
        <v>0</v>
      </c>
      <c r="P661" cm="1">
        <f t="array" ref="P661">_xlfn.IFS(H661=$H$2,G661,F661=$F$102,E661)</f>
        <v>2</v>
      </c>
      <c r="Q661" cm="1">
        <f t="array" ref="Q661">_xlfn.IFS(H661=$H$2,E661,F661=$F$102,G661)</f>
        <v>1.5192930369250699</v>
      </c>
      <c r="R661">
        <f t="shared" si="59"/>
        <v>371.35531540631757</v>
      </c>
      <c r="S661" s="10">
        <f t="shared" si="60"/>
        <v>4.1489956542218653E-2</v>
      </c>
      <c r="T661" s="9">
        <f t="shared" si="61"/>
        <v>185.67765770315879</v>
      </c>
      <c r="U661" cm="1">
        <f t="array" ref="U661">_xlfn.IFS(D661=$D$2,I661*N661,D661=$D$3&amp;F661=$F$3,(I661)*N661,D661=$D$3,(1/I661)*N661,D661=$D$146,N661*I661)</f>
        <v>321.76332750132258</v>
      </c>
      <c r="V661" cm="1">
        <f t="array" ref="V661">_xlfn.IFS(F661=$F$2,E661*N661,F661=$F$3,E661*N661)</f>
        <v>371.35531540631757</v>
      </c>
      <c r="W661">
        <f t="shared" si="62"/>
        <v>185.67765807895583</v>
      </c>
      <c r="X661">
        <f t="shared" si="63"/>
        <v>321.76332750132258</v>
      </c>
    </row>
    <row r="662" spans="1:24" x14ac:dyDescent="0.25">
      <c r="A662" t="s">
        <v>681</v>
      </c>
      <c r="B662">
        <v>1591317121</v>
      </c>
      <c r="C662" s="2">
        <v>43987.022233796299</v>
      </c>
      <c r="D662" t="s">
        <v>12</v>
      </c>
      <c r="E662">
        <v>0.76547902256782596</v>
      </c>
      <c r="F662" t="s">
        <v>13</v>
      </c>
      <c r="G662">
        <v>1</v>
      </c>
      <c r="H662" t="s">
        <v>14</v>
      </c>
      <c r="I662">
        <v>0.76547902000000001</v>
      </c>
      <c r="J662" t="s">
        <v>15</v>
      </c>
      <c r="K662" t="str" cm="1">
        <f t="array" ref="K662">_xlfn.IFS(AND(F662=$Y$25,H662=$Z$25),"1",AND(F662=$Y$25,H662=$Z$27),"2",AND(F662=$Z$25,H662=$Y$25),"3",AND(F662=$Z$25,H662=$Z$27),"4",AND(F662=$Z$27,H662=$Y$25),"5",AND(F662=$Z$27,H662=$Z$25),"6")</f>
        <v>5</v>
      </c>
      <c r="L662">
        <f>IF(OR(K662="3",K662="2"),X662,W662)</f>
        <v>184.6503686802547</v>
      </c>
      <c r="M662" t="s">
        <v>16</v>
      </c>
      <c r="N662">
        <f>VLOOKUP(C662,ETH_USD[],6)</f>
        <v>241.22198499999999</v>
      </c>
      <c r="O662" s="10">
        <f t="shared" si="58"/>
        <v>-1.3109905905741976E-2</v>
      </c>
      <c r="P662" cm="1">
        <f t="array" ref="P662">_xlfn.IFS(H662=$H$2,G662,F662=$F$102,E662)</f>
        <v>1</v>
      </c>
      <c r="Q662" cm="1">
        <f t="array" ref="Q662">_xlfn.IFS(H662=$H$2,E662,F662=$F$102,G662)</f>
        <v>0.76547902256782596</v>
      </c>
      <c r="R662">
        <f t="shared" si="59"/>
        <v>184.65036929967076</v>
      </c>
      <c r="S662" s="10">
        <f t="shared" si="60"/>
        <v>-5.5326441328247796E-3</v>
      </c>
      <c r="T662" s="9">
        <f t="shared" si="61"/>
        <v>184.65036929967076</v>
      </c>
      <c r="U662" cm="1">
        <f t="array" ref="U662">_xlfn.IFS(D662=$D$2,I662*N662,D662=$D$3&amp;F662=$F$3,(I662)*N662,D662=$D$3,(1/I662)*N662,D662=$D$146,N662*I662)</f>
        <v>184.6503686802547</v>
      </c>
      <c r="V662" cm="1">
        <f t="array" ref="V662">_xlfn.IFS(F662=$F$2,E662*N662,F662=$F$3,E662*N662)</f>
        <v>184.65036929967076</v>
      </c>
      <c r="W662">
        <f t="shared" si="62"/>
        <v>184.6503686802547</v>
      </c>
      <c r="X662">
        <f t="shared" si="63"/>
        <v>315.12553407407563</v>
      </c>
    </row>
    <row r="663" spans="1:24" x14ac:dyDescent="0.25">
      <c r="A663" t="s">
        <v>682</v>
      </c>
      <c r="B663">
        <v>1591359776</v>
      </c>
      <c r="C663" s="2">
        <v>43987.515925925924</v>
      </c>
      <c r="D663" t="s">
        <v>12</v>
      </c>
      <c r="E663">
        <v>0.59754272383482898</v>
      </c>
      <c r="F663" t="s">
        <v>13</v>
      </c>
      <c r="G663">
        <v>0.8</v>
      </c>
      <c r="H663" t="s">
        <v>14</v>
      </c>
      <c r="I663">
        <v>0.74692840000000005</v>
      </c>
      <c r="J663" t="s">
        <v>15</v>
      </c>
      <c r="K663" t="str" cm="1">
        <f t="array" ref="K663">_xlfn.IFS(AND(F663=$Y$25,H663=$Z$25),"1",AND(F663=$Y$25,H663=$Z$27),"2",AND(F663=$Z$25,H663=$Y$25),"3",AND(F663=$Z$25,H663=$Z$27),"4",AND(F663=$Z$27,H663=$Y$25),"5",AND(F663=$Z$27,H663=$Z$25),"6")</f>
        <v>5</v>
      </c>
      <c r="L663">
        <f>IF(OR(K663="3",K663="2"),X663,W663)</f>
        <v>180.17555130087399</v>
      </c>
      <c r="M663" t="s">
        <v>16</v>
      </c>
      <c r="N663">
        <f>VLOOKUP(C663,ETH_USD[],6)</f>
        <v>241.22198499999999</v>
      </c>
      <c r="O663" s="10">
        <f t="shared" si="58"/>
        <v>0</v>
      </c>
      <c r="P663" cm="1">
        <f t="array" ref="P663">_xlfn.IFS(H663=$H$2,G663,F663=$F$102,E663)</f>
        <v>0.8</v>
      </c>
      <c r="Q663" cm="1">
        <f t="array" ref="Q663">_xlfn.IFS(H663=$H$2,E663,F663=$F$102,G663)</f>
        <v>0.59754272383482898</v>
      </c>
      <c r="R663">
        <f t="shared" si="59"/>
        <v>144.14044196574426</v>
      </c>
      <c r="S663" s="10">
        <f t="shared" si="60"/>
        <v>-2.4233998878324579E-2</v>
      </c>
      <c r="T663" s="9">
        <f t="shared" si="61"/>
        <v>180.17555245718032</v>
      </c>
      <c r="U663" cm="1">
        <f t="array" ref="U663">_xlfn.IFS(D663=$D$2,I663*N663,D663=$D$3&amp;F663=$F$3,(I663)*N663,D663=$D$3,(1/I663)*N663,D663=$D$146,N663*I663)</f>
        <v>180.17555130087399</v>
      </c>
      <c r="V663" cm="1">
        <f t="array" ref="V663">_xlfn.IFS(F663=$F$2,E663*N663,F663=$F$3,E663*N663)</f>
        <v>144.14044196574426</v>
      </c>
      <c r="W663">
        <f t="shared" si="62"/>
        <v>180.17555130087399</v>
      </c>
      <c r="X663">
        <f t="shared" si="63"/>
        <v>322.95195228886729</v>
      </c>
    </row>
    <row r="664" spans="1:24" x14ac:dyDescent="0.25">
      <c r="A664" t="s">
        <v>683</v>
      </c>
      <c r="B664">
        <v>1591432413</v>
      </c>
      <c r="C664" s="2">
        <v>43988.356631944444</v>
      </c>
      <c r="D664" t="s">
        <v>12</v>
      </c>
      <c r="E664">
        <v>2.1307062076608201</v>
      </c>
      <c r="F664" t="s">
        <v>13</v>
      </c>
      <c r="G664">
        <v>3</v>
      </c>
      <c r="H664" t="s">
        <v>14</v>
      </c>
      <c r="I664">
        <v>0.71023539999999996</v>
      </c>
      <c r="J664" t="s">
        <v>15</v>
      </c>
      <c r="K664" t="str" cm="1">
        <f t="array" ref="K664">_xlfn.IFS(AND(F664=$Y$25,H664=$Z$25),"1",AND(F664=$Y$25,H664=$Z$27),"2",AND(F664=$Z$25,H664=$Y$25),"3",AND(F664=$Z$25,H664=$Z$27),"4",AND(F664=$Z$27,H664=$Y$25),"5",AND(F664=$Z$27,H664=$Z$25),"6")</f>
        <v>5</v>
      </c>
      <c r="L664">
        <f>IF(OR(K664="3",K664="2"),X664,W664)</f>
        <v>171.82818783272799</v>
      </c>
      <c r="M664" t="s">
        <v>16</v>
      </c>
      <c r="N664">
        <f>VLOOKUP(C664,ETH_USD[],6)</f>
        <v>241.93132</v>
      </c>
      <c r="O664" s="10">
        <f t="shared" si="58"/>
        <v>2.9405901787932392E-3</v>
      </c>
      <c r="P664" cm="1">
        <f t="array" ref="P664">_xlfn.IFS(H664=$H$2,G664,F664=$F$102,E664)</f>
        <v>3</v>
      </c>
      <c r="Q664" cm="1">
        <f t="array" ref="Q664">_xlfn.IFS(H664=$H$2,E664,F664=$F$102,G664)</f>
        <v>2.1307062076608201</v>
      </c>
      <c r="R664">
        <f t="shared" si="59"/>
        <v>515.48456535157629</v>
      </c>
      <c r="S664" s="10">
        <f t="shared" si="60"/>
        <v>-4.6329060146152075E-2</v>
      </c>
      <c r="T664" s="9">
        <f t="shared" si="61"/>
        <v>171.82818845052543</v>
      </c>
      <c r="U664" cm="1">
        <f t="array" ref="U664">_xlfn.IFS(D664=$D$2,I664*N664,D664=$D$3&amp;F664=$F$3,(I664)*N664,D664=$D$3,(1/I664)*N664,D664=$D$146,N664*I664)</f>
        <v>171.82818783272799</v>
      </c>
      <c r="V664" cm="1">
        <f t="array" ref="V664">_xlfn.IFS(F664=$F$2,E664*N664,F664=$F$3,E664*N664)</f>
        <v>515.48456535157629</v>
      </c>
      <c r="W664">
        <f t="shared" si="62"/>
        <v>171.82818783272799</v>
      </c>
      <c r="X664">
        <f t="shared" si="63"/>
        <v>340.63540060098387</v>
      </c>
    </row>
    <row r="665" spans="1:24" x14ac:dyDescent="0.25">
      <c r="A665" t="s">
        <v>684</v>
      </c>
      <c r="B665">
        <v>1591432942</v>
      </c>
      <c r="C665" s="2">
        <v>43988.362754629627</v>
      </c>
      <c r="D665" t="s">
        <v>18</v>
      </c>
      <c r="E665">
        <v>0.69575724026108099</v>
      </c>
      <c r="F665" t="s">
        <v>19</v>
      </c>
      <c r="G665">
        <v>1</v>
      </c>
      <c r="H665" t="s">
        <v>14</v>
      </c>
      <c r="I665">
        <v>0.69575724000000005</v>
      </c>
      <c r="J665" t="s">
        <v>89</v>
      </c>
      <c r="K665" t="str" cm="1">
        <f t="array" ref="K665">_xlfn.IFS(AND(F665=$Y$25,H665=$Z$25),"1",AND(F665=$Y$25,H665=$Z$27),"2",AND(F665=$Z$25,H665=$Y$25),"3",AND(F665=$Z$25,H665=$Z$27),"4",AND(F665=$Z$27,H665=$Y$25),"5",AND(F665=$Z$27,H665=$Z$25),"6")</f>
        <v>3</v>
      </c>
      <c r="L665">
        <f>IF(OR(K665="3",K665="2"),X665,W665)</f>
        <v>347.72375491198625</v>
      </c>
      <c r="M665" t="s">
        <v>16</v>
      </c>
      <c r="N665">
        <f>VLOOKUP(C665,ETH_USD[],6)</f>
        <v>241.93132</v>
      </c>
      <c r="O665" s="10">
        <f t="shared" si="58"/>
        <v>0</v>
      </c>
      <c r="P665" cm="1">
        <f t="array" ref="P665">_xlfn.IFS(H665=$H$2,G665,F665=$F$102,E665)</f>
        <v>1</v>
      </c>
      <c r="Q665" cm="1">
        <f t="array" ref="Q665">_xlfn.IFS(H665=$H$2,E665,F665=$F$102,G665)</f>
        <v>0.69575724026108099</v>
      </c>
      <c r="R665">
        <f t="shared" si="59"/>
        <v>168.32546753592047</v>
      </c>
      <c r="S665" s="10">
        <f t="shared" si="60"/>
        <v>-2.0385019164730962E-2</v>
      </c>
      <c r="T665" s="9">
        <f t="shared" si="61"/>
        <v>168.32546753592047</v>
      </c>
      <c r="U665" cm="1">
        <f t="array" ref="U665">_xlfn.IFS(D665=$D$2,I665*N665,D665=$D$3&amp;F665=$F$3,(I665)*N665,D665=$D$3,(1/I665)*N665,D665=$D$146,N665*I665)</f>
        <v>347.72375491198625</v>
      </c>
      <c r="V665" cm="1">
        <f t="array" ref="V665">_xlfn.IFS(F665=$F$2,E665*N665,F665=$F$3,E665*N665)</f>
        <v>168.32546753592047</v>
      </c>
      <c r="W665">
        <f t="shared" si="62"/>
        <v>168.3254674727568</v>
      </c>
      <c r="X665">
        <f t="shared" si="63"/>
        <v>347.72375491198625</v>
      </c>
    </row>
    <row r="666" spans="1:24" x14ac:dyDescent="0.25">
      <c r="A666" t="s">
        <v>685</v>
      </c>
      <c r="B666">
        <v>1591538820</v>
      </c>
      <c r="C666" s="2">
        <v>43989.588194444441</v>
      </c>
      <c r="D666" t="s">
        <v>18</v>
      </c>
      <c r="E666">
        <v>0.71429439423692798</v>
      </c>
      <c r="F666" t="s">
        <v>19</v>
      </c>
      <c r="G666">
        <v>1</v>
      </c>
      <c r="H666" t="s">
        <v>14</v>
      </c>
      <c r="I666">
        <v>0.71429438999999995</v>
      </c>
      <c r="J666" t="s">
        <v>89</v>
      </c>
      <c r="K666" t="str" cm="1">
        <f t="array" ref="K666">_xlfn.IFS(AND(F666=$Y$25,H666=$Z$25),"1",AND(F666=$Y$25,H666=$Z$27),"2",AND(F666=$Z$25,H666=$Y$25),"3",AND(F666=$Z$25,H666=$Z$27),"4",AND(F666=$Z$27,H666=$Y$25),"5",AND(F666=$Z$27,H666=$Z$25),"6")</f>
        <v>3</v>
      </c>
      <c r="L666">
        <f>IF(OR(K666="3",K666="2"),X666,W666)</f>
        <v>343.22998392861524</v>
      </c>
      <c r="M666" t="s">
        <v>16</v>
      </c>
      <c r="N666">
        <f>VLOOKUP(C666,ETH_USD[],6)</f>
        <v>245.16725199999999</v>
      </c>
      <c r="O666" s="10">
        <f t="shared" si="58"/>
        <v>1.3375415799822822E-2</v>
      </c>
      <c r="P666" cm="1">
        <f t="array" ref="P666">_xlfn.IFS(H666=$H$2,G666,F666=$F$102,E666)</f>
        <v>1</v>
      </c>
      <c r="Q666" cm="1">
        <f t="array" ref="Q666">_xlfn.IFS(H666=$H$2,E666,F666=$F$102,G666)</f>
        <v>0.71429439423692798</v>
      </c>
      <c r="R666">
        <f t="shared" si="59"/>
        <v>175.12159375407225</v>
      </c>
      <c r="S666" s="10">
        <f t="shared" si="60"/>
        <v>4.037491365768224E-2</v>
      </c>
      <c r="T666" s="9">
        <f t="shared" si="61"/>
        <v>175.12159375407225</v>
      </c>
      <c r="U666" cm="1">
        <f t="array" ref="U666">_xlfn.IFS(D666=$D$2,I666*N666,D666=$D$3&amp;F666=$F$3,(I666)*N666,D666=$D$3,(1/I666)*N666,D666=$D$146,N666*I666)</f>
        <v>343.22998392861524</v>
      </c>
      <c r="V666" cm="1">
        <f t="array" ref="V666">_xlfn.IFS(F666=$F$2,E666*N666,F666=$F$3,E666*N666)</f>
        <v>175.12159375407225</v>
      </c>
      <c r="W666">
        <f t="shared" si="62"/>
        <v>175.12159271531627</v>
      </c>
      <c r="X666">
        <f t="shared" si="63"/>
        <v>343.22998392861524</v>
      </c>
    </row>
    <row r="667" spans="1:24" x14ac:dyDescent="0.25">
      <c r="A667" t="s">
        <v>686</v>
      </c>
      <c r="B667">
        <v>1591563105</v>
      </c>
      <c r="C667" s="2">
        <v>43989.869270833333</v>
      </c>
      <c r="D667" t="s">
        <v>12</v>
      </c>
      <c r="E667">
        <v>0.71013007467828004</v>
      </c>
      <c r="F667" t="s">
        <v>13</v>
      </c>
      <c r="G667">
        <v>1.00008420632241</v>
      </c>
      <c r="H667" t="s">
        <v>14</v>
      </c>
      <c r="I667">
        <v>0.71007028000000005</v>
      </c>
      <c r="J667" t="s">
        <v>15</v>
      </c>
      <c r="K667" t="str" cm="1">
        <f t="array" ref="K667">_xlfn.IFS(AND(F667=$Y$25,H667=$Z$25),"1",AND(F667=$Y$25,H667=$Z$27),"2",AND(F667=$Z$25,H667=$Y$25),"3",AND(F667=$Z$25,H667=$Z$27),"4",AND(F667=$Z$27,H667=$Y$25),"5",AND(F667=$Z$27,H667=$Z$25),"6")</f>
        <v>5</v>
      </c>
      <c r="L667">
        <f>IF(OR(K667="3",K667="2"),X667,W667)</f>
        <v>174.08597927447056</v>
      </c>
      <c r="M667" t="s">
        <v>16</v>
      </c>
      <c r="N667">
        <f>VLOOKUP(C667,ETH_USD[],6)</f>
        <v>245.16725199999999</v>
      </c>
      <c r="O667" s="10">
        <f t="shared" si="58"/>
        <v>0</v>
      </c>
      <c r="P667" cm="1">
        <f t="array" ref="P667">_xlfn.IFS(H667=$H$2,G667,F667=$F$102,E667)</f>
        <v>1.00008420632241</v>
      </c>
      <c r="Q667" cm="1">
        <f t="array" ref="Q667">_xlfn.IFS(H667=$H$2,E667,F667=$F$102,G667)</f>
        <v>0.71013007467828004</v>
      </c>
      <c r="R667">
        <f t="shared" si="59"/>
        <v>174.10063897142871</v>
      </c>
      <c r="S667" s="10">
        <f t="shared" si="60"/>
        <v>-5.9136848893839187E-3</v>
      </c>
      <c r="T667" s="9">
        <f t="shared" si="61"/>
        <v>174.08597983128396</v>
      </c>
      <c r="U667" cm="1">
        <f t="array" ref="U667">_xlfn.IFS(D667=$D$2,I667*N667,D667=$D$3&amp;F667=$F$3,(I667)*N667,D667=$D$3,(1/I667)*N667,D667=$D$146,N667*I667)</f>
        <v>174.08597927447056</v>
      </c>
      <c r="V667" cm="1">
        <f t="array" ref="V667">_xlfn.IFS(F667=$F$2,E667*N667,F667=$F$3,E667*N667)</f>
        <v>174.10063897142871</v>
      </c>
      <c r="W667">
        <f t="shared" si="62"/>
        <v>174.08597927447056</v>
      </c>
      <c r="X667">
        <f t="shared" si="63"/>
        <v>345.27181168602067</v>
      </c>
    </row>
    <row r="668" spans="1:24" x14ac:dyDescent="0.25">
      <c r="A668" t="s">
        <v>687</v>
      </c>
      <c r="B668">
        <v>1591783803</v>
      </c>
      <c r="C668" s="2">
        <v>43992.423645833333</v>
      </c>
      <c r="D668" t="s">
        <v>12</v>
      </c>
      <c r="E668">
        <v>1.36388348214269</v>
      </c>
      <c r="F668" t="s">
        <v>13</v>
      </c>
      <c r="G668">
        <v>1.968</v>
      </c>
      <c r="H668" t="s">
        <v>14</v>
      </c>
      <c r="I668">
        <v>0.69303022000000003</v>
      </c>
      <c r="J668" t="s">
        <v>15</v>
      </c>
      <c r="K668" t="str" cm="1">
        <f t="array" ref="K668">_xlfn.IFS(AND(F668=$Y$25,H668=$Z$25),"1",AND(F668=$Y$25,H668=$Z$27),"2",AND(F668=$Z$25,H668=$Y$25),"3",AND(F668=$Z$25,H668=$Z$27),"4",AND(F668=$Z$27,H668=$Y$25),"5",AND(F668=$Z$27,H668=$Z$25),"6")</f>
        <v>5</v>
      </c>
      <c r="L668">
        <f>IF(OR(K668="3",K668="2"),X668,W668)</f>
        <v>171.48682536426813</v>
      </c>
      <c r="M668" t="s">
        <v>16</v>
      </c>
      <c r="N668">
        <f>VLOOKUP(C668,ETH_USD[],6)</f>
        <v>247.44494599999999</v>
      </c>
      <c r="O668" s="10">
        <f t="shared" si="58"/>
        <v>9.2903680300662535E-3</v>
      </c>
      <c r="P668" cm="1">
        <f t="array" ref="P668">_xlfn.IFS(H668=$H$2,G668,F668=$F$102,E668)</f>
        <v>1.968</v>
      </c>
      <c r="Q668" cm="1">
        <f t="array" ref="Q668">_xlfn.IFS(H668=$H$2,E668,F668=$F$102,G668)</f>
        <v>1.36388348214269</v>
      </c>
      <c r="R668">
        <f t="shared" si="59"/>
        <v>337.48607458908987</v>
      </c>
      <c r="S668" s="10">
        <f t="shared" si="60"/>
        <v>-1.4930285109441164E-2</v>
      </c>
      <c r="T668" s="9">
        <f t="shared" si="61"/>
        <v>171.48682651884647</v>
      </c>
      <c r="U668" cm="1">
        <f t="array" ref="U668">_xlfn.IFS(D668=$D$2,I668*N668,D668=$D$3&amp;F668=$F$3,(I668)*N668,D668=$D$3,(1/I668)*N668,D668=$D$146,N668*I668)</f>
        <v>171.48682536426813</v>
      </c>
      <c r="V668" cm="1">
        <f t="array" ref="V668">_xlfn.IFS(F668=$F$2,E668*N668,F668=$F$3,E668*N668)</f>
        <v>337.48607458908987</v>
      </c>
      <c r="W668">
        <f t="shared" si="62"/>
        <v>171.48682536426813</v>
      </c>
      <c r="X668">
        <f t="shared" si="63"/>
        <v>357.04784417626115</v>
      </c>
    </row>
    <row r="669" spans="1:24" x14ac:dyDescent="0.25">
      <c r="A669" t="s">
        <v>688</v>
      </c>
      <c r="B669">
        <v>1591889087</v>
      </c>
      <c r="C669" s="2">
        <v>43993.642210648148</v>
      </c>
      <c r="D669" t="s">
        <v>18</v>
      </c>
      <c r="E669">
        <v>0.69339738778743298</v>
      </c>
      <c r="F669" t="s">
        <v>19</v>
      </c>
      <c r="G669">
        <v>1</v>
      </c>
      <c r="H669" t="s">
        <v>14</v>
      </c>
      <c r="I669">
        <v>0.69339739</v>
      </c>
      <c r="J669" t="s">
        <v>89</v>
      </c>
      <c r="K669" t="str" cm="1">
        <f t="array" ref="K669">_xlfn.IFS(AND(F669=$Y$25,H669=$Z$25),"1",AND(F669=$Y$25,H669=$Z$27),"2",AND(F669=$Z$25,H669=$Y$25),"3",AND(F669=$Z$25,H669=$Z$27),"4",AND(F669=$Z$27,H669=$Y$25),"5",AND(F669=$Z$27,H669=$Z$25),"6")</f>
        <v>3</v>
      </c>
      <c r="L669">
        <f>IF(OR(K669="3",K669="2"),X669,W669)</f>
        <v>334.15566649306248</v>
      </c>
      <c r="M669" t="s">
        <v>16</v>
      </c>
      <c r="N669">
        <f>VLOOKUP(C669,ETH_USD[],6)</f>
        <v>231.70266699999999</v>
      </c>
      <c r="O669" s="10">
        <f t="shared" si="58"/>
        <v>-6.3619319183831693E-2</v>
      </c>
      <c r="P669" cm="1">
        <f t="array" ref="P669">_xlfn.IFS(H669=$H$2,G669,F669=$F$102,E669)</f>
        <v>1</v>
      </c>
      <c r="Q669" cm="1">
        <f t="array" ref="Q669">_xlfn.IFS(H669=$H$2,E669,F669=$F$102,G669)</f>
        <v>0.69339738778743298</v>
      </c>
      <c r="R669">
        <f t="shared" si="59"/>
        <v>160.66202404118144</v>
      </c>
      <c r="S669" s="10">
        <f t="shared" si="60"/>
        <v>-6.3123230497681301E-2</v>
      </c>
      <c r="T669" s="9">
        <f t="shared" si="61"/>
        <v>160.66202404118144</v>
      </c>
      <c r="U669" cm="1">
        <f t="array" ref="U669">_xlfn.IFS(D669=$D$2,I669*N669,D669=$D$3&amp;F669=$F$3,(I669)*N669,D669=$D$3,(1/I669)*N669,D669=$D$146,N669*I669)</f>
        <v>334.15566649306248</v>
      </c>
      <c r="V669" cm="1">
        <f t="array" ref="V669">_xlfn.IFS(F669=$F$2,E669*N669,F669=$F$3,E669*N669)</f>
        <v>160.66202404118144</v>
      </c>
      <c r="W669">
        <f t="shared" si="62"/>
        <v>160.66202455383913</v>
      </c>
      <c r="X669">
        <f t="shared" si="63"/>
        <v>334.15566649306248</v>
      </c>
    </row>
    <row r="670" spans="1:24" x14ac:dyDescent="0.25">
      <c r="A670" t="s">
        <v>689</v>
      </c>
      <c r="B670">
        <v>1591893568</v>
      </c>
      <c r="C670" s="2">
        <v>43993.694074074076</v>
      </c>
      <c r="D670" t="s">
        <v>18</v>
      </c>
      <c r="E670">
        <v>0.70128216098802898</v>
      </c>
      <c r="F670" t="s">
        <v>19</v>
      </c>
      <c r="G670">
        <v>1</v>
      </c>
      <c r="H670" t="s">
        <v>14</v>
      </c>
      <c r="I670">
        <v>0.70128215999999999</v>
      </c>
      <c r="J670" t="s">
        <v>89</v>
      </c>
      <c r="K670" t="str" cm="1">
        <f t="array" ref="K670">_xlfn.IFS(AND(F670=$Y$25,H670=$Z$25),"1",AND(F670=$Y$25,H670=$Z$27),"2",AND(F670=$Z$25,H670=$Y$25),"3",AND(F670=$Z$25,H670=$Z$27),"4",AND(F670=$Z$27,H670=$Y$25),"5",AND(F670=$Z$27,H670=$Z$25),"6")</f>
        <v>3</v>
      </c>
      <c r="L670">
        <f>IF(OR(K670="3",K670="2"),X670,W670)</f>
        <v>330.39863298390475</v>
      </c>
      <c r="M670" t="s">
        <v>16</v>
      </c>
      <c r="N670">
        <f>VLOOKUP(C670,ETH_USD[],6)</f>
        <v>231.70266699999999</v>
      </c>
      <c r="O670" s="10">
        <f t="shared" si="58"/>
        <v>0</v>
      </c>
      <c r="P670" cm="1">
        <f t="array" ref="P670">_xlfn.IFS(H670=$H$2,G670,F670=$F$102,E670)</f>
        <v>1</v>
      </c>
      <c r="Q670" cm="1">
        <f t="array" ref="Q670">_xlfn.IFS(H670=$H$2,E670,F670=$F$102,G670)</f>
        <v>0.70128216098802898</v>
      </c>
      <c r="R670">
        <f t="shared" si="59"/>
        <v>162.48894702044967</v>
      </c>
      <c r="S670" s="10">
        <f t="shared" si="60"/>
        <v>1.1371218495292636E-2</v>
      </c>
      <c r="T670" s="9">
        <f t="shared" si="61"/>
        <v>162.48894702044967</v>
      </c>
      <c r="U670" cm="1">
        <f t="array" ref="U670">_xlfn.IFS(D670=$D$2,I670*N670,D670=$D$3&amp;F670=$F$3,(I670)*N670,D670=$D$3,(1/I670)*N670,D670=$D$146,N670*I670)</f>
        <v>330.39863298390475</v>
      </c>
      <c r="V670" cm="1">
        <f t="array" ref="V670">_xlfn.IFS(F670=$F$2,E670*N670,F670=$F$3,E670*N670)</f>
        <v>162.48894702044967</v>
      </c>
      <c r="W670">
        <f t="shared" si="62"/>
        <v>162.4889467915207</v>
      </c>
      <c r="X670">
        <f t="shared" si="63"/>
        <v>330.39863298390475</v>
      </c>
    </row>
    <row r="671" spans="1:24" x14ac:dyDescent="0.25">
      <c r="A671" t="s">
        <v>690</v>
      </c>
      <c r="B671">
        <v>1591894994</v>
      </c>
      <c r="C671" s="2">
        <v>43993.710578703707</v>
      </c>
      <c r="D671" t="s">
        <v>18</v>
      </c>
      <c r="E671">
        <v>0.709302123540417</v>
      </c>
      <c r="F671" t="s">
        <v>19</v>
      </c>
      <c r="G671">
        <v>1</v>
      </c>
      <c r="H671" t="s">
        <v>14</v>
      </c>
      <c r="I671">
        <v>0.70930212000000004</v>
      </c>
      <c r="J671" t="s">
        <v>89</v>
      </c>
      <c r="K671" t="str" cm="1">
        <f t="array" ref="K671">_xlfn.IFS(AND(F671=$Y$25,H671=$Z$25),"1",AND(F671=$Y$25,H671=$Z$27),"2",AND(F671=$Z$25,H671=$Y$25),"3",AND(F671=$Z$25,H671=$Z$27),"4",AND(F671=$Z$27,H671=$Y$25),"5",AND(F671=$Z$27,H671=$Z$25),"6")</f>
        <v>3</v>
      </c>
      <c r="L671">
        <f>IF(OR(K671="3",K671="2"),X671,W671)</f>
        <v>326.66287110491078</v>
      </c>
      <c r="M671" t="s">
        <v>16</v>
      </c>
      <c r="N671">
        <f>VLOOKUP(C671,ETH_USD[],6)</f>
        <v>231.70266699999999</v>
      </c>
      <c r="O671" s="10">
        <f t="shared" si="58"/>
        <v>0</v>
      </c>
      <c r="P671" cm="1">
        <f t="array" ref="P671">_xlfn.IFS(H671=$H$2,G671,F671=$F$102,E671)</f>
        <v>1</v>
      </c>
      <c r="Q671" cm="1">
        <f t="array" ref="Q671">_xlfn.IFS(H671=$H$2,E671,F671=$F$102,G671)</f>
        <v>0.709302123540417</v>
      </c>
      <c r="R671">
        <f t="shared" si="59"/>
        <v>164.34719373307809</v>
      </c>
      <c r="S671" s="10">
        <f t="shared" si="60"/>
        <v>1.1436142252768424E-2</v>
      </c>
      <c r="T671" s="9">
        <f t="shared" si="61"/>
        <v>164.34719373307809</v>
      </c>
      <c r="U671" cm="1">
        <f t="array" ref="U671">_xlfn.IFS(D671=$D$2,I671*N671,D671=$D$3&amp;F671=$F$3,(I671)*N671,D671=$D$3,(1/I671)*N671,D671=$D$146,N671*I671)</f>
        <v>326.66287110491078</v>
      </c>
      <c r="V671" cm="1">
        <f t="array" ref="V671">_xlfn.IFS(F671=$F$2,E671*N671,F671=$F$3,E671*N671)</f>
        <v>164.34719373307809</v>
      </c>
      <c r="W671">
        <f t="shared" si="62"/>
        <v>164.34719291275405</v>
      </c>
      <c r="X671">
        <f t="shared" si="63"/>
        <v>326.66287110491078</v>
      </c>
    </row>
    <row r="672" spans="1:24" x14ac:dyDescent="0.25">
      <c r="A672" t="s">
        <v>691</v>
      </c>
      <c r="B672">
        <v>1591948668</v>
      </c>
      <c r="C672" s="2">
        <v>43994.331805555557</v>
      </c>
      <c r="D672" t="s">
        <v>12</v>
      </c>
      <c r="E672">
        <v>1.4</v>
      </c>
      <c r="F672" t="s">
        <v>13</v>
      </c>
      <c r="G672">
        <v>1.9968022677838</v>
      </c>
      <c r="H672" t="s">
        <v>14</v>
      </c>
      <c r="I672">
        <v>0.70112099999999999</v>
      </c>
      <c r="J672" t="s">
        <v>15</v>
      </c>
      <c r="K672" t="str" cm="1">
        <f t="array" ref="K672">_xlfn.IFS(AND(F672=$Y$25,H672=$Z$25),"1",AND(F672=$Y$25,H672=$Z$27),"2",AND(F672=$Z$25,H672=$Y$25),"3",AND(F672=$Z$25,H672=$Z$27),"4",AND(F672=$Z$27,H672=$Y$25),"5",AND(F672=$Z$27,H672=$Z$25),"6")</f>
        <v>5</v>
      </c>
      <c r="L672">
        <f>IF(OR(K672="3",K672="2"),X672,W672)</f>
        <v>166.51147688841002</v>
      </c>
      <c r="M672" t="s">
        <v>16</v>
      </c>
      <c r="N672">
        <f>VLOOKUP(C672,ETH_USD[],6)</f>
        <v>237.49321</v>
      </c>
      <c r="O672" s="10">
        <f t="shared" si="58"/>
        <v>2.4991266069457948E-2</v>
      </c>
      <c r="P672" cm="1">
        <f t="array" ref="P672">_xlfn.IFS(H672=$H$2,G672,F672=$F$102,E672)</f>
        <v>1.9968022677838</v>
      </c>
      <c r="Q672" cm="1">
        <f t="array" ref="Q672">_xlfn.IFS(H672=$H$2,E672,F672=$F$102,G672)</f>
        <v>1.4</v>
      </c>
      <c r="R672">
        <f t="shared" si="59"/>
        <v>332.49049400000001</v>
      </c>
      <c r="S672" s="10">
        <f t="shared" si="60"/>
        <v>1.3168967319958353E-2</v>
      </c>
      <c r="T672" s="9">
        <f t="shared" si="61"/>
        <v>166.51147655647586</v>
      </c>
      <c r="U672" cm="1">
        <f t="array" ref="U672">_xlfn.IFS(D672=$D$2,I672*N672,D672=$D$3&amp;F672=$F$3,(I672)*N672,D672=$D$3,(1/I672)*N672,D672=$D$146,N672*I672)</f>
        <v>166.51147688841002</v>
      </c>
      <c r="V672" cm="1">
        <f t="array" ref="V672">_xlfn.IFS(F672=$F$2,E672*N672,F672=$F$3,E672*N672)</f>
        <v>332.49049400000001</v>
      </c>
      <c r="W672">
        <f t="shared" si="62"/>
        <v>166.51147688841002</v>
      </c>
      <c r="X672">
        <f t="shared" si="63"/>
        <v>338.7335566899294</v>
      </c>
    </row>
    <row r="673" spans="1:24" x14ac:dyDescent="0.25">
      <c r="A673" t="s">
        <v>692</v>
      </c>
      <c r="B673">
        <v>1591958987</v>
      </c>
      <c r="C673" s="2">
        <v>43994.451238425929</v>
      </c>
      <c r="D673" t="s">
        <v>12</v>
      </c>
      <c r="E673">
        <v>1.365</v>
      </c>
      <c r="F673" t="s">
        <v>13</v>
      </c>
      <c r="G673">
        <v>1.9911445822451499</v>
      </c>
      <c r="H673" t="s">
        <v>14</v>
      </c>
      <c r="I673">
        <v>0.68553534999999999</v>
      </c>
      <c r="J673" t="s">
        <v>15</v>
      </c>
      <c r="K673" t="str" cm="1">
        <f t="array" ref="K673">_xlfn.IFS(AND(F673=$Y$25,H673=$Z$25),"1",AND(F673=$Y$25,H673=$Z$27),"2",AND(F673=$Z$25,H673=$Y$25),"3",AND(F673=$Z$25,H673=$Z$27),"4",AND(F673=$Z$27,H673=$Y$25),"5",AND(F673=$Z$27,H673=$Z$25),"6")</f>
        <v>5</v>
      </c>
      <c r="L673">
        <f>IF(OR(K673="3",K673="2"),X673,W673)</f>
        <v>162.80999083997349</v>
      </c>
      <c r="M673" t="s">
        <v>16</v>
      </c>
      <c r="N673">
        <f>VLOOKUP(C673,ETH_USD[],6)</f>
        <v>237.49321</v>
      </c>
      <c r="O673" s="10">
        <f t="shared" si="58"/>
        <v>0</v>
      </c>
      <c r="P673" cm="1">
        <f t="array" ref="P673">_xlfn.IFS(H673=$H$2,G673,F673=$F$102,E673)</f>
        <v>1.9911445822451499</v>
      </c>
      <c r="Q673" cm="1">
        <f t="array" ref="Q673">_xlfn.IFS(H673=$H$2,E673,F673=$F$102,G673)</f>
        <v>1.365</v>
      </c>
      <c r="R673">
        <f t="shared" si="59"/>
        <v>324.17823164999999</v>
      </c>
      <c r="S673" s="10">
        <f t="shared" si="60"/>
        <v>-2.2229611827603336E-2</v>
      </c>
      <c r="T673" s="9">
        <f t="shared" si="61"/>
        <v>162.80999106778432</v>
      </c>
      <c r="U673" cm="1">
        <f t="array" ref="U673">_xlfn.IFS(D673=$D$2,I673*N673,D673=$D$3&amp;F673=$F$3,(I673)*N673,D673=$D$3,(1/I673)*N673,D673=$D$146,N673*I673)</f>
        <v>162.80999083997349</v>
      </c>
      <c r="V673" cm="1">
        <f t="array" ref="V673">_xlfn.IFS(F673=$F$2,E673*N673,F673=$F$3,E673*N673)</f>
        <v>324.17823164999999</v>
      </c>
      <c r="W673">
        <f t="shared" si="62"/>
        <v>162.80999083997349</v>
      </c>
      <c r="X673">
        <f t="shared" si="63"/>
        <v>346.4346659876839</v>
      </c>
    </row>
    <row r="674" spans="1:24" x14ac:dyDescent="0.25">
      <c r="A674" t="s">
        <v>693</v>
      </c>
      <c r="B674">
        <v>1591960241</v>
      </c>
      <c r="C674" s="2">
        <v>43994.465752314813</v>
      </c>
      <c r="D674" t="s">
        <v>18</v>
      </c>
      <c r="E674">
        <v>2.7903113752695599</v>
      </c>
      <c r="F674" t="s">
        <v>19</v>
      </c>
      <c r="G674">
        <v>4</v>
      </c>
      <c r="H674" t="s">
        <v>14</v>
      </c>
      <c r="I674">
        <v>0.69757784</v>
      </c>
      <c r="J674" t="s">
        <v>89</v>
      </c>
      <c r="K674" t="str" cm="1">
        <f t="array" ref="K674">_xlfn.IFS(AND(F674=$Y$25,H674=$Z$25),"1",AND(F674=$Y$25,H674=$Z$27),"2",AND(F674=$Z$25,H674=$Y$25),"3",AND(F674=$Z$25,H674=$Z$27),"4",AND(F674=$Z$27,H674=$Y$25),"5",AND(F674=$Z$27,H674=$Z$25),"6")</f>
        <v>3</v>
      </c>
      <c r="L674">
        <f>IF(OR(K674="3",K674="2"),X674,W674)</f>
        <v>340.45406316232754</v>
      </c>
      <c r="M674" t="s">
        <v>16</v>
      </c>
      <c r="N674">
        <f>VLOOKUP(C674,ETH_USD[],6)</f>
        <v>237.49321</v>
      </c>
      <c r="O674" s="10">
        <f t="shared" si="58"/>
        <v>0</v>
      </c>
      <c r="P674" cm="1">
        <f t="array" ref="P674">_xlfn.IFS(H674=$H$2,G674,F674=$F$102,E674)</f>
        <v>4</v>
      </c>
      <c r="Q674" cm="1">
        <f t="array" ref="Q674">_xlfn.IFS(H674=$H$2,E674,F674=$F$102,G674)</f>
        <v>2.7903113752695599</v>
      </c>
      <c r="R674">
        <f t="shared" si="59"/>
        <v>662.68000541228241</v>
      </c>
      <c r="S674" s="10">
        <f t="shared" si="60"/>
        <v>1.7566552682233991E-2</v>
      </c>
      <c r="T674" s="9">
        <f t="shared" si="61"/>
        <v>165.6700013530706</v>
      </c>
      <c r="U674" cm="1">
        <f t="array" ref="U674">_xlfn.IFS(D674=$D$2,I674*N674,D674=$D$3&amp;F674=$F$3,(I674)*N674,D674=$D$3,(1/I674)*N674,D674=$D$146,N674*I674)</f>
        <v>340.45406316232754</v>
      </c>
      <c r="V674" cm="1">
        <f t="array" ref="V674">_xlfn.IFS(F674=$F$2,E674*N674,F674=$F$3,E674*N674)</f>
        <v>662.68000541228241</v>
      </c>
      <c r="W674">
        <f t="shared" si="62"/>
        <v>165.67000044646642</v>
      </c>
      <c r="X674">
        <f t="shared" si="63"/>
        <v>340.45406316232754</v>
      </c>
    </row>
    <row r="675" spans="1:24" x14ac:dyDescent="0.25">
      <c r="A675" t="s">
        <v>694</v>
      </c>
      <c r="B675">
        <v>1591960614</v>
      </c>
      <c r="C675" s="2">
        <v>43994.470069444447</v>
      </c>
      <c r="D675" t="s">
        <v>12</v>
      </c>
      <c r="E675">
        <v>0.70526827250680502</v>
      </c>
      <c r="F675" t="s">
        <v>13</v>
      </c>
      <c r="G675">
        <v>1</v>
      </c>
      <c r="H675" t="s">
        <v>14</v>
      </c>
      <c r="I675">
        <v>0.70526827000000003</v>
      </c>
      <c r="J675" t="s">
        <v>15</v>
      </c>
      <c r="K675" t="str" cm="1">
        <f t="array" ref="K675">_xlfn.IFS(AND(F675=$Y$25,H675=$Z$25),"1",AND(F675=$Y$25,H675=$Z$27),"2",AND(F675=$Z$25,H675=$Y$25),"3",AND(F675=$Z$25,H675=$Z$27),"4",AND(F675=$Z$27,H675=$Y$25),"5",AND(F675=$Z$27,H675=$Z$25),"6")</f>
        <v>5</v>
      </c>
      <c r="L675">
        <f>IF(OR(K675="3",K675="2"),X675,W675)</f>
        <v>167.49642535344671</v>
      </c>
      <c r="M675" t="s">
        <v>16</v>
      </c>
      <c r="N675">
        <f>VLOOKUP(C675,ETH_USD[],6)</f>
        <v>237.49321</v>
      </c>
      <c r="O675" s="10">
        <f t="shared" si="58"/>
        <v>0</v>
      </c>
      <c r="P675" cm="1">
        <f t="array" ref="P675">_xlfn.IFS(H675=$H$2,G675,F675=$F$102,E675)</f>
        <v>1</v>
      </c>
      <c r="Q675" cm="1">
        <f t="array" ref="Q675">_xlfn.IFS(H675=$H$2,E675,F675=$F$102,G675)</f>
        <v>0.70526827250680502</v>
      </c>
      <c r="R675">
        <f t="shared" si="59"/>
        <v>167.49642594879586</v>
      </c>
      <c r="S675" s="10">
        <f t="shared" si="60"/>
        <v>1.1024473838403848E-2</v>
      </c>
      <c r="T675" s="9">
        <f t="shared" si="61"/>
        <v>167.49642594879586</v>
      </c>
      <c r="U675" cm="1">
        <f t="array" ref="U675">_xlfn.IFS(D675=$D$2,I675*N675,D675=$D$3&amp;F675=$F$3,(I675)*N675,D675=$D$3,(1/I675)*N675,D675=$D$146,N675*I675)</f>
        <v>167.49642535344671</v>
      </c>
      <c r="V675" cm="1">
        <f t="array" ref="V675">_xlfn.IFS(F675=$F$2,E675*N675,F675=$F$3,E675*N675)</f>
        <v>167.49642594879586</v>
      </c>
      <c r="W675">
        <f t="shared" si="62"/>
        <v>167.49642535344671</v>
      </c>
      <c r="X675">
        <f t="shared" si="63"/>
        <v>336.74166285688705</v>
      </c>
    </row>
    <row r="676" spans="1:24" x14ac:dyDescent="0.25">
      <c r="A676" t="s">
        <v>695</v>
      </c>
      <c r="B676">
        <v>1591998793</v>
      </c>
      <c r="C676" s="2">
        <v>43994.911956018521</v>
      </c>
      <c r="D676" t="s">
        <v>12</v>
      </c>
      <c r="E676">
        <v>1.39078416504519</v>
      </c>
      <c r="F676" t="s">
        <v>13</v>
      </c>
      <c r="G676">
        <v>2.00576980711788</v>
      </c>
      <c r="H676" t="s">
        <v>14</v>
      </c>
      <c r="I676">
        <v>0.69339170999999999</v>
      </c>
      <c r="J676" t="s">
        <v>15</v>
      </c>
      <c r="K676" t="str" cm="1">
        <f t="array" ref="K676">_xlfn.IFS(AND(F676=$Y$25,H676=$Z$25),"1",AND(F676=$Y$25,H676=$Z$27),"2",AND(F676=$Z$25,H676=$Y$25),"3",AND(F676=$Z$25,H676=$Z$27),"4",AND(F676=$Z$27,H676=$Y$25),"5",AND(F676=$Z$27,H676=$Z$25),"6")</f>
        <v>5</v>
      </c>
      <c r="L676">
        <f>IF(OR(K676="3",K676="2"),X676,W676)</f>
        <v>164.67582299528911</v>
      </c>
      <c r="M676" t="s">
        <v>16</v>
      </c>
      <c r="N676">
        <f>VLOOKUP(C676,ETH_USD[],6)</f>
        <v>237.49321</v>
      </c>
      <c r="O676" s="10">
        <f t="shared" si="58"/>
        <v>0</v>
      </c>
      <c r="P676" cm="1">
        <f t="array" ref="P676">_xlfn.IFS(H676=$H$2,G676,F676=$F$102,E676)</f>
        <v>2.00576980711788</v>
      </c>
      <c r="Q676" cm="1">
        <f t="array" ref="Q676">_xlfn.IFS(H676=$H$2,E676,F676=$F$102,G676)</f>
        <v>1.39078416504519</v>
      </c>
      <c r="R676">
        <f t="shared" si="59"/>
        <v>330.30179577375196</v>
      </c>
      <c r="S676" s="10">
        <f t="shared" si="60"/>
        <v>-1.6839773844234521E-2</v>
      </c>
      <c r="T676" s="9">
        <f t="shared" si="61"/>
        <v>164.67582401610056</v>
      </c>
      <c r="U676" cm="1">
        <f t="array" ref="U676">_xlfn.IFS(D676=$D$2,I676*N676,D676=$D$3&amp;F676=$F$3,(I676)*N676,D676=$D$3,(1/I676)*N676,D676=$D$146,N676*I676)</f>
        <v>164.67582299528911</v>
      </c>
      <c r="V676" cm="1">
        <f t="array" ref="V676">_xlfn.IFS(F676=$F$2,E676*N676,F676=$F$3,E676*N676)</f>
        <v>330.30179577375196</v>
      </c>
      <c r="W676">
        <f t="shared" si="62"/>
        <v>164.67582299528911</v>
      </c>
      <c r="X676">
        <f t="shared" si="63"/>
        <v>342.50944534655599</v>
      </c>
    </row>
    <row r="677" spans="1:24" x14ac:dyDescent="0.25">
      <c r="A677" t="s">
        <v>696</v>
      </c>
      <c r="B677">
        <v>1592015059</v>
      </c>
      <c r="C677" s="2">
        <v>43995.100219907406</v>
      </c>
      <c r="D677" t="s">
        <v>18</v>
      </c>
      <c r="E677">
        <v>2.1045923737833401</v>
      </c>
      <c r="F677" t="s">
        <v>19</v>
      </c>
      <c r="G677">
        <v>3</v>
      </c>
      <c r="H677" t="s">
        <v>14</v>
      </c>
      <c r="I677">
        <v>0.70153078999999996</v>
      </c>
      <c r="J677" t="s">
        <v>89</v>
      </c>
      <c r="K677" t="str" cm="1">
        <f t="array" ref="K677">_xlfn.IFS(AND(F677=$Y$25,H677=$Z$25),"1",AND(F677=$Y$25,H677=$Z$27),"2",AND(F677=$Z$25,H677=$Y$25),"3",AND(F677=$Z$25,H677=$Z$27),"4",AND(F677=$Z$27,H677=$Y$25),"5",AND(F677=$Z$27,H677=$Z$25),"6")</f>
        <v>3</v>
      </c>
      <c r="L677">
        <f>IF(OR(K677="3",K677="2"),X677,W677)</f>
        <v>340.55361133899765</v>
      </c>
      <c r="M677" t="s">
        <v>16</v>
      </c>
      <c r="N677">
        <f>VLOOKUP(C677,ETH_USD[],6)</f>
        <v>238.90884399999999</v>
      </c>
      <c r="O677" s="10">
        <f t="shared" si="58"/>
        <v>5.9607346247919383E-3</v>
      </c>
      <c r="P677" cm="1">
        <f t="array" ref="P677">_xlfn.IFS(H677=$H$2,G677,F677=$F$102,E677)</f>
        <v>3</v>
      </c>
      <c r="Q677" cm="1">
        <f t="array" ref="Q677">_xlfn.IFS(H677=$H$2,E677,F677=$F$102,G677)</f>
        <v>2.1045923737833401</v>
      </c>
      <c r="R677">
        <f t="shared" si="59"/>
        <v>502.80573111179365</v>
      </c>
      <c r="S677" s="10">
        <f t="shared" si="60"/>
        <v>1.7768767042642773E-2</v>
      </c>
      <c r="T677" s="9">
        <f t="shared" si="61"/>
        <v>167.60191037059789</v>
      </c>
      <c r="U677" cm="1">
        <f t="array" ref="U677">_xlfn.IFS(D677=$D$2,I677*N677,D677=$D$3&amp;F677=$F$3,(I677)*N677,D677=$D$3,(1/I677)*N677,D677=$D$146,N677*I677)</f>
        <v>340.55361133899765</v>
      </c>
      <c r="V677" cm="1">
        <f t="array" ref="V677">_xlfn.IFS(F677=$F$2,E677*N677,F677=$F$3,E677*N677)</f>
        <v>502.80573111179365</v>
      </c>
      <c r="W677">
        <f t="shared" si="62"/>
        <v>167.60191006930674</v>
      </c>
      <c r="X677">
        <f t="shared" si="63"/>
        <v>340.55361133899765</v>
      </c>
    </row>
    <row r="678" spans="1:24" x14ac:dyDescent="0.25">
      <c r="A678" t="s">
        <v>697</v>
      </c>
      <c r="B678">
        <v>1592058012</v>
      </c>
      <c r="C678" s="2">
        <v>43995.597361111111</v>
      </c>
      <c r="D678" t="s">
        <v>12</v>
      </c>
      <c r="E678">
        <v>7.05377994040291E-2</v>
      </c>
      <c r="F678" t="s">
        <v>13</v>
      </c>
      <c r="G678">
        <v>9.9502205760214499E-2</v>
      </c>
      <c r="H678" t="s">
        <v>14</v>
      </c>
      <c r="I678">
        <v>0.70890688999999996</v>
      </c>
      <c r="J678" t="s">
        <v>15</v>
      </c>
      <c r="K678" t="str" cm="1">
        <f t="array" ref="K678">_xlfn.IFS(AND(F678=$Y$25,H678=$Z$25),"1",AND(F678=$Y$25,H678=$Z$27),"2",AND(F678=$Z$25,H678=$Y$25),"3",AND(F678=$Z$25,H678=$Z$27),"4",AND(F678=$Z$27,H678=$Y$25),"5",AND(F678=$Z$27,H678=$Z$25),"6")</f>
        <v>5</v>
      </c>
      <c r="L678">
        <f>IF(OR(K678="3",K678="2"),X678,W678)</f>
        <v>169.36412559353514</v>
      </c>
      <c r="M678" t="s">
        <v>16</v>
      </c>
      <c r="N678">
        <f>VLOOKUP(C678,ETH_USD[],6)</f>
        <v>238.90884399999999</v>
      </c>
      <c r="O678" s="10">
        <f t="shared" si="58"/>
        <v>0</v>
      </c>
      <c r="P678" cm="1">
        <f t="array" ref="P678">_xlfn.IFS(H678=$H$2,G678,F678=$F$102,E678)</f>
        <v>9.9502205760214499E-2</v>
      </c>
      <c r="Q678" cm="1">
        <f t="array" ref="Q678">_xlfn.IFS(H678=$H$2,E678,F678=$F$102,G678)</f>
        <v>7.05377994040291E-2</v>
      </c>
      <c r="R678">
        <f t="shared" si="59"/>
        <v>16.852104113920479</v>
      </c>
      <c r="S678" s="10">
        <f t="shared" si="60"/>
        <v>1.0514293233381766E-2</v>
      </c>
      <c r="T678" s="9">
        <f t="shared" si="61"/>
        <v>169.36412600270933</v>
      </c>
      <c r="U678" cm="1">
        <f t="array" ref="U678">_xlfn.IFS(D678=$D$2,I678*N678,D678=$D$3&amp;F678=$F$3,(I678)*N678,D678=$D$3,(1/I678)*N678,D678=$D$146,N678*I678)</f>
        <v>169.36412559353514</v>
      </c>
      <c r="V678" cm="1">
        <f t="array" ref="V678">_xlfn.IFS(F678=$F$2,E678*N678,F678=$F$3,E678*N678)</f>
        <v>16.852104113920479</v>
      </c>
      <c r="W678">
        <f t="shared" si="62"/>
        <v>169.36412559353514</v>
      </c>
      <c r="X678">
        <f t="shared" si="63"/>
        <v>337.01018761434239</v>
      </c>
    </row>
    <row r="679" spans="1:24" x14ac:dyDescent="0.25">
      <c r="A679" t="s">
        <v>698</v>
      </c>
      <c r="B679">
        <v>1592058123</v>
      </c>
      <c r="C679" s="2">
        <v>43995.598645833335</v>
      </c>
      <c r="D679" t="s">
        <v>12</v>
      </c>
      <c r="E679">
        <v>0.70449626374916097</v>
      </c>
      <c r="F679" t="s">
        <v>13</v>
      </c>
      <c r="G679">
        <v>1</v>
      </c>
      <c r="H679" t="s">
        <v>14</v>
      </c>
      <c r="I679">
        <v>0.70449625999999999</v>
      </c>
      <c r="J679" t="s">
        <v>15</v>
      </c>
      <c r="K679" t="str" cm="1">
        <f t="array" ref="K679">_xlfn.IFS(AND(F679=$Y$25,H679=$Z$25),"1",AND(F679=$Y$25,H679=$Z$27),"2",AND(F679=$Z$25,H679=$Y$25),"3",AND(F679=$Z$25,H679=$Z$27),"4",AND(F679=$Z$27,H679=$Y$25),"5",AND(F679=$Z$27,H679=$Z$25),"6")</f>
        <v>5</v>
      </c>
      <c r="L679">
        <f>IF(OR(K679="3",K679="2"),X679,W679)</f>
        <v>168.31038707892344</v>
      </c>
      <c r="M679" t="s">
        <v>16</v>
      </c>
      <c r="N679">
        <f>VLOOKUP(C679,ETH_USD[],6)</f>
        <v>238.90884399999999</v>
      </c>
      <c r="O679" s="10">
        <f t="shared" si="58"/>
        <v>0</v>
      </c>
      <c r="P679" cm="1">
        <f t="array" ref="P679">_xlfn.IFS(H679=$H$2,G679,F679=$F$102,E679)</f>
        <v>1</v>
      </c>
      <c r="Q679" cm="1">
        <f t="array" ref="Q679">_xlfn.IFS(H679=$H$2,E679,F679=$F$102,G679)</f>
        <v>0.70449626374916097</v>
      </c>
      <c r="R679">
        <f t="shared" si="59"/>
        <v>168.31038797463114</v>
      </c>
      <c r="S679" s="10">
        <f t="shared" si="60"/>
        <v>-6.2217309707094017E-3</v>
      </c>
      <c r="T679" s="9">
        <f t="shared" si="61"/>
        <v>168.31038797463114</v>
      </c>
      <c r="U679" cm="1">
        <f t="array" ref="U679">_xlfn.IFS(D679=$D$2,I679*N679,D679=$D$3&amp;F679=$F$3,(I679)*N679,D679=$D$3,(1/I679)*N679,D679=$D$146,N679*I679)</f>
        <v>168.31038707892344</v>
      </c>
      <c r="V679" cm="1">
        <f t="array" ref="V679">_xlfn.IFS(F679=$F$2,E679*N679,F679=$F$3,E679*N679)</f>
        <v>168.31038797463114</v>
      </c>
      <c r="W679">
        <f t="shared" si="62"/>
        <v>168.31038707892344</v>
      </c>
      <c r="X679">
        <f t="shared" si="63"/>
        <v>339.12010263901186</v>
      </c>
    </row>
    <row r="680" spans="1:24" x14ac:dyDescent="0.25">
      <c r="A680" t="s">
        <v>699</v>
      </c>
      <c r="B680">
        <v>1592193341</v>
      </c>
      <c r="C680" s="2">
        <v>43997.163668981484</v>
      </c>
      <c r="D680" t="s">
        <v>18</v>
      </c>
      <c r="E680">
        <v>0.70874233910272499</v>
      </c>
      <c r="F680" t="s">
        <v>19</v>
      </c>
      <c r="G680">
        <v>1</v>
      </c>
      <c r="H680" t="s">
        <v>14</v>
      </c>
      <c r="I680">
        <v>0.70874234000000003</v>
      </c>
      <c r="J680" t="s">
        <v>89</v>
      </c>
      <c r="K680" t="str" cm="1">
        <f t="array" ref="K680">_xlfn.IFS(AND(F680=$Y$25,H680=$Z$25),"1",AND(F680=$Y$25,H680=$Z$27),"2",AND(F680=$Z$25,H680=$Y$25),"3",AND(F680=$Z$25,H680=$Z$27),"4",AND(F680=$Z$27,H680=$Y$25),"5",AND(F680=$Z$27,H680=$Z$25),"6")</f>
        <v>3</v>
      </c>
      <c r="L680">
        <f>IF(OR(K680="3",K680="2"),X680,W680)</f>
        <v>324.41819265376466</v>
      </c>
      <c r="M680" t="s">
        <v>16</v>
      </c>
      <c r="N680">
        <f>VLOOKUP(C680,ETH_USD[],6)</f>
        <v>229.928909</v>
      </c>
      <c r="O680" s="10">
        <f t="shared" si="58"/>
        <v>-3.7587285801776275E-2</v>
      </c>
      <c r="P680" cm="1">
        <f t="array" ref="P680">_xlfn.IFS(H680=$H$2,G680,F680=$F$102,E680)</f>
        <v>1</v>
      </c>
      <c r="Q680" cm="1">
        <f t="array" ref="Q680">_xlfn.IFS(H680=$H$2,E680,F680=$F$102,G680)</f>
        <v>0.70874233910272499</v>
      </c>
      <c r="R680">
        <f t="shared" si="59"/>
        <v>162.96035279199759</v>
      </c>
      <c r="S680" s="10">
        <f t="shared" si="60"/>
        <v>-3.1786720041545743E-2</v>
      </c>
      <c r="T680" s="9">
        <f t="shared" si="61"/>
        <v>162.96035279199759</v>
      </c>
      <c r="U680" cm="1">
        <f t="array" ref="U680">_xlfn.IFS(D680=$D$2,I680*N680,D680=$D$3&amp;F680=$F$3,(I680)*N680,D680=$D$3,(1/I680)*N680,D680=$D$146,N680*I680)</f>
        <v>324.41819265376466</v>
      </c>
      <c r="V680" cm="1">
        <f t="array" ref="V680">_xlfn.IFS(F680=$F$2,E680*N680,F680=$F$3,E680*N680)</f>
        <v>162.96035279199759</v>
      </c>
      <c r="W680">
        <f t="shared" si="62"/>
        <v>162.96035299830706</v>
      </c>
      <c r="X680">
        <f t="shared" si="63"/>
        <v>324.41819265376466</v>
      </c>
    </row>
    <row r="681" spans="1:24" x14ac:dyDescent="0.25">
      <c r="A681" t="s">
        <v>700</v>
      </c>
      <c r="B681">
        <v>1592203683</v>
      </c>
      <c r="C681" s="2">
        <v>43997.283368055556</v>
      </c>
      <c r="D681" t="s">
        <v>18</v>
      </c>
      <c r="E681">
        <v>0.71688979874704195</v>
      </c>
      <c r="F681" t="s">
        <v>19</v>
      </c>
      <c r="G681">
        <v>1</v>
      </c>
      <c r="H681" t="s">
        <v>14</v>
      </c>
      <c r="I681">
        <v>0.71688980000000002</v>
      </c>
      <c r="J681" t="s">
        <v>89</v>
      </c>
      <c r="K681" t="str" cm="1">
        <f t="array" ref="K681">_xlfn.IFS(AND(F681=$Y$25,H681=$Z$25),"1",AND(F681=$Y$25,H681=$Z$27),"2",AND(F681=$Z$25,H681=$Y$25),"3",AND(F681=$Z$25,H681=$Z$27),"4",AND(F681=$Z$27,H681=$Y$25),"5",AND(F681=$Z$27,H681=$Z$25),"6")</f>
        <v>3</v>
      </c>
      <c r="L681">
        <f>IF(OR(K681="3",K681="2"),X681,W681)</f>
        <v>320.73117653508251</v>
      </c>
      <c r="M681" t="s">
        <v>16</v>
      </c>
      <c r="N681">
        <f>VLOOKUP(C681,ETH_USD[],6)</f>
        <v>229.928909</v>
      </c>
      <c r="O681" s="10">
        <f t="shared" si="58"/>
        <v>0</v>
      </c>
      <c r="P681" cm="1">
        <f t="array" ref="P681">_xlfn.IFS(H681=$H$2,G681,F681=$F$102,E681)</f>
        <v>1</v>
      </c>
      <c r="Q681" cm="1">
        <f t="array" ref="Q681">_xlfn.IFS(H681=$H$2,E681,F681=$F$102,G681)</f>
        <v>0.71688979874704195</v>
      </c>
      <c r="R681">
        <f t="shared" si="59"/>
        <v>164.83368929913692</v>
      </c>
      <c r="S681" s="10">
        <f t="shared" si="60"/>
        <v>1.1495658146558216E-2</v>
      </c>
      <c r="T681" s="9">
        <f t="shared" si="61"/>
        <v>164.83368929913692</v>
      </c>
      <c r="U681" cm="1">
        <f t="array" ref="U681">_xlfn.IFS(D681=$D$2,I681*N681,D681=$D$3&amp;F681=$F$3,(I681)*N681,D681=$D$3,(1/I681)*N681,D681=$D$146,N681*I681)</f>
        <v>320.73117653508251</v>
      </c>
      <c r="V681" cm="1">
        <f t="array" ref="V681">_xlfn.IFS(F681=$F$2,E681*N681,F681=$F$3,E681*N681)</f>
        <v>164.83368929913692</v>
      </c>
      <c r="W681">
        <f t="shared" si="62"/>
        <v>164.83368958722821</v>
      </c>
      <c r="X681">
        <f t="shared" si="63"/>
        <v>320.73117653508251</v>
      </c>
    </row>
    <row r="682" spans="1:24" x14ac:dyDescent="0.25">
      <c r="A682" t="s">
        <v>701</v>
      </c>
      <c r="B682">
        <v>1592205467</v>
      </c>
      <c r="C682" s="2">
        <v>43997.304016203707</v>
      </c>
      <c r="D682" t="s">
        <v>12</v>
      </c>
      <c r="E682">
        <v>0.7</v>
      </c>
      <c r="F682" t="s">
        <v>13</v>
      </c>
      <c r="G682">
        <v>0.98219207887308801</v>
      </c>
      <c r="H682" t="s">
        <v>14</v>
      </c>
      <c r="I682">
        <v>0.71269154999999995</v>
      </c>
      <c r="J682" t="s">
        <v>15</v>
      </c>
      <c r="K682" t="str" cm="1">
        <f t="array" ref="K682">_xlfn.IFS(AND(F682=$Y$25,H682=$Z$25),"1",AND(F682=$Y$25,H682=$Z$27),"2",AND(F682=$Z$25,H682=$Y$25),"3",AND(F682=$Z$25,H682=$Z$27),"4",AND(F682=$Z$27,H682=$Y$25),"5",AND(F682=$Z$27,H682=$Z$25),"6")</f>
        <v>5</v>
      </c>
      <c r="L682">
        <f>IF(OR(K682="3",K682="2"),X682,W682)</f>
        <v>163.86839054501894</v>
      </c>
      <c r="M682" t="s">
        <v>16</v>
      </c>
      <c r="N682">
        <f>VLOOKUP(C682,ETH_USD[],6)</f>
        <v>229.928909</v>
      </c>
      <c r="O682" s="10">
        <f t="shared" si="58"/>
        <v>0</v>
      </c>
      <c r="P682" cm="1">
        <f t="array" ref="P682">_xlfn.IFS(H682=$H$2,G682,F682=$F$102,E682)</f>
        <v>0.98219207887308801</v>
      </c>
      <c r="Q682" cm="1">
        <f t="array" ref="Q682">_xlfn.IFS(H682=$H$2,E682,F682=$F$102,G682)</f>
        <v>0.7</v>
      </c>
      <c r="R682">
        <f t="shared" si="59"/>
        <v>160.9502363</v>
      </c>
      <c r="S682" s="10">
        <f t="shared" si="60"/>
        <v>-5.8561912237232562E-3</v>
      </c>
      <c r="T682" s="9">
        <f t="shared" si="61"/>
        <v>163.86839169448939</v>
      </c>
      <c r="U682" cm="1">
        <f t="array" ref="U682">_xlfn.IFS(D682=$D$2,I682*N682,D682=$D$3&amp;F682=$F$3,(I682)*N682,D682=$D$3,(1/I682)*N682,D682=$D$146,N682*I682)</f>
        <v>163.86839054501894</v>
      </c>
      <c r="V682" cm="1">
        <f t="array" ref="V682">_xlfn.IFS(F682=$F$2,E682*N682,F682=$F$3,E682*N682)</f>
        <v>160.9502363</v>
      </c>
      <c r="W682">
        <f t="shared" si="62"/>
        <v>163.86839054501894</v>
      </c>
      <c r="X682">
        <f t="shared" si="63"/>
        <v>322.62050672552522</v>
      </c>
    </row>
    <row r="683" spans="1:24" x14ac:dyDescent="0.25">
      <c r="A683" t="s">
        <v>702</v>
      </c>
      <c r="B683">
        <v>1592218306</v>
      </c>
      <c r="C683" s="2">
        <v>43997.452615740738</v>
      </c>
      <c r="D683" t="s">
        <v>12</v>
      </c>
      <c r="E683">
        <v>1</v>
      </c>
      <c r="F683" t="s">
        <v>13</v>
      </c>
      <c r="G683">
        <v>0.70468703745462302</v>
      </c>
      <c r="H683" t="s">
        <v>14</v>
      </c>
      <c r="I683">
        <v>1.4190696700000001</v>
      </c>
      <c r="J683" t="s">
        <v>15</v>
      </c>
      <c r="K683" t="str" cm="1">
        <f t="array" ref="K683">_xlfn.IFS(AND(F683=$Y$25,H683=$Z$25),"1",AND(F683=$Y$25,H683=$Z$27),"2",AND(F683=$Z$25,H683=$Y$25),"3",AND(F683=$Z$25,H683=$Z$27),"4",AND(F683=$Z$27,H683=$Y$25),"5",AND(F683=$Z$27,H683=$Z$25),"6")</f>
        <v>5</v>
      </c>
      <c r="L683">
        <f>IF(OR(K683="3",K683="2"),X683,W683)</f>
        <v>326.28514101809003</v>
      </c>
      <c r="M683" t="s">
        <v>16</v>
      </c>
      <c r="N683">
        <f>VLOOKUP(C683,ETH_USD[],6)</f>
        <v>229.928909</v>
      </c>
      <c r="O683" s="10">
        <f t="shared" si="58"/>
        <v>0</v>
      </c>
      <c r="P683" cm="1">
        <f t="array" ref="P683">_xlfn.IFS(H683=$H$2,G683,F683=$F$102,E683)</f>
        <v>0.70468703745462302</v>
      </c>
      <c r="Q683" cm="1">
        <f t="array" ref="Q683">_xlfn.IFS(H683=$H$2,E683,F683=$F$102,G683)</f>
        <v>1</v>
      </c>
      <c r="R683">
        <f t="shared" si="59"/>
        <v>229.928909</v>
      </c>
      <c r="S683" s="10">
        <f t="shared" si="60"/>
        <v>0.99114140983134036</v>
      </c>
      <c r="T683" s="9">
        <f t="shared" si="61"/>
        <v>326.28514046535992</v>
      </c>
      <c r="U683" cm="1">
        <f t="array" ref="U683">_xlfn.IFS(D683=$D$2,I683*N683,D683=$D$3&amp;F683=$F$3,(I683)*N683,D683=$D$3,(1/I683)*N683,D683=$D$146,N683*I683)</f>
        <v>326.28514101809003</v>
      </c>
      <c r="V683" cm="1">
        <f t="array" ref="V683">_xlfn.IFS(F683=$F$2,E683*N683,F683=$F$3,E683*N683)</f>
        <v>229.928909</v>
      </c>
      <c r="W683">
        <f t="shared" si="62"/>
        <v>326.28514101809003</v>
      </c>
      <c r="X683">
        <f t="shared" si="63"/>
        <v>162.02792143390678</v>
      </c>
    </row>
    <row r="684" spans="1:24" x14ac:dyDescent="0.25">
      <c r="A684" t="s">
        <v>703</v>
      </c>
      <c r="B684">
        <v>1592219683</v>
      </c>
      <c r="C684" s="2">
        <v>43997.468553240738</v>
      </c>
      <c r="D684" t="s">
        <v>18</v>
      </c>
      <c r="E684">
        <v>0.708934262621992</v>
      </c>
      <c r="F684" t="s">
        <v>19</v>
      </c>
      <c r="G684">
        <v>1</v>
      </c>
      <c r="H684" t="s">
        <v>14</v>
      </c>
      <c r="I684">
        <v>0.70893426000000004</v>
      </c>
      <c r="J684" t="s">
        <v>89</v>
      </c>
      <c r="K684" t="str" cm="1">
        <f t="array" ref="K684">_xlfn.IFS(AND(F684=$Y$25,H684=$Z$25),"1",AND(F684=$Y$25,H684=$Z$27),"2",AND(F684=$Z$25,H684=$Y$25),"3",AND(F684=$Z$25,H684=$Z$27),"4",AND(F684=$Z$27,H684=$Y$25),"5",AND(F684=$Z$27,H684=$Z$25),"6")</f>
        <v>3</v>
      </c>
      <c r="L684">
        <f>IF(OR(K684="3",K684="2"),X684,W684)</f>
        <v>324.33036738836688</v>
      </c>
      <c r="M684" t="s">
        <v>16</v>
      </c>
      <c r="N684">
        <f>VLOOKUP(C684,ETH_USD[],6)</f>
        <v>229.928909</v>
      </c>
      <c r="O684" s="10">
        <f t="shared" si="58"/>
        <v>0</v>
      </c>
      <c r="P684" cm="1">
        <f t="array" ref="P684">_xlfn.IFS(H684=$H$2,G684,F684=$F$102,E684)</f>
        <v>1</v>
      </c>
      <c r="Q684" cm="1">
        <f t="array" ref="Q684">_xlfn.IFS(H684=$H$2,E684,F684=$F$102,G684)</f>
        <v>0.708934262621992</v>
      </c>
      <c r="R684">
        <f t="shared" si="59"/>
        <v>163.00448155739412</v>
      </c>
      <c r="S684" s="10">
        <f t="shared" si="60"/>
        <v>-0.5004232147228308</v>
      </c>
      <c r="T684" s="9">
        <f t="shared" si="61"/>
        <v>163.00448155739412</v>
      </c>
      <c r="U684" cm="1">
        <f t="array" ref="U684">_xlfn.IFS(D684=$D$2,I684*N684,D684=$D$3&amp;F684=$F$3,(I684)*N684,D684=$D$3,(1/I684)*N684,D684=$D$146,N684*I684)</f>
        <v>324.33036738836688</v>
      </c>
      <c r="V684" cm="1">
        <f t="array" ref="V684">_xlfn.IFS(F684=$F$2,E684*N684,F684=$F$3,E684*N684)</f>
        <v>163.00448155739412</v>
      </c>
      <c r="W684">
        <f t="shared" si="62"/>
        <v>163.00448095452236</v>
      </c>
      <c r="X684">
        <f t="shared" si="63"/>
        <v>324.33036738836688</v>
      </c>
    </row>
    <row r="685" spans="1:24" x14ac:dyDescent="0.25">
      <c r="A685" t="s">
        <v>704</v>
      </c>
      <c r="B685">
        <v>1592244496</v>
      </c>
      <c r="C685" s="2">
        <v>43997.755740740744</v>
      </c>
      <c r="D685" t="s">
        <v>12</v>
      </c>
      <c r="E685">
        <v>0.704711067027323</v>
      </c>
      <c r="F685" t="s">
        <v>13</v>
      </c>
      <c r="G685">
        <v>1</v>
      </c>
      <c r="H685" t="s">
        <v>14</v>
      </c>
      <c r="I685">
        <v>0.70471106999999999</v>
      </c>
      <c r="J685" t="s">
        <v>15</v>
      </c>
      <c r="K685" t="str" cm="1">
        <f t="array" ref="K685">_xlfn.IFS(AND(F685=$Y$25,H685=$Z$25),"1",AND(F685=$Y$25,H685=$Z$27),"2",AND(F685=$Z$25,H685=$Y$25),"3",AND(F685=$Z$25,H685=$Z$27),"4",AND(F685=$Z$27,H685=$Y$25),"5",AND(F685=$Z$27,H685=$Z$25),"6")</f>
        <v>5</v>
      </c>
      <c r="L685">
        <f>IF(OR(K685="3",K685="2"),X685,W685)</f>
        <v>162.03344748532263</v>
      </c>
      <c r="M685" t="s">
        <v>16</v>
      </c>
      <c r="N685">
        <f>VLOOKUP(C685,ETH_USD[],6)</f>
        <v>229.928909</v>
      </c>
      <c r="O685" s="10">
        <f t="shared" si="58"/>
        <v>0</v>
      </c>
      <c r="P685" cm="1">
        <f t="array" ref="P685">_xlfn.IFS(H685=$H$2,G685,F685=$F$102,E685)</f>
        <v>1</v>
      </c>
      <c r="Q685" cm="1">
        <f t="array" ref="Q685">_xlfn.IFS(H685=$H$2,E685,F685=$F$102,G685)</f>
        <v>0.704711067027323</v>
      </c>
      <c r="R685">
        <f t="shared" si="59"/>
        <v>162.03344680181826</v>
      </c>
      <c r="S685" s="10">
        <f t="shared" si="60"/>
        <v>-5.9571046531868184E-3</v>
      </c>
      <c r="T685" s="9">
        <f t="shared" si="61"/>
        <v>162.03344680181826</v>
      </c>
      <c r="U685" cm="1">
        <f t="array" ref="U685">_xlfn.IFS(D685=$D$2,I685*N685,D685=$D$3&amp;F685=$F$3,(I685)*N685,D685=$D$3,(1/I685)*N685,D685=$D$146,N685*I685)</f>
        <v>162.03344748532263</v>
      </c>
      <c r="V685" cm="1">
        <f t="array" ref="V685">_xlfn.IFS(F685=$F$2,E685*N685,F685=$F$3,E685*N685)</f>
        <v>162.03344680181826</v>
      </c>
      <c r="W685">
        <f t="shared" si="62"/>
        <v>162.03344748532263</v>
      </c>
      <c r="X685">
        <f t="shared" si="63"/>
        <v>326.27401326333643</v>
      </c>
    </row>
    <row r="686" spans="1:24" x14ac:dyDescent="0.25">
      <c r="A686" t="s">
        <v>705</v>
      </c>
      <c r="B686">
        <v>1592271823</v>
      </c>
      <c r="C686" s="2">
        <v>43998.072025462963</v>
      </c>
      <c r="D686" t="s">
        <v>18</v>
      </c>
      <c r="E686">
        <v>0.70895843702353101</v>
      </c>
      <c r="F686" t="s">
        <v>19</v>
      </c>
      <c r="G686">
        <v>1</v>
      </c>
      <c r="H686" t="s">
        <v>14</v>
      </c>
      <c r="I686">
        <v>0.70895843999999997</v>
      </c>
      <c r="J686" t="s">
        <v>89</v>
      </c>
      <c r="K686" t="str" cm="1">
        <f t="array" ref="K686">_xlfn.IFS(AND(F686=$Y$25,H686=$Z$25),"1",AND(F686=$Y$25,H686=$Z$27),"2",AND(F686=$Z$25,H686=$Y$25),"3",AND(F686=$Z$25,H686=$Z$27),"4",AND(F686=$Z$27,H686=$Y$25),"5",AND(F686=$Z$27,H686=$Z$25),"6")</f>
        <v>3</v>
      </c>
      <c r="L686">
        <f>IF(OR(K686="3",K686="2"),X686,W686)</f>
        <v>330.64867384892125</v>
      </c>
      <c r="M686" t="s">
        <v>16</v>
      </c>
      <c r="N686">
        <f>VLOOKUP(C686,ETH_USD[],6)</f>
        <v>234.416168</v>
      </c>
      <c r="O686" s="10">
        <f t="shared" si="58"/>
        <v>1.9515853919873965E-2</v>
      </c>
      <c r="P686" cm="1">
        <f t="array" ref="P686">_xlfn.IFS(H686=$H$2,G686,F686=$F$102,E686)</f>
        <v>1</v>
      </c>
      <c r="Q686" cm="1">
        <f t="array" ref="Q686">_xlfn.IFS(H686=$H$2,E686,F686=$F$102,G686)</f>
        <v>0.70895843702353101</v>
      </c>
      <c r="R686">
        <f t="shared" si="59"/>
        <v>166.19132007832548</v>
      </c>
      <c r="S686" s="10">
        <f t="shared" si="60"/>
        <v>2.5660586493556958E-2</v>
      </c>
      <c r="T686" s="9">
        <f t="shared" si="61"/>
        <v>166.19132007832548</v>
      </c>
      <c r="U686" cm="1">
        <f t="array" ref="U686">_xlfn.IFS(D686=$D$2,I686*N686,D686=$D$3&amp;F686=$F$3,(I686)*N686,D686=$D$3,(1/I686)*N686,D686=$D$146,N686*I686)</f>
        <v>330.64867384892125</v>
      </c>
      <c r="V686" cm="1">
        <f t="array" ref="V686">_xlfn.IFS(F686=$F$2,E686*N686,F686=$F$3,E686*N686)</f>
        <v>166.19132007832548</v>
      </c>
      <c r="W686">
        <f t="shared" si="62"/>
        <v>166.19132077605792</v>
      </c>
      <c r="X686">
        <f t="shared" si="63"/>
        <v>330.64867384892125</v>
      </c>
    </row>
    <row r="687" spans="1:24" x14ac:dyDescent="0.25">
      <c r="A687" t="s">
        <v>706</v>
      </c>
      <c r="B687">
        <v>1592279416</v>
      </c>
      <c r="C687" s="2">
        <v>43998.159907407404</v>
      </c>
      <c r="D687" t="s">
        <v>12</v>
      </c>
      <c r="E687">
        <v>0.70473509741942297</v>
      </c>
      <c r="F687" t="s">
        <v>13</v>
      </c>
      <c r="G687">
        <v>1</v>
      </c>
      <c r="H687" t="s">
        <v>14</v>
      </c>
      <c r="I687">
        <v>0.70473509999999995</v>
      </c>
      <c r="J687" t="s">
        <v>15</v>
      </c>
      <c r="K687" t="str" cm="1">
        <f t="array" ref="K687">_xlfn.IFS(AND(F687=$Y$25,H687=$Z$25),"1",AND(F687=$Y$25,H687=$Z$27),"2",AND(F687=$Z$25,H687=$Y$25),"3",AND(F687=$Z$25,H687=$Z$27),"4",AND(F687=$Z$27,H687=$Y$25),"5",AND(F687=$Z$27,H687=$Z$25),"6")</f>
        <v>5</v>
      </c>
      <c r="L687">
        <f>IF(OR(K687="3",K687="2"),X687,W687)</f>
        <v>165.20130159709677</v>
      </c>
      <c r="M687" t="s">
        <v>16</v>
      </c>
      <c r="N687">
        <f>VLOOKUP(C687,ETH_USD[],6)</f>
        <v>234.416168</v>
      </c>
      <c r="O687" s="10">
        <f t="shared" si="58"/>
        <v>0</v>
      </c>
      <c r="P687" cm="1">
        <f t="array" ref="P687">_xlfn.IFS(H687=$H$2,G687,F687=$F$102,E687)</f>
        <v>1</v>
      </c>
      <c r="Q687" cm="1">
        <f t="array" ref="Q687">_xlfn.IFS(H687=$H$2,E687,F687=$F$102,G687)</f>
        <v>0.70473509741942297</v>
      </c>
      <c r="R687">
        <f t="shared" si="59"/>
        <v>165.20130099216783</v>
      </c>
      <c r="S687" s="10">
        <f t="shared" si="60"/>
        <v>-5.9571046531855677E-3</v>
      </c>
      <c r="T687" s="9">
        <f t="shared" si="61"/>
        <v>165.20130099216783</v>
      </c>
      <c r="U687" cm="1">
        <f t="array" ref="U687">_xlfn.IFS(D687=$D$2,I687*N687,D687=$D$3&amp;F687=$F$3,(I687)*N687,D687=$D$3,(1/I687)*N687,D687=$D$146,N687*I687)</f>
        <v>165.20130159709677</v>
      </c>
      <c r="V687" cm="1">
        <f t="array" ref="V687">_xlfn.IFS(F687=$F$2,E687*N687,F687=$F$3,E687*N687)</f>
        <v>165.20130099216783</v>
      </c>
      <c r="W687">
        <f t="shared" si="62"/>
        <v>165.20130159709677</v>
      </c>
      <c r="X687">
        <f t="shared" si="63"/>
        <v>332.63018686028272</v>
      </c>
    </row>
    <row r="688" spans="1:24" x14ac:dyDescent="0.25">
      <c r="A688" t="s">
        <v>707</v>
      </c>
      <c r="B688">
        <v>1592670114</v>
      </c>
      <c r="C688" s="2">
        <v>44002.681875000002</v>
      </c>
      <c r="D688" t="s">
        <v>18</v>
      </c>
      <c r="E688">
        <v>0.70898261224940995</v>
      </c>
      <c r="F688" t="s">
        <v>19</v>
      </c>
      <c r="G688">
        <v>1</v>
      </c>
      <c r="H688" t="s">
        <v>14</v>
      </c>
      <c r="I688">
        <v>0.70898260999999996</v>
      </c>
      <c r="J688" t="s">
        <v>89</v>
      </c>
      <c r="K688" t="str" cm="1">
        <f t="array" ref="K688">_xlfn.IFS(AND(F688=$Y$25,H688=$Z$25),"1",AND(F688=$Y$25,H688=$Z$27),"2",AND(F688=$Z$25,H688=$Y$25),"3",AND(F688=$Z$25,H688=$Z$27),"4",AND(F688=$Z$27,H688=$Y$25),"5",AND(F688=$Z$27,H688=$Z$25),"6")</f>
        <v>3</v>
      </c>
      <c r="L688">
        <f>IF(OR(K688="3",K688="2"),X688,W688)</f>
        <v>323.38488668995706</v>
      </c>
      <c r="M688" t="s">
        <v>16</v>
      </c>
      <c r="N688">
        <f>VLOOKUP(C688,ETH_USD[],6)</f>
        <v>229.274261</v>
      </c>
      <c r="O688" s="10">
        <f t="shared" si="58"/>
        <v>-2.1934950323051112E-2</v>
      </c>
      <c r="P688" cm="1">
        <f t="array" ref="P688">_xlfn.IFS(H688=$H$2,G688,F688=$F$102,E688)</f>
        <v>1</v>
      </c>
      <c r="Q688" cm="1">
        <f t="array" ref="Q688">_xlfn.IFS(H688=$H$2,E688,F688=$F$102,G688)</f>
        <v>0.70898261224940995</v>
      </c>
      <c r="R688">
        <f t="shared" si="59"/>
        <v>162.55146448533301</v>
      </c>
      <c r="S688" s="10">
        <f t="shared" si="60"/>
        <v>-1.6040046240074372E-2</v>
      </c>
      <c r="T688" s="9">
        <f t="shared" si="61"/>
        <v>162.55146448533301</v>
      </c>
      <c r="U688" cm="1">
        <f t="array" ref="U688">_xlfn.IFS(D688=$D$2,I688*N688,D688=$D$3&amp;F688=$F$3,(I688)*N688,D688=$D$3,(1/I688)*N688,D688=$D$146,N688*I688)</f>
        <v>323.38488668995706</v>
      </c>
      <c r="V688" cm="1">
        <f t="array" ref="V688">_xlfn.IFS(F688=$F$2,E688*N688,F688=$F$3,E688*N688)</f>
        <v>162.55146448533301</v>
      </c>
      <c r="W688">
        <f t="shared" si="62"/>
        <v>162.5514639696012</v>
      </c>
      <c r="X688">
        <f t="shared" si="63"/>
        <v>323.38488668995706</v>
      </c>
    </row>
    <row r="689" spans="1:24" x14ac:dyDescent="0.25">
      <c r="A689" t="s">
        <v>708</v>
      </c>
      <c r="B689">
        <v>1592726939</v>
      </c>
      <c r="C689" s="2">
        <v>44003.339571759258</v>
      </c>
      <c r="D689" t="s">
        <v>12</v>
      </c>
      <c r="E689">
        <v>0.70475912863095103</v>
      </c>
      <c r="F689" t="s">
        <v>13</v>
      </c>
      <c r="G689">
        <v>1</v>
      </c>
      <c r="H689" t="s">
        <v>14</v>
      </c>
      <c r="I689">
        <v>0.70475913000000001</v>
      </c>
      <c r="J689" t="s">
        <v>15</v>
      </c>
      <c r="K689" t="str" cm="1">
        <f t="array" ref="K689">_xlfn.IFS(AND(F689=$Y$25,H689=$Z$25),"1",AND(F689=$Y$25,H689=$Z$27),"2",AND(F689=$Z$25,H689=$Y$25),"3",AND(F689=$Z$25,H689=$Z$27),"4",AND(F689=$Z$27,H689=$Y$25),"5",AND(F689=$Z$27,H689=$Z$25),"6")</f>
        <v>5</v>
      </c>
      <c r="L689">
        <f>IF(OR(K689="3",K689="2"),X689,W689)</f>
        <v>161.38266773157486</v>
      </c>
      <c r="M689" t="s">
        <v>16</v>
      </c>
      <c r="N689">
        <f>VLOOKUP(C689,ETH_USD[],6)</f>
        <v>228.989822</v>
      </c>
      <c r="O689" s="10">
        <f t="shared" si="58"/>
        <v>-1.2406058960102455E-3</v>
      </c>
      <c r="P689" cm="1">
        <f t="array" ref="P689">_xlfn.IFS(H689=$H$2,G689,F689=$F$102,E689)</f>
        <v>1</v>
      </c>
      <c r="Q689" cm="1">
        <f t="array" ref="Q689">_xlfn.IFS(H689=$H$2,E689,F689=$F$102,G689)</f>
        <v>0.70475912863095103</v>
      </c>
      <c r="R689">
        <f t="shared" si="59"/>
        <v>161.38266741807658</v>
      </c>
      <c r="S689" s="10">
        <f t="shared" si="60"/>
        <v>-7.1903201300403848E-3</v>
      </c>
      <c r="T689" s="9">
        <f t="shared" si="61"/>
        <v>161.38266741807658</v>
      </c>
      <c r="U689" cm="1">
        <f t="array" ref="U689">_xlfn.IFS(D689=$D$2,I689*N689,D689=$D$3&amp;F689=$F$3,(I689)*N689,D689=$D$3,(1/I689)*N689,D689=$D$146,N689*I689)</f>
        <v>161.38266773157486</v>
      </c>
      <c r="V689" cm="1">
        <f t="array" ref="V689">_xlfn.IFS(F689=$F$2,E689*N689,F689=$F$3,E689*N689)</f>
        <v>161.38266741807658</v>
      </c>
      <c r="W689">
        <f t="shared" si="62"/>
        <v>161.38266773157486</v>
      </c>
      <c r="X689">
        <f t="shared" si="63"/>
        <v>324.91926993553102</v>
      </c>
    </row>
    <row r="690" spans="1:24" x14ac:dyDescent="0.25">
      <c r="A690" t="s">
        <v>709</v>
      </c>
      <c r="B690">
        <v>1592730251</v>
      </c>
      <c r="C690" s="2">
        <v>44003.377905092595</v>
      </c>
      <c r="D690" t="s">
        <v>12</v>
      </c>
      <c r="E690">
        <v>1.3803798367014399</v>
      </c>
      <c r="F690" t="s">
        <v>13</v>
      </c>
      <c r="G690">
        <v>1.9920331950357399</v>
      </c>
      <c r="H690" t="s">
        <v>14</v>
      </c>
      <c r="I690">
        <v>0.69295021999999995</v>
      </c>
      <c r="J690" t="s">
        <v>15</v>
      </c>
      <c r="K690" t="str" cm="1">
        <f t="array" ref="K690">_xlfn.IFS(AND(F690=$Y$25,H690=$Z$25),"1",AND(F690=$Y$25,H690=$Z$27),"2",AND(F690=$Z$25,H690=$Y$25),"3",AND(F690=$Z$25,H690=$Z$27),"4",AND(F690=$Z$27,H690=$Y$25),"5",AND(F690=$Z$27,H690=$Z$25),"6")</f>
        <v>5</v>
      </c>
      <c r="L690">
        <f>IF(OR(K690="3",K690="2"),X690,W690)</f>
        <v>158.67854753266084</v>
      </c>
      <c r="M690" t="s">
        <v>16</v>
      </c>
      <c r="N690">
        <f>VLOOKUP(C690,ETH_USD[],6)</f>
        <v>228.989822</v>
      </c>
      <c r="O690" s="10">
        <f t="shared" si="58"/>
        <v>0</v>
      </c>
      <c r="P690" cm="1">
        <f t="array" ref="P690">_xlfn.IFS(H690=$H$2,G690,F690=$F$102,E690)</f>
        <v>1.9920331950357399</v>
      </c>
      <c r="Q690" cm="1">
        <f t="array" ref="Q690">_xlfn.IFS(H690=$H$2,E690,F690=$F$102,G690)</f>
        <v>1.3803798367014399</v>
      </c>
      <c r="R690">
        <f t="shared" si="59"/>
        <v>316.09293309865183</v>
      </c>
      <c r="S690" s="10">
        <f t="shared" si="60"/>
        <v>-1.6755952753560673E-2</v>
      </c>
      <c r="T690" s="9">
        <f t="shared" si="61"/>
        <v>158.67854706757569</v>
      </c>
      <c r="U690" cm="1">
        <f t="array" ref="U690">_xlfn.IFS(D690=$D$2,I690*N690,D690=$D$3&amp;F690=$F$3,(I690)*N690,D690=$D$3,(1/I690)*N690,D690=$D$146,N690*I690)</f>
        <v>158.67854753266084</v>
      </c>
      <c r="V690" cm="1">
        <f t="array" ref="V690">_xlfn.IFS(F690=$F$2,E690*N690,F690=$F$3,E690*N690)</f>
        <v>316.09293309865183</v>
      </c>
      <c r="W690">
        <f t="shared" si="62"/>
        <v>158.67854753266084</v>
      </c>
      <c r="X690">
        <f t="shared" si="63"/>
        <v>330.45638112359649</v>
      </c>
    </row>
    <row r="691" spans="1:24" s="5" customFormat="1" x14ac:dyDescent="0.25">
      <c r="C691" s="6"/>
      <c r="O691" s="10">
        <f>O690</f>
        <v>0</v>
      </c>
      <c r="P691" t="e" cm="1">
        <f t="array" ref="P691">_xlfn.IFS(H691=$H$2,G691,F691=$F$102,E691)</f>
        <v>#N/A</v>
      </c>
      <c r="Q691" t="e" cm="1">
        <f t="array" ref="Q691">_xlfn.IFS(H691=$H$2,E691,F691=$F$102,G691)</f>
        <v>#N/A</v>
      </c>
      <c r="R691" t="e">
        <f t="shared" si="59"/>
        <v>#N/A</v>
      </c>
      <c r="S691" s="10" t="e">
        <f t="shared" si="60"/>
        <v>#N/A</v>
      </c>
      <c r="T691" s="9" t="e">
        <f t="shared" si="61"/>
        <v>#N/A</v>
      </c>
    </row>
    <row r="692" spans="1:24" x14ac:dyDescent="0.25">
      <c r="A692" t="s">
        <v>710</v>
      </c>
      <c r="B692">
        <v>1592753979</v>
      </c>
      <c r="C692" s="2">
        <v>44003.65253472222</v>
      </c>
      <c r="D692" t="s">
        <v>18</v>
      </c>
      <c r="E692">
        <v>0.69322424675374505</v>
      </c>
      <c r="F692" t="s">
        <v>19</v>
      </c>
      <c r="G692">
        <v>1</v>
      </c>
      <c r="H692" t="s">
        <v>14</v>
      </c>
      <c r="I692">
        <v>0.69322424999999999</v>
      </c>
      <c r="J692" t="s">
        <v>89</v>
      </c>
      <c r="K692" t="str" cm="1">
        <f t="array" ref="K692">_xlfn.IFS(AND(F692=$Y$25,H692=$Z$25),"1",AND(F692=$Y$25,H692=$Z$27),"2",AND(F692=$Z$25,H692=$Y$25),"3",AND(F692=$Z$25,H692=$Z$27),"4",AND(F692=$Z$27,H692=$Y$25),"5",AND(F692=$Z$27,H692=$Z$25),"6")</f>
        <v>3</v>
      </c>
      <c r="L692" cm="1">
        <f t="array" ref="L692">_xlfn.IFS(K692="3",N692*I692)</f>
        <v>158.7412976135835</v>
      </c>
      <c r="M692" t="s">
        <v>16</v>
      </c>
      <c r="N692">
        <f>VLOOKUP(C692,ETH_USD[],6)</f>
        <v>228.989822</v>
      </c>
      <c r="O692" s="10">
        <v>0</v>
      </c>
      <c r="P692" cm="1">
        <f t="array" ref="P692">_xlfn.IFS(H692=$H$2,G692,F692=$F$102,E692)</f>
        <v>1</v>
      </c>
      <c r="Q692" cm="1">
        <f t="array" ref="Q692">_xlfn.IFS(H692=$H$2,E692,F692=$F$102,G692)</f>
        <v>0.69322424675374505</v>
      </c>
      <c r="R692">
        <f t="shared" si="59"/>
        <v>158.74129687022415</v>
      </c>
      <c r="S692" s="10" t="e">
        <f t="shared" si="60"/>
        <v>#N/A</v>
      </c>
      <c r="T692" s="9">
        <f t="shared" si="61"/>
        <v>158.74129687022415</v>
      </c>
      <c r="U692" cm="1">
        <f t="array" ref="U692">_xlfn.IFS(D692=$D$2,I692*N692,D692=$D$3&amp;F692=$F$3,(I692)*N692,D692=$D$3,(1/I692)*N692,D692=$D$146,N692*I692)</f>
        <v>330.32575245312034</v>
      </c>
      <c r="V692" cm="1">
        <f t="array" ref="V692">_xlfn.IFS(F692=$F$2,E692*N692,F692=$F$3,E692*N692)</f>
        <v>158.74129687022415</v>
      </c>
      <c r="W692">
        <f t="shared" si="62"/>
        <v>158.7412976135835</v>
      </c>
      <c r="X692">
        <f t="shared" ref="X643:X706" si="64">N692/I692</f>
        <v>330.32575245312034</v>
      </c>
    </row>
    <row r="693" spans="1:24" x14ac:dyDescent="0.25">
      <c r="A693" t="s">
        <v>711</v>
      </c>
      <c r="B693">
        <v>1592845477</v>
      </c>
      <c r="C693" s="2">
        <v>44004.711539351854</v>
      </c>
      <c r="D693" t="s">
        <v>12</v>
      </c>
      <c r="E693">
        <v>2.0444083629174998</v>
      </c>
      <c r="F693" t="s">
        <v>13</v>
      </c>
      <c r="G693">
        <v>3</v>
      </c>
      <c r="H693" t="s">
        <v>14</v>
      </c>
      <c r="I693">
        <v>0.68146945000000003</v>
      </c>
      <c r="J693" t="s">
        <v>15</v>
      </c>
      <c r="K693" t="str" cm="1">
        <f t="array" ref="K693">_xlfn.IFS(AND(F693=$Y$25,H693=$Z$25),"1",AND(F693=$Y$25,H693=$Z$27),"2",AND(F693=$Z$25,H693=$Y$25),"3",AND(F693=$Z$25,H693=$Z$27),"4",AND(F693=$Z$27,H693=$Y$25),"5",AND(F693=$Z$27,H693=$Z$25),"6")</f>
        <v>5</v>
      </c>
      <c r="L693" t="e" cm="1">
        <f t="array" ref="L693">_xlfn.IFS(K693="3",N693*I693)</f>
        <v>#N/A</v>
      </c>
      <c r="M693" t="s">
        <v>16</v>
      </c>
      <c r="N693">
        <f>VLOOKUP(C693,ETH_USD[],6)</f>
        <v>242.533188</v>
      </c>
      <c r="O693" s="10">
        <f t="shared" si="58"/>
        <v>5.9143964922598137E-2</v>
      </c>
      <c r="P693" cm="1">
        <f t="array" ref="P693">_xlfn.IFS(H693=$H$2,G693,F693=$F$102,E693)</f>
        <v>3</v>
      </c>
      <c r="Q693" cm="1">
        <f t="array" ref="Q693">_xlfn.IFS(H693=$H$2,E693,F693=$F$102,G693)</f>
        <v>2.0444083629174998</v>
      </c>
      <c r="R693">
        <f t="shared" si="59"/>
        <v>495.83687783224218</v>
      </c>
      <c r="S693" s="10">
        <f t="shared" si="60"/>
        <v>4.1184383245493145E-2</v>
      </c>
      <c r="T693" s="9">
        <f t="shared" si="61"/>
        <v>165.27895927741406</v>
      </c>
      <c r="U693" cm="1">
        <f t="array" ref="U693">_xlfn.IFS(D693=$D$2,I693*N693,D693=$D$3&amp;F693=$F$3,(I693)*N693,D693=$D$3,(1/I693)*N693,D693=$D$146,N693*I693)</f>
        <v>165.27895823310661</v>
      </c>
      <c r="V693" cm="1">
        <f t="array" ref="V693">_xlfn.IFS(F693=$F$2,E693*N693,F693=$F$3,E693*N693)</f>
        <v>495.83687783224218</v>
      </c>
      <c r="W693">
        <f t="shared" si="62"/>
        <v>165.27895823310661</v>
      </c>
      <c r="X693">
        <f t="shared" si="64"/>
        <v>355.89737441641734</v>
      </c>
    </row>
    <row r="694" spans="1:24" x14ac:dyDescent="0.25">
      <c r="A694" t="s">
        <v>712</v>
      </c>
      <c r="B694">
        <v>1592861755</v>
      </c>
      <c r="C694" s="2">
        <v>44004.899942129632</v>
      </c>
      <c r="D694" t="s">
        <v>12</v>
      </c>
      <c r="E694">
        <v>1.3277088088519799</v>
      </c>
      <c r="F694" t="s">
        <v>13</v>
      </c>
      <c r="G694">
        <v>2.00324244170349</v>
      </c>
      <c r="H694" t="s">
        <v>14</v>
      </c>
      <c r="I694">
        <v>0.66277989000000004</v>
      </c>
      <c r="J694" t="s">
        <v>15</v>
      </c>
      <c r="K694" t="str" cm="1">
        <f t="array" ref="K694">_xlfn.IFS(AND(F694=$Y$25,H694=$Z$25),"1",AND(F694=$Y$25,H694=$Z$27),"2",AND(F694=$Z$25,H694=$Y$25),"3",AND(F694=$Z$25,H694=$Z$27),"4",AND(F694=$Z$27,H694=$Y$25),"5",AND(F694=$Z$27,H694=$Z$25),"6")</f>
        <v>5</v>
      </c>
      <c r="L694" t="e" cm="1">
        <f t="array" ref="L694">_xlfn.IFS(K694="3",N694*I694)</f>
        <v>#N/A</v>
      </c>
      <c r="M694" t="s">
        <v>16</v>
      </c>
      <c r="N694">
        <f>VLOOKUP(C694,ETH_USD[],6)</f>
        <v>242.533188</v>
      </c>
      <c r="O694" s="10">
        <f t="shared" si="58"/>
        <v>0</v>
      </c>
      <c r="P694" cm="1">
        <f t="array" ref="P694">_xlfn.IFS(H694=$H$2,G694,F694=$F$102,E694)</f>
        <v>2.00324244170349</v>
      </c>
      <c r="Q694" cm="1">
        <f t="array" ref="Q694">_xlfn.IFS(H694=$H$2,E694,F694=$F$102,G694)</f>
        <v>1.3277088088519799</v>
      </c>
      <c r="R694">
        <f t="shared" si="59"/>
        <v>322.01345014655334</v>
      </c>
      <c r="S694" s="10">
        <f t="shared" si="60"/>
        <v>-2.7425385455695471E-2</v>
      </c>
      <c r="T694" s="9">
        <f t="shared" si="61"/>
        <v>160.74612011151478</v>
      </c>
      <c r="U694" cm="1">
        <f t="array" ref="U694">_xlfn.IFS(D694=$D$2,I694*N694,D694=$D$3&amp;F694=$F$3,(I694)*N694,D694=$D$3,(1/I694)*N694,D694=$D$146,N694*I694)</f>
        <v>160.74611966398933</v>
      </c>
      <c r="V694" cm="1">
        <f t="array" ref="V694">_xlfn.IFS(F694=$F$2,E694*N694,F694=$F$3,E694*N694)</f>
        <v>322.01345014655334</v>
      </c>
      <c r="W694">
        <f t="shared" si="62"/>
        <v>160.74611966398933</v>
      </c>
      <c r="X694">
        <f t="shared" si="64"/>
        <v>365.93323312812038</v>
      </c>
    </row>
    <row r="695" spans="1:24" x14ac:dyDescent="0.25">
      <c r="A695" t="s">
        <v>713</v>
      </c>
      <c r="B695">
        <v>1592995953</v>
      </c>
      <c r="C695" s="2">
        <v>44006.453159722223</v>
      </c>
      <c r="D695" t="s">
        <v>18</v>
      </c>
      <c r="E695">
        <v>0.66308320116158403</v>
      </c>
      <c r="F695" t="s">
        <v>19</v>
      </c>
      <c r="G695">
        <v>1</v>
      </c>
      <c r="H695" t="s">
        <v>14</v>
      </c>
      <c r="I695">
        <v>0.66308319999999998</v>
      </c>
      <c r="J695" t="s">
        <v>89</v>
      </c>
      <c r="K695" t="str" cm="1">
        <f t="array" ref="K695">_xlfn.IFS(AND(F695=$Y$25,H695=$Z$25),"1",AND(F695=$Y$25,H695=$Z$27),"2",AND(F695=$Z$25,H695=$Y$25),"3",AND(F695=$Z$25,H695=$Z$27),"4",AND(F695=$Z$27,H695=$Y$25),"5",AND(F695=$Z$27,H695=$Z$25),"6")</f>
        <v>3</v>
      </c>
      <c r="L695" cm="1">
        <f t="array" ref="L695">_xlfn.IFS(K695="3",N695*I695)</f>
        <v>156.3367579117552</v>
      </c>
      <c r="M695" t="s">
        <v>16</v>
      </c>
      <c r="N695">
        <f>VLOOKUP(C695,ETH_USD[],6)</f>
        <v>235.77246099999999</v>
      </c>
      <c r="O695" s="10">
        <f t="shared" si="58"/>
        <v>-2.7875471624114398E-2</v>
      </c>
      <c r="P695" cm="1">
        <f t="array" ref="P695">_xlfn.IFS(H695=$H$2,G695,F695=$F$102,E695)</f>
        <v>1</v>
      </c>
      <c r="Q695" cm="1">
        <f t="array" ref="Q695">_xlfn.IFS(H695=$H$2,E695,F695=$F$102,G695)</f>
        <v>0.66308320116158403</v>
      </c>
      <c r="R695">
        <f t="shared" si="59"/>
        <v>156.33675818562472</v>
      </c>
      <c r="S695" s="10">
        <f t="shared" si="60"/>
        <v>-2.7430596289547457E-2</v>
      </c>
      <c r="T695" s="9">
        <f t="shared" si="61"/>
        <v>156.33675818562472</v>
      </c>
      <c r="U695" cm="1">
        <f t="array" ref="U695">_xlfn.IFS(D695=$D$2,I695*N695,D695=$D$3&amp;F695=$F$3,(I695)*N695,D695=$D$3,(1/I695)*N695,D695=$D$146,N695*I695)</f>
        <v>355.56995110115895</v>
      </c>
      <c r="V695" cm="1">
        <f t="array" ref="V695">_xlfn.IFS(F695=$F$2,E695*N695,F695=$F$3,E695*N695)</f>
        <v>156.33675818562472</v>
      </c>
      <c r="W695">
        <f t="shared" si="62"/>
        <v>156.3367579117552</v>
      </c>
      <c r="X695">
        <f t="shared" si="64"/>
        <v>355.56995110115895</v>
      </c>
    </row>
    <row r="696" spans="1:24" x14ac:dyDescent="0.25">
      <c r="A696" t="s">
        <v>714</v>
      </c>
      <c r="B696">
        <v>1593013544</v>
      </c>
      <c r="C696" s="2">
        <v>44006.656759259262</v>
      </c>
      <c r="D696" t="s">
        <v>12</v>
      </c>
      <c r="E696">
        <v>0.116893869762298</v>
      </c>
      <c r="F696" t="s">
        <v>13</v>
      </c>
      <c r="G696">
        <v>0.175148589363854</v>
      </c>
      <c r="H696" t="s">
        <v>14</v>
      </c>
      <c r="I696">
        <v>0.66739828999999995</v>
      </c>
      <c r="J696" t="s">
        <v>15</v>
      </c>
      <c r="K696" t="str" cm="1">
        <f t="array" ref="K696">_xlfn.IFS(AND(F696=$Y$25,H696=$Z$25),"1",AND(F696=$Y$25,H696=$Z$27),"2",AND(F696=$Z$25,H696=$Y$25),"3",AND(F696=$Z$25,H696=$Z$27),"4",AND(F696=$Z$27,H696=$Y$25),"5",AND(F696=$Z$27,H696=$Z$25),"6")</f>
        <v>5</v>
      </c>
      <c r="L696" t="e" cm="1">
        <f t="array" ref="L696">_xlfn.IFS(K696="3",N696*I696)</f>
        <v>#N/A</v>
      </c>
      <c r="M696" t="s">
        <v>16</v>
      </c>
      <c r="N696">
        <f>VLOOKUP(C696,ETH_USD[],6)</f>
        <v>235.77246099999999</v>
      </c>
      <c r="O696" s="10">
        <f t="shared" si="58"/>
        <v>0</v>
      </c>
      <c r="P696" cm="1">
        <f t="array" ref="P696">_xlfn.IFS(H696=$H$2,G696,F696=$F$102,E696)</f>
        <v>0.175148589363854</v>
      </c>
      <c r="Q696" cm="1">
        <f t="array" ref="Q696">_xlfn.IFS(H696=$H$2,E696,F696=$F$102,G696)</f>
        <v>0.116893869762298</v>
      </c>
      <c r="R696">
        <f t="shared" si="59"/>
        <v>27.560355349670484</v>
      </c>
      <c r="S696" s="10">
        <f t="shared" si="60"/>
        <v>6.5076192096435188E-3</v>
      </c>
      <c r="T696" s="9">
        <f t="shared" si="61"/>
        <v>157.35413827636688</v>
      </c>
      <c r="U696" cm="1">
        <f t="array" ref="U696">_xlfn.IFS(D696=$D$2,I696*N696,D696=$D$3&amp;F696=$F$3,(I696)*N696,D696=$D$3,(1/I696)*N696,D696=$D$146,N696*I696)</f>
        <v>157.35413730049169</v>
      </c>
      <c r="V696" cm="1">
        <f t="array" ref="V696">_xlfn.IFS(F696=$F$2,E696*N696,F696=$F$3,E696*N696)</f>
        <v>27.560355349670484</v>
      </c>
      <c r="W696">
        <f t="shared" si="62"/>
        <v>157.35413730049169</v>
      </c>
      <c r="X696">
        <f t="shared" si="64"/>
        <v>353.27099954061913</v>
      </c>
    </row>
    <row r="697" spans="1:24" x14ac:dyDescent="0.25">
      <c r="A697" t="s">
        <v>715</v>
      </c>
      <c r="B697">
        <v>1593024333</v>
      </c>
      <c r="C697" s="2">
        <v>44006.781631944446</v>
      </c>
      <c r="D697" t="s">
        <v>12</v>
      </c>
      <c r="E697">
        <v>1.3901829070360101</v>
      </c>
      <c r="F697" t="s">
        <v>13</v>
      </c>
      <c r="G697">
        <v>2.11822268951699</v>
      </c>
      <c r="H697" t="s">
        <v>14</v>
      </c>
      <c r="I697">
        <v>0.65629685999999998</v>
      </c>
      <c r="J697" t="s">
        <v>15</v>
      </c>
      <c r="K697" t="str" cm="1">
        <f t="array" ref="K697">_xlfn.IFS(AND(F697=$Y$25,H697=$Z$25),"1",AND(F697=$Y$25,H697=$Z$27),"2",AND(F697=$Z$25,H697=$Y$25),"3",AND(F697=$Z$25,H697=$Z$27),"4",AND(F697=$Z$27,H697=$Y$25),"5",AND(F697=$Z$27,H697=$Z$25),"6")</f>
        <v>5</v>
      </c>
      <c r="L697" t="e" cm="1">
        <f t="array" ref="L697">_xlfn.IFS(K697="3",N697*I697)</f>
        <v>#N/A</v>
      </c>
      <c r="M697" t="s">
        <v>16</v>
      </c>
      <c r="N697">
        <f>VLOOKUP(C697,ETH_USD[],6)</f>
        <v>235.77246099999999</v>
      </c>
      <c r="O697" s="10">
        <f t="shared" si="58"/>
        <v>0</v>
      </c>
      <c r="P697" cm="1">
        <f t="array" ref="P697">_xlfn.IFS(H697=$H$2,G697,F697=$F$102,E697)</f>
        <v>2.11822268951699</v>
      </c>
      <c r="Q697" cm="1">
        <f t="array" ref="Q697">_xlfn.IFS(H697=$H$2,E697,F697=$F$102,G697)</f>
        <v>1.3901829070360101</v>
      </c>
      <c r="R697">
        <f t="shared" si="59"/>
        <v>327.7668452320143</v>
      </c>
      <c r="S697" s="10">
        <f t="shared" si="60"/>
        <v>-1.6633891444967928E-2</v>
      </c>
      <c r="T697" s="9">
        <f t="shared" si="61"/>
        <v>154.73672662186132</v>
      </c>
      <c r="U697" cm="1">
        <f t="array" ref="U697">_xlfn.IFS(D697=$D$2,I697*N697,D697=$D$3&amp;F697=$F$3,(I697)*N697,D697=$D$3,(1/I697)*N697,D697=$D$146,N697*I697)</f>
        <v>154.73672582877245</v>
      </c>
      <c r="V697" cm="1">
        <f t="array" ref="V697">_xlfn.IFS(F697=$F$2,E697*N697,F697=$F$3,E697*N697)</f>
        <v>327.7668452320143</v>
      </c>
      <c r="W697">
        <f t="shared" si="62"/>
        <v>154.73672582877245</v>
      </c>
      <c r="X697">
        <f t="shared" si="64"/>
        <v>359.24666925878631</v>
      </c>
    </row>
    <row r="698" spans="1:24" x14ac:dyDescent="0.25">
      <c r="A698" t="s">
        <v>716</v>
      </c>
      <c r="B698">
        <v>1593027511</v>
      </c>
      <c r="C698" s="2">
        <v>44006.818414351852</v>
      </c>
      <c r="D698" t="s">
        <v>18</v>
      </c>
      <c r="E698">
        <v>0.65615146614939601</v>
      </c>
      <c r="F698" t="s">
        <v>19</v>
      </c>
      <c r="G698">
        <v>1</v>
      </c>
      <c r="H698" t="s">
        <v>14</v>
      </c>
      <c r="I698">
        <v>0.65615146999999996</v>
      </c>
      <c r="J698" t="s">
        <v>89</v>
      </c>
      <c r="K698" t="str" cm="1">
        <f t="array" ref="K698">_xlfn.IFS(AND(F698=$Y$25,H698=$Z$25),"1",AND(F698=$Y$25,H698=$Z$27),"2",AND(F698=$Z$25,H698=$Y$25),"3",AND(F698=$Z$25,H698=$Z$27),"4",AND(F698=$Z$27,H698=$Y$25),"5",AND(F698=$Z$27,H698=$Z$25),"6")</f>
        <v>3</v>
      </c>
      <c r="L698" cm="1">
        <f t="array" ref="L698">_xlfn.IFS(K698="3",N698*I698)</f>
        <v>154.70244687066764</v>
      </c>
      <c r="M698" t="s">
        <v>16</v>
      </c>
      <c r="N698">
        <f>VLOOKUP(C698,ETH_USD[],6)</f>
        <v>235.77246099999999</v>
      </c>
      <c r="O698" s="10">
        <f t="shared" si="58"/>
        <v>0</v>
      </c>
      <c r="P698" cm="1">
        <f t="array" ref="P698">_xlfn.IFS(H698=$H$2,G698,F698=$F$102,E698)</f>
        <v>1</v>
      </c>
      <c r="Q698" cm="1">
        <f t="array" ref="Q698">_xlfn.IFS(H698=$H$2,E698,F698=$F$102,G698)</f>
        <v>0.65615146614939601</v>
      </c>
      <c r="R698">
        <f t="shared" si="59"/>
        <v>154.70244596280128</v>
      </c>
      <c r="S698" s="10">
        <f t="shared" si="60"/>
        <v>-2.2154183953896199E-4</v>
      </c>
      <c r="T698" s="9">
        <f t="shared" si="61"/>
        <v>154.70244596280128</v>
      </c>
      <c r="U698" cm="1">
        <f t="array" ref="U698">_xlfn.IFS(D698=$D$2,I698*N698,D698=$D$3&amp;F698=$F$3,(I698)*N698,D698=$D$3,(1/I698)*N698,D698=$D$146,N698*I698)</f>
        <v>359.32627111236985</v>
      </c>
      <c r="V698" cm="1">
        <f t="array" ref="V698">_xlfn.IFS(F698=$F$2,E698*N698,F698=$F$3,E698*N698)</f>
        <v>154.70244596280128</v>
      </c>
      <c r="W698">
        <f t="shared" si="62"/>
        <v>154.70244687066764</v>
      </c>
      <c r="X698">
        <f t="shared" si="64"/>
        <v>359.32627111236985</v>
      </c>
    </row>
    <row r="699" spans="1:24" x14ac:dyDescent="0.25">
      <c r="A699" t="s">
        <v>717</v>
      </c>
      <c r="B699">
        <v>1593029152</v>
      </c>
      <c r="C699" s="2">
        <v>44006.837407407409</v>
      </c>
      <c r="D699" t="s">
        <v>18</v>
      </c>
      <c r="E699">
        <v>0.663492450101552</v>
      </c>
      <c r="F699" t="s">
        <v>19</v>
      </c>
      <c r="G699">
        <v>1</v>
      </c>
      <c r="H699" t="s">
        <v>14</v>
      </c>
      <c r="I699">
        <v>0.66349245000000001</v>
      </c>
      <c r="J699" t="s">
        <v>89</v>
      </c>
      <c r="K699" t="str" cm="1">
        <f t="array" ref="K699">_xlfn.IFS(AND(F699=$Y$25,H699=$Z$25),"1",AND(F699=$Y$25,H699=$Z$27),"2",AND(F699=$Z$25,H699=$Y$25),"3",AND(F699=$Z$25,H699=$Z$27),"4",AND(F699=$Z$27,H699=$Y$25),"5",AND(F699=$Z$27,H699=$Z$25),"6")</f>
        <v>3</v>
      </c>
      <c r="L699" cm="1">
        <f t="array" ref="L699">_xlfn.IFS(K699="3",N699*I699)</f>
        <v>156.43324779141946</v>
      </c>
      <c r="M699" t="s">
        <v>16</v>
      </c>
      <c r="N699">
        <f>VLOOKUP(C699,ETH_USD[],6)</f>
        <v>235.77246099999999</v>
      </c>
      <c r="O699" s="10">
        <f t="shared" si="58"/>
        <v>0</v>
      </c>
      <c r="P699" cm="1">
        <f t="array" ref="P699">_xlfn.IFS(H699=$H$2,G699,F699=$F$102,E699)</f>
        <v>1</v>
      </c>
      <c r="Q699" cm="1">
        <f t="array" ref="Q699">_xlfn.IFS(H699=$H$2,E699,F699=$F$102,G699)</f>
        <v>0.663492450101552</v>
      </c>
      <c r="R699">
        <f t="shared" si="59"/>
        <v>156.43324781536262</v>
      </c>
      <c r="S699" s="10">
        <f t="shared" si="60"/>
        <v>1.1187941094205577E-2</v>
      </c>
      <c r="T699" s="9">
        <f t="shared" si="61"/>
        <v>156.43324781536262</v>
      </c>
      <c r="U699" cm="1">
        <f t="array" ref="U699">_xlfn.IFS(D699=$D$2,I699*N699,D699=$D$3&amp;F699=$F$3,(I699)*N699,D699=$D$3,(1/I699)*N699,D699=$D$146,N699*I699)</f>
        <v>355.3506313447877</v>
      </c>
      <c r="V699" cm="1">
        <f t="array" ref="V699">_xlfn.IFS(F699=$F$2,E699*N699,F699=$F$3,E699*N699)</f>
        <v>156.43324781536262</v>
      </c>
      <c r="W699">
        <f t="shared" si="62"/>
        <v>156.43324779141946</v>
      </c>
      <c r="X699">
        <f t="shared" si="64"/>
        <v>355.3506313447877</v>
      </c>
    </row>
    <row r="700" spans="1:24" x14ac:dyDescent="0.25">
      <c r="A700" t="s">
        <v>718</v>
      </c>
      <c r="B700">
        <v>1593037011</v>
      </c>
      <c r="C700" s="2">
        <v>44006.928368055553</v>
      </c>
      <c r="D700" t="s">
        <v>18</v>
      </c>
      <c r="E700">
        <v>0.16935028424200299</v>
      </c>
      <c r="F700" t="s">
        <v>19</v>
      </c>
      <c r="G700">
        <v>0.253459388039527</v>
      </c>
      <c r="H700" t="s">
        <v>14</v>
      </c>
      <c r="I700">
        <v>0.66815550000000001</v>
      </c>
      <c r="J700" t="s">
        <v>89</v>
      </c>
      <c r="K700" t="str" cm="1">
        <f t="array" ref="K700">_xlfn.IFS(AND(F700=$Y$25,H700=$Z$25),"1",AND(F700=$Y$25,H700=$Z$27),"2",AND(F700=$Z$25,H700=$Y$25),"3",AND(F700=$Z$25,H700=$Z$27),"4",AND(F700=$Z$27,H700=$Y$25),"5",AND(F700=$Z$27,H700=$Z$25),"6")</f>
        <v>3</v>
      </c>
      <c r="L700" cm="1">
        <f t="array" ref="L700">_xlfn.IFS(K700="3",N700*I700)</f>
        <v>157.5326665656855</v>
      </c>
      <c r="M700" t="s">
        <v>16</v>
      </c>
      <c r="N700">
        <f>VLOOKUP(C700,ETH_USD[],6)</f>
        <v>235.77246099999999</v>
      </c>
      <c r="O700" s="10">
        <f t="shared" si="58"/>
        <v>0</v>
      </c>
      <c r="P700" cm="1">
        <f t="array" ref="P700">_xlfn.IFS(H700=$H$2,G700,F700=$F$102,E700)</f>
        <v>0.253459388039527</v>
      </c>
      <c r="Q700" cm="1">
        <f t="array" ref="Q700">_xlfn.IFS(H700=$H$2,E700,F700=$F$102,G700)</f>
        <v>0.16935028424200299</v>
      </c>
      <c r="R700">
        <f t="shared" si="59"/>
        <v>39.928133286786561</v>
      </c>
      <c r="S700" s="10">
        <f t="shared" si="60"/>
        <v>7.0280381931804676E-3</v>
      </c>
      <c r="T700" s="9">
        <f t="shared" si="61"/>
        <v>157.53266665569225</v>
      </c>
      <c r="U700" cm="1">
        <f t="array" ref="U700">_xlfn.IFS(D700=$D$2,I700*N700,D700=$D$3&amp;F700=$F$3,(I700)*N700,D700=$D$3,(1/I700)*N700,D700=$D$146,N700*I700)</f>
        <v>352.87064313621602</v>
      </c>
      <c r="V700" cm="1">
        <f t="array" ref="V700">_xlfn.IFS(F700=$F$2,E700*N700,F700=$F$3,E700*N700)</f>
        <v>39.928133286786561</v>
      </c>
      <c r="W700">
        <f t="shared" si="62"/>
        <v>157.5326665656855</v>
      </c>
      <c r="X700">
        <f t="shared" si="64"/>
        <v>352.87064313621602</v>
      </c>
    </row>
    <row r="701" spans="1:24" x14ac:dyDescent="0.25">
      <c r="A701" t="s">
        <v>719</v>
      </c>
      <c r="B701">
        <v>1593115187</v>
      </c>
      <c r="C701" s="2">
        <v>44007.833182870374</v>
      </c>
      <c r="D701" t="s">
        <v>18</v>
      </c>
      <c r="E701">
        <v>0.22824859044061599</v>
      </c>
      <c r="F701" t="s">
        <v>19</v>
      </c>
      <c r="G701">
        <v>0.340475256512075</v>
      </c>
      <c r="H701" t="s">
        <v>14</v>
      </c>
      <c r="I701">
        <v>0.67038231000000004</v>
      </c>
      <c r="J701" t="s">
        <v>89</v>
      </c>
      <c r="K701" t="str" cm="1">
        <f t="array" ref="K701">_xlfn.IFS(AND(F701=$Y$25,H701=$Z$25),"1",AND(F701=$Y$25,H701=$Z$27),"2",AND(F701=$Z$25,H701=$Y$25),"3",AND(F701=$Z$25,H701=$Z$27),"4",AND(F701=$Z$27,H701=$Y$25),"5",AND(F701=$Z$27,H701=$Z$25),"6")</f>
        <v>3</v>
      </c>
      <c r="L701" cm="1">
        <f t="array" ref="L701">_xlfn.IFS(K701="3",N701*I701)</f>
        <v>156.16186463758959</v>
      </c>
      <c r="M701" t="s">
        <v>16</v>
      </c>
      <c r="N701">
        <f>VLOOKUP(C701,ETH_USD[],6)</f>
        <v>232.944489</v>
      </c>
      <c r="O701" s="10">
        <f t="shared" si="58"/>
        <v>-1.1994496677031286E-2</v>
      </c>
      <c r="P701" cm="1">
        <f t="array" ref="P701">_xlfn.IFS(H701=$H$2,G701,F701=$F$102,E701)</f>
        <v>0.340475256512075</v>
      </c>
      <c r="Q701" cm="1">
        <f t="array" ref="Q701">_xlfn.IFS(H701=$H$2,E701,F701=$F$102,G701)</f>
        <v>0.22824859044061599</v>
      </c>
      <c r="R701">
        <f t="shared" si="59"/>
        <v>53.169251265159581</v>
      </c>
      <c r="S701" s="10">
        <f t="shared" si="60"/>
        <v>-8.7016936430675453E-3</v>
      </c>
      <c r="T701" s="9">
        <f t="shared" si="61"/>
        <v>156.16186565167894</v>
      </c>
      <c r="U701" cm="1">
        <f t="array" ref="U701">_xlfn.IFS(D701=$D$2,I701*N701,D701=$D$3&amp;F701=$F$3,(I701)*N701,D701=$D$3,(1/I701)*N701,D701=$D$146,N701*I701)</f>
        <v>347.48006551664525</v>
      </c>
      <c r="V701" cm="1">
        <f t="array" ref="V701">_xlfn.IFS(F701=$F$2,E701*N701,F701=$F$3,E701*N701)</f>
        <v>53.169251265159581</v>
      </c>
      <c r="W701">
        <f t="shared" si="62"/>
        <v>156.16186463758959</v>
      </c>
      <c r="X701">
        <f t="shared" si="64"/>
        <v>347.48006551664525</v>
      </c>
    </row>
    <row r="702" spans="1:24" x14ac:dyDescent="0.25">
      <c r="A702" t="s">
        <v>720</v>
      </c>
      <c r="B702">
        <v>1593150409</v>
      </c>
      <c r="C702" s="2">
        <v>44008.240844907406</v>
      </c>
      <c r="D702" t="s">
        <v>18</v>
      </c>
      <c r="E702">
        <v>0.67545063709264896</v>
      </c>
      <c r="F702" t="s">
        <v>19</v>
      </c>
      <c r="G702">
        <v>1</v>
      </c>
      <c r="H702" t="s">
        <v>14</v>
      </c>
      <c r="I702">
        <v>0.67545063999999999</v>
      </c>
      <c r="J702" t="s">
        <v>89</v>
      </c>
      <c r="K702" t="str" cm="1">
        <f t="array" ref="K702">_xlfn.IFS(AND(F702=$Y$25,H702=$Z$25),"1",AND(F702=$Y$25,H702=$Z$27),"2",AND(F702=$Z$25,H702=$Y$25),"3",AND(F702=$Z$25,H702=$Z$27),"4",AND(F702=$Z$27,H702=$Y$25),"5",AND(F702=$Z$27,H702=$Z$25),"6")</f>
        <v>3</v>
      </c>
      <c r="L702" cm="1">
        <f t="array" ref="L702">_xlfn.IFS(K702="3",N702*I702)</f>
        <v>155.1294279827988</v>
      </c>
      <c r="M702" t="s">
        <v>16</v>
      </c>
      <c r="N702">
        <f>VLOOKUP(C702,ETH_USD[],6)</f>
        <v>229.66804500000001</v>
      </c>
      <c r="O702" s="10">
        <f t="shared" si="58"/>
        <v>-1.4065342408680025E-2</v>
      </c>
      <c r="P702" cm="1">
        <f t="array" ref="P702">_xlfn.IFS(H702=$H$2,G702,F702=$F$102,E702)</f>
        <v>1</v>
      </c>
      <c r="Q702" cm="1">
        <f t="array" ref="Q702">_xlfn.IFS(H702=$H$2,E702,F702=$F$102,G702)</f>
        <v>0.67545063709264896</v>
      </c>
      <c r="R702">
        <f t="shared" si="59"/>
        <v>155.12942731507317</v>
      </c>
      <c r="S702" s="10">
        <f t="shared" si="60"/>
        <v>-6.611334542510088E-3</v>
      </c>
      <c r="T702" s="9">
        <f t="shared" si="61"/>
        <v>155.12942731507317</v>
      </c>
      <c r="U702" cm="1">
        <f t="array" ref="U702">_xlfn.IFS(D702=$D$2,I702*N702,D702=$D$3&amp;F702=$F$3,(I702)*N702,D702=$D$3,(1/I702)*N702,D702=$D$146,N702*I702)</f>
        <v>340.02195186312952</v>
      </c>
      <c r="V702" cm="1">
        <f t="array" ref="V702">_xlfn.IFS(F702=$F$2,E702*N702,F702=$F$3,E702*N702)</f>
        <v>155.12942731507317</v>
      </c>
      <c r="W702">
        <f t="shared" si="62"/>
        <v>155.1294279827988</v>
      </c>
      <c r="X702">
        <f t="shared" si="64"/>
        <v>340.02195186312952</v>
      </c>
    </row>
    <row r="703" spans="1:24" x14ac:dyDescent="0.25">
      <c r="A703" t="s">
        <v>721</v>
      </c>
      <c r="B703">
        <v>1593166234</v>
      </c>
      <c r="C703" s="2">
        <v>44008.424004629633</v>
      </c>
      <c r="D703" t="s">
        <v>18</v>
      </c>
      <c r="E703">
        <v>1.37402481330992</v>
      </c>
      <c r="F703" t="s">
        <v>19</v>
      </c>
      <c r="G703">
        <v>2</v>
      </c>
      <c r="H703" t="s">
        <v>14</v>
      </c>
      <c r="I703">
        <v>0.68701241000000002</v>
      </c>
      <c r="J703" t="s">
        <v>89</v>
      </c>
      <c r="K703" t="str" cm="1">
        <f t="array" ref="K703">_xlfn.IFS(AND(F703=$Y$25,H703=$Z$25),"1",AND(F703=$Y$25,H703=$Z$27),"2",AND(F703=$Z$25,H703=$Y$25),"3",AND(F703=$Z$25,H703=$Z$27),"4",AND(F703=$Z$27,H703=$Y$25),"5",AND(F703=$Z$27,H703=$Z$25),"6")</f>
        <v>3</v>
      </c>
      <c r="L703" cm="1">
        <f t="array" ref="L703">_xlfn.IFS(K703="3",N703*I703)</f>
        <v>157.78479709543845</v>
      </c>
      <c r="M703" t="s">
        <v>16</v>
      </c>
      <c r="N703">
        <f>VLOOKUP(C703,ETH_USD[],6)</f>
        <v>229.66804500000001</v>
      </c>
      <c r="O703" s="10">
        <f t="shared" si="58"/>
        <v>0</v>
      </c>
      <c r="P703" cm="1">
        <f t="array" ref="P703">_xlfn.IFS(H703=$H$2,G703,F703=$F$102,E703)</f>
        <v>2</v>
      </c>
      <c r="Q703" cm="1">
        <f t="array" ref="Q703">_xlfn.IFS(H703=$H$2,E703,F703=$F$102,G703)</f>
        <v>1.37402481330992</v>
      </c>
      <c r="R703">
        <f t="shared" si="59"/>
        <v>315.56959265437933</v>
      </c>
      <c r="S703" s="10">
        <f t="shared" si="60"/>
        <v>1.7117119930594143E-2</v>
      </c>
      <c r="T703" s="9">
        <f t="shared" si="61"/>
        <v>157.78479632718967</v>
      </c>
      <c r="U703" cm="1">
        <f t="array" ref="U703">_xlfn.IFS(D703=$D$2,I703*N703,D703=$D$3&amp;F703=$F$3,(I703)*N703,D703=$D$3,(1/I703)*N703,D703=$D$146,N703*I703)</f>
        <v>334.29970355266215</v>
      </c>
      <c r="V703" cm="1">
        <f t="array" ref="V703">_xlfn.IFS(F703=$F$2,E703*N703,F703=$F$3,E703*N703)</f>
        <v>315.56959265437933</v>
      </c>
      <c r="W703">
        <f t="shared" si="62"/>
        <v>157.78479709543845</v>
      </c>
      <c r="X703">
        <f t="shared" si="64"/>
        <v>334.29970355266215</v>
      </c>
    </row>
    <row r="704" spans="1:24" x14ac:dyDescent="0.25">
      <c r="A704" t="s">
        <v>722</v>
      </c>
      <c r="B704">
        <v>1593173905</v>
      </c>
      <c r="C704" s="2">
        <v>44008.512789351851</v>
      </c>
      <c r="D704" t="s">
        <v>18</v>
      </c>
      <c r="E704">
        <v>0.29832396167215802</v>
      </c>
      <c r="F704" t="s">
        <v>19</v>
      </c>
      <c r="G704">
        <v>0.42827665714956298</v>
      </c>
      <c r="H704" t="s">
        <v>14</v>
      </c>
      <c r="I704">
        <v>0.69656834000000001</v>
      </c>
      <c r="J704" t="s">
        <v>89</v>
      </c>
      <c r="K704" t="str" cm="1">
        <f t="array" ref="K704">_xlfn.IFS(AND(F704=$Y$25,H704=$Z$25),"1",AND(F704=$Y$25,H704=$Z$27),"2",AND(F704=$Z$25,H704=$Y$25),"3",AND(F704=$Z$25,H704=$Z$27),"4",AND(F704=$Z$27,H704=$Y$25),"5",AND(F704=$Z$27,H704=$Z$25),"6")</f>
        <v>3</v>
      </c>
      <c r="L704" cm="1">
        <f t="array" ref="L704">_xlfn.IFS(K704="3",N704*I704)</f>
        <v>159.9794888566953</v>
      </c>
      <c r="M704" t="s">
        <v>16</v>
      </c>
      <c r="N704">
        <f>VLOOKUP(C704,ETH_USD[],6)</f>
        <v>229.66804500000001</v>
      </c>
      <c r="O704" s="10">
        <f t="shared" si="58"/>
        <v>0</v>
      </c>
      <c r="P704" cm="1">
        <f t="array" ref="P704">_xlfn.IFS(H704=$H$2,G704,F704=$F$102,E704)</f>
        <v>0.42827665714956298</v>
      </c>
      <c r="Q704" cm="1">
        <f t="array" ref="Q704">_xlfn.IFS(H704=$H$2,E704,F704=$F$102,G704)</f>
        <v>0.29832396167215802</v>
      </c>
      <c r="R704">
        <f t="shared" si="59"/>
        <v>68.515481053899464</v>
      </c>
      <c r="S704" s="10">
        <f t="shared" si="60"/>
        <v>1.390940956815716E-2</v>
      </c>
      <c r="T704" s="9">
        <f t="shared" si="61"/>
        <v>159.97948968293281</v>
      </c>
      <c r="U704" cm="1">
        <f t="array" ref="U704">_xlfn.IFS(D704=$D$2,I704*N704,D704=$D$3&amp;F704=$F$3,(I704)*N704,D704=$D$3,(1/I704)*N704,D704=$D$146,N704*I704)</f>
        <v>329.71358560453666</v>
      </c>
      <c r="V704" cm="1">
        <f t="array" ref="V704">_xlfn.IFS(F704=$F$2,E704*N704,F704=$F$3,E704*N704)</f>
        <v>68.515481053899464</v>
      </c>
      <c r="W704">
        <f t="shared" si="62"/>
        <v>159.9794888566953</v>
      </c>
      <c r="X704">
        <f t="shared" si="64"/>
        <v>329.71358560453666</v>
      </c>
    </row>
    <row r="705" spans="1:24" x14ac:dyDescent="0.25">
      <c r="A705" t="s">
        <v>723</v>
      </c>
      <c r="B705">
        <v>1593174485</v>
      </c>
      <c r="C705" s="2">
        <v>44008.519502314812</v>
      </c>
      <c r="D705" t="s">
        <v>12</v>
      </c>
      <c r="E705">
        <v>0.69016297556865902</v>
      </c>
      <c r="F705" t="s">
        <v>13</v>
      </c>
      <c r="G705">
        <v>1</v>
      </c>
      <c r="H705" t="s">
        <v>14</v>
      </c>
      <c r="I705">
        <v>0.69016297999999998</v>
      </c>
      <c r="J705" t="s">
        <v>15</v>
      </c>
      <c r="K705" t="str" cm="1">
        <f t="array" ref="K705">_xlfn.IFS(AND(F705=$Y$25,H705=$Z$25),"1",AND(F705=$Y$25,H705=$Z$27),"2",AND(F705=$Z$25,H705=$Y$25),"3",AND(F705=$Z$25,H705=$Z$27),"4",AND(F705=$Z$27,H705=$Y$25),"5",AND(F705=$Z$27,H705=$Z$25),"6")</f>
        <v>5</v>
      </c>
      <c r="L705" t="e" cm="1">
        <f t="array" ref="L705">_xlfn.IFS(K705="3",N705*I705)</f>
        <v>#N/A</v>
      </c>
      <c r="M705" t="s">
        <v>16</v>
      </c>
      <c r="N705">
        <f>VLOOKUP(C705,ETH_USD[],6)</f>
        <v>229.66804500000001</v>
      </c>
      <c r="O705" s="10">
        <f t="shared" si="58"/>
        <v>0</v>
      </c>
      <c r="P705" cm="1">
        <f t="array" ref="P705">_xlfn.IFS(H705=$H$2,G705,F705=$F$102,E705)</f>
        <v>1</v>
      </c>
      <c r="Q705" cm="1">
        <f t="array" ref="Q705">_xlfn.IFS(H705=$H$2,E705,F705=$F$102,G705)</f>
        <v>0.69016297556865902</v>
      </c>
      <c r="R705">
        <f t="shared" si="59"/>
        <v>158.50838133023669</v>
      </c>
      <c r="S705" s="10">
        <f t="shared" si="60"/>
        <v>-9.1956059843155222E-3</v>
      </c>
      <c r="T705" s="9">
        <f t="shared" si="61"/>
        <v>158.50838133023669</v>
      </c>
      <c r="U705" cm="1">
        <f t="array" ref="U705">_xlfn.IFS(D705=$D$2,I705*N705,D705=$D$3&amp;F705=$F$3,(I705)*N705,D705=$D$3,(1/I705)*N705,D705=$D$146,N705*I705)</f>
        <v>158.50838234797411</v>
      </c>
      <c r="V705" cm="1">
        <f t="array" ref="V705">_xlfn.IFS(F705=$F$2,E705*N705,F705=$F$3,E705*N705)</f>
        <v>158.50838133023669</v>
      </c>
      <c r="W705">
        <f t="shared" si="62"/>
        <v>158.50838234797411</v>
      </c>
      <c r="X705">
        <f t="shared" si="64"/>
        <v>332.77363703280639</v>
      </c>
    </row>
    <row r="706" spans="1:24" x14ac:dyDescent="0.25">
      <c r="A706" t="s">
        <v>724</v>
      </c>
      <c r="B706">
        <v>1593174891</v>
      </c>
      <c r="C706" s="2">
        <v>44008.524201388886</v>
      </c>
      <c r="D706" t="s">
        <v>12</v>
      </c>
      <c r="E706">
        <v>0.69432266264053799</v>
      </c>
      <c r="F706" t="s">
        <v>13</v>
      </c>
      <c r="G706">
        <v>1</v>
      </c>
      <c r="H706" t="s">
        <v>14</v>
      </c>
      <c r="I706">
        <v>0.69432265999999998</v>
      </c>
      <c r="J706" t="s">
        <v>15</v>
      </c>
      <c r="K706" t="str" cm="1">
        <f t="array" ref="K706">_xlfn.IFS(AND(F706=$Y$25,H706=$Z$25),"1",AND(F706=$Y$25,H706=$Z$27),"2",AND(F706=$Z$25,H706=$Y$25),"3",AND(F706=$Z$25,H706=$Z$27),"4",AND(F706=$Z$27,H706=$Y$25),"5",AND(F706=$Z$27,H706=$Z$25),"6")</f>
        <v>5</v>
      </c>
      <c r="L706" t="e" cm="1">
        <f t="array" ref="L706">_xlfn.IFS(K706="3",N706*I706)</f>
        <v>#N/A</v>
      </c>
      <c r="M706" t="s">
        <v>16</v>
      </c>
      <c r="N706">
        <f>VLOOKUP(C706,ETH_USD[],6)</f>
        <v>229.66804500000001</v>
      </c>
      <c r="O706" s="10">
        <f t="shared" si="58"/>
        <v>0</v>
      </c>
      <c r="P706" cm="1">
        <f t="array" ref="P706">_xlfn.IFS(H706=$H$2,G706,F706=$F$102,E706)</f>
        <v>1</v>
      </c>
      <c r="Q706" cm="1">
        <f t="array" ref="Q706">_xlfn.IFS(H706=$H$2,E706,F706=$F$102,G706)</f>
        <v>0.69432266264053799</v>
      </c>
      <c r="R706">
        <f t="shared" si="59"/>
        <v>159.46372852784691</v>
      </c>
      <c r="S706" s="10">
        <f t="shared" si="60"/>
        <v>6.0271084064624364E-3</v>
      </c>
      <c r="T706" s="9">
        <f t="shared" si="61"/>
        <v>159.46372852784691</v>
      </c>
      <c r="U706" cm="1">
        <f t="array" ref="U706">_xlfn.IFS(D706=$D$2,I706*N706,D706=$D$3&amp;F706=$F$3,(I706)*N706,D706=$D$3,(1/I706)*N706,D706=$D$146,N706*I706)</f>
        <v>159.46372792139971</v>
      </c>
      <c r="V706" cm="1">
        <f t="array" ref="V706">_xlfn.IFS(F706=$F$2,E706*N706,F706=$F$3,E706*N706)</f>
        <v>159.46372852784691</v>
      </c>
      <c r="W706">
        <f t="shared" si="62"/>
        <v>159.46372792139971</v>
      </c>
      <c r="X706">
        <f t="shared" si="64"/>
        <v>330.77999355515777</v>
      </c>
    </row>
    <row r="707" spans="1:24" x14ac:dyDescent="0.25">
      <c r="A707" t="s">
        <v>725</v>
      </c>
      <c r="B707">
        <v>1593193511</v>
      </c>
      <c r="C707" s="2">
        <v>44008.739710648151</v>
      </c>
      <c r="D707" t="s">
        <v>12</v>
      </c>
      <c r="E707">
        <v>1.4127485502422099</v>
      </c>
      <c r="F707" t="s">
        <v>13</v>
      </c>
      <c r="G707">
        <v>2</v>
      </c>
      <c r="H707" t="s">
        <v>14</v>
      </c>
      <c r="I707">
        <v>0.70637428000000002</v>
      </c>
      <c r="J707" t="s">
        <v>15</v>
      </c>
      <c r="K707" t="str" cm="1">
        <f t="array" ref="K707">_xlfn.IFS(AND(F707=$Y$25,H707=$Z$25),"1",AND(F707=$Y$25,H707=$Z$27),"2",AND(F707=$Z$25,H707=$Y$25),"3",AND(F707=$Z$25,H707=$Z$27),"4",AND(F707=$Z$27,H707=$Y$25),"5",AND(F707=$Z$27,H707=$Z$25),"6")</f>
        <v>5</v>
      </c>
      <c r="L707" t="e" cm="1">
        <f t="array" ref="L707">_xlfn.IFS(K707="3",N707*I707)</f>
        <v>#N/A</v>
      </c>
      <c r="M707" t="s">
        <v>16</v>
      </c>
      <c r="N707">
        <f>VLOOKUP(C707,ETH_USD[],6)</f>
        <v>229.66804500000001</v>
      </c>
      <c r="O707" s="10">
        <f t="shared" ref="O707:O770" si="65">(N707-N706)/N706</f>
        <v>0</v>
      </c>
      <c r="P707" cm="1">
        <f t="array" ref="P707">_xlfn.IFS(H707=$H$2,G707,F707=$F$102,E707)</f>
        <v>2</v>
      </c>
      <c r="Q707" cm="1">
        <f t="array" ref="Q707">_xlfn.IFS(H707=$H$2,E707,F707=$F$102,G707)</f>
        <v>1.4127485502422099</v>
      </c>
      <c r="R707">
        <f t="shared" ref="R707:R770" si="66">Q707*N707</f>
        <v>324.46319761071265</v>
      </c>
      <c r="S707" s="10">
        <f t="shared" ref="S707:S770" si="67">(T707-T706)/T706</f>
        <v>1.7357365860325207E-2</v>
      </c>
      <c r="T707" s="9">
        <f t="shared" ref="T707:T770" si="68">R707/P707</f>
        <v>162.23159880535633</v>
      </c>
      <c r="U707" cm="1">
        <f t="array" ref="U707">_xlfn.IFS(D707=$D$2,I707*N707,D707=$D$3&amp;F707=$F$3,(I707)*N707,D707=$D$3,(1/I707)*N707,D707=$D$146,N707*I707)</f>
        <v>162.23159992588262</v>
      </c>
      <c r="V707" cm="1">
        <f t="array" ref="V707">_xlfn.IFS(F707=$F$2,E707*N707,F707=$F$3,E707*N707)</f>
        <v>324.46319761071265</v>
      </c>
      <c r="W707">
        <f t="shared" ref="W707:W770" si="69">N707*I707</f>
        <v>162.23159992588262</v>
      </c>
      <c r="X707">
        <f t="shared" ref="X707:X770" si="70">N707/I707</f>
        <v>325.13647722281166</v>
      </c>
    </row>
    <row r="708" spans="1:24" x14ac:dyDescent="0.25">
      <c r="A708" t="s">
        <v>726</v>
      </c>
      <c r="B708">
        <v>1593195797</v>
      </c>
      <c r="C708" s="2">
        <v>44008.766168981485</v>
      </c>
      <c r="D708" t="s">
        <v>12</v>
      </c>
      <c r="E708">
        <v>0.70621389963553705</v>
      </c>
      <c r="F708" t="s">
        <v>13</v>
      </c>
      <c r="G708">
        <v>1</v>
      </c>
      <c r="H708" t="s">
        <v>14</v>
      </c>
      <c r="I708">
        <v>0.70621389999999995</v>
      </c>
      <c r="J708" t="s">
        <v>15</v>
      </c>
      <c r="K708" t="str" cm="1">
        <f t="array" ref="K708">_xlfn.IFS(AND(F708=$Y$25,H708=$Z$25),"1",AND(F708=$Y$25,H708=$Z$27),"2",AND(F708=$Z$25,H708=$Y$25),"3",AND(F708=$Z$25,H708=$Z$27),"4",AND(F708=$Z$27,H708=$Y$25),"5",AND(F708=$Z$27,H708=$Z$25),"6")</f>
        <v>5</v>
      </c>
      <c r="L708" t="e" cm="1">
        <f t="array" ref="L708">_xlfn.IFS(K708="3",N708*I708)</f>
        <v>#N/A</v>
      </c>
      <c r="M708" t="s">
        <v>16</v>
      </c>
      <c r="N708">
        <f>VLOOKUP(C708,ETH_USD[],6)</f>
        <v>229.66804500000001</v>
      </c>
      <c r="O708" s="10">
        <f t="shared" si="65"/>
        <v>0</v>
      </c>
      <c r="P708" cm="1">
        <f t="array" ref="P708">_xlfn.IFS(H708=$H$2,G708,F708=$F$102,E708)</f>
        <v>1</v>
      </c>
      <c r="Q708" cm="1">
        <f t="array" ref="Q708">_xlfn.IFS(H708=$H$2,E708,F708=$F$102,G708)</f>
        <v>0.70621389963553705</v>
      </c>
      <c r="R708">
        <f t="shared" si="66"/>
        <v>162.19476568112</v>
      </c>
      <c r="S708" s="10">
        <f t="shared" si="67"/>
        <v>-2.2704038243817092E-4</v>
      </c>
      <c r="T708" s="9">
        <f t="shared" si="68"/>
        <v>162.19476568112</v>
      </c>
      <c r="U708" cm="1">
        <f t="array" ref="U708">_xlfn.IFS(D708=$D$2,I708*N708,D708=$D$3&amp;F708=$F$3,(I708)*N708,D708=$D$3,(1/I708)*N708,D708=$D$146,N708*I708)</f>
        <v>162.19476576482549</v>
      </c>
      <c r="V708" cm="1">
        <f t="array" ref="V708">_xlfn.IFS(F708=$F$2,E708*N708,F708=$F$3,E708*N708)</f>
        <v>162.19476568112</v>
      </c>
      <c r="W708">
        <f t="shared" si="69"/>
        <v>162.19476576482549</v>
      </c>
      <c r="X708">
        <f t="shared" si="70"/>
        <v>325.21031517504827</v>
      </c>
    </row>
    <row r="709" spans="1:24" x14ac:dyDescent="0.25">
      <c r="A709" t="s">
        <v>727</v>
      </c>
      <c r="B709">
        <v>1593252269</v>
      </c>
      <c r="C709" s="2">
        <v>44009.41978009259</v>
      </c>
      <c r="D709" t="s">
        <v>12</v>
      </c>
      <c r="E709">
        <v>2.7456955583670002</v>
      </c>
      <c r="F709" t="s">
        <v>13</v>
      </c>
      <c r="G709">
        <v>4</v>
      </c>
      <c r="H709" t="s">
        <v>14</v>
      </c>
      <c r="I709">
        <v>0.68642389000000004</v>
      </c>
      <c r="J709" t="s">
        <v>15</v>
      </c>
      <c r="K709" t="str" cm="1">
        <f t="array" ref="K709">_xlfn.IFS(AND(F709=$Y$25,H709=$Z$25),"1",AND(F709=$Y$25,H709=$Z$27),"2",AND(F709=$Z$25,H709=$Y$25),"3",AND(F709=$Z$25,H709=$Z$27),"4",AND(F709=$Z$27,H709=$Y$25),"5",AND(F709=$Z$27,H709=$Z$25),"6")</f>
        <v>5</v>
      </c>
      <c r="L709" t="e" cm="1">
        <f t="array" ref="L709">_xlfn.IFS(K709="3",N709*I709)</f>
        <v>#N/A</v>
      </c>
      <c r="M709" t="s">
        <v>16</v>
      </c>
      <c r="N709">
        <f>VLOOKUP(C709,ETH_USD[],6)</f>
        <v>222.95979299999999</v>
      </c>
      <c r="O709" s="10">
        <f t="shared" si="65"/>
        <v>-2.9208469118984382E-2</v>
      </c>
      <c r="P709" cm="1">
        <f t="array" ref="P709">_xlfn.IFS(H709=$H$2,G709,F709=$F$102,E709)</f>
        <v>4</v>
      </c>
      <c r="Q709" cm="1">
        <f t="array" ref="Q709">_xlfn.IFS(H709=$H$2,E709,F709=$F$102,G709)</f>
        <v>2.7456955583670002</v>
      </c>
      <c r="R709">
        <f t="shared" si="66"/>
        <v>612.17971333452579</v>
      </c>
      <c r="S709" s="10">
        <f t="shared" si="67"/>
        <v>-5.6412654927948933E-2</v>
      </c>
      <c r="T709" s="9">
        <f t="shared" si="68"/>
        <v>153.04492833363145</v>
      </c>
      <c r="U709" cm="1">
        <f t="array" ref="U709">_xlfn.IFS(D709=$D$2,I709*N709,D709=$D$3&amp;F709=$F$3,(I709)*N709,D709=$D$3,(1/I709)*N709,D709=$D$146,N709*I709)</f>
        <v>153.04492842465478</v>
      </c>
      <c r="V709" cm="1">
        <f t="array" ref="V709">_xlfn.IFS(F709=$F$2,E709*N709,F709=$F$3,E709*N709)</f>
        <v>612.17971333452579</v>
      </c>
      <c r="W709">
        <f t="shared" si="69"/>
        <v>153.04492842465478</v>
      </c>
      <c r="X709">
        <f t="shared" si="70"/>
        <v>324.81356818743586</v>
      </c>
    </row>
    <row r="710" spans="1:24" x14ac:dyDescent="0.25">
      <c r="A710" t="s">
        <v>728</v>
      </c>
      <c r="B710">
        <v>1593254945</v>
      </c>
      <c r="C710" s="2">
        <v>44009.450752314813</v>
      </c>
      <c r="D710" t="s">
        <v>18</v>
      </c>
      <c r="E710">
        <v>0.67885732010647404</v>
      </c>
      <c r="F710" t="s">
        <v>19</v>
      </c>
      <c r="G710">
        <v>1</v>
      </c>
      <c r="H710" t="s">
        <v>14</v>
      </c>
      <c r="I710">
        <v>0.67885731999999999</v>
      </c>
      <c r="J710" t="s">
        <v>89</v>
      </c>
      <c r="K710" t="str" cm="1">
        <f t="array" ref="K710">_xlfn.IFS(AND(F710=$Y$25,H710=$Z$25),"1",AND(F710=$Y$25,H710=$Z$27),"2",AND(F710=$Z$25,H710=$Y$25),"3",AND(F710=$Z$25,H710=$Z$27),"4",AND(F710=$Z$27,H710=$Y$25),"5",AND(F710=$Z$27,H710=$Z$25),"6")</f>
        <v>3</v>
      </c>
      <c r="L710" cm="1">
        <f t="array" ref="L710">_xlfn.IFS(K710="3",N710*I710)</f>
        <v>151.35788754373476</v>
      </c>
      <c r="M710" t="s">
        <v>16</v>
      </c>
      <c r="N710">
        <f>VLOOKUP(C710,ETH_USD[],6)</f>
        <v>222.95979299999999</v>
      </c>
      <c r="O710" s="10">
        <f t="shared" si="65"/>
        <v>0</v>
      </c>
      <c r="P710" cm="1">
        <f t="array" ref="P710">_xlfn.IFS(H710=$H$2,G710,F710=$F$102,E710)</f>
        <v>1</v>
      </c>
      <c r="Q710" cm="1">
        <f t="array" ref="Q710">_xlfn.IFS(H710=$H$2,E710,F710=$F$102,G710)</f>
        <v>0.67885732010647404</v>
      </c>
      <c r="R710">
        <f t="shared" si="66"/>
        <v>151.35788756747419</v>
      </c>
      <c r="S710" s="10">
        <f t="shared" si="67"/>
        <v>-1.1023173289869336E-2</v>
      </c>
      <c r="T710" s="9">
        <f t="shared" si="68"/>
        <v>151.35788756747419</v>
      </c>
      <c r="U710" cm="1">
        <f t="array" ref="U710">_xlfn.IFS(D710=$D$2,I710*N710,D710=$D$3&amp;F710=$F$3,(I710)*N710,D710=$D$3,(1/I710)*N710,D710=$D$146,N710*I710)</f>
        <v>328.43395280763855</v>
      </c>
      <c r="V710" cm="1">
        <f t="array" ref="V710">_xlfn.IFS(F710=$F$2,E710*N710,F710=$F$3,E710*N710)</f>
        <v>151.35788756747419</v>
      </c>
      <c r="W710">
        <f t="shared" si="69"/>
        <v>151.35788754373476</v>
      </c>
      <c r="X710">
        <f t="shared" si="70"/>
        <v>328.43395280763855</v>
      </c>
    </row>
    <row r="711" spans="1:24" x14ac:dyDescent="0.25">
      <c r="A711" t="s">
        <v>729</v>
      </c>
      <c r="B711">
        <v>1593275285</v>
      </c>
      <c r="C711" s="2">
        <v>44009.686168981483</v>
      </c>
      <c r="D711" t="s">
        <v>18</v>
      </c>
      <c r="E711">
        <v>0.68658274691948695</v>
      </c>
      <c r="F711" t="s">
        <v>19</v>
      </c>
      <c r="G711">
        <v>1</v>
      </c>
      <c r="H711" t="s">
        <v>14</v>
      </c>
      <c r="I711">
        <v>0.68658275000000002</v>
      </c>
      <c r="J711" t="s">
        <v>89</v>
      </c>
      <c r="K711" t="str" cm="1">
        <f t="array" ref="K711">_xlfn.IFS(AND(F711=$Y$25,H711=$Z$25),"1",AND(F711=$Y$25,H711=$Z$27),"2",AND(F711=$Z$25,H711=$Y$25),"3",AND(F711=$Z$25,H711=$Z$27),"4",AND(F711=$Z$27,H711=$Y$25),"5",AND(F711=$Z$27,H711=$Z$25),"6")</f>
        <v>3</v>
      </c>
      <c r="L711" cm="1">
        <f t="array" ref="L711">_xlfn.IFS(K711="3",N711*I711)</f>
        <v>153.08034781737075</v>
      </c>
      <c r="M711" t="s">
        <v>16</v>
      </c>
      <c r="N711">
        <f>VLOOKUP(C711,ETH_USD[],6)</f>
        <v>222.95979299999999</v>
      </c>
      <c r="O711" s="10">
        <f t="shared" si="65"/>
        <v>0</v>
      </c>
      <c r="P711" cm="1">
        <f t="array" ref="P711">_xlfn.IFS(H711=$H$2,G711,F711=$F$102,E711)</f>
        <v>1</v>
      </c>
      <c r="Q711" cm="1">
        <f t="array" ref="Q711">_xlfn.IFS(H711=$H$2,E711,F711=$F$102,G711)</f>
        <v>0.68658274691948695</v>
      </c>
      <c r="R711">
        <f t="shared" si="66"/>
        <v>153.08034713054019</v>
      </c>
      <c r="S711" s="10">
        <f t="shared" si="67"/>
        <v>1.1380044943466438E-2</v>
      </c>
      <c r="T711" s="9">
        <f t="shared" si="68"/>
        <v>153.08034713054019</v>
      </c>
      <c r="U711" cm="1">
        <f t="array" ref="U711">_xlfn.IFS(D711=$D$2,I711*N711,D711=$D$3&amp;F711=$F$3,(I711)*N711,D711=$D$3,(1/I711)*N711,D711=$D$146,N711*I711)</f>
        <v>324.7384135415578</v>
      </c>
      <c r="V711" cm="1">
        <f t="array" ref="V711">_xlfn.IFS(F711=$F$2,E711*N711,F711=$F$3,E711*N711)</f>
        <v>153.08034713054019</v>
      </c>
      <c r="W711">
        <f t="shared" si="69"/>
        <v>153.08034781737075</v>
      </c>
      <c r="X711">
        <f t="shared" si="70"/>
        <v>324.7384135415578</v>
      </c>
    </row>
    <row r="712" spans="1:24" x14ac:dyDescent="0.25">
      <c r="A712" t="s">
        <v>730</v>
      </c>
      <c r="B712">
        <v>1593286516</v>
      </c>
      <c r="C712" s="2">
        <v>44009.816157407404</v>
      </c>
      <c r="D712" t="s">
        <v>18</v>
      </c>
      <c r="E712">
        <v>0.69444073439320497</v>
      </c>
      <c r="F712" t="s">
        <v>19</v>
      </c>
      <c r="G712">
        <v>1</v>
      </c>
      <c r="H712" t="s">
        <v>14</v>
      </c>
      <c r="I712">
        <v>0.69444072999999995</v>
      </c>
      <c r="J712" t="s">
        <v>89</v>
      </c>
      <c r="K712" t="str" cm="1">
        <f t="array" ref="K712">_xlfn.IFS(AND(F712=$Y$25,H712=$Z$25),"1",AND(F712=$Y$25,H712=$Z$27),"2",AND(F712=$Z$25,H712=$Y$25),"3",AND(F712=$Z$25,H712=$Z$27),"4",AND(F712=$Z$27,H712=$Y$25),"5",AND(F712=$Z$27,H712=$Z$25),"6")</f>
        <v>3</v>
      </c>
      <c r="L712" cm="1">
        <f t="array" ref="L712">_xlfn.IFS(K712="3",N712*I712)</f>
        <v>154.83236141156888</v>
      </c>
      <c r="M712" t="s">
        <v>16</v>
      </c>
      <c r="N712">
        <f>VLOOKUP(C712,ETH_USD[],6)</f>
        <v>222.95979299999999</v>
      </c>
      <c r="O712" s="10">
        <f t="shared" si="65"/>
        <v>0</v>
      </c>
      <c r="P712" cm="1">
        <f t="array" ref="P712">_xlfn.IFS(H712=$H$2,G712,F712=$F$102,E712)</f>
        <v>1</v>
      </c>
      <c r="Q712" cm="1">
        <f t="array" ref="Q712">_xlfn.IFS(H712=$H$2,E712,F712=$F$102,G712)</f>
        <v>0.69444073439320497</v>
      </c>
      <c r="R712">
        <f t="shared" si="66"/>
        <v>154.83236239107694</v>
      </c>
      <c r="S712" s="10">
        <f t="shared" si="67"/>
        <v>1.1445069817111858E-2</v>
      </c>
      <c r="T712" s="9">
        <f t="shared" si="68"/>
        <v>154.83236239107694</v>
      </c>
      <c r="U712" cm="1">
        <f t="array" ref="U712">_xlfn.IFS(D712=$D$2,I712*N712,D712=$D$3&amp;F712=$F$3,(I712)*N712,D712=$D$3,(1/I712)*N712,D712=$D$146,N712*I712)</f>
        <v>321.06381922615628</v>
      </c>
      <c r="V712" cm="1">
        <f t="array" ref="V712">_xlfn.IFS(F712=$F$2,E712*N712,F712=$F$3,E712*N712)</f>
        <v>154.83236239107694</v>
      </c>
      <c r="W712">
        <f t="shared" si="69"/>
        <v>154.83236141156888</v>
      </c>
      <c r="X712">
        <f t="shared" si="70"/>
        <v>321.06381922615628</v>
      </c>
    </row>
    <row r="713" spans="1:24" x14ac:dyDescent="0.25">
      <c r="A713" t="s">
        <v>731</v>
      </c>
      <c r="B713">
        <v>1593287851</v>
      </c>
      <c r="C713" s="2">
        <v>44009.831608796296</v>
      </c>
      <c r="D713" t="s">
        <v>18</v>
      </c>
      <c r="E713">
        <v>0.70243433200502103</v>
      </c>
      <c r="F713" t="s">
        <v>19</v>
      </c>
      <c r="G713">
        <v>1</v>
      </c>
      <c r="H713" t="s">
        <v>14</v>
      </c>
      <c r="I713">
        <v>0.70243433</v>
      </c>
      <c r="J713" t="s">
        <v>89</v>
      </c>
      <c r="K713" t="str" cm="1">
        <f t="array" ref="K713">_xlfn.IFS(AND(F713=$Y$25,H713=$Z$25),"1",AND(F713=$Y$25,H713=$Z$27),"2",AND(F713=$Z$25,H713=$Y$25),"3",AND(F713=$Z$25,H713=$Z$27),"4",AND(F713=$Z$27,H713=$Y$25),"5",AND(F713=$Z$27,H713=$Z$25),"6")</f>
        <v>3</v>
      </c>
      <c r="L713" cm="1">
        <f t="array" ref="L713">_xlfn.IFS(K713="3",N713*I713)</f>
        <v>156.61461281289368</v>
      </c>
      <c r="M713" t="s">
        <v>16</v>
      </c>
      <c r="N713">
        <f>VLOOKUP(C713,ETH_USD[],6)</f>
        <v>222.95979299999999</v>
      </c>
      <c r="O713" s="10">
        <f t="shared" si="65"/>
        <v>0</v>
      </c>
      <c r="P713" cm="1">
        <f t="array" ref="P713">_xlfn.IFS(H713=$H$2,G713,F713=$F$102,E713)</f>
        <v>1</v>
      </c>
      <c r="Q713" cm="1">
        <f t="array" ref="Q713">_xlfn.IFS(H713=$H$2,E713,F713=$F$102,G713)</f>
        <v>0.70243433200502103</v>
      </c>
      <c r="R713">
        <f t="shared" si="66"/>
        <v>156.61461325993275</v>
      </c>
      <c r="S713" s="10">
        <f t="shared" si="67"/>
        <v>1.1510842057387116E-2</v>
      </c>
      <c r="T713" s="9">
        <f t="shared" si="68"/>
        <v>156.61461325993275</v>
      </c>
      <c r="U713" cm="1">
        <f t="array" ref="U713">_xlfn.IFS(D713=$D$2,I713*N713,D713=$D$3&amp;F713=$F$3,(I713)*N713,D713=$D$3,(1/I713)*N713,D713=$D$146,N713*I713)</f>
        <v>317.41015989352337</v>
      </c>
      <c r="V713" cm="1">
        <f t="array" ref="V713">_xlfn.IFS(F713=$F$2,E713*N713,F713=$F$3,E713*N713)</f>
        <v>156.61461325993275</v>
      </c>
      <c r="W713">
        <f t="shared" si="69"/>
        <v>156.61461281289368</v>
      </c>
      <c r="X713">
        <f t="shared" si="70"/>
        <v>317.41015989352343</v>
      </c>
    </row>
    <row r="714" spans="1:24" x14ac:dyDescent="0.25">
      <c r="A714" t="s">
        <v>732</v>
      </c>
      <c r="B714">
        <v>1593308277</v>
      </c>
      <c r="C714" s="2">
        <v>44010.068020833336</v>
      </c>
      <c r="D714" t="s">
        <v>18</v>
      </c>
      <c r="E714">
        <v>2.1566306446998</v>
      </c>
      <c r="F714" t="s">
        <v>19</v>
      </c>
      <c r="G714">
        <v>3</v>
      </c>
      <c r="H714" t="s">
        <v>14</v>
      </c>
      <c r="I714">
        <v>0.71887688000000005</v>
      </c>
      <c r="J714" t="s">
        <v>89</v>
      </c>
      <c r="K714" t="str" cm="1">
        <f t="array" ref="K714">_xlfn.IFS(AND(F714=$Y$25,H714=$Z$25),"1",AND(F714=$Y$25,H714=$Z$27),"2",AND(F714=$Z$25,H714=$Y$25),"3",AND(F714=$Z$25,H714=$Z$27),"4",AND(F714=$Z$27,H714=$Y$25),"5",AND(F714=$Z$27,H714=$Z$25),"6")</f>
        <v>3</v>
      </c>
      <c r="L714" cm="1">
        <f t="array" ref="L714">_xlfn.IFS(K714="3",N714*I714)</f>
        <v>161.99686904867585</v>
      </c>
      <c r="M714" t="s">
        <v>16</v>
      </c>
      <c r="N714">
        <f>VLOOKUP(C714,ETH_USD[],6)</f>
        <v>225.34716800000001</v>
      </c>
      <c r="O714" s="10">
        <f t="shared" si="65"/>
        <v>1.0707648082540246E-2</v>
      </c>
      <c r="P714" cm="1">
        <f t="array" ref="P714">_xlfn.IFS(H714=$H$2,G714,F714=$F$102,E714)</f>
        <v>3</v>
      </c>
      <c r="Q714" cm="1">
        <f t="array" ref="Q714">_xlfn.IFS(H714=$H$2,E714,F714=$F$102,G714)</f>
        <v>2.1566306446998</v>
      </c>
      <c r="R714">
        <f t="shared" si="66"/>
        <v>485.9906082051142</v>
      </c>
      <c r="S714" s="10">
        <f t="shared" si="67"/>
        <v>3.4366244820584382E-2</v>
      </c>
      <c r="T714" s="9">
        <f t="shared" si="68"/>
        <v>161.99686940170474</v>
      </c>
      <c r="U714" cm="1">
        <f t="array" ref="U714">_xlfn.IFS(D714=$D$2,I714*N714,D714=$D$3&amp;F714=$F$3,(I714)*N714,D714=$D$3,(1/I714)*N714,D714=$D$146,N714*I714)</f>
        <v>313.47115795405745</v>
      </c>
      <c r="V714" cm="1">
        <f t="array" ref="V714">_xlfn.IFS(F714=$F$2,E714*N714,F714=$F$3,E714*N714)</f>
        <v>485.9906082051142</v>
      </c>
      <c r="W714">
        <f t="shared" si="69"/>
        <v>161.99686904867585</v>
      </c>
      <c r="X714">
        <f t="shared" si="70"/>
        <v>313.47115795405745</v>
      </c>
    </row>
    <row r="715" spans="1:24" x14ac:dyDescent="0.25">
      <c r="A715" t="s">
        <v>733</v>
      </c>
      <c r="B715">
        <v>1593337026</v>
      </c>
      <c r="C715" s="2">
        <v>44010.400763888887</v>
      </c>
      <c r="D715" t="s">
        <v>12</v>
      </c>
      <c r="E715">
        <v>0.72292863952409103</v>
      </c>
      <c r="F715" t="s">
        <v>13</v>
      </c>
      <c r="G715">
        <v>1</v>
      </c>
      <c r="H715" t="s">
        <v>14</v>
      </c>
      <c r="I715">
        <v>0.72292864000000001</v>
      </c>
      <c r="J715" t="s">
        <v>15</v>
      </c>
      <c r="K715" t="str" cm="1">
        <f t="array" ref="K715">_xlfn.IFS(AND(F715=$Y$25,H715=$Z$25),"1",AND(F715=$Y$25,H715=$Z$27),"2",AND(F715=$Z$25,H715=$Y$25),"3",AND(F715=$Z$25,H715=$Z$27),"4",AND(F715=$Z$27,H715=$Y$25),"5",AND(F715=$Z$27,H715=$Z$25),"6")</f>
        <v>5</v>
      </c>
      <c r="L715" t="e" cm="1">
        <f t="array" ref="L715">_xlfn.IFS(K715="3",N715*I715)</f>
        <v>#N/A</v>
      </c>
      <c r="M715" t="s">
        <v>16</v>
      </c>
      <c r="N715">
        <f>VLOOKUP(C715,ETH_USD[],6)</f>
        <v>225.34716800000001</v>
      </c>
      <c r="O715" s="10">
        <f t="shared" si="65"/>
        <v>0</v>
      </c>
      <c r="P715" cm="1">
        <f t="array" ref="P715">_xlfn.IFS(H715=$H$2,G715,F715=$F$102,E715)</f>
        <v>1</v>
      </c>
      <c r="Q715" cm="1">
        <f t="array" ref="Q715">_xlfn.IFS(H715=$H$2,E715,F715=$F$102,G715)</f>
        <v>0.72292863952409103</v>
      </c>
      <c r="R715">
        <f t="shared" si="66"/>
        <v>162.90992158284678</v>
      </c>
      <c r="S715" s="10">
        <f t="shared" si="67"/>
        <v>5.6362334933642046E-3</v>
      </c>
      <c r="T715" s="9">
        <f t="shared" si="68"/>
        <v>162.90992158284678</v>
      </c>
      <c r="U715" cm="1">
        <f t="array" ref="U715">_xlfn.IFS(D715=$D$2,I715*N715,D715=$D$3&amp;F715=$F$3,(I715)*N715,D715=$D$3,(1/I715)*N715,D715=$D$146,N715*I715)</f>
        <v>162.90992169009152</v>
      </c>
      <c r="V715" cm="1">
        <f t="array" ref="V715">_xlfn.IFS(F715=$F$2,E715*N715,F715=$F$3,E715*N715)</f>
        <v>162.90992158284678</v>
      </c>
      <c r="W715">
        <f t="shared" si="69"/>
        <v>162.90992169009152</v>
      </c>
      <c r="X715">
        <f t="shared" si="70"/>
        <v>311.71426269679949</v>
      </c>
    </row>
    <row r="716" spans="1:24" x14ac:dyDescent="0.25">
      <c r="A716" t="s">
        <v>734</v>
      </c>
      <c r="B716">
        <v>1593358876</v>
      </c>
      <c r="C716" s="2">
        <v>44010.653657407405</v>
      </c>
      <c r="D716" t="s">
        <v>12</v>
      </c>
      <c r="E716">
        <v>0.71458398798920597</v>
      </c>
      <c r="F716" t="s">
        <v>13</v>
      </c>
      <c r="G716">
        <v>1</v>
      </c>
      <c r="H716" t="s">
        <v>14</v>
      </c>
      <c r="I716">
        <v>0.71458398999999995</v>
      </c>
      <c r="J716" t="s">
        <v>15</v>
      </c>
      <c r="K716" t="str" cm="1">
        <f t="array" ref="K716">_xlfn.IFS(AND(F716=$Y$25,H716=$Z$25),"1",AND(F716=$Y$25,H716=$Z$27),"2",AND(F716=$Z$25,H716=$Y$25),"3",AND(F716=$Z$25,H716=$Z$27),"4",AND(F716=$Z$27,H716=$Y$25),"5",AND(F716=$Z$27,H716=$Z$25),"6")</f>
        <v>5</v>
      </c>
      <c r="L716" t="e" cm="1">
        <f t="array" ref="L716">_xlfn.IFS(K716="3",N716*I716)</f>
        <v>#N/A</v>
      </c>
      <c r="M716" t="s">
        <v>16</v>
      </c>
      <c r="N716">
        <f>VLOOKUP(C716,ETH_USD[],6)</f>
        <v>225.34716800000001</v>
      </c>
      <c r="O716" s="10">
        <f t="shared" si="65"/>
        <v>0</v>
      </c>
      <c r="P716" cm="1">
        <f t="array" ref="P716">_xlfn.IFS(H716=$H$2,G716,F716=$F$102,E716)</f>
        <v>1</v>
      </c>
      <c r="Q716" cm="1">
        <f t="array" ref="Q716">_xlfn.IFS(H716=$H$2,E716,F716=$F$102,G716)</f>
        <v>0.71458398798920597</v>
      </c>
      <c r="R716">
        <f t="shared" si="66"/>
        <v>161.0294779915136</v>
      </c>
      <c r="S716" s="10">
        <f t="shared" si="67"/>
        <v>-1.1542842652323594E-2</v>
      </c>
      <c r="T716" s="9">
        <f t="shared" si="68"/>
        <v>161.0294779915136</v>
      </c>
      <c r="U716" cm="1">
        <f t="array" ref="U716">_xlfn.IFS(D716=$D$2,I716*N716,D716=$D$3&amp;F716=$F$3,(I716)*N716,D716=$D$3,(1/I716)*N716,D716=$D$146,N716*I716)</f>
        <v>161.02947844464032</v>
      </c>
      <c r="V716" cm="1">
        <f t="array" ref="V716">_xlfn.IFS(F716=$F$2,E716*N716,F716=$F$3,E716*N716)</f>
        <v>161.0294779915136</v>
      </c>
      <c r="W716">
        <f t="shared" si="69"/>
        <v>161.02947844464032</v>
      </c>
      <c r="X716">
        <f t="shared" si="70"/>
        <v>315.35434763938667</v>
      </c>
    </row>
    <row r="717" spans="1:24" x14ac:dyDescent="0.25">
      <c r="A717" t="s">
        <v>735</v>
      </c>
      <c r="B717">
        <v>1593369042</v>
      </c>
      <c r="C717" s="2">
        <v>44010.771319444444</v>
      </c>
      <c r="D717" t="s">
        <v>12</v>
      </c>
      <c r="E717">
        <v>0.70638305957032299</v>
      </c>
      <c r="F717" t="s">
        <v>13</v>
      </c>
      <c r="G717">
        <v>1</v>
      </c>
      <c r="H717" t="s">
        <v>14</v>
      </c>
      <c r="I717">
        <v>0.70638305999999995</v>
      </c>
      <c r="J717" t="s">
        <v>15</v>
      </c>
      <c r="K717" t="str" cm="1">
        <f t="array" ref="K717">_xlfn.IFS(AND(F717=$Y$25,H717=$Z$25),"1",AND(F717=$Y$25,H717=$Z$27),"2",AND(F717=$Z$25,H717=$Y$25),"3",AND(F717=$Z$25,H717=$Z$27),"4",AND(F717=$Z$27,H717=$Y$25),"5",AND(F717=$Z$27,H717=$Z$25),"6")</f>
        <v>5</v>
      </c>
      <c r="L717" t="e" cm="1">
        <f t="array" ref="L717">_xlfn.IFS(K717="3",N717*I717)</f>
        <v>#N/A</v>
      </c>
      <c r="M717" t="s">
        <v>16</v>
      </c>
      <c r="N717">
        <f>VLOOKUP(C717,ETH_USD[],6)</f>
        <v>225.34716800000001</v>
      </c>
      <c r="O717" s="10">
        <f t="shared" si="65"/>
        <v>0</v>
      </c>
      <c r="P717" cm="1">
        <f t="array" ref="P717">_xlfn.IFS(H717=$H$2,G717,F717=$F$102,E717)</f>
        <v>1</v>
      </c>
      <c r="Q717" cm="1">
        <f t="array" ref="Q717">_xlfn.IFS(H717=$H$2,E717,F717=$F$102,G717)</f>
        <v>0.70638305957032299</v>
      </c>
      <c r="R717">
        <f t="shared" si="66"/>
        <v>159.1814219973476</v>
      </c>
      <c r="S717" s="10">
        <f t="shared" si="67"/>
        <v>-1.1476507389928926E-2</v>
      </c>
      <c r="T717" s="9">
        <f t="shared" si="68"/>
        <v>159.1814219973476</v>
      </c>
      <c r="U717" cm="1">
        <f t="array" ref="U717">_xlfn.IFS(D717=$D$2,I717*N717,D717=$D$3&amp;F717=$F$3,(I717)*N717,D717=$D$3,(1/I717)*N717,D717=$D$146,N717*I717)</f>
        <v>159.18142209417408</v>
      </c>
      <c r="V717" cm="1">
        <f t="array" ref="V717">_xlfn.IFS(F717=$F$2,E717*N717,F717=$F$3,E717*N717)</f>
        <v>159.1814219973476</v>
      </c>
      <c r="W717">
        <f t="shared" si="69"/>
        <v>159.18142209417408</v>
      </c>
      <c r="X717">
        <f t="shared" si="70"/>
        <v>319.01553245062252</v>
      </c>
    </row>
    <row r="718" spans="1:24" x14ac:dyDescent="0.25">
      <c r="A718" t="s">
        <v>736</v>
      </c>
      <c r="B718">
        <v>1593375126</v>
      </c>
      <c r="C718" s="2">
        <v>44010.841736111113</v>
      </c>
      <c r="D718" t="s">
        <v>12</v>
      </c>
      <c r="E718">
        <v>0.71064050684684199</v>
      </c>
      <c r="F718" t="s">
        <v>13</v>
      </c>
      <c r="G718">
        <v>1</v>
      </c>
      <c r="H718" t="s">
        <v>14</v>
      </c>
      <c r="I718">
        <v>0.71064050999999995</v>
      </c>
      <c r="J718" t="s">
        <v>15</v>
      </c>
      <c r="K718" t="str" cm="1">
        <f t="array" ref="K718">_xlfn.IFS(AND(F718=$Y$25,H718=$Z$25),"1",AND(F718=$Y$25,H718=$Z$27),"2",AND(F718=$Z$25,H718=$Y$25),"3",AND(F718=$Z$25,H718=$Z$27),"4",AND(F718=$Z$27,H718=$Y$25),"5",AND(F718=$Z$27,H718=$Z$25),"6")</f>
        <v>5</v>
      </c>
      <c r="L718" t="e" cm="1">
        <f t="array" ref="L718">_xlfn.IFS(K718="3",N718*I718)</f>
        <v>#N/A</v>
      </c>
      <c r="M718" t="s">
        <v>16</v>
      </c>
      <c r="N718">
        <f>VLOOKUP(C718,ETH_USD[],6)</f>
        <v>225.34716800000001</v>
      </c>
      <c r="O718" s="10">
        <f t="shared" si="65"/>
        <v>0</v>
      </c>
      <c r="P718" cm="1">
        <f t="array" ref="P718">_xlfn.IFS(H718=$H$2,G718,F718=$F$102,E718)</f>
        <v>1</v>
      </c>
      <c r="Q718" cm="1">
        <f t="array" ref="Q718">_xlfn.IFS(H718=$H$2,E718,F718=$F$102,G718)</f>
        <v>0.71064050684684199</v>
      </c>
      <c r="R718">
        <f t="shared" si="66"/>
        <v>160.14082568402046</v>
      </c>
      <c r="S718" s="10">
        <f t="shared" si="67"/>
        <v>6.0271084064624295E-3</v>
      </c>
      <c r="T718" s="9">
        <f t="shared" si="68"/>
        <v>160.14082568402046</v>
      </c>
      <c r="U718" cm="1">
        <f t="array" ref="U718">_xlfn.IFS(D718=$D$2,I718*N718,D718=$D$3&amp;F718=$F$3,(I718)*N718,D718=$D$3,(1/I718)*N718,D718=$D$146,N718*I718)</f>
        <v>160.14082639457567</v>
      </c>
      <c r="V718" cm="1">
        <f t="array" ref="V718">_xlfn.IFS(F718=$F$2,E718*N718,F718=$F$3,E718*N718)</f>
        <v>160.14082568402046</v>
      </c>
      <c r="W718">
        <f t="shared" si="69"/>
        <v>160.14082639457567</v>
      </c>
      <c r="X718">
        <f t="shared" si="70"/>
        <v>317.10430918158607</v>
      </c>
    </row>
    <row r="719" spans="1:24" x14ac:dyDescent="0.25">
      <c r="A719" t="s">
        <v>737</v>
      </c>
      <c r="B719">
        <v>1593413837</v>
      </c>
      <c r="C719" s="2">
        <v>44011.289780092593</v>
      </c>
      <c r="D719" t="s">
        <v>12</v>
      </c>
      <c r="E719">
        <v>1.4462392247207501</v>
      </c>
      <c r="F719" t="s">
        <v>13</v>
      </c>
      <c r="G719">
        <v>2</v>
      </c>
      <c r="H719" t="s">
        <v>14</v>
      </c>
      <c r="I719">
        <v>0.72311961000000002</v>
      </c>
      <c r="J719" t="s">
        <v>15</v>
      </c>
      <c r="K719" t="str" cm="1">
        <f t="array" ref="K719">_xlfn.IFS(AND(F719=$Y$25,H719=$Z$25),"1",AND(F719=$Y$25,H719=$Z$27),"2",AND(F719=$Z$25,H719=$Y$25),"3",AND(F719=$Z$25,H719=$Z$27),"4",AND(F719=$Z$27,H719=$Y$25),"5",AND(F719=$Z$27,H719=$Z$25),"6")</f>
        <v>5</v>
      </c>
      <c r="L719" t="e" cm="1">
        <f t="array" ref="L719">_xlfn.IFS(K719="3",N719*I719)</f>
        <v>#N/A</v>
      </c>
      <c r="M719" t="s">
        <v>16</v>
      </c>
      <c r="N719">
        <f>VLOOKUP(C719,ETH_USD[],6)</f>
        <v>228.19487000000001</v>
      </c>
      <c r="O719" s="10">
        <f t="shared" si="65"/>
        <v>1.2636954905064519E-2</v>
      </c>
      <c r="P719" cm="1">
        <f t="array" ref="P719">_xlfn.IFS(H719=$H$2,G719,F719=$F$102,E719)</f>
        <v>2</v>
      </c>
      <c r="Q719" cm="1">
        <f t="array" ref="Q719">_xlfn.IFS(H719=$H$2,E719,F719=$F$102,G719)</f>
        <v>1.4462392247207501</v>
      </c>
      <c r="R719">
        <f t="shared" si="66"/>
        <v>330.02437187405235</v>
      </c>
      <c r="S719" s="10">
        <f t="shared" si="67"/>
        <v>3.041922777779086E-2</v>
      </c>
      <c r="T719" s="9">
        <f t="shared" si="68"/>
        <v>165.01218593702617</v>
      </c>
      <c r="U719" cm="1">
        <f t="array" ref="U719">_xlfn.IFS(D719=$D$2,I719*N719,D719=$D$3&amp;F719=$F$3,(I719)*N719,D719=$D$3,(1/I719)*N719,D719=$D$146,N719*I719)</f>
        <v>165.0121853984007</v>
      </c>
      <c r="V719" cm="1">
        <f t="array" ref="V719">_xlfn.IFS(F719=$F$2,E719*N719,F719=$F$3,E719*N719)</f>
        <v>330.02437187405235</v>
      </c>
      <c r="W719">
        <f t="shared" si="69"/>
        <v>165.0121853984007</v>
      </c>
      <c r="X719">
        <f t="shared" si="70"/>
        <v>315.57002029028087</v>
      </c>
    </row>
    <row r="720" spans="1:24" x14ac:dyDescent="0.25">
      <c r="A720" t="s">
        <v>738</v>
      </c>
      <c r="B720">
        <v>1593418632</v>
      </c>
      <c r="C720" s="2">
        <v>44011.345277777778</v>
      </c>
      <c r="D720" t="s">
        <v>12</v>
      </c>
      <c r="E720">
        <v>1.4376746690411399</v>
      </c>
      <c r="F720" t="s">
        <v>13</v>
      </c>
      <c r="G720">
        <v>2</v>
      </c>
      <c r="H720" t="s">
        <v>14</v>
      </c>
      <c r="I720">
        <v>0.71883733000000005</v>
      </c>
      <c r="J720" t="s">
        <v>15</v>
      </c>
      <c r="K720" t="str" cm="1">
        <f t="array" ref="K720">_xlfn.IFS(AND(F720=$Y$25,H720=$Z$25),"1",AND(F720=$Y$25,H720=$Z$27),"2",AND(F720=$Z$25,H720=$Y$25),"3",AND(F720=$Z$25,H720=$Z$27),"4",AND(F720=$Z$27,H720=$Y$25),"5",AND(F720=$Z$27,H720=$Z$25),"6")</f>
        <v>5</v>
      </c>
      <c r="L720" t="e" cm="1">
        <f t="array" ref="L720">_xlfn.IFS(K720="3",N720*I720)</f>
        <v>#N/A</v>
      </c>
      <c r="M720" t="s">
        <v>16</v>
      </c>
      <c r="N720">
        <f>VLOOKUP(C720,ETH_USD[],6)</f>
        <v>228.19487000000001</v>
      </c>
      <c r="O720" s="10">
        <f t="shared" si="65"/>
        <v>0</v>
      </c>
      <c r="P720" cm="1">
        <f t="array" ref="P720">_xlfn.IFS(H720=$H$2,G720,F720=$F$102,E720)</f>
        <v>2</v>
      </c>
      <c r="Q720" cm="1">
        <f t="array" ref="Q720">_xlfn.IFS(H720=$H$2,E720,F720=$F$102,G720)</f>
        <v>1.4376746690411399</v>
      </c>
      <c r="R720">
        <f t="shared" si="66"/>
        <v>328.06998420413595</v>
      </c>
      <c r="S720" s="10">
        <f t="shared" si="67"/>
        <v>-5.921949517904865E-3</v>
      </c>
      <c r="T720" s="9">
        <f t="shared" si="68"/>
        <v>164.03499210206797</v>
      </c>
      <c r="U720" cm="1">
        <f t="array" ref="U720">_xlfn.IFS(D720=$D$2,I720*N720,D720=$D$3&amp;F720=$F$3,(I720)*N720,D720=$D$3,(1/I720)*N720,D720=$D$146,N720*I720)</f>
        <v>164.03499107049711</v>
      </c>
      <c r="V720" cm="1">
        <f t="array" ref="V720">_xlfn.IFS(F720=$F$2,E720*N720,F720=$F$3,E720*N720)</f>
        <v>328.06998420413595</v>
      </c>
      <c r="W720">
        <f t="shared" si="69"/>
        <v>164.03499107049711</v>
      </c>
      <c r="X720">
        <f t="shared" si="70"/>
        <v>317.44994378630838</v>
      </c>
    </row>
    <row r="721" spans="1:24" x14ac:dyDescent="0.25">
      <c r="A721" t="s">
        <v>739</v>
      </c>
      <c r="B721">
        <v>1593423341</v>
      </c>
      <c r="C721" s="2">
        <v>44011.399780092594</v>
      </c>
      <c r="D721" t="s">
        <v>12</v>
      </c>
      <c r="E721">
        <v>0.71896562936533204</v>
      </c>
      <c r="F721" t="s">
        <v>13</v>
      </c>
      <c r="G721">
        <v>1</v>
      </c>
      <c r="H721" t="s">
        <v>14</v>
      </c>
      <c r="I721">
        <v>0.71896563000000002</v>
      </c>
      <c r="J721" t="s">
        <v>15</v>
      </c>
      <c r="K721" t="str" cm="1">
        <f t="array" ref="K721">_xlfn.IFS(AND(F721=$Y$25,H721=$Z$25),"1",AND(F721=$Y$25,H721=$Z$27),"2",AND(F721=$Z$25,H721=$Y$25),"3",AND(F721=$Z$25,H721=$Z$27),"4",AND(F721=$Z$27,H721=$Y$25),"5",AND(F721=$Z$27,H721=$Z$25),"6")</f>
        <v>5</v>
      </c>
      <c r="L721" t="e" cm="1">
        <f t="array" ref="L721">_xlfn.IFS(K721="3",N721*I721)</f>
        <v>#N/A</v>
      </c>
      <c r="M721" t="s">
        <v>16</v>
      </c>
      <c r="N721">
        <f>VLOOKUP(C721,ETH_USD[],6)</f>
        <v>228.19487000000001</v>
      </c>
      <c r="O721" s="10">
        <f t="shared" si="65"/>
        <v>0</v>
      </c>
      <c r="P721" cm="1">
        <f t="array" ref="P721">_xlfn.IFS(H721=$H$2,G721,F721=$F$102,E721)</f>
        <v>1</v>
      </c>
      <c r="Q721" cm="1">
        <f t="array" ref="Q721">_xlfn.IFS(H721=$H$2,E721,F721=$F$102,G721)</f>
        <v>0.71896562936533204</v>
      </c>
      <c r="R721">
        <f t="shared" si="66"/>
        <v>164.06426832749014</v>
      </c>
      <c r="S721" s="10">
        <f t="shared" si="67"/>
        <v>1.7847548896121536E-4</v>
      </c>
      <c r="T721" s="9">
        <f t="shared" si="68"/>
        <v>164.06426832749014</v>
      </c>
      <c r="U721" cm="1">
        <f t="array" ref="U721">_xlfn.IFS(D721=$D$2,I721*N721,D721=$D$3&amp;F721=$F$3,(I721)*N721,D721=$D$3,(1/I721)*N721,D721=$D$146,N721*I721)</f>
        <v>164.0642684723181</v>
      </c>
      <c r="V721" cm="1">
        <f t="array" ref="V721">_xlfn.IFS(F721=$F$2,E721*N721,F721=$F$3,E721*N721)</f>
        <v>164.06426832749014</v>
      </c>
      <c r="W721">
        <f t="shared" si="69"/>
        <v>164.0642684723181</v>
      </c>
      <c r="X721">
        <f t="shared" si="70"/>
        <v>317.39329458627947</v>
      </c>
    </row>
    <row r="722" spans="1:24" x14ac:dyDescent="0.25">
      <c r="A722" t="s">
        <v>740</v>
      </c>
      <c r="B722">
        <v>1593529896</v>
      </c>
      <c r="C722" s="2">
        <v>44012.633055555554</v>
      </c>
      <c r="D722" t="s">
        <v>12</v>
      </c>
      <c r="E722">
        <v>2.1196197030057999</v>
      </c>
      <c r="F722" t="s">
        <v>13</v>
      </c>
      <c r="G722">
        <v>3</v>
      </c>
      <c r="H722" t="s">
        <v>14</v>
      </c>
      <c r="I722">
        <v>0.7065399</v>
      </c>
      <c r="J722" t="s">
        <v>15</v>
      </c>
      <c r="K722" t="str" cm="1">
        <f t="array" ref="K722">_xlfn.IFS(AND(F722=$Y$25,H722=$Z$25),"1",AND(F722=$Y$25,H722=$Z$27),"2",AND(F722=$Z$25,H722=$Y$25),"3",AND(F722=$Z$25,H722=$Z$27),"4",AND(F722=$Z$27,H722=$Y$25),"5",AND(F722=$Z$27,H722=$Z$25),"6")</f>
        <v>5</v>
      </c>
      <c r="L722" t="e" cm="1">
        <f t="array" ref="L722">_xlfn.IFS(K722="3",N722*I722)</f>
        <v>#N/A</v>
      </c>
      <c r="M722" t="s">
        <v>16</v>
      </c>
      <c r="N722">
        <f>VLOOKUP(C722,ETH_USD[],6)</f>
        <v>226.31500199999999</v>
      </c>
      <c r="O722" s="10">
        <f t="shared" si="65"/>
        <v>-8.2379941319452796E-3</v>
      </c>
      <c r="P722" cm="1">
        <f t="array" ref="P722">_xlfn.IFS(H722=$H$2,G722,F722=$F$102,E722)</f>
        <v>3</v>
      </c>
      <c r="Q722" cm="1">
        <f t="array" ref="Q722">_xlfn.IFS(H722=$H$2,E722,F722=$F$102,G722)</f>
        <v>2.1196197030057999</v>
      </c>
      <c r="R722">
        <f t="shared" si="66"/>
        <v>479.701737324997</v>
      </c>
      <c r="S722" s="10">
        <f t="shared" si="67"/>
        <v>-2.5378403607339044E-2</v>
      </c>
      <c r="T722" s="9">
        <f t="shared" si="68"/>
        <v>159.90057910833232</v>
      </c>
      <c r="U722" cm="1">
        <f t="array" ref="U722">_xlfn.IFS(D722=$D$2,I722*N722,D722=$D$3&amp;F722=$F$3,(I722)*N722,D722=$D$3,(1/I722)*N722,D722=$D$146,N722*I722)</f>
        <v>159.9005788815798</v>
      </c>
      <c r="V722" cm="1">
        <f t="array" ref="V722">_xlfn.IFS(F722=$F$2,E722*N722,F722=$F$3,E722*N722)</f>
        <v>479.701737324997</v>
      </c>
      <c r="W722">
        <f t="shared" si="69"/>
        <v>159.9005788815798</v>
      </c>
      <c r="X722">
        <f t="shared" si="70"/>
        <v>320.31453849952425</v>
      </c>
    </row>
    <row r="723" spans="1:24" x14ac:dyDescent="0.25">
      <c r="A723" t="s">
        <v>741</v>
      </c>
      <c r="B723">
        <v>1593537382</v>
      </c>
      <c r="C723" s="2">
        <v>44012.719699074078</v>
      </c>
      <c r="D723" t="s">
        <v>12</v>
      </c>
      <c r="E723">
        <v>1.4133797713416001</v>
      </c>
      <c r="F723" t="s">
        <v>13</v>
      </c>
      <c r="G723">
        <v>2</v>
      </c>
      <c r="H723" t="s">
        <v>14</v>
      </c>
      <c r="I723">
        <v>0.70668989000000004</v>
      </c>
      <c r="J723" t="s">
        <v>15</v>
      </c>
      <c r="K723" t="str" cm="1">
        <f t="array" ref="K723">_xlfn.IFS(AND(F723=$Y$25,H723=$Z$25),"1",AND(F723=$Y$25,H723=$Z$27),"2",AND(F723=$Z$25,H723=$Y$25),"3",AND(F723=$Z$25,H723=$Z$27),"4",AND(F723=$Z$27,H723=$Y$25),"5",AND(F723=$Z$27,H723=$Z$25),"6")</f>
        <v>5</v>
      </c>
      <c r="L723" t="e" cm="1">
        <f t="array" ref="L723">_xlfn.IFS(K723="3",N723*I723)</f>
        <v>#N/A</v>
      </c>
      <c r="M723" t="s">
        <v>16</v>
      </c>
      <c r="N723">
        <f>VLOOKUP(C723,ETH_USD[],6)</f>
        <v>226.31500199999999</v>
      </c>
      <c r="O723" s="10">
        <f t="shared" si="65"/>
        <v>0</v>
      </c>
      <c r="P723" cm="1">
        <f t="array" ref="P723">_xlfn.IFS(H723=$H$2,G723,F723=$F$102,E723)</f>
        <v>2</v>
      </c>
      <c r="Q723" cm="1">
        <f t="array" ref="Q723">_xlfn.IFS(H723=$H$2,E723,F723=$F$102,G723)</f>
        <v>1.4133797713416001</v>
      </c>
      <c r="R723">
        <f t="shared" si="66"/>
        <v>319.86904577793376</v>
      </c>
      <c r="S723" s="10">
        <f t="shared" si="67"/>
        <v>2.122805359670509E-4</v>
      </c>
      <c r="T723" s="9">
        <f t="shared" si="68"/>
        <v>159.93452288896688</v>
      </c>
      <c r="U723" cm="1">
        <f t="array" ref="U723">_xlfn.IFS(D723=$D$2,I723*N723,D723=$D$3&amp;F723=$F$3,(I723)*N723,D723=$D$3,(1/I723)*N723,D723=$D$146,N723*I723)</f>
        <v>159.9345238687298</v>
      </c>
      <c r="V723" cm="1">
        <f t="array" ref="V723">_xlfn.IFS(F723=$F$2,E723*N723,F723=$F$3,E723*N723)</f>
        <v>319.86904577793376</v>
      </c>
      <c r="W723">
        <f t="shared" si="69"/>
        <v>159.9345238687298</v>
      </c>
      <c r="X723">
        <f t="shared" si="70"/>
        <v>320.2465539729173</v>
      </c>
    </row>
    <row r="724" spans="1:24" x14ac:dyDescent="0.25">
      <c r="A724" t="s">
        <v>742</v>
      </c>
      <c r="B724">
        <v>1593640774</v>
      </c>
      <c r="C724" s="2">
        <v>44013.916365740741</v>
      </c>
      <c r="D724" t="s">
        <v>12</v>
      </c>
      <c r="E724">
        <v>0.637259812407862</v>
      </c>
      <c r="F724" t="s">
        <v>13</v>
      </c>
      <c r="G724">
        <v>0.90144860270357197</v>
      </c>
      <c r="H724" t="s">
        <v>14</v>
      </c>
      <c r="I724">
        <v>0.70692862000000001</v>
      </c>
      <c r="J724" t="s">
        <v>15</v>
      </c>
      <c r="K724" t="str" cm="1">
        <f t="array" ref="K724">_xlfn.IFS(AND(F724=$Y$25,H724=$Z$25),"1",AND(F724=$Y$25,H724=$Z$27),"2",AND(F724=$Z$25,H724=$Y$25),"3",AND(F724=$Z$25,H724=$Z$27),"4",AND(F724=$Z$27,H724=$Y$25),"5",AND(F724=$Z$27,H724=$Z$25),"6")</f>
        <v>5</v>
      </c>
      <c r="L724" t="e" cm="1">
        <f t="array" ref="L724">_xlfn.IFS(K724="3",N724*I724)</f>
        <v>#N/A</v>
      </c>
      <c r="M724" t="s">
        <v>16</v>
      </c>
      <c r="N724">
        <f>VLOOKUP(C724,ETH_USD[],6)</f>
        <v>231.11341899999999</v>
      </c>
      <c r="O724" s="10">
        <f t="shared" si="65"/>
        <v>2.1202381448844478E-2</v>
      </c>
      <c r="P724" cm="1">
        <f t="array" ref="P724">_xlfn.IFS(H724=$H$2,G724,F724=$F$102,E724)</f>
        <v>0.90144860270357197</v>
      </c>
      <c r="Q724" cm="1">
        <f t="array" ref="Q724">_xlfn.IFS(H724=$H$2,E724,F724=$F$102,G724)</f>
        <v>0.637259812407862</v>
      </c>
      <c r="R724">
        <f t="shared" si="66"/>
        <v>147.27929403687961</v>
      </c>
      <c r="S724" s="10">
        <f t="shared" si="67"/>
        <v>2.1547357649310962E-2</v>
      </c>
      <c r="T724" s="9">
        <f t="shared" si="68"/>
        <v>163.38068925412736</v>
      </c>
      <c r="U724" cm="1">
        <f t="array" ref="U724">_xlfn.IFS(D724=$D$2,I724*N724,D724=$D$3&amp;F724=$F$3,(I724)*N724,D724=$D$3,(1/I724)*N724,D724=$D$146,N724*I724)</f>
        <v>163.38069035715176</v>
      </c>
      <c r="V724" cm="1">
        <f t="array" ref="V724">_xlfn.IFS(F724=$F$2,E724*N724,F724=$F$3,E724*N724)</f>
        <v>147.27929403687961</v>
      </c>
      <c r="W724">
        <f t="shared" si="69"/>
        <v>163.38069035715176</v>
      </c>
      <c r="X724">
        <f t="shared" si="70"/>
        <v>326.92610323231781</v>
      </c>
    </row>
    <row r="725" spans="1:24" x14ac:dyDescent="0.25">
      <c r="A725" t="s">
        <v>743</v>
      </c>
      <c r="B725">
        <v>1593674594</v>
      </c>
      <c r="C725" s="2">
        <v>44014.307800925926</v>
      </c>
      <c r="D725" t="s">
        <v>12</v>
      </c>
      <c r="E725">
        <v>0.59205489018063195</v>
      </c>
      <c r="F725" t="s">
        <v>13</v>
      </c>
      <c r="G725">
        <v>0.83281583999999997</v>
      </c>
      <c r="H725" t="s">
        <v>14</v>
      </c>
      <c r="I725">
        <v>0.71090734</v>
      </c>
      <c r="J725" t="s">
        <v>15</v>
      </c>
      <c r="K725" t="str" cm="1">
        <f t="array" ref="K725">_xlfn.IFS(AND(F725=$Y$25,H725=$Z$25),"1",AND(F725=$Y$25,H725=$Z$27),"2",AND(F725=$Z$25,H725=$Y$25),"3",AND(F725=$Z$25,H725=$Z$27),"4",AND(F725=$Z$27,H725=$Y$25),"5",AND(F725=$Z$27,H725=$Z$25),"6")</f>
        <v>5</v>
      </c>
      <c r="L725" t="e" cm="1">
        <f t="array" ref="L725">_xlfn.IFS(K725="3",N725*I725)</f>
        <v>#N/A</v>
      </c>
      <c r="M725" t="s">
        <v>16</v>
      </c>
      <c r="N725">
        <f>VLOOKUP(C725,ETH_USD[],6)</f>
        <v>229.39219700000001</v>
      </c>
      <c r="O725" s="10">
        <f t="shared" si="65"/>
        <v>-7.447520820935037E-3</v>
      </c>
      <c r="P725" cm="1">
        <f t="array" ref="P725">_xlfn.IFS(H725=$H$2,G725,F725=$F$102,E725)</f>
        <v>0.83281583999999997</v>
      </c>
      <c r="Q725" cm="1">
        <f t="array" ref="Q725">_xlfn.IFS(H725=$H$2,E725,F725=$F$102,G725)</f>
        <v>0.59205489018063195</v>
      </c>
      <c r="R725">
        <f t="shared" si="66"/>
        <v>135.81277200312888</v>
      </c>
      <c r="S725" s="10">
        <f t="shared" si="67"/>
        <v>-1.8612578418277517E-3</v>
      </c>
      <c r="T725" s="9">
        <f t="shared" si="68"/>
        <v>163.07659566504989</v>
      </c>
      <c r="U725" cm="1">
        <f t="array" ref="U725">_xlfn.IFS(D725=$D$2,I725*N725,D725=$D$3&amp;F725=$F$3,(I725)*N725,D725=$D$3,(1/I725)*N725,D725=$D$146,N725*I725)</f>
        <v>163.076596586026</v>
      </c>
      <c r="V725" cm="1">
        <f t="array" ref="V725">_xlfn.IFS(F725=$F$2,E725*N725,F725=$F$3,E725*N725)</f>
        <v>135.81277200312888</v>
      </c>
      <c r="W725">
        <f t="shared" si="69"/>
        <v>163.076596586026</v>
      </c>
      <c r="X725">
        <f t="shared" si="70"/>
        <v>322.67524062981261</v>
      </c>
    </row>
    <row r="726" spans="1:24" x14ac:dyDescent="0.25">
      <c r="A726" t="s">
        <v>744</v>
      </c>
      <c r="B726">
        <v>1593696940</v>
      </c>
      <c r="C726" s="2">
        <v>44014.566435185188</v>
      </c>
      <c r="D726" t="s">
        <v>12</v>
      </c>
      <c r="E726">
        <v>1.40394303431353</v>
      </c>
      <c r="F726" t="s">
        <v>13</v>
      </c>
      <c r="G726">
        <v>2</v>
      </c>
      <c r="H726" t="s">
        <v>14</v>
      </c>
      <c r="I726">
        <v>0.70197151999999996</v>
      </c>
      <c r="J726" t="s">
        <v>15</v>
      </c>
      <c r="K726" t="str" cm="1">
        <f t="array" ref="K726">_xlfn.IFS(AND(F726=$Y$25,H726=$Z$25),"1",AND(F726=$Y$25,H726=$Z$27),"2",AND(F726=$Z$25,H726=$Y$25),"3",AND(F726=$Z$25,H726=$Z$27),"4",AND(F726=$Z$27,H726=$Y$25),"5",AND(F726=$Z$27,H726=$Z$25),"6")</f>
        <v>5</v>
      </c>
      <c r="L726" t="e" cm="1">
        <f t="array" ref="L726">_xlfn.IFS(K726="3",N726*I726)</f>
        <v>#N/A</v>
      </c>
      <c r="M726" t="s">
        <v>16</v>
      </c>
      <c r="N726">
        <f>VLOOKUP(C726,ETH_USD[],6)</f>
        <v>229.39219700000001</v>
      </c>
      <c r="O726" s="10">
        <f t="shared" si="65"/>
        <v>0</v>
      </c>
      <c r="P726" cm="1">
        <f t="array" ref="P726">_xlfn.IFS(H726=$H$2,G726,F726=$F$102,E726)</f>
        <v>2</v>
      </c>
      <c r="Q726" cm="1">
        <f t="array" ref="Q726">_xlfn.IFS(H726=$H$2,E726,F726=$F$102,G726)</f>
        <v>1.40394303431353</v>
      </c>
      <c r="R726">
        <f t="shared" si="66"/>
        <v>322.05357710402706</v>
      </c>
      <c r="S726" s="10">
        <f t="shared" si="67"/>
        <v>-1.2569597155722784E-2</v>
      </c>
      <c r="T726" s="9">
        <f t="shared" si="68"/>
        <v>161.02678855201353</v>
      </c>
      <c r="U726" cm="1">
        <f t="array" ref="U726">_xlfn.IFS(D726=$D$2,I726*N726,D726=$D$3&amp;F726=$F$3,(I726)*N726,D726=$D$3,(1/I726)*N726,D726=$D$146,N726*I726)</f>
        <v>161.02678920422943</v>
      </c>
      <c r="V726" cm="1">
        <f t="array" ref="V726">_xlfn.IFS(F726=$F$2,E726*N726,F726=$F$3,E726*N726)</f>
        <v>322.05357710402706</v>
      </c>
      <c r="W726">
        <f t="shared" si="69"/>
        <v>161.02678920422943</v>
      </c>
      <c r="X726">
        <f t="shared" si="70"/>
        <v>326.78276890777568</v>
      </c>
    </row>
    <row r="727" spans="1:24" x14ac:dyDescent="0.25">
      <c r="A727" t="s">
        <v>745</v>
      </c>
      <c r="B727">
        <v>1593703234</v>
      </c>
      <c r="C727" s="2">
        <v>44014.639282407406</v>
      </c>
      <c r="D727" t="s">
        <v>12</v>
      </c>
      <c r="E727">
        <v>1.4124047511778399</v>
      </c>
      <c r="F727" t="s">
        <v>13</v>
      </c>
      <c r="G727">
        <v>2</v>
      </c>
      <c r="H727" t="s">
        <v>14</v>
      </c>
      <c r="I727">
        <v>0.70620238000000002</v>
      </c>
      <c r="J727" t="s">
        <v>15</v>
      </c>
      <c r="K727" t="str" cm="1">
        <f t="array" ref="K727">_xlfn.IFS(AND(F727=$Y$25,H727=$Z$25),"1",AND(F727=$Y$25,H727=$Z$27),"2",AND(F727=$Z$25,H727=$Y$25),"3",AND(F727=$Z$25,H727=$Z$27),"4",AND(F727=$Z$27,H727=$Y$25),"5",AND(F727=$Z$27,H727=$Z$25),"6")</f>
        <v>5</v>
      </c>
      <c r="L727" t="e" cm="1">
        <f t="array" ref="L727">_xlfn.IFS(K727="3",N727*I727)</f>
        <v>#N/A</v>
      </c>
      <c r="M727" t="s">
        <v>16</v>
      </c>
      <c r="N727">
        <f>VLOOKUP(C727,ETH_USD[],6)</f>
        <v>229.39219700000001</v>
      </c>
      <c r="O727" s="10">
        <f t="shared" si="65"/>
        <v>0</v>
      </c>
      <c r="P727" cm="1">
        <f t="array" ref="P727">_xlfn.IFS(H727=$H$2,G727,F727=$F$102,E727)</f>
        <v>2</v>
      </c>
      <c r="Q727" cm="1">
        <f t="array" ref="Q727">_xlfn.IFS(H727=$H$2,E727,F727=$F$102,G727)</f>
        <v>1.4124047511778399</v>
      </c>
      <c r="R727">
        <f t="shared" si="66"/>
        <v>323.99462892592305</v>
      </c>
      <c r="S727" s="10">
        <f t="shared" si="67"/>
        <v>6.0271084064655927E-3</v>
      </c>
      <c r="T727" s="9">
        <f t="shared" si="68"/>
        <v>161.99731446296153</v>
      </c>
      <c r="U727" cm="1">
        <f t="array" ref="U727">_xlfn.IFS(D727=$D$2,I727*N727,D727=$D$3&amp;F727=$F$3,(I727)*N727,D727=$D$3,(1/I727)*N727,D727=$D$146,N727*I727)</f>
        <v>161.99731547482887</v>
      </c>
      <c r="V727" cm="1">
        <f t="array" ref="V727">_xlfn.IFS(F727=$F$2,E727*N727,F727=$F$3,E727*N727)</f>
        <v>323.99462892592305</v>
      </c>
      <c r="W727">
        <f t="shared" si="69"/>
        <v>161.99731547482887</v>
      </c>
      <c r="X727">
        <f t="shared" si="70"/>
        <v>324.82501262598407</v>
      </c>
    </row>
    <row r="728" spans="1:24" x14ac:dyDescent="0.25">
      <c r="A728" t="s">
        <v>746</v>
      </c>
      <c r="B728">
        <v>1593717793</v>
      </c>
      <c r="C728" s="2">
        <v>44014.807789351849</v>
      </c>
      <c r="D728" t="s">
        <v>18</v>
      </c>
      <c r="E728">
        <v>1.09512170743243</v>
      </c>
      <c r="F728" t="s">
        <v>19</v>
      </c>
      <c r="G728">
        <v>1.5194941377543201</v>
      </c>
      <c r="H728" t="s">
        <v>14</v>
      </c>
      <c r="I728">
        <v>0.72071465999999995</v>
      </c>
      <c r="J728" t="s">
        <v>89</v>
      </c>
      <c r="K728" t="str" cm="1">
        <f t="array" ref="K728">_xlfn.IFS(AND(F728=$Y$25,H728=$Z$25),"1",AND(F728=$Y$25,H728=$Z$27),"2",AND(F728=$Z$25,H728=$Y$25),"3",AND(F728=$Z$25,H728=$Z$27),"4",AND(F728=$Z$27,H728=$Y$25),"5",AND(F728=$Z$27,H728=$Z$25),"6")</f>
        <v>3</v>
      </c>
      <c r="L728" cm="1">
        <f t="array" ref="L728">_xlfn.IFS(K728="3",N728*I728)</f>
        <v>165.32631926750801</v>
      </c>
      <c r="M728" t="s">
        <v>16</v>
      </c>
      <c r="N728">
        <f>VLOOKUP(C728,ETH_USD[],6)</f>
        <v>229.39219700000001</v>
      </c>
      <c r="O728" s="10">
        <f t="shared" si="65"/>
        <v>0</v>
      </c>
      <c r="P728" cm="1">
        <f t="array" ref="P728">_xlfn.IFS(H728=$H$2,G728,F728=$F$102,E728)</f>
        <v>1.5194941377543201</v>
      </c>
      <c r="Q728" cm="1">
        <f t="array" ref="Q728">_xlfn.IFS(H728=$H$2,E728,F728=$F$102,G728)</f>
        <v>1.09512170743243</v>
      </c>
      <c r="R728">
        <f t="shared" si="66"/>
        <v>251.21237445031636</v>
      </c>
      <c r="S728" s="10">
        <f t="shared" si="67"/>
        <v>2.0549759156526032E-2</v>
      </c>
      <c r="T728" s="9">
        <f t="shared" si="68"/>
        <v>165.3263202591794</v>
      </c>
      <c r="U728" cm="1">
        <f t="array" ref="U728">_xlfn.IFS(D728=$D$2,I728*N728,D728=$D$3&amp;F728=$F$3,(I728)*N728,D728=$D$3,(1/I728)*N728,D728=$D$146,N728*I728)</f>
        <v>318.28434987016919</v>
      </c>
      <c r="V728" cm="1">
        <f t="array" ref="V728">_xlfn.IFS(F728=$F$2,E728*N728,F728=$F$3,E728*N728)</f>
        <v>251.21237445031636</v>
      </c>
      <c r="W728">
        <f t="shared" si="69"/>
        <v>165.32631926750801</v>
      </c>
      <c r="X728">
        <f t="shared" si="70"/>
        <v>318.28434987016919</v>
      </c>
    </row>
    <row r="729" spans="1:24" x14ac:dyDescent="0.25">
      <c r="A729" t="s">
        <v>747</v>
      </c>
      <c r="B729">
        <v>1593751367</v>
      </c>
      <c r="C729" s="2">
        <v>44015.196377314816</v>
      </c>
      <c r="D729" t="s">
        <v>12</v>
      </c>
      <c r="E729">
        <v>1.4289141327222099</v>
      </c>
      <c r="F729" t="s">
        <v>13</v>
      </c>
      <c r="G729">
        <v>2</v>
      </c>
      <c r="H729" t="s">
        <v>14</v>
      </c>
      <c r="I729">
        <v>0.71445707000000003</v>
      </c>
      <c r="J729" t="s">
        <v>15</v>
      </c>
      <c r="K729" t="str" cm="1">
        <f t="array" ref="K729">_xlfn.IFS(AND(F729=$Y$25,H729=$Z$25),"1",AND(F729=$Y$25,H729=$Z$27),"2",AND(F729=$Z$25,H729=$Y$25),"3",AND(F729=$Z$25,H729=$Z$27),"4",AND(F729=$Z$27,H729=$Y$25),"5",AND(F729=$Z$27,H729=$Z$25),"6")</f>
        <v>5</v>
      </c>
      <c r="L729" t="e" cm="1">
        <f t="array" ref="L729">_xlfn.IFS(K729="3",N729*I729)</f>
        <v>#N/A</v>
      </c>
      <c r="M729" t="s">
        <v>16</v>
      </c>
      <c r="N729">
        <f>VLOOKUP(C729,ETH_USD[],6)</f>
        <v>225.38706999999999</v>
      </c>
      <c r="O729" s="10">
        <f t="shared" si="65"/>
        <v>-1.7459735127782119E-2</v>
      </c>
      <c r="P729" cm="1">
        <f t="array" ref="P729">_xlfn.IFS(H729=$H$2,G729,F729=$F$102,E729)</f>
        <v>2</v>
      </c>
      <c r="Q729" cm="1">
        <f t="array" ref="Q729">_xlfn.IFS(H729=$H$2,E729,F729=$F$102,G729)</f>
        <v>1.4289141327222099</v>
      </c>
      <c r="R729">
        <f t="shared" si="66"/>
        <v>322.05876965585003</v>
      </c>
      <c r="S729" s="10">
        <f t="shared" si="67"/>
        <v>-2.5990631283138381E-2</v>
      </c>
      <c r="T729" s="9">
        <f t="shared" si="68"/>
        <v>161.02938482792501</v>
      </c>
      <c r="U729" cm="1">
        <f t="array" ref="U729">_xlfn.IFS(D729=$D$2,I729*N729,D729=$D$3&amp;F729=$F$3,(I729)*N729,D729=$D$3,(1/I729)*N729,D729=$D$146,N729*I729)</f>
        <v>161.02938564808491</v>
      </c>
      <c r="V729" cm="1">
        <f t="array" ref="V729">_xlfn.IFS(F729=$F$2,E729*N729,F729=$F$3,E729*N729)</f>
        <v>322.05876965585003</v>
      </c>
      <c r="W729">
        <f t="shared" si="69"/>
        <v>161.02938564808491</v>
      </c>
      <c r="X729">
        <f t="shared" si="70"/>
        <v>315.46621828516578</v>
      </c>
    </row>
    <row r="730" spans="1:24" x14ac:dyDescent="0.25">
      <c r="A730" t="s">
        <v>748</v>
      </c>
      <c r="B730">
        <v>1593754145</v>
      </c>
      <c r="C730" s="2">
        <v>44015.228530092594</v>
      </c>
      <c r="D730" t="s">
        <v>18</v>
      </c>
      <c r="E730">
        <v>1.4375263531036599</v>
      </c>
      <c r="F730" t="s">
        <v>19</v>
      </c>
      <c r="G730">
        <v>2</v>
      </c>
      <c r="H730" t="s">
        <v>14</v>
      </c>
      <c r="I730">
        <v>0.71876317999999995</v>
      </c>
      <c r="J730" t="s">
        <v>89</v>
      </c>
      <c r="K730" t="str" cm="1">
        <f t="array" ref="K730">_xlfn.IFS(AND(F730=$Y$25,H730=$Z$25),"1",AND(F730=$Y$25,H730=$Z$27),"2",AND(F730=$Z$25,H730=$Y$25),"3",AND(F730=$Z$25,H730=$Z$27),"4",AND(F730=$Z$27,H730=$Y$25),"5",AND(F730=$Z$27,H730=$Z$25),"6")</f>
        <v>3</v>
      </c>
      <c r="L730" cm="1">
        <f t="array" ref="L730">_xlfn.IFS(K730="3",N730*I730)</f>
        <v>161.99992716408258</v>
      </c>
      <c r="M730" t="s">
        <v>16</v>
      </c>
      <c r="N730">
        <f>VLOOKUP(C730,ETH_USD[],6)</f>
        <v>225.38706999999999</v>
      </c>
      <c r="O730" s="10">
        <f t="shared" si="65"/>
        <v>0</v>
      </c>
      <c r="P730" cm="1">
        <f t="array" ref="P730">_xlfn.IFS(H730=$H$2,G730,F730=$F$102,E730)</f>
        <v>2</v>
      </c>
      <c r="Q730" cm="1">
        <f t="array" ref="Q730">_xlfn.IFS(H730=$H$2,E730,F730=$F$102,G730)</f>
        <v>1.4375263531036599</v>
      </c>
      <c r="R730">
        <f t="shared" si="66"/>
        <v>323.99985277381933</v>
      </c>
      <c r="S730" s="10">
        <f t="shared" si="67"/>
        <v>6.0271084064673301E-3</v>
      </c>
      <c r="T730" s="9">
        <f t="shared" si="68"/>
        <v>161.99992638690966</v>
      </c>
      <c r="U730" cm="1">
        <f t="array" ref="U730">_xlfn.IFS(D730=$D$2,I730*N730,D730=$D$3&amp;F730=$F$3,(I730)*N730,D730=$D$3,(1/I730)*N730,D730=$D$146,N730*I730)</f>
        <v>313.57626026419439</v>
      </c>
      <c r="V730" cm="1">
        <f t="array" ref="V730">_xlfn.IFS(F730=$F$2,E730*N730,F730=$F$3,E730*N730)</f>
        <v>323.99985277381933</v>
      </c>
      <c r="W730">
        <f t="shared" si="69"/>
        <v>161.99992716408258</v>
      </c>
      <c r="X730">
        <f t="shared" si="70"/>
        <v>313.57626026419439</v>
      </c>
    </row>
    <row r="731" spans="1:24" x14ac:dyDescent="0.25">
      <c r="A731" t="s">
        <v>749</v>
      </c>
      <c r="B731">
        <v>1593764313</v>
      </c>
      <c r="C731" s="2">
        <v>44015.346215277779</v>
      </c>
      <c r="D731" t="s">
        <v>12</v>
      </c>
      <c r="E731">
        <v>1</v>
      </c>
      <c r="F731" t="s">
        <v>13</v>
      </c>
      <c r="G731">
        <v>1.36426314580477</v>
      </c>
      <c r="H731" t="s">
        <v>14</v>
      </c>
      <c r="I731">
        <v>0.73299641999999998</v>
      </c>
      <c r="J731" t="s">
        <v>15</v>
      </c>
      <c r="K731" t="str" cm="1">
        <f t="array" ref="K731">_xlfn.IFS(AND(F731=$Y$25,H731=$Z$25),"1",AND(F731=$Y$25,H731=$Z$27),"2",AND(F731=$Z$25,H731=$Y$25),"3",AND(F731=$Z$25,H731=$Z$27),"4",AND(F731=$Z$27,H731=$Y$25),"5",AND(F731=$Z$27,H731=$Z$25),"6")</f>
        <v>5</v>
      </c>
      <c r="L731" t="e" cm="1">
        <f t="array" ref="L731">_xlfn.IFS(K731="3",N731*I731)</f>
        <v>#N/A</v>
      </c>
      <c r="M731" t="s">
        <v>16</v>
      </c>
      <c r="N731">
        <f>VLOOKUP(C731,ETH_USD[],6)</f>
        <v>225.38706999999999</v>
      </c>
      <c r="O731" s="10">
        <f t="shared" si="65"/>
        <v>0</v>
      </c>
      <c r="P731" cm="1">
        <f t="array" ref="P731">_xlfn.IFS(H731=$H$2,G731,F731=$F$102,E731)</f>
        <v>1.36426314580477</v>
      </c>
      <c r="Q731" cm="1">
        <f t="array" ref="Q731">_xlfn.IFS(H731=$H$2,E731,F731=$F$102,G731)</f>
        <v>1</v>
      </c>
      <c r="R731">
        <f t="shared" si="66"/>
        <v>225.38706999999999</v>
      </c>
      <c r="S731" s="10">
        <f t="shared" si="67"/>
        <v>1.9802408614824848E-2</v>
      </c>
      <c r="T731" s="9">
        <f t="shared" si="68"/>
        <v>165.20791512479479</v>
      </c>
      <c r="U731" cm="1">
        <f t="array" ref="U731">_xlfn.IFS(D731=$D$2,I731*N731,D731=$D$3&amp;F731=$F$3,(I731)*N731,D731=$D$3,(1/I731)*N731,D731=$D$146,N731*I731)</f>
        <v>165.20791542428938</v>
      </c>
      <c r="V731" cm="1">
        <f t="array" ref="V731">_xlfn.IFS(F731=$F$2,E731*N731,F731=$F$3,E731*N731)</f>
        <v>225.38706999999999</v>
      </c>
      <c r="W731">
        <f t="shared" si="69"/>
        <v>165.20791542428938</v>
      </c>
      <c r="X731">
        <f t="shared" si="70"/>
        <v>307.4872725844964</v>
      </c>
    </row>
    <row r="732" spans="1:24" x14ac:dyDescent="0.25">
      <c r="A732" t="s">
        <v>750</v>
      </c>
      <c r="B732">
        <v>1593764369</v>
      </c>
      <c r="C732" s="2">
        <v>44015.346863425926</v>
      </c>
      <c r="D732" t="s">
        <v>12</v>
      </c>
      <c r="E732">
        <v>1</v>
      </c>
      <c r="F732" t="s">
        <v>13</v>
      </c>
      <c r="G732">
        <v>1.3427048956916401</v>
      </c>
      <c r="H732" t="s">
        <v>14</v>
      </c>
      <c r="I732">
        <v>0.74476529000000002</v>
      </c>
      <c r="J732" t="s">
        <v>15</v>
      </c>
      <c r="K732" t="str" cm="1">
        <f t="array" ref="K732">_xlfn.IFS(AND(F732=$Y$25,H732=$Z$25),"1",AND(F732=$Y$25,H732=$Z$27),"2",AND(F732=$Z$25,H732=$Y$25),"3",AND(F732=$Z$25,H732=$Z$27),"4",AND(F732=$Z$27,H732=$Y$25),"5",AND(F732=$Z$27,H732=$Z$25),"6")</f>
        <v>5</v>
      </c>
      <c r="L732" t="e" cm="1">
        <f t="array" ref="L732">_xlfn.IFS(K732="3",N732*I732)</f>
        <v>#N/A</v>
      </c>
      <c r="M732" t="s">
        <v>16</v>
      </c>
      <c r="N732">
        <f>VLOOKUP(C732,ETH_USD[],6)</f>
        <v>225.38706999999999</v>
      </c>
      <c r="O732" s="10">
        <f t="shared" si="65"/>
        <v>0</v>
      </c>
      <c r="P732" cm="1">
        <f t="array" ref="P732">_xlfn.IFS(H732=$H$2,G732,F732=$F$102,E732)</f>
        <v>1.3427048956916401</v>
      </c>
      <c r="Q732" cm="1">
        <f t="array" ref="Q732">_xlfn.IFS(H732=$H$2,E732,F732=$F$102,G732)</f>
        <v>1</v>
      </c>
      <c r="R732">
        <f t="shared" si="66"/>
        <v>225.38706999999999</v>
      </c>
      <c r="S732" s="10">
        <f t="shared" si="67"/>
        <v>1.6055836380953224E-2</v>
      </c>
      <c r="T732" s="9">
        <f t="shared" si="68"/>
        <v>167.86046637887691</v>
      </c>
      <c r="U732" cm="1">
        <f t="array" ref="U732">_xlfn.IFS(D732=$D$2,I732*N732,D732=$D$3&amp;F732=$F$3,(I732)*N732,D732=$D$3,(1/I732)*N732,D732=$D$146,N732*I732)</f>
        <v>167.86046655080031</v>
      </c>
      <c r="V732" cm="1">
        <f t="array" ref="V732">_xlfn.IFS(F732=$F$2,E732*N732,F732=$F$3,E732*N732)</f>
        <v>225.38706999999999</v>
      </c>
      <c r="W732">
        <f t="shared" si="69"/>
        <v>167.86046655080031</v>
      </c>
      <c r="X732">
        <f t="shared" si="70"/>
        <v>302.62832200464118</v>
      </c>
    </row>
    <row r="733" spans="1:24" x14ac:dyDescent="0.25">
      <c r="A733" t="s">
        <v>751</v>
      </c>
      <c r="B733">
        <v>1593764492</v>
      </c>
      <c r="C733" s="2">
        <v>44015.348287037035</v>
      </c>
      <c r="D733" t="s">
        <v>12</v>
      </c>
      <c r="E733">
        <v>1</v>
      </c>
      <c r="F733" t="s">
        <v>13</v>
      </c>
      <c r="G733">
        <v>1.3216538867849901</v>
      </c>
      <c r="H733" t="s">
        <v>14</v>
      </c>
      <c r="I733">
        <v>0.75662773999999999</v>
      </c>
      <c r="J733" t="s">
        <v>15</v>
      </c>
      <c r="K733" t="str" cm="1">
        <f t="array" ref="K733">_xlfn.IFS(AND(F733=$Y$25,H733=$Z$25),"1",AND(F733=$Y$25,H733=$Z$27),"2",AND(F733=$Z$25,H733=$Y$25),"3",AND(F733=$Z$25,H733=$Z$27),"4",AND(F733=$Z$27,H733=$Y$25),"5",AND(F733=$Z$27,H733=$Z$25),"6")</f>
        <v>5</v>
      </c>
      <c r="L733" t="e" cm="1">
        <f t="array" ref="L733">_xlfn.IFS(K733="3",N733*I733)</f>
        <v>#N/A</v>
      </c>
      <c r="M733" t="s">
        <v>16</v>
      </c>
      <c r="N733">
        <f>VLOOKUP(C733,ETH_USD[],6)</f>
        <v>225.38706999999999</v>
      </c>
      <c r="O733" s="10">
        <f t="shared" si="65"/>
        <v>0</v>
      </c>
      <c r="P733" cm="1">
        <f t="array" ref="P733">_xlfn.IFS(H733=$H$2,G733,F733=$F$102,E733)</f>
        <v>1.3216538867849901</v>
      </c>
      <c r="Q733" cm="1">
        <f t="array" ref="Q733">_xlfn.IFS(H733=$H$2,E733,F733=$F$102,G733)</f>
        <v>1</v>
      </c>
      <c r="R733">
        <f t="shared" si="66"/>
        <v>225.38706999999999</v>
      </c>
      <c r="S733" s="10">
        <f t="shared" si="67"/>
        <v>1.5927777398557805E-2</v>
      </c>
      <c r="T733" s="9">
        <f t="shared" si="68"/>
        <v>170.53411052137776</v>
      </c>
      <c r="U733" cm="1">
        <f t="array" ref="U733">_xlfn.IFS(D733=$D$2,I733*N733,D733=$D$3&amp;F733=$F$3,(I733)*N733,D733=$D$3,(1/I733)*N733,D733=$D$146,N733*I733)</f>
        <v>170.53410939932181</v>
      </c>
      <c r="V733" cm="1">
        <f t="array" ref="V733">_xlfn.IFS(F733=$F$2,E733*N733,F733=$F$3,E733*N733)</f>
        <v>225.38706999999999</v>
      </c>
      <c r="W733">
        <f t="shared" si="69"/>
        <v>170.53410939932181</v>
      </c>
      <c r="X733">
        <f t="shared" si="70"/>
        <v>297.88369905655321</v>
      </c>
    </row>
    <row r="734" spans="1:24" x14ac:dyDescent="0.25">
      <c r="A734" t="s">
        <v>752</v>
      </c>
      <c r="B734">
        <v>1593764680</v>
      </c>
      <c r="C734" s="2">
        <v>44015.350462962961</v>
      </c>
      <c r="D734" t="s">
        <v>12</v>
      </c>
      <c r="E734">
        <v>1</v>
      </c>
      <c r="F734" t="s">
        <v>13</v>
      </c>
      <c r="G734">
        <v>1.30109432600953</v>
      </c>
      <c r="H734" t="s">
        <v>14</v>
      </c>
      <c r="I734">
        <v>0.76858378000000005</v>
      </c>
      <c r="J734" t="s">
        <v>15</v>
      </c>
      <c r="K734" t="str" cm="1">
        <f t="array" ref="K734">_xlfn.IFS(AND(F734=$Y$25,H734=$Z$25),"1",AND(F734=$Y$25,H734=$Z$27),"2",AND(F734=$Z$25,H734=$Y$25),"3",AND(F734=$Z$25,H734=$Z$27),"4",AND(F734=$Z$27,H734=$Y$25),"5",AND(F734=$Z$27,H734=$Z$25),"6")</f>
        <v>5</v>
      </c>
      <c r="L734" t="e" cm="1">
        <f t="array" ref="L734">_xlfn.IFS(K734="3",N734*I734)</f>
        <v>#N/A</v>
      </c>
      <c r="M734" t="s">
        <v>16</v>
      </c>
      <c r="N734">
        <f>VLOOKUP(C734,ETH_USD[],6)</f>
        <v>225.38706999999999</v>
      </c>
      <c r="O734" s="10">
        <f t="shared" si="65"/>
        <v>0</v>
      </c>
      <c r="P734" cm="1">
        <f t="array" ref="P734">_xlfn.IFS(H734=$H$2,G734,F734=$F$102,E734)</f>
        <v>1.30109432600953</v>
      </c>
      <c r="Q734" cm="1">
        <f t="array" ref="Q734">_xlfn.IFS(H734=$H$2,E734,F734=$F$102,G734)</f>
        <v>1</v>
      </c>
      <c r="R734">
        <f t="shared" si="66"/>
        <v>225.38706999999999</v>
      </c>
      <c r="S734" s="10">
        <f t="shared" si="67"/>
        <v>1.5801745011460193E-2</v>
      </c>
      <c r="T734" s="9">
        <f t="shared" si="68"/>
        <v>173.22884705159274</v>
      </c>
      <c r="U734" cm="1">
        <f t="array" ref="U734">_xlfn.IFS(D734=$D$2,I734*N734,D734=$D$3&amp;F734=$F$3,(I734)*N734,D734=$D$3,(1/I734)*N734,D734=$D$146,N734*I734)</f>
        <v>173.22884622372462</v>
      </c>
      <c r="V734" cm="1">
        <f t="array" ref="V734">_xlfn.IFS(F734=$F$2,E734*N734,F734=$F$3,E734*N734)</f>
        <v>225.38706999999999</v>
      </c>
      <c r="W734">
        <f t="shared" si="69"/>
        <v>173.22884622372462</v>
      </c>
      <c r="X734">
        <f t="shared" si="70"/>
        <v>293.24983933436636</v>
      </c>
    </row>
    <row r="735" spans="1:24" x14ac:dyDescent="0.25">
      <c r="A735" t="s">
        <v>753</v>
      </c>
      <c r="B735">
        <v>1593764718</v>
      </c>
      <c r="C735" s="2">
        <v>44015.350902777776</v>
      </c>
      <c r="D735" t="s">
        <v>12</v>
      </c>
      <c r="E735">
        <v>1</v>
      </c>
      <c r="F735" t="s">
        <v>13</v>
      </c>
      <c r="G735">
        <v>1.2810110302820901</v>
      </c>
      <c r="H735" t="s">
        <v>14</v>
      </c>
      <c r="I735">
        <v>0.78063340000000003</v>
      </c>
      <c r="J735" t="s">
        <v>15</v>
      </c>
      <c r="K735" t="str" cm="1">
        <f t="array" ref="K735">_xlfn.IFS(AND(F735=$Y$25,H735=$Z$25),"1",AND(F735=$Y$25,H735=$Z$27),"2",AND(F735=$Z$25,H735=$Y$25),"3",AND(F735=$Z$25,H735=$Z$27),"4",AND(F735=$Z$27,H735=$Y$25),"5",AND(F735=$Z$27,H735=$Z$25),"6")</f>
        <v>5</v>
      </c>
      <c r="L735" t="e" cm="1">
        <f t="array" ref="L735">_xlfn.IFS(K735="3",N735*I735)</f>
        <v>#N/A</v>
      </c>
      <c r="M735" t="s">
        <v>16</v>
      </c>
      <c r="N735">
        <f>VLOOKUP(C735,ETH_USD[],6)</f>
        <v>225.38706999999999</v>
      </c>
      <c r="O735" s="10">
        <f t="shared" si="65"/>
        <v>0</v>
      </c>
      <c r="P735" cm="1">
        <f t="array" ref="P735">_xlfn.IFS(H735=$H$2,G735,F735=$F$102,E735)</f>
        <v>1.2810110302820901</v>
      </c>
      <c r="Q735" cm="1">
        <f t="array" ref="Q735">_xlfn.IFS(H735=$H$2,E735,F735=$F$102,G735)</f>
        <v>1</v>
      </c>
      <c r="R735">
        <f t="shared" si="66"/>
        <v>225.38706999999999</v>
      </c>
      <c r="S735" s="10">
        <f t="shared" si="67"/>
        <v>1.5677691489523984E-2</v>
      </c>
      <c r="T735" s="9">
        <f t="shared" si="68"/>
        <v>175.94467547275354</v>
      </c>
      <c r="U735" cm="1">
        <f t="array" ref="U735">_xlfn.IFS(D735=$D$2,I735*N735,D735=$D$3&amp;F735=$F$3,(I735)*N735,D735=$D$3,(1/I735)*N735,D735=$D$146,N735*I735)</f>
        <v>175.94467477013799</v>
      </c>
      <c r="V735" cm="1">
        <f t="array" ref="V735">_xlfn.IFS(F735=$F$2,E735*N735,F735=$F$3,E735*N735)</f>
        <v>225.38706999999999</v>
      </c>
      <c r="W735">
        <f t="shared" si="69"/>
        <v>175.94467477013799</v>
      </c>
      <c r="X735">
        <f t="shared" si="70"/>
        <v>288.72332390594607</v>
      </c>
    </row>
    <row r="736" spans="1:24" x14ac:dyDescent="0.25">
      <c r="A736" t="s">
        <v>754</v>
      </c>
      <c r="B736">
        <v>1593764926</v>
      </c>
      <c r="C736" s="2">
        <v>44015.353310185186</v>
      </c>
      <c r="D736" t="s">
        <v>12</v>
      </c>
      <c r="E736">
        <v>1.69</v>
      </c>
      <c r="F736" t="s">
        <v>13</v>
      </c>
      <c r="G736">
        <v>2.1205588901219898</v>
      </c>
      <c r="H736" t="s">
        <v>14</v>
      </c>
      <c r="I736">
        <v>0.79695970999999999</v>
      </c>
      <c r="J736" t="s">
        <v>15</v>
      </c>
      <c r="K736" t="str" cm="1">
        <f t="array" ref="K736">_xlfn.IFS(AND(F736=$Y$25,H736=$Z$25),"1",AND(F736=$Y$25,H736=$Z$27),"2",AND(F736=$Z$25,H736=$Y$25),"3",AND(F736=$Z$25,H736=$Z$27),"4",AND(F736=$Z$27,H736=$Y$25),"5",AND(F736=$Z$27,H736=$Z$25),"6")</f>
        <v>5</v>
      </c>
      <c r="L736" t="e" cm="1">
        <f t="array" ref="L736">_xlfn.IFS(K736="3",N736*I736)</f>
        <v>#N/A</v>
      </c>
      <c r="M736" t="s">
        <v>16</v>
      </c>
      <c r="N736">
        <f>VLOOKUP(C736,ETH_USD[],6)</f>
        <v>225.38706999999999</v>
      </c>
      <c r="O736" s="10">
        <f t="shared" si="65"/>
        <v>0</v>
      </c>
      <c r="P736" cm="1">
        <f t="array" ref="P736">_xlfn.IFS(H736=$H$2,G736,F736=$F$102,E736)</f>
        <v>2.1205588901219898</v>
      </c>
      <c r="Q736" cm="1">
        <f t="array" ref="Q736">_xlfn.IFS(H736=$H$2,E736,F736=$F$102,G736)</f>
        <v>1.69</v>
      </c>
      <c r="R736">
        <f t="shared" si="66"/>
        <v>380.90414829999997</v>
      </c>
      <c r="S736" s="10">
        <f t="shared" si="67"/>
        <v>2.0914180342424267E-2</v>
      </c>
      <c r="T736" s="9">
        <f t="shared" si="68"/>
        <v>179.62441414588002</v>
      </c>
      <c r="U736" cm="1">
        <f t="array" ref="U736">_xlfn.IFS(D736=$D$2,I736*N736,D736=$D$3&amp;F736=$F$3,(I736)*N736,D736=$D$3,(1/I736)*N736,D736=$D$146,N736*I736)</f>
        <v>179.62441394494968</v>
      </c>
      <c r="V736" cm="1">
        <f t="array" ref="V736">_xlfn.IFS(F736=$F$2,E736*N736,F736=$F$3,E736*N736)</f>
        <v>380.90414829999997</v>
      </c>
      <c r="W736">
        <f t="shared" si="69"/>
        <v>179.62441394494968</v>
      </c>
      <c r="X736">
        <f t="shared" si="70"/>
        <v>282.80861274655905</v>
      </c>
    </row>
    <row r="737" spans="1:24" x14ac:dyDescent="0.25">
      <c r="A737" t="s">
        <v>755</v>
      </c>
      <c r="B737">
        <v>1593765504</v>
      </c>
      <c r="C737" s="2">
        <v>44015.360000000001</v>
      </c>
      <c r="D737" t="s">
        <v>12</v>
      </c>
      <c r="E737">
        <v>1.58564814478515</v>
      </c>
      <c r="F737" t="s">
        <v>13</v>
      </c>
      <c r="G737">
        <v>2</v>
      </c>
      <c r="H737" t="s">
        <v>14</v>
      </c>
      <c r="I737">
        <v>0.79282406999999999</v>
      </c>
      <c r="J737" t="s">
        <v>15</v>
      </c>
      <c r="K737" t="str" cm="1">
        <f t="array" ref="K737">_xlfn.IFS(AND(F737=$Y$25,H737=$Z$25),"1",AND(F737=$Y$25,H737=$Z$27),"2",AND(F737=$Z$25,H737=$Y$25),"3",AND(F737=$Z$25,H737=$Z$27),"4",AND(F737=$Z$27,H737=$Y$25),"5",AND(F737=$Z$27,H737=$Z$25),"6")</f>
        <v>5</v>
      </c>
      <c r="L737" t="e" cm="1">
        <f t="array" ref="L737">_xlfn.IFS(K737="3",N737*I737)</f>
        <v>#N/A</v>
      </c>
      <c r="M737" t="s">
        <v>16</v>
      </c>
      <c r="N737">
        <f>VLOOKUP(C737,ETH_USD[],6)</f>
        <v>225.38706999999999</v>
      </c>
      <c r="O737" s="10">
        <f t="shared" si="65"/>
        <v>0</v>
      </c>
      <c r="P737" cm="1">
        <f t="array" ref="P737">_xlfn.IFS(H737=$H$2,G737,F737=$F$102,E737)</f>
        <v>2</v>
      </c>
      <c r="Q737" cm="1">
        <f t="array" ref="Q737">_xlfn.IFS(H737=$H$2,E737,F737=$F$102,G737)</f>
        <v>1.58564814478515</v>
      </c>
      <c r="R737">
        <f t="shared" si="66"/>
        <v>357.38458940406076</v>
      </c>
      <c r="S737" s="10">
        <f t="shared" si="67"/>
        <v>-5.1892692220147354E-3</v>
      </c>
      <c r="T737" s="9">
        <f t="shared" si="68"/>
        <v>178.69229470203038</v>
      </c>
      <c r="U737" cm="1">
        <f t="array" ref="U737">_xlfn.IFS(D737=$D$2,I737*N737,D737=$D$3&amp;F737=$F$3,(I737)*N737,D737=$D$3,(1/I737)*N737,D737=$D$146,N737*I737)</f>
        <v>178.69229416277489</v>
      </c>
      <c r="V737" cm="1">
        <f t="array" ref="V737">_xlfn.IFS(F737=$F$2,E737*N737,F737=$F$3,E737*N737)</f>
        <v>357.38458940406076</v>
      </c>
      <c r="W737">
        <f t="shared" si="69"/>
        <v>178.69229416277489</v>
      </c>
      <c r="X737">
        <f t="shared" si="70"/>
        <v>284.28383865792568</v>
      </c>
    </row>
    <row r="738" spans="1:24" x14ac:dyDescent="0.25">
      <c r="A738" t="s">
        <v>756</v>
      </c>
      <c r="B738">
        <v>1593778279</v>
      </c>
      <c r="C738" s="2">
        <v>44015.5078587963</v>
      </c>
      <c r="D738" t="s">
        <v>12</v>
      </c>
      <c r="E738">
        <v>0.70106717823536702</v>
      </c>
      <c r="F738" t="s">
        <v>13</v>
      </c>
      <c r="G738">
        <v>0.9</v>
      </c>
      <c r="H738" t="s">
        <v>14</v>
      </c>
      <c r="I738">
        <v>0.77896352999999996</v>
      </c>
      <c r="J738" t="s">
        <v>15</v>
      </c>
      <c r="K738" t="str" cm="1">
        <f t="array" ref="K738">_xlfn.IFS(AND(F738=$Y$25,H738=$Z$25),"1",AND(F738=$Y$25,H738=$Z$27),"2",AND(F738=$Z$25,H738=$Y$25),"3",AND(F738=$Z$25,H738=$Z$27),"4",AND(F738=$Z$27,H738=$Y$25),"5",AND(F738=$Z$27,H738=$Z$25),"6")</f>
        <v>5</v>
      </c>
      <c r="L738" t="e" cm="1">
        <f t="array" ref="L738">_xlfn.IFS(K738="3",N738*I738)</f>
        <v>#N/A</v>
      </c>
      <c r="M738" t="s">
        <v>16</v>
      </c>
      <c r="N738">
        <f>VLOOKUP(C738,ETH_USD[],6)</f>
        <v>225.38706999999999</v>
      </c>
      <c r="O738" s="10">
        <f t="shared" si="65"/>
        <v>0</v>
      </c>
      <c r="P738" cm="1">
        <f t="array" ref="P738">_xlfn.IFS(H738=$H$2,G738,F738=$F$102,E738)</f>
        <v>0.9</v>
      </c>
      <c r="Q738" cm="1">
        <f t="array" ref="Q738">_xlfn.IFS(H738=$H$2,E738,F738=$F$102,G738)</f>
        <v>0.70106717823536702</v>
      </c>
      <c r="R738">
        <f t="shared" si="66"/>
        <v>158.01147717563714</v>
      </c>
      <c r="S738" s="10">
        <f t="shared" si="67"/>
        <v>-1.7482492652016641E-2</v>
      </c>
      <c r="T738" s="9">
        <f t="shared" si="68"/>
        <v>175.56830797293014</v>
      </c>
      <c r="U738" cm="1">
        <f t="array" ref="U738">_xlfn.IFS(D738=$D$2,I738*N738,D738=$D$3&amp;F738=$F$3,(I738)*N738,D738=$D$3,(1/I738)*N738,D738=$D$146,N738*I738)</f>
        <v>175.56830766355708</v>
      </c>
      <c r="V738" cm="1">
        <f t="array" ref="V738">_xlfn.IFS(F738=$F$2,E738*N738,F738=$F$3,E738*N738)</f>
        <v>158.01147717563714</v>
      </c>
      <c r="W738">
        <f t="shared" si="69"/>
        <v>175.56830766355708</v>
      </c>
      <c r="X738">
        <f t="shared" si="70"/>
        <v>289.34226227510294</v>
      </c>
    </row>
    <row r="739" spans="1:24" x14ac:dyDescent="0.25">
      <c r="A739" t="s">
        <v>757</v>
      </c>
      <c r="B739">
        <v>1593783558</v>
      </c>
      <c r="C739" s="2">
        <v>44015.568958333337</v>
      </c>
      <c r="D739" t="s">
        <v>12</v>
      </c>
      <c r="E739">
        <v>1.53104551111237</v>
      </c>
      <c r="F739" t="s">
        <v>13</v>
      </c>
      <c r="G739">
        <v>2</v>
      </c>
      <c r="H739" t="s">
        <v>14</v>
      </c>
      <c r="I739">
        <v>0.76552275999999997</v>
      </c>
      <c r="J739" t="s">
        <v>15</v>
      </c>
      <c r="K739" t="str" cm="1">
        <f t="array" ref="K739">_xlfn.IFS(AND(F739=$Y$25,H739=$Z$25),"1",AND(F739=$Y$25,H739=$Z$27),"2",AND(F739=$Z$25,H739=$Y$25),"3",AND(F739=$Z$25,H739=$Z$27),"4",AND(F739=$Z$27,H739=$Y$25),"5",AND(F739=$Z$27,H739=$Z$25),"6")</f>
        <v>5</v>
      </c>
      <c r="L739" t="e" cm="1">
        <f t="array" ref="L739">_xlfn.IFS(K739="3",N739*I739)</f>
        <v>#N/A</v>
      </c>
      <c r="M739" t="s">
        <v>16</v>
      </c>
      <c r="N739">
        <f>VLOOKUP(C739,ETH_USD[],6)</f>
        <v>225.38706999999999</v>
      </c>
      <c r="O739" s="10">
        <f t="shared" si="65"/>
        <v>0</v>
      </c>
      <c r="P739" cm="1">
        <f t="array" ref="P739">_xlfn.IFS(H739=$H$2,G739,F739=$F$102,E739)</f>
        <v>2</v>
      </c>
      <c r="Q739" cm="1">
        <f t="array" ref="Q739">_xlfn.IFS(H739=$H$2,E739,F739=$F$102,G739)</f>
        <v>1.53104551111237</v>
      </c>
      <c r="R739">
        <f t="shared" si="66"/>
        <v>345.07786178626952</v>
      </c>
      <c r="S739" s="10">
        <f t="shared" si="67"/>
        <v>-1.725469200433636E-2</v>
      </c>
      <c r="T739" s="9">
        <f t="shared" si="68"/>
        <v>172.53893089313476</v>
      </c>
      <c r="U739" cm="1">
        <f t="array" ref="U739">_xlfn.IFS(D739=$D$2,I739*N739,D739=$D$3&amp;F739=$F$3,(I739)*N739,D739=$D$3,(1/I739)*N739,D739=$D$146,N739*I739)</f>
        <v>172.53893189471319</v>
      </c>
      <c r="V739" cm="1">
        <f t="array" ref="V739">_xlfn.IFS(F739=$F$2,E739*N739,F739=$F$3,E739*N739)</f>
        <v>345.07786178626952</v>
      </c>
      <c r="W739">
        <f t="shared" si="69"/>
        <v>172.53893189471319</v>
      </c>
      <c r="X739">
        <f t="shared" si="70"/>
        <v>294.42242840696207</v>
      </c>
    </row>
    <row r="740" spans="1:24" x14ac:dyDescent="0.25">
      <c r="A740" t="s">
        <v>758</v>
      </c>
      <c r="B740">
        <v>1593783625</v>
      </c>
      <c r="C740" s="2">
        <v>44015.569733796299</v>
      </c>
      <c r="D740" t="s">
        <v>12</v>
      </c>
      <c r="E740">
        <v>1.4950161341128601</v>
      </c>
      <c r="F740" t="s">
        <v>13</v>
      </c>
      <c r="G740">
        <v>2</v>
      </c>
      <c r="H740" t="s">
        <v>14</v>
      </c>
      <c r="I740">
        <v>0.74750806999999997</v>
      </c>
      <c r="J740" t="s">
        <v>15</v>
      </c>
      <c r="K740" t="str" cm="1">
        <f t="array" ref="K740">_xlfn.IFS(AND(F740=$Y$25,H740=$Z$25),"1",AND(F740=$Y$25,H740=$Z$27),"2",AND(F740=$Z$25,H740=$Y$25),"3",AND(F740=$Z$25,H740=$Z$27),"4",AND(F740=$Z$27,H740=$Y$25),"5",AND(F740=$Z$27,H740=$Z$25),"6")</f>
        <v>5</v>
      </c>
      <c r="L740" t="e" cm="1">
        <f t="array" ref="L740">_xlfn.IFS(K740="3",N740*I740)</f>
        <v>#N/A</v>
      </c>
      <c r="M740" t="s">
        <v>16</v>
      </c>
      <c r="N740">
        <f>VLOOKUP(C740,ETH_USD[],6)</f>
        <v>225.38706999999999</v>
      </c>
      <c r="O740" s="10">
        <f t="shared" si="65"/>
        <v>0</v>
      </c>
      <c r="P740" cm="1">
        <f t="array" ref="P740">_xlfn.IFS(H740=$H$2,G740,F740=$F$102,E740)</f>
        <v>2</v>
      </c>
      <c r="Q740" cm="1">
        <f t="array" ref="Q740">_xlfn.IFS(H740=$H$2,E740,F740=$F$102,G740)</f>
        <v>1.4950161341128601</v>
      </c>
      <c r="R740">
        <f t="shared" si="66"/>
        <v>336.95730607042458</v>
      </c>
      <c r="S740" s="10">
        <f t="shared" si="67"/>
        <v>-2.3532531683746676E-2</v>
      </c>
      <c r="T740" s="9">
        <f t="shared" si="68"/>
        <v>168.47865303521229</v>
      </c>
      <c r="U740" cm="1">
        <f t="array" ref="U740">_xlfn.IFS(D740=$D$2,I740*N740,D740=$D$3&amp;F740=$F$3,(I740)*N740,D740=$D$3,(1/I740)*N740,D740=$D$146,N740*I740)</f>
        <v>168.47865369865488</v>
      </c>
      <c r="V740" cm="1">
        <f t="array" ref="V740">_xlfn.IFS(F740=$F$2,E740*N740,F740=$F$3,E740*N740)</f>
        <v>336.95730607042458</v>
      </c>
      <c r="W740">
        <f t="shared" si="69"/>
        <v>168.47865369865488</v>
      </c>
      <c r="X740">
        <f t="shared" si="70"/>
        <v>301.51790869629008</v>
      </c>
    </row>
    <row r="741" spans="1:24" x14ac:dyDescent="0.25">
      <c r="A741" t="s">
        <v>759</v>
      </c>
      <c r="B741">
        <v>1593800563</v>
      </c>
      <c r="C741" s="2">
        <v>44015.765775462962</v>
      </c>
      <c r="D741" t="s">
        <v>18</v>
      </c>
      <c r="E741">
        <v>1.5040939897759</v>
      </c>
      <c r="F741" t="s">
        <v>19</v>
      </c>
      <c r="G741">
        <v>2</v>
      </c>
      <c r="H741" t="s">
        <v>14</v>
      </c>
      <c r="I741">
        <v>0.75204698999999997</v>
      </c>
      <c r="J741" t="s">
        <v>89</v>
      </c>
      <c r="K741" t="str" cm="1">
        <f t="array" ref="K741">_xlfn.IFS(AND(F741=$Y$25,H741=$Z$25),"1",AND(F741=$Y$25,H741=$Z$27),"2",AND(F741=$Z$25,H741=$Y$25),"3",AND(F741=$Z$25,H741=$Z$27),"4",AND(F741=$Z$27,H741=$Y$25),"5",AND(F741=$Z$27,H741=$Z$25),"6")</f>
        <v>3</v>
      </c>
      <c r="L741" cm="1">
        <f t="array" ref="L741">_xlfn.IFS(K741="3",N741*I741)</f>
        <v>169.5016675784193</v>
      </c>
      <c r="M741" t="s">
        <v>16</v>
      </c>
      <c r="N741">
        <f>VLOOKUP(C741,ETH_USD[],6)</f>
        <v>225.38706999999999</v>
      </c>
      <c r="O741" s="10">
        <f t="shared" si="65"/>
        <v>0</v>
      </c>
      <c r="P741" cm="1">
        <f t="array" ref="P741">_xlfn.IFS(H741=$H$2,G741,F741=$F$102,E741)</f>
        <v>2</v>
      </c>
      <c r="Q741" cm="1">
        <f t="array" ref="Q741">_xlfn.IFS(H741=$H$2,E741,F741=$F$102,G741)</f>
        <v>1.5040939897759</v>
      </c>
      <c r="R741">
        <f t="shared" si="66"/>
        <v>339.00333736020008</v>
      </c>
      <c r="S741" s="10">
        <f t="shared" si="67"/>
        <v>6.0720787260445256E-3</v>
      </c>
      <c r="T741" s="9">
        <f t="shared" si="68"/>
        <v>169.50166868010004</v>
      </c>
      <c r="U741" cm="1">
        <f t="array" ref="U741">_xlfn.IFS(D741=$D$2,I741*N741,D741=$D$3&amp;F741=$F$3,(I741)*N741,D741=$D$3,(1/I741)*N741,D741=$D$146,N741*I741)</f>
        <v>299.69812125702413</v>
      </c>
      <c r="V741" cm="1">
        <f t="array" ref="V741">_xlfn.IFS(F741=$F$2,E741*N741,F741=$F$3,E741*N741)</f>
        <v>339.00333736020008</v>
      </c>
      <c r="W741">
        <f t="shared" si="69"/>
        <v>169.5016675784193</v>
      </c>
      <c r="X741">
        <f t="shared" si="70"/>
        <v>299.69812125702413</v>
      </c>
    </row>
    <row r="742" spans="1:24" x14ac:dyDescent="0.25">
      <c r="A742" t="s">
        <v>760</v>
      </c>
      <c r="B742">
        <v>1593803799</v>
      </c>
      <c r="C742" s="2">
        <v>44015.803229166668</v>
      </c>
      <c r="D742" t="s">
        <v>12</v>
      </c>
      <c r="E742">
        <v>2.2296371933575001</v>
      </c>
      <c r="F742" t="s">
        <v>13</v>
      </c>
      <c r="G742">
        <v>3</v>
      </c>
      <c r="H742" t="s">
        <v>14</v>
      </c>
      <c r="I742">
        <v>0.7432124</v>
      </c>
      <c r="J742" t="s">
        <v>15</v>
      </c>
      <c r="K742" t="str" cm="1">
        <f t="array" ref="K742">_xlfn.IFS(AND(F742=$Y$25,H742=$Z$25),"1",AND(F742=$Y$25,H742=$Z$27),"2",AND(F742=$Z$25,H742=$Y$25),"3",AND(F742=$Z$25,H742=$Z$27),"4",AND(F742=$Z$27,H742=$Y$25),"5",AND(F742=$Z$27,H742=$Z$25),"6")</f>
        <v>5</v>
      </c>
      <c r="L742" t="e" cm="1">
        <f t="array" ref="L742">_xlfn.IFS(K742="3",N742*I742)</f>
        <v>#N/A</v>
      </c>
      <c r="M742" t="s">
        <v>16</v>
      </c>
      <c r="N742">
        <f>VLOOKUP(C742,ETH_USD[],6)</f>
        <v>225.38706999999999</v>
      </c>
      <c r="O742" s="10">
        <f t="shared" si="65"/>
        <v>0</v>
      </c>
      <c r="P742" cm="1">
        <f t="array" ref="P742">_xlfn.IFS(H742=$H$2,G742,F742=$F$102,E742)</f>
        <v>3</v>
      </c>
      <c r="Q742" cm="1">
        <f t="array" ref="Q742">_xlfn.IFS(H742=$H$2,E742,F742=$F$102,G742)</f>
        <v>2.2296371933575001</v>
      </c>
      <c r="R742">
        <f t="shared" si="66"/>
        <v>502.53139417387041</v>
      </c>
      <c r="S742" s="10">
        <f t="shared" si="67"/>
        <v>-1.1747400311642779E-2</v>
      </c>
      <c r="T742" s="9">
        <f t="shared" si="68"/>
        <v>167.51046472462346</v>
      </c>
      <c r="U742" cm="1">
        <f t="array" ref="U742">_xlfn.IFS(D742=$D$2,I742*N742,D742=$D$3&amp;F742=$F$3,(I742)*N742,D742=$D$3,(1/I742)*N742,D742=$D$146,N742*I742)</f>
        <v>167.51046522366801</v>
      </c>
      <c r="V742" cm="1">
        <f t="array" ref="V742">_xlfn.IFS(F742=$F$2,E742*N742,F742=$F$3,E742*N742)</f>
        <v>502.53139417387041</v>
      </c>
      <c r="W742">
        <f t="shared" si="69"/>
        <v>167.51046522366801</v>
      </c>
      <c r="X742">
        <f t="shared" si="70"/>
        <v>303.26064258346605</v>
      </c>
    </row>
    <row r="743" spans="1:24" x14ac:dyDescent="0.25">
      <c r="A743" t="s">
        <v>761</v>
      </c>
      <c r="B743">
        <v>1593939088</v>
      </c>
      <c r="C743" s="2">
        <v>44017.369074074071</v>
      </c>
      <c r="D743" t="s">
        <v>12</v>
      </c>
      <c r="E743">
        <v>0.72584965410017699</v>
      </c>
      <c r="F743" t="s">
        <v>13</v>
      </c>
      <c r="G743">
        <v>1</v>
      </c>
      <c r="H743" t="s">
        <v>14</v>
      </c>
      <c r="I743">
        <v>0.72584965000000001</v>
      </c>
      <c r="J743" t="s">
        <v>15</v>
      </c>
      <c r="K743" t="str" cm="1">
        <f t="array" ref="K743">_xlfn.IFS(AND(F743=$Y$25,H743=$Z$25),"1",AND(F743=$Y$25,H743=$Z$27),"2",AND(F743=$Z$25,H743=$Y$25),"3",AND(F743=$Z$25,H743=$Z$27),"4",AND(F743=$Z$27,H743=$Y$25),"5",AND(F743=$Z$27,H743=$Z$25),"6")</f>
        <v>5</v>
      </c>
      <c r="L743" t="e" cm="1">
        <f t="array" ref="L743">_xlfn.IFS(K743="3",N743*I743)</f>
        <v>#N/A</v>
      </c>
      <c r="M743" t="s">
        <v>16</v>
      </c>
      <c r="N743">
        <f>VLOOKUP(C743,ETH_USD[],6)</f>
        <v>227.66459699999999</v>
      </c>
      <c r="O743" s="10">
        <f t="shared" si="65"/>
        <v>1.0104958549751733E-2</v>
      </c>
      <c r="P743" cm="1">
        <f t="array" ref="P743">_xlfn.IFS(H743=$H$2,G743,F743=$F$102,E743)</f>
        <v>1</v>
      </c>
      <c r="Q743" cm="1">
        <f t="array" ref="Q743">_xlfn.IFS(H743=$H$2,E743,F743=$F$102,G743)</f>
        <v>0.72584965410017699</v>
      </c>
      <c r="R743">
        <f t="shared" si="66"/>
        <v>165.25026898330617</v>
      </c>
      <c r="S743" s="10">
        <f t="shared" si="67"/>
        <v>-1.3492862938640326E-2</v>
      </c>
      <c r="T743" s="9">
        <f t="shared" si="68"/>
        <v>165.25026898330617</v>
      </c>
      <c r="U743" cm="1">
        <f t="array" ref="U743">_xlfn.IFS(D743=$D$2,I743*N743,D743=$D$3&amp;F743=$F$3,(I743)*N743,D743=$D$3,(1/I743)*N743,D743=$D$146,N743*I743)</f>
        <v>165.25026804984105</v>
      </c>
      <c r="V743" cm="1">
        <f t="array" ref="V743">_xlfn.IFS(F743=$F$2,E743*N743,F743=$F$3,E743*N743)</f>
        <v>165.25026898330617</v>
      </c>
      <c r="W743">
        <f t="shared" si="69"/>
        <v>165.25026804984105</v>
      </c>
      <c r="X743">
        <f t="shared" si="70"/>
        <v>313.6525546302874</v>
      </c>
    </row>
    <row r="744" spans="1:24" x14ac:dyDescent="0.25">
      <c r="A744" t="s">
        <v>762</v>
      </c>
      <c r="B744">
        <v>1593946025</v>
      </c>
      <c r="C744" s="2">
        <v>44017.449363425927</v>
      </c>
      <c r="D744" t="s">
        <v>12</v>
      </c>
      <c r="E744">
        <v>0.485467509844833</v>
      </c>
      <c r="F744" t="s">
        <v>13</v>
      </c>
      <c r="G744">
        <v>0.66612455780500002</v>
      </c>
      <c r="H744" t="s">
        <v>14</v>
      </c>
      <c r="I744">
        <v>0.72879389000000006</v>
      </c>
      <c r="J744" t="s">
        <v>15</v>
      </c>
      <c r="K744" t="str" cm="1">
        <f t="array" ref="K744">_xlfn.IFS(AND(F744=$Y$25,H744=$Z$25),"1",AND(F744=$Y$25,H744=$Z$27),"2",AND(F744=$Z$25,H744=$Y$25),"3",AND(F744=$Z$25,H744=$Z$27),"4",AND(F744=$Z$27,H744=$Y$25),"5",AND(F744=$Z$27,H744=$Z$25),"6")</f>
        <v>5</v>
      </c>
      <c r="L744" t="e" cm="1">
        <f t="array" ref="L744">_xlfn.IFS(K744="3",N744*I744)</f>
        <v>#N/A</v>
      </c>
      <c r="M744" t="s">
        <v>16</v>
      </c>
      <c r="N744">
        <f>VLOOKUP(C744,ETH_USD[],6)</f>
        <v>227.66459699999999</v>
      </c>
      <c r="O744" s="10">
        <f t="shared" si="65"/>
        <v>0</v>
      </c>
      <c r="P744" cm="1">
        <f t="array" ref="P744">_xlfn.IFS(H744=$H$2,G744,F744=$F$102,E744)</f>
        <v>0.66612455780500002</v>
      </c>
      <c r="Q744" cm="1">
        <f t="array" ref="Q744">_xlfn.IFS(H744=$H$2,E744,F744=$F$102,G744)</f>
        <v>0.485467509844833</v>
      </c>
      <c r="R744">
        <f t="shared" si="66"/>
        <v>110.52376498541743</v>
      </c>
      <c r="S744" s="10">
        <f t="shared" si="67"/>
        <v>4.0562657737684528E-3</v>
      </c>
      <c r="T744" s="9">
        <f t="shared" si="68"/>
        <v>165.92056799348919</v>
      </c>
      <c r="U744" cm="1">
        <f t="array" ref="U744">_xlfn.IFS(D744=$D$2,I744*N744,D744=$D$3&amp;F744=$F$3,(I744)*N744,D744=$D$3,(1/I744)*N744,D744=$D$146,N744*I744)</f>
        <v>165.92056726291233</v>
      </c>
      <c r="V744" cm="1">
        <f t="array" ref="V744">_xlfn.IFS(F744=$F$2,E744*N744,F744=$F$3,E744*N744)</f>
        <v>110.52376498541743</v>
      </c>
      <c r="W744">
        <f t="shared" si="69"/>
        <v>165.92056726291233</v>
      </c>
      <c r="X744">
        <f t="shared" si="70"/>
        <v>312.3854358877789</v>
      </c>
    </row>
    <row r="745" spans="1:24" x14ac:dyDescent="0.25">
      <c r="A745" t="s">
        <v>763</v>
      </c>
      <c r="B745">
        <v>1594063167</v>
      </c>
      <c r="C745" s="2">
        <v>44018.805173611108</v>
      </c>
      <c r="D745" t="s">
        <v>12</v>
      </c>
      <c r="E745">
        <v>2.8425552730519099</v>
      </c>
      <c r="F745" t="s">
        <v>13</v>
      </c>
      <c r="G745">
        <v>4</v>
      </c>
      <c r="H745" t="s">
        <v>14</v>
      </c>
      <c r="I745">
        <v>0.71063882</v>
      </c>
      <c r="J745" t="s">
        <v>15</v>
      </c>
      <c r="K745" t="str" cm="1">
        <f t="array" ref="K745">_xlfn.IFS(AND(F745=$Y$25,H745=$Z$25),"1",AND(F745=$Y$25,H745=$Z$27),"2",AND(F745=$Z$25,H745=$Y$25),"3",AND(F745=$Z$25,H745=$Z$27),"4",AND(F745=$Z$27,H745=$Y$25),"5",AND(F745=$Z$27,H745=$Z$25),"6")</f>
        <v>5</v>
      </c>
      <c r="L745" t="e" cm="1">
        <f t="array" ref="L745">_xlfn.IFS(K745="3",N745*I745)</f>
        <v>#N/A</v>
      </c>
      <c r="M745" t="s">
        <v>16</v>
      </c>
      <c r="N745">
        <f>VLOOKUP(C745,ETH_USD[],6)</f>
        <v>241.510223</v>
      </c>
      <c r="O745" s="10">
        <f t="shared" si="65"/>
        <v>6.0815894005689479E-2</v>
      </c>
      <c r="P745" cm="1">
        <f t="array" ref="P745">_xlfn.IFS(H745=$H$2,G745,F745=$F$102,E745)</f>
        <v>4</v>
      </c>
      <c r="Q745" cm="1">
        <f t="array" ref="Q745">_xlfn.IFS(H745=$H$2,E745,F745=$F$102,G745)</f>
        <v>2.8425552730519099</v>
      </c>
      <c r="R745">
        <f t="shared" si="66"/>
        <v>686.50615788459265</v>
      </c>
      <c r="S745" s="10">
        <f t="shared" si="67"/>
        <v>3.4389777871799976E-2</v>
      </c>
      <c r="T745" s="9">
        <f t="shared" si="68"/>
        <v>171.62653947114816</v>
      </c>
      <c r="U745" cm="1">
        <f t="array" ref="U745">_xlfn.IFS(D745=$D$2,I745*N745,D745=$D$3&amp;F745=$F$3,(I745)*N745,D745=$D$3,(1/I745)*N745,D745=$D$146,N745*I745)</f>
        <v>171.62653989065686</v>
      </c>
      <c r="V745" cm="1">
        <f t="array" ref="V745">_xlfn.IFS(F745=$F$2,E745*N745,F745=$F$3,E745*N745)</f>
        <v>686.50615788459265</v>
      </c>
      <c r="W745">
        <f t="shared" si="69"/>
        <v>171.62653989065686</v>
      </c>
      <c r="X745">
        <f t="shared" si="70"/>
        <v>339.84946530221919</v>
      </c>
    </row>
    <row r="746" spans="1:24" x14ac:dyDescent="0.25">
      <c r="A746" t="s">
        <v>764</v>
      </c>
      <c r="B746">
        <v>1594103941</v>
      </c>
      <c r="C746" s="2">
        <v>44019.277094907404</v>
      </c>
      <c r="D746" t="s">
        <v>12</v>
      </c>
      <c r="E746">
        <v>1.19918379637144</v>
      </c>
      <c r="F746" t="s">
        <v>13</v>
      </c>
      <c r="G746">
        <v>1.6999999999998301</v>
      </c>
      <c r="H746" t="s">
        <v>14</v>
      </c>
      <c r="I746">
        <v>0.70540223000000002</v>
      </c>
      <c r="J746" t="s">
        <v>15</v>
      </c>
      <c r="K746" t="str" cm="1">
        <f t="array" ref="K746">_xlfn.IFS(AND(F746=$Y$25,H746=$Z$25),"1",AND(F746=$Y$25,H746=$Z$27),"2",AND(F746=$Z$25,H746=$Y$25),"3",AND(F746=$Z$25,H746=$Z$27),"4",AND(F746=$Z$27,H746=$Y$25),"5",AND(F746=$Z$27,H746=$Z$25),"6")</f>
        <v>5</v>
      </c>
      <c r="L746" t="e" cm="1">
        <f t="array" ref="L746">_xlfn.IFS(K746="3",N746*I746)</f>
        <v>#N/A</v>
      </c>
      <c r="M746" t="s">
        <v>16</v>
      </c>
      <c r="N746">
        <f>VLOOKUP(C746,ETH_USD[],6)</f>
        <v>239.07553100000001</v>
      </c>
      <c r="O746" s="10">
        <f t="shared" si="65"/>
        <v>-1.0081113626399095E-2</v>
      </c>
      <c r="P746" cm="1">
        <f t="array" ref="P746">_xlfn.IFS(H746=$H$2,G746,F746=$F$102,E746)</f>
        <v>1.6999999999998301</v>
      </c>
      <c r="Q746" cm="1">
        <f t="array" ref="Q746">_xlfn.IFS(H746=$H$2,E746,F746=$F$102,G746)</f>
        <v>1.19918379637144</v>
      </c>
      <c r="R746">
        <f t="shared" si="66"/>
        <v>286.69550288409789</v>
      </c>
      <c r="S746" s="10">
        <f t="shared" si="67"/>
        <v>-1.7375669398721271E-2</v>
      </c>
      <c r="T746" s="9">
        <f t="shared" si="68"/>
        <v>168.64441346125091</v>
      </c>
      <c r="U746" cm="1">
        <f t="array" ref="U746">_xlfn.IFS(D746=$D$2,I746*N746,D746=$D$3&amp;F746=$F$3,(I746)*N746,D746=$D$3,(1/I746)*N746,D746=$D$146,N746*I746)</f>
        <v>168.64441270583416</v>
      </c>
      <c r="V746" cm="1">
        <f t="array" ref="V746">_xlfn.IFS(F746=$F$2,E746*N746,F746=$F$3,E746*N746)</f>
        <v>286.69550288409789</v>
      </c>
      <c r="W746">
        <f t="shared" si="69"/>
        <v>168.64441270583416</v>
      </c>
      <c r="X746">
        <f t="shared" si="70"/>
        <v>338.92086079739215</v>
      </c>
    </row>
    <row r="747" spans="1:24" x14ac:dyDescent="0.25">
      <c r="A747" t="s">
        <v>765</v>
      </c>
      <c r="B747">
        <v>1594191280</v>
      </c>
      <c r="C747" s="2">
        <v>44020.287962962961</v>
      </c>
      <c r="D747" t="s">
        <v>12</v>
      </c>
      <c r="E747">
        <v>1.7450632919634901</v>
      </c>
      <c r="F747" t="s">
        <v>13</v>
      </c>
      <c r="G747">
        <v>2.5</v>
      </c>
      <c r="H747" t="s">
        <v>14</v>
      </c>
      <c r="I747">
        <v>0.69802531999999995</v>
      </c>
      <c r="J747" t="s">
        <v>15</v>
      </c>
      <c r="K747" t="str" cm="1">
        <f t="array" ref="K747">_xlfn.IFS(AND(F747=$Y$25,H747=$Z$25),"1",AND(F747=$Y$25,H747=$Z$27),"2",AND(F747=$Z$25,H747=$Y$25),"3",AND(F747=$Z$25,H747=$Z$27),"4",AND(F747=$Z$27,H747=$Y$25),"5",AND(F747=$Z$27,H747=$Z$25),"6")</f>
        <v>5</v>
      </c>
      <c r="L747" t="e" cm="1">
        <f t="array" ref="L747">_xlfn.IFS(K747="3",N747*I747)</f>
        <v>#N/A</v>
      </c>
      <c r="M747" t="s">
        <v>16</v>
      </c>
      <c r="N747">
        <f>VLOOKUP(C747,ETH_USD[],6)</f>
        <v>246.67001300000001</v>
      </c>
      <c r="O747" s="10">
        <f t="shared" si="65"/>
        <v>3.1766036315945684E-2</v>
      </c>
      <c r="P747" cm="1">
        <f t="array" ref="P747">_xlfn.IFS(H747=$H$2,G747,F747=$F$102,E747)</f>
        <v>2.5</v>
      </c>
      <c r="Q747" cm="1">
        <f t="array" ref="Q747">_xlfn.IFS(H747=$H$2,E747,F747=$F$102,G747)</f>
        <v>1.7450632919634901</v>
      </c>
      <c r="R747">
        <f t="shared" si="66"/>
        <v>430.45478491445692</v>
      </c>
      <c r="S747" s="10">
        <f t="shared" si="67"/>
        <v>2.0976090650904767E-2</v>
      </c>
      <c r="T747" s="9">
        <f t="shared" si="68"/>
        <v>172.18191396578277</v>
      </c>
      <c r="U747" cm="1">
        <f t="array" ref="U747">_xlfn.IFS(D747=$D$2,I747*N747,D747=$D$3&amp;F747=$F$3,(I747)*N747,D747=$D$3,(1/I747)*N747,D747=$D$146,N747*I747)</f>
        <v>172.18191475872916</v>
      </c>
      <c r="V747" cm="1">
        <f t="array" ref="V747">_xlfn.IFS(F747=$F$2,E747*N747,F747=$F$3,E747*N747)</f>
        <v>430.45478491445692</v>
      </c>
      <c r="W747">
        <f t="shared" si="69"/>
        <v>172.18191475872916</v>
      </c>
      <c r="X747">
        <f t="shared" si="70"/>
        <v>353.38261511774391</v>
      </c>
    </row>
    <row r="748" spans="1:24" x14ac:dyDescent="0.25">
      <c r="A748" t="s">
        <v>766</v>
      </c>
      <c r="B748">
        <v>1594288188</v>
      </c>
      <c r="C748" s="2">
        <v>44021.409583333334</v>
      </c>
      <c r="D748" t="s">
        <v>12</v>
      </c>
      <c r="E748">
        <v>1.3565799053234</v>
      </c>
      <c r="F748" t="s">
        <v>13</v>
      </c>
      <c r="G748">
        <v>1.9939500797285299</v>
      </c>
      <c r="H748" t="s">
        <v>14</v>
      </c>
      <c r="I748">
        <v>0.68034797999999996</v>
      </c>
      <c r="J748" t="s">
        <v>15</v>
      </c>
      <c r="K748" t="str" cm="1">
        <f t="array" ref="K748">_xlfn.IFS(AND(F748=$Y$25,H748=$Z$25),"1",AND(F748=$Y$25,H748=$Z$27),"2",AND(F748=$Z$25,H748=$Y$25),"3",AND(F748=$Z$25,H748=$Z$27),"4",AND(F748=$Z$27,H748=$Y$25),"5",AND(F748=$Z$27,H748=$Z$25),"6")</f>
        <v>5</v>
      </c>
      <c r="L748" t="e" cm="1">
        <f t="array" ref="L748">_xlfn.IFS(K748="3",N748*I748)</f>
        <v>#N/A</v>
      </c>
      <c r="M748" t="s">
        <v>16</v>
      </c>
      <c r="N748">
        <f>VLOOKUP(C748,ETH_USD[],6)</f>
        <v>243.015961</v>
      </c>
      <c r="O748" s="10">
        <f t="shared" si="65"/>
        <v>-1.4813523360863515E-2</v>
      </c>
      <c r="P748" cm="1">
        <f t="array" ref="P748">_xlfn.IFS(H748=$H$2,G748,F748=$F$102,E748)</f>
        <v>1.9939500797285299</v>
      </c>
      <c r="Q748" cm="1">
        <f t="array" ref="Q748">_xlfn.IFS(H748=$H$2,E748,F748=$F$102,G748)</f>
        <v>1.3565799053234</v>
      </c>
      <c r="R748">
        <f t="shared" si="66"/>
        <v>329.67056936545509</v>
      </c>
      <c r="S748" s="10">
        <f t="shared" si="67"/>
        <v>-3.9763155593428294E-2</v>
      </c>
      <c r="T748" s="9">
        <f t="shared" si="68"/>
        <v>165.33541773038706</v>
      </c>
      <c r="U748" cm="1">
        <f t="array" ref="U748">_xlfn.IFS(D748=$D$2,I748*N748,D748=$D$3&amp;F748=$F$3,(I748)*N748,D748=$D$3,(1/I748)*N748,D748=$D$146,N748*I748)</f>
        <v>165.33541817410878</v>
      </c>
      <c r="V748" cm="1">
        <f t="array" ref="V748">_xlfn.IFS(F748=$F$2,E748*N748,F748=$F$3,E748*N748)</f>
        <v>329.67056936545509</v>
      </c>
      <c r="W748">
        <f t="shared" si="69"/>
        <v>165.33541817410878</v>
      </c>
      <c r="X748">
        <f t="shared" si="70"/>
        <v>357.19362465072658</v>
      </c>
    </row>
    <row r="749" spans="1:24" x14ac:dyDescent="0.25">
      <c r="A749" t="s">
        <v>767</v>
      </c>
      <c r="B749">
        <v>1594334585</v>
      </c>
      <c r="C749" s="2">
        <v>44021.946585648147</v>
      </c>
      <c r="D749" t="s">
        <v>12</v>
      </c>
      <c r="E749">
        <v>1.3277620305707001</v>
      </c>
      <c r="F749" t="s">
        <v>13</v>
      </c>
      <c r="G749">
        <v>1.9959631589365301</v>
      </c>
      <c r="H749" t="s">
        <v>14</v>
      </c>
      <c r="I749">
        <v>0.66522371999999996</v>
      </c>
      <c r="J749" t="s">
        <v>15</v>
      </c>
      <c r="K749" t="str" cm="1">
        <f t="array" ref="K749">_xlfn.IFS(AND(F749=$Y$25,H749=$Z$25),"1",AND(F749=$Y$25,H749=$Z$27),"2",AND(F749=$Z$25,H749=$Y$25),"3",AND(F749=$Z$25,H749=$Z$27),"4",AND(F749=$Z$27,H749=$Y$25),"5",AND(F749=$Z$27,H749=$Z$25),"6")</f>
        <v>5</v>
      </c>
      <c r="L749" t="e" cm="1">
        <f t="array" ref="L749">_xlfn.IFS(K749="3",N749*I749)</f>
        <v>#N/A</v>
      </c>
      <c r="M749" t="s">
        <v>16</v>
      </c>
      <c r="N749">
        <f>VLOOKUP(C749,ETH_USD[],6)</f>
        <v>243.015961</v>
      </c>
      <c r="O749" s="10">
        <f t="shared" si="65"/>
        <v>0</v>
      </c>
      <c r="P749" cm="1">
        <f t="array" ref="P749">_xlfn.IFS(H749=$H$2,G749,F749=$F$102,E749)</f>
        <v>1.9959631589365301</v>
      </c>
      <c r="Q749" cm="1">
        <f t="array" ref="Q749">_xlfn.IFS(H749=$H$2,E749,F749=$F$102,G749)</f>
        <v>1.3277620305707001</v>
      </c>
      <c r="R749">
        <f t="shared" si="66"/>
        <v>322.66736583845005</v>
      </c>
      <c r="S749" s="10">
        <f t="shared" si="67"/>
        <v>-2.2230185385099931E-2</v>
      </c>
      <c r="T749" s="9">
        <f t="shared" si="68"/>
        <v>161.65998074351762</v>
      </c>
      <c r="U749" cm="1">
        <f t="array" ref="U749">_xlfn.IFS(D749=$D$2,I749*N749,D749=$D$3&amp;F749=$F$3,(I749)*N749,D749=$D$3,(1/I749)*N749,D749=$D$146,N749*I749)</f>
        <v>161.6599815957949</v>
      </c>
      <c r="V749" cm="1">
        <f t="array" ref="V749">_xlfn.IFS(F749=$F$2,E749*N749,F749=$F$3,E749*N749)</f>
        <v>322.66736583845005</v>
      </c>
      <c r="W749">
        <f t="shared" si="69"/>
        <v>161.6599815957949</v>
      </c>
      <c r="X749">
        <f t="shared" si="70"/>
        <v>365.31463580402698</v>
      </c>
    </row>
    <row r="750" spans="1:24" x14ac:dyDescent="0.25">
      <c r="A750" t="s">
        <v>768</v>
      </c>
      <c r="B750">
        <v>1594357418</v>
      </c>
      <c r="C750" s="2">
        <v>44022.210856481484</v>
      </c>
      <c r="D750" t="s">
        <v>18</v>
      </c>
      <c r="E750">
        <v>0.66549312194430099</v>
      </c>
      <c r="F750" t="s">
        <v>19</v>
      </c>
      <c r="G750">
        <v>1</v>
      </c>
      <c r="H750" t="s">
        <v>14</v>
      </c>
      <c r="I750">
        <v>0.66549312000000005</v>
      </c>
      <c r="J750" t="s">
        <v>89</v>
      </c>
      <c r="K750" t="str" cm="1">
        <f t="array" ref="K750">_xlfn.IFS(AND(F750=$Y$25,H750=$Z$25),"1",AND(F750=$Y$25,H750=$Z$27),"2",AND(F750=$Z$25,H750=$Y$25),"3",AND(F750=$Z$25,H750=$Z$27),"4",AND(F750=$Z$27,H750=$Y$25),"5",AND(F750=$Z$27,H750=$Z$25),"6")</f>
        <v>3</v>
      </c>
      <c r="L750" cm="1">
        <f t="array" ref="L750">_xlfn.IFS(K750="3",N750*I750)</f>
        <v>160.37384954080321</v>
      </c>
      <c r="M750" t="s">
        <v>16</v>
      </c>
      <c r="N750">
        <f>VLOOKUP(C750,ETH_USD[],6)</f>
        <v>240.98498499999999</v>
      </c>
      <c r="O750" s="10">
        <f t="shared" si="65"/>
        <v>-8.3573769872671427E-3</v>
      </c>
      <c r="P750" cm="1">
        <f t="array" ref="P750">_xlfn.IFS(H750=$H$2,G750,F750=$F$102,E750)</f>
        <v>1</v>
      </c>
      <c r="Q750" cm="1">
        <f t="array" ref="Q750">_xlfn.IFS(H750=$H$2,E750,F750=$F$102,G750)</f>
        <v>0.66549312194430099</v>
      </c>
      <c r="R750">
        <f t="shared" si="66"/>
        <v>160.37385000935055</v>
      </c>
      <c r="S750" s="10">
        <f t="shared" si="67"/>
        <v>-7.9557768611119052E-3</v>
      </c>
      <c r="T750" s="9">
        <f t="shared" si="68"/>
        <v>160.37385000935055</v>
      </c>
      <c r="U750" cm="1">
        <f t="array" ref="U750">_xlfn.IFS(D750=$D$2,I750*N750,D750=$D$3&amp;F750=$F$3,(I750)*N750,D750=$D$3,(1/I750)*N750,D750=$D$146,N750*I750)</f>
        <v>362.11491562827871</v>
      </c>
      <c r="V750" cm="1">
        <f t="array" ref="V750">_xlfn.IFS(F750=$F$2,E750*N750,F750=$F$3,E750*N750)</f>
        <v>160.37385000935055</v>
      </c>
      <c r="W750">
        <f t="shared" si="69"/>
        <v>160.37384954080321</v>
      </c>
      <c r="X750">
        <f t="shared" si="70"/>
        <v>362.11491562827871</v>
      </c>
    </row>
    <row r="751" spans="1:24" x14ac:dyDescent="0.25">
      <c r="A751" t="s">
        <v>769</v>
      </c>
      <c r="B751">
        <v>1594390653</v>
      </c>
      <c r="C751" s="2">
        <v>44022.595520833333</v>
      </c>
      <c r="D751" t="s">
        <v>18</v>
      </c>
      <c r="E751">
        <v>0.67301485028326702</v>
      </c>
      <c r="F751" t="s">
        <v>19</v>
      </c>
      <c r="G751">
        <v>1</v>
      </c>
      <c r="H751" t="s">
        <v>14</v>
      </c>
      <c r="I751">
        <v>0.67301485000000005</v>
      </c>
      <c r="J751" t="s">
        <v>89</v>
      </c>
      <c r="K751" t="str" cm="1">
        <f t="array" ref="K751">_xlfn.IFS(AND(F751=$Y$25,H751=$Z$25),"1",AND(F751=$Y$25,H751=$Z$27),"2",AND(F751=$Z$25,H751=$Y$25),"3",AND(F751=$Z$25,H751=$Z$27),"4",AND(F751=$Z$27,H751=$Y$25),"5",AND(F751=$Z$27,H751=$Z$25),"6")</f>
        <v>3</v>
      </c>
      <c r="L751" cm="1">
        <f t="array" ref="L751">_xlfn.IFS(K751="3",N751*I751)</f>
        <v>162.18647353202726</v>
      </c>
      <c r="M751" t="s">
        <v>16</v>
      </c>
      <c r="N751">
        <f>VLOOKUP(C751,ETH_USD[],6)</f>
        <v>240.98498499999999</v>
      </c>
      <c r="O751" s="10">
        <f t="shared" si="65"/>
        <v>0</v>
      </c>
      <c r="P751" cm="1">
        <f t="array" ref="P751">_xlfn.IFS(H751=$H$2,G751,F751=$F$102,E751)</f>
        <v>1</v>
      </c>
      <c r="Q751" cm="1">
        <f t="array" ref="Q751">_xlfn.IFS(H751=$H$2,E751,F751=$F$102,G751)</f>
        <v>0.67301485028326702</v>
      </c>
      <c r="R751">
        <f t="shared" si="66"/>
        <v>162.18647360029036</v>
      </c>
      <c r="S751" s="10">
        <f t="shared" si="67"/>
        <v>1.1302488471992929E-2</v>
      </c>
      <c r="T751" s="9">
        <f t="shared" si="68"/>
        <v>162.18647360029036</v>
      </c>
      <c r="U751" cm="1">
        <f t="array" ref="U751">_xlfn.IFS(D751=$D$2,I751*N751,D751=$D$3&amp;F751=$F$3,(I751)*N751,D751=$D$3,(1/I751)*N751,D751=$D$146,N751*I751)</f>
        <v>358.06785689795697</v>
      </c>
      <c r="V751" cm="1">
        <f t="array" ref="V751">_xlfn.IFS(F751=$F$2,E751*N751,F751=$F$3,E751*N751)</f>
        <v>162.18647360029036</v>
      </c>
      <c r="W751">
        <f t="shared" si="69"/>
        <v>162.18647353202726</v>
      </c>
      <c r="X751">
        <f t="shared" si="70"/>
        <v>358.06785689795697</v>
      </c>
    </row>
    <row r="752" spans="1:24" x14ac:dyDescent="0.25">
      <c r="A752" t="s">
        <v>770</v>
      </c>
      <c r="B752">
        <v>1594475822</v>
      </c>
      <c r="C752" s="2">
        <v>44023.581273148149</v>
      </c>
      <c r="D752" t="s">
        <v>18</v>
      </c>
      <c r="E752">
        <v>0.123699722031089</v>
      </c>
      <c r="F752" t="s">
        <v>19</v>
      </c>
      <c r="G752">
        <v>0.18257670238079701</v>
      </c>
      <c r="H752" t="s">
        <v>14</v>
      </c>
      <c r="I752">
        <v>0.67752193999999999</v>
      </c>
      <c r="J752" t="s">
        <v>89</v>
      </c>
      <c r="K752" t="str" cm="1">
        <f t="array" ref="K752">_xlfn.IFS(AND(F752=$Y$25,H752=$Z$25),"1",AND(F752=$Y$25,H752=$Z$27),"2",AND(F752=$Z$25,H752=$Y$25),"3",AND(F752=$Z$25,H752=$Z$27),"4",AND(F752=$Z$27,H752=$Y$25),"5",AND(F752=$Z$27,H752=$Z$25),"6")</f>
        <v>3</v>
      </c>
      <c r="L752" cm="1">
        <f t="array" ref="L752">_xlfn.IFS(K752="3",N752*I752)</f>
        <v>162.23816795238145</v>
      </c>
      <c r="M752" t="s">
        <v>16</v>
      </c>
      <c r="N752">
        <f>VLOOKUP(C752,ETH_USD[],6)</f>
        <v>239.45817600000001</v>
      </c>
      <c r="O752" s="10">
        <f t="shared" si="65"/>
        <v>-6.3357017865656069E-3</v>
      </c>
      <c r="P752" cm="1">
        <f t="array" ref="P752">_xlfn.IFS(H752=$H$2,G752,F752=$F$102,E752)</f>
        <v>0.18257670238079701</v>
      </c>
      <c r="Q752" cm="1">
        <f t="array" ref="Q752">_xlfn.IFS(H752=$H$2,E752,F752=$F$102,G752)</f>
        <v>0.123699722031089</v>
      </c>
      <c r="R752">
        <f t="shared" si="66"/>
        <v>29.620909809271588</v>
      </c>
      <c r="S752" s="10">
        <f t="shared" si="67"/>
        <v>3.187375728282212E-4</v>
      </c>
      <c r="T752" s="9">
        <f t="shared" si="68"/>
        <v>162.23816852323128</v>
      </c>
      <c r="U752" cm="1">
        <f t="array" ref="U752">_xlfn.IFS(D752=$D$2,I752*N752,D752=$D$3&amp;F752=$F$3,(I752)*N752,D752=$D$3,(1/I752)*N752,D752=$D$146,N752*I752)</f>
        <v>353.43235674404877</v>
      </c>
      <c r="V752" cm="1">
        <f t="array" ref="V752">_xlfn.IFS(F752=$F$2,E752*N752,F752=$F$3,E752*N752)</f>
        <v>29.620909809271588</v>
      </c>
      <c r="W752">
        <f t="shared" si="69"/>
        <v>162.23816795238145</v>
      </c>
      <c r="X752">
        <f t="shared" si="70"/>
        <v>353.43235674404877</v>
      </c>
    </row>
    <row r="753" spans="1:24" x14ac:dyDescent="0.25">
      <c r="A753" t="s">
        <v>771</v>
      </c>
      <c r="B753">
        <v>1594517518</v>
      </c>
      <c r="C753" s="2">
        <v>44024.06386574074</v>
      </c>
      <c r="D753" t="s">
        <v>12</v>
      </c>
      <c r="E753">
        <v>1.3333017587910201</v>
      </c>
      <c r="F753" t="s">
        <v>13</v>
      </c>
      <c r="G753">
        <v>2</v>
      </c>
      <c r="H753" t="s">
        <v>14</v>
      </c>
      <c r="I753">
        <v>0.66665087999999995</v>
      </c>
      <c r="J753" t="s">
        <v>15</v>
      </c>
      <c r="K753" t="str" cm="1">
        <f t="array" ref="K753">_xlfn.IFS(AND(F753=$Y$25,H753=$Z$25),"1",AND(F753=$Y$25,H753=$Z$27),"2",AND(F753=$Z$25,H753=$Y$25),"3",AND(F753=$Z$25,H753=$Z$27),"4",AND(F753=$Z$27,H753=$Y$25),"5",AND(F753=$Z$27,H753=$Z$25),"6")</f>
        <v>5</v>
      </c>
      <c r="L753" t="e" cm="1">
        <f t="array" ref="L753">_xlfn.IFS(K753="3",N753*I753)</f>
        <v>#N/A</v>
      </c>
      <c r="M753" t="s">
        <v>16</v>
      </c>
      <c r="N753">
        <f>VLOOKUP(C753,ETH_USD[],6)</f>
        <v>242.131699</v>
      </c>
      <c r="O753" s="10">
        <f t="shared" si="65"/>
        <v>1.1164885011067606E-2</v>
      </c>
      <c r="P753" cm="1">
        <f t="array" ref="P753">_xlfn.IFS(H753=$H$2,G753,F753=$F$102,E753)</f>
        <v>2</v>
      </c>
      <c r="Q753" cm="1">
        <f t="array" ref="Q753">_xlfn.IFS(H753=$H$2,E753,F753=$F$102,G753)</f>
        <v>1.3333017587910201</v>
      </c>
      <c r="R753">
        <f t="shared" si="66"/>
        <v>322.83462013575786</v>
      </c>
      <c r="S753" s="10">
        <f t="shared" si="67"/>
        <v>-5.0595890154838015E-3</v>
      </c>
      <c r="T753" s="9">
        <f t="shared" si="68"/>
        <v>161.41731006787893</v>
      </c>
      <c r="U753" cm="1">
        <f t="array" ref="U753">_xlfn.IFS(D753=$D$2,I753*N753,D753=$D$3&amp;F753=$F$3,(I753)*N753,D753=$D$3,(1/I753)*N753,D753=$D$146,N753*I753)</f>
        <v>161.41731021424511</v>
      </c>
      <c r="V753" cm="1">
        <f t="array" ref="V753">_xlfn.IFS(F753=$F$2,E753*N753,F753=$F$3,E753*N753)</f>
        <v>322.83462013575786</v>
      </c>
      <c r="W753">
        <f t="shared" si="69"/>
        <v>161.41731021424511</v>
      </c>
      <c r="X753">
        <f t="shared" si="70"/>
        <v>363.2061492216136</v>
      </c>
    </row>
    <row r="754" spans="1:24" x14ac:dyDescent="0.25">
      <c r="A754" t="s">
        <v>772</v>
      </c>
      <c r="B754">
        <v>1594544171</v>
      </c>
      <c r="C754" s="2">
        <v>44024.372349537036</v>
      </c>
      <c r="D754" t="s">
        <v>105</v>
      </c>
      <c r="E754">
        <v>0.62553829425742302</v>
      </c>
      <c r="F754" t="s">
        <v>14</v>
      </c>
      <c r="G754">
        <v>0.416297027033943</v>
      </c>
      <c r="H754" t="s">
        <v>13</v>
      </c>
      <c r="I754">
        <v>0.66550206999999995</v>
      </c>
      <c r="J754" t="s">
        <v>15</v>
      </c>
      <c r="K754" t="str" cm="1">
        <f t="array" ref="K754">_xlfn.IFS(AND(F754=$Y$25,H754=$Z$25),"1",AND(F754=$Y$25,H754=$Z$27),"2",AND(F754=$Z$25,H754=$Y$25),"3",AND(F754=$Z$25,H754=$Z$27),"4",AND(F754=$Z$27,H754=$Y$25),"5",AND(F754=$Z$27,H754=$Z$25),"6")</f>
        <v>2</v>
      </c>
      <c r="L754" t="e" cm="1">
        <f t="array" ref="L754">_xlfn.IFS(K754="3",N754*I754)</f>
        <v>#N/A</v>
      </c>
      <c r="M754" t="s">
        <v>16</v>
      </c>
      <c r="N754">
        <f>VLOOKUP(C754,ETH_USD[],6)</f>
        <v>242.131699</v>
      </c>
      <c r="O754" s="10">
        <f t="shared" si="65"/>
        <v>0</v>
      </c>
      <c r="P754" cm="1">
        <f t="array" ref="P754">_xlfn.IFS(H754=$H$2,G754,F754=$F$102,E754)</f>
        <v>0.62553829425742302</v>
      </c>
      <c r="Q754" cm="1">
        <f t="array" ref="Q754">_xlfn.IFS(H754=$H$2,E754,F754=$F$102,G754)</f>
        <v>0.416297027033943</v>
      </c>
      <c r="R754">
        <f t="shared" si="66"/>
        <v>100.79870644437754</v>
      </c>
      <c r="S754" s="10">
        <f t="shared" si="67"/>
        <v>-1.7232612769025556E-3</v>
      </c>
      <c r="T754" s="9">
        <f t="shared" si="68"/>
        <v>161.13914586801718</v>
      </c>
      <c r="U754" cm="1">
        <f t="array" ref="U754">_xlfn.IFS(D754=$D$2,I754*N754,D754=$D$3&amp;F754=$F$3,(I754)*N754,D754=$D$3,(1/I754)*N754,D754=$D$146,N754*I754)</f>
        <v>161.13914689711692</v>
      </c>
      <c r="V754" t="e" cm="1">
        <f t="array" ref="V754">_xlfn.IFS(F754=$F$2,E754*N754,F754=$F$3,E754*N754)</f>
        <v>#N/A</v>
      </c>
      <c r="W754">
        <f t="shared" si="69"/>
        <v>161.13914689711692</v>
      </c>
      <c r="X754">
        <f t="shared" si="70"/>
        <v>363.83312676998889</v>
      </c>
    </row>
    <row r="755" spans="1:24" x14ac:dyDescent="0.25">
      <c r="A755" t="s">
        <v>773</v>
      </c>
      <c r="B755">
        <v>1594582298</v>
      </c>
      <c r="C755" s="2">
        <v>44024.813634259262</v>
      </c>
      <c r="D755" t="s">
        <v>18</v>
      </c>
      <c r="E755">
        <v>0.65807318283352001</v>
      </c>
      <c r="F755" t="s">
        <v>19</v>
      </c>
      <c r="G755">
        <v>0.97995950854863301</v>
      </c>
      <c r="H755" t="s">
        <v>14</v>
      </c>
      <c r="I755">
        <v>0.67153099000000005</v>
      </c>
      <c r="J755" t="s">
        <v>89</v>
      </c>
      <c r="K755" t="str" cm="1">
        <f t="array" ref="K755">_xlfn.IFS(AND(F755=$Y$25,H755=$Z$25),"1",AND(F755=$Y$25,H755=$Z$27),"2",AND(F755=$Z$25,H755=$Y$25),"3",AND(F755=$Z$25,H755=$Z$27),"4",AND(F755=$Z$27,H755=$Y$25),"5",AND(F755=$Z$27,H755=$Z$25),"6")</f>
        <v>3</v>
      </c>
      <c r="L755" cm="1">
        <f t="array" ref="L755">_xlfn.IFS(K755="3",N755*I755)</f>
        <v>162.59893953985201</v>
      </c>
      <c r="M755" t="s">
        <v>16</v>
      </c>
      <c r="N755">
        <f>VLOOKUP(C755,ETH_USD[],6)</f>
        <v>242.131699</v>
      </c>
      <c r="O755" s="10">
        <f t="shared" si="65"/>
        <v>0</v>
      </c>
      <c r="P755" cm="1">
        <f t="array" ref="P755">_xlfn.IFS(H755=$H$2,G755,F755=$F$102,E755)</f>
        <v>0.97995950854863301</v>
      </c>
      <c r="Q755" cm="1">
        <f t="array" ref="Q755">_xlfn.IFS(H755=$H$2,E755,F755=$F$102,G755)</f>
        <v>0.65807318283352001</v>
      </c>
      <c r="R755">
        <f t="shared" si="66"/>
        <v>159.34037782581782</v>
      </c>
      <c r="S755" s="10">
        <f t="shared" si="67"/>
        <v>9.0592179019453236E-3</v>
      </c>
      <c r="T755" s="9">
        <f t="shared" si="68"/>
        <v>162.5989405029689</v>
      </c>
      <c r="U755">
        <f>N755*I755</f>
        <v>162.59893953985201</v>
      </c>
      <c r="V755" cm="1">
        <f t="array" ref="V755">_xlfn.IFS(F755=$F$2,E755*N755,F755=$F$3,E755*N755)</f>
        <v>159.34037782581782</v>
      </c>
      <c r="W755">
        <f t="shared" si="69"/>
        <v>162.59893953985201</v>
      </c>
      <c r="X755">
        <f t="shared" si="70"/>
        <v>360.5666791341975</v>
      </c>
    </row>
    <row r="756" spans="1:24" x14ac:dyDescent="0.25">
      <c r="A756" t="s">
        <v>774</v>
      </c>
      <c r="B756">
        <v>1594625119</v>
      </c>
      <c r="C756" s="2">
        <v>44025.309247685182</v>
      </c>
      <c r="D756" t="s">
        <v>12</v>
      </c>
      <c r="E756">
        <v>1.32088818398935</v>
      </c>
      <c r="F756" t="s">
        <v>13</v>
      </c>
      <c r="G756">
        <v>1.9899384907770901</v>
      </c>
      <c r="H756" t="s">
        <v>14</v>
      </c>
      <c r="I756">
        <v>0.66378342000000001</v>
      </c>
      <c r="J756" t="s">
        <v>15</v>
      </c>
      <c r="K756" t="str" cm="1">
        <f t="array" ref="K756">_xlfn.IFS(AND(F756=$Y$25,H756=$Z$25),"1",AND(F756=$Y$25,H756=$Z$27),"2",AND(F756=$Z$25,H756=$Y$25),"3",AND(F756=$Z$25,H756=$Z$27),"4",AND(F756=$Z$27,H756=$Y$25),"5",AND(F756=$Z$27,H756=$Z$25),"6")</f>
        <v>5</v>
      </c>
      <c r="L756" t="e" cm="1">
        <f t="array" ref="L756">_xlfn.IFS(K756="3",N756*I756)</f>
        <v>#N/A</v>
      </c>
      <c r="M756" t="s">
        <v>16</v>
      </c>
      <c r="N756">
        <f>VLOOKUP(C756,ETH_USD[],6)</f>
        <v>239.60458399999999</v>
      </c>
      <c r="O756" s="10">
        <f t="shared" si="65"/>
        <v>-1.0436944069846918E-2</v>
      </c>
      <c r="P756" cm="1">
        <f t="array" ref="P756">_xlfn.IFS(H756=$H$2,G756,F756=$F$102,E756)</f>
        <v>1.9899384907770901</v>
      </c>
      <c r="Q756" cm="1">
        <f t="array" ref="Q756">_xlfn.IFS(H756=$H$2,E756,F756=$F$102,G756)</f>
        <v>1.32088818398935</v>
      </c>
      <c r="R756">
        <f t="shared" si="66"/>
        <v>316.49086383528368</v>
      </c>
      <c r="S756" s="10">
        <f t="shared" si="67"/>
        <v>-2.1853706026150388E-2</v>
      </c>
      <c r="T756" s="9">
        <f t="shared" si="68"/>
        <v>159.0455510570535</v>
      </c>
      <c r="U756" cm="1">
        <f t="array" ref="U756">_xlfn.IFS(D756=$D$2,I756*N756,D756=$D$3&amp;F756=$F$3,(I756)*N756,D756=$D$3,(1/I756)*N756,D756=$D$146,N756*I756)</f>
        <v>159.04555021519727</v>
      </c>
      <c r="V756" cm="1">
        <f t="array" ref="V756">_xlfn.IFS(F756=$F$2,E756*N756,F756=$F$3,E756*N756)</f>
        <v>316.49086383528368</v>
      </c>
      <c r="W756">
        <f t="shared" si="69"/>
        <v>159.04555021519727</v>
      </c>
      <c r="X756">
        <f t="shared" si="70"/>
        <v>360.96801574224315</v>
      </c>
    </row>
    <row r="757" spans="1:24" x14ac:dyDescent="0.25">
      <c r="A757" t="s">
        <v>775</v>
      </c>
      <c r="B757">
        <v>1594626681</v>
      </c>
      <c r="C757" s="2">
        <v>44025.327326388891</v>
      </c>
      <c r="D757" t="s">
        <v>18</v>
      </c>
      <c r="E757">
        <v>0.66407901677604697</v>
      </c>
      <c r="F757" t="s">
        <v>19</v>
      </c>
      <c r="G757">
        <v>1</v>
      </c>
      <c r="H757" t="s">
        <v>14</v>
      </c>
      <c r="I757">
        <v>0.66407901999999996</v>
      </c>
      <c r="J757" t="s">
        <v>89</v>
      </c>
      <c r="K757" t="str" cm="1">
        <f t="array" ref="K757">_xlfn.IFS(AND(F757=$Y$25,H757=$Z$25),"1",AND(F757=$Y$25,H757=$Z$27),"2",AND(F757=$Z$25,H757=$Y$25),"3",AND(F757=$Z$25,H757=$Z$27),"4",AND(F757=$Z$27,H757=$Y$25),"5",AND(F757=$Z$27,H757=$Z$25),"6")</f>
        <v>3</v>
      </c>
      <c r="L757" cm="1">
        <f t="array" ref="L757">_xlfn.IFS(K757="3",N757*I757)</f>
        <v>159.11637733022766</v>
      </c>
      <c r="M757" t="s">
        <v>16</v>
      </c>
      <c r="N757">
        <f>VLOOKUP(C757,ETH_USD[],6)</f>
        <v>239.60458399999999</v>
      </c>
      <c r="O757" s="10">
        <f t="shared" si="65"/>
        <v>0</v>
      </c>
      <c r="P757" cm="1">
        <f t="array" ref="P757">_xlfn.IFS(H757=$H$2,G757,F757=$F$102,E757)</f>
        <v>1</v>
      </c>
      <c r="Q757" cm="1">
        <f t="array" ref="Q757">_xlfn.IFS(H757=$H$2,E757,F757=$F$102,G757)</f>
        <v>0.66407901677604697</v>
      </c>
      <c r="R757">
        <f t="shared" si="66"/>
        <v>159.11637655775374</v>
      </c>
      <c r="S757" s="10">
        <f t="shared" si="67"/>
        <v>4.4531582448874052E-4</v>
      </c>
      <c r="T757" s="9">
        <f t="shared" si="68"/>
        <v>159.11637655775374</v>
      </c>
      <c r="U757" cm="1">
        <f t="array" ref="U757">_xlfn.IFS(D757=$D$2,I757*N757,D757=$D$3&amp;F757=$F$3,(I757)*N757,D757=$D$3,(1/I757)*N757,D757=$D$146,N757*I757)</f>
        <v>360.807338861571</v>
      </c>
      <c r="V757" cm="1">
        <f t="array" ref="V757">_xlfn.IFS(F757=$F$2,E757*N757,F757=$F$3,E757*N757)</f>
        <v>159.11637655775374</v>
      </c>
      <c r="W757">
        <f t="shared" si="69"/>
        <v>159.11637733022766</v>
      </c>
      <c r="X757">
        <f t="shared" si="70"/>
        <v>360.807338861571</v>
      </c>
    </row>
    <row r="758" spans="1:24" x14ac:dyDescent="0.25">
      <c r="A758" t="s">
        <v>776</v>
      </c>
      <c r="B758">
        <v>1594636244</v>
      </c>
      <c r="C758" s="2">
        <v>44025.438009259262</v>
      </c>
      <c r="D758" t="s">
        <v>12</v>
      </c>
      <c r="E758">
        <v>0.50755517382878101</v>
      </c>
      <c r="F758" t="s">
        <v>13</v>
      </c>
      <c r="G758">
        <v>0.756803</v>
      </c>
      <c r="H758" t="s">
        <v>14</v>
      </c>
      <c r="I758">
        <v>0.67065693000000004</v>
      </c>
      <c r="J758" t="s">
        <v>15</v>
      </c>
      <c r="K758" t="str" cm="1">
        <f t="array" ref="K758">_xlfn.IFS(AND(F758=$Y$25,H758=$Z$25),"1",AND(F758=$Y$25,H758=$Z$27),"2",AND(F758=$Z$25,H758=$Y$25),"3",AND(F758=$Z$25,H758=$Z$27),"4",AND(F758=$Z$27,H758=$Y$25),"5",AND(F758=$Z$27,H758=$Z$25),"6")</f>
        <v>5</v>
      </c>
      <c r="L758" t="e" cm="1">
        <f t="array" ref="L758">_xlfn.IFS(K758="3",N758*I758)</f>
        <v>#N/A</v>
      </c>
      <c r="M758" t="s">
        <v>16</v>
      </c>
      <c r="N758">
        <f>VLOOKUP(C758,ETH_USD[],6)</f>
        <v>239.60458399999999</v>
      </c>
      <c r="O758" s="10">
        <f t="shared" si="65"/>
        <v>0</v>
      </c>
      <c r="P758" cm="1">
        <f t="array" ref="P758">_xlfn.IFS(H758=$H$2,G758,F758=$F$102,E758)</f>
        <v>0.756803</v>
      </c>
      <c r="Q758" cm="1">
        <f t="array" ref="Q758">_xlfn.IFS(H758=$H$2,E758,F758=$F$102,G758)</f>
        <v>0.50755517382878101</v>
      </c>
      <c r="R758">
        <f t="shared" si="66"/>
        <v>121.61254628229275</v>
      </c>
      <c r="S758" s="10">
        <f t="shared" si="67"/>
        <v>9.9053115712454121E-3</v>
      </c>
      <c r="T758" s="9">
        <f t="shared" si="68"/>
        <v>160.6924738436459</v>
      </c>
      <c r="U758" cm="1">
        <f t="array" ref="U758">_xlfn.IFS(D758=$D$2,I758*N758,D758=$D$3&amp;F758=$F$3,(I758)*N758,D758=$D$3,(1/I758)*N758,D758=$D$146,N758*I758)</f>
        <v>160.69247471936711</v>
      </c>
      <c r="V758" cm="1">
        <f t="array" ref="V758">_xlfn.IFS(F758=$F$2,E758*N758,F758=$F$3,E758*N758)</f>
        <v>121.61254628229275</v>
      </c>
      <c r="W758">
        <f t="shared" si="69"/>
        <v>160.69247471936711</v>
      </c>
      <c r="X758">
        <f t="shared" si="70"/>
        <v>357.26848300814544</v>
      </c>
    </row>
    <row r="759" spans="1:24" x14ac:dyDescent="0.25">
      <c r="A759" t="s">
        <v>777</v>
      </c>
      <c r="B759">
        <v>1594637934</v>
      </c>
      <c r="C759" s="2">
        <v>44025.457569444443</v>
      </c>
      <c r="D759" t="s">
        <v>12</v>
      </c>
      <c r="E759">
        <v>0.66575126642920002</v>
      </c>
      <c r="F759" t="s">
        <v>13</v>
      </c>
      <c r="G759">
        <v>1</v>
      </c>
      <c r="H759" t="s">
        <v>14</v>
      </c>
      <c r="I759">
        <v>0.66575127000000001</v>
      </c>
      <c r="J759" t="s">
        <v>15</v>
      </c>
      <c r="K759" t="str" cm="1">
        <f t="array" ref="K759">_xlfn.IFS(AND(F759=$Y$25,H759=$Z$25),"1",AND(F759=$Y$25,H759=$Z$27),"2",AND(F759=$Z$25,H759=$Y$25),"3",AND(F759=$Z$25,H759=$Z$27),"4",AND(F759=$Z$27,H759=$Y$25),"5",AND(F759=$Z$27,H759=$Z$25),"6")</f>
        <v>5</v>
      </c>
      <c r="L759" t="e" cm="1">
        <f t="array" ref="L759">_xlfn.IFS(K759="3",N759*I759)</f>
        <v>#N/A</v>
      </c>
      <c r="M759" t="s">
        <v>16</v>
      </c>
      <c r="N759">
        <f>VLOOKUP(C759,ETH_USD[],6)</f>
        <v>239.60458399999999</v>
      </c>
      <c r="O759" s="10">
        <f t="shared" si="65"/>
        <v>0</v>
      </c>
      <c r="P759" cm="1">
        <f t="array" ref="P759">_xlfn.IFS(H759=$H$2,G759,F759=$F$102,E759)</f>
        <v>1</v>
      </c>
      <c r="Q759" cm="1">
        <f t="array" ref="Q759">_xlfn.IFS(H759=$H$2,E759,F759=$F$102,G759)</f>
        <v>0.66575126642920002</v>
      </c>
      <c r="R759">
        <f t="shared" si="66"/>
        <v>159.51705524024163</v>
      </c>
      <c r="S759" s="10">
        <f t="shared" si="67"/>
        <v>-7.3147084943626676E-3</v>
      </c>
      <c r="T759" s="9">
        <f t="shared" si="68"/>
        <v>159.51705524024163</v>
      </c>
      <c r="U759" cm="1">
        <f t="array" ref="U759">_xlfn.IFS(D759=$D$2,I759*N759,D759=$D$3&amp;F759=$F$3,(I759)*N759,D759=$D$3,(1/I759)*N759,D759=$D$146,N759*I759)</f>
        <v>159.51705609582169</v>
      </c>
      <c r="V759" cm="1">
        <f t="array" ref="V759">_xlfn.IFS(F759=$F$2,E759*N759,F759=$F$3,E759*N759)</f>
        <v>159.51705524024163</v>
      </c>
      <c r="W759">
        <f t="shared" si="69"/>
        <v>159.51705609582169</v>
      </c>
      <c r="X759">
        <f t="shared" si="70"/>
        <v>359.90105433820651</v>
      </c>
    </row>
    <row r="760" spans="1:24" x14ac:dyDescent="0.25">
      <c r="A760" t="s">
        <v>778</v>
      </c>
      <c r="B760">
        <v>1594711272</v>
      </c>
      <c r="C760" s="2">
        <v>44026.306388888886</v>
      </c>
      <c r="D760" t="s">
        <v>18</v>
      </c>
      <c r="E760">
        <v>0.66976382148370905</v>
      </c>
      <c r="F760" t="s">
        <v>19</v>
      </c>
      <c r="G760">
        <v>1</v>
      </c>
      <c r="H760" t="s">
        <v>14</v>
      </c>
      <c r="I760">
        <v>0.66976382000000001</v>
      </c>
      <c r="J760" t="s">
        <v>89</v>
      </c>
      <c r="K760" t="str" cm="1">
        <f t="array" ref="K760">_xlfn.IFS(AND(F760=$Y$25,H760=$Z$25),"1",AND(F760=$Y$25,H760=$Z$27),"2",AND(F760=$Z$25,H760=$Y$25),"3",AND(F760=$Z$25,H760=$Z$27),"4",AND(F760=$Z$27,H760=$Y$25),"5",AND(F760=$Z$27,H760=$Z$25),"6")</f>
        <v>3</v>
      </c>
      <c r="L760" cm="1">
        <f t="array" ref="L760">_xlfn.IFS(K760="3",N760*I760)</f>
        <v>160.88496314100036</v>
      </c>
      <c r="M760" t="s">
        <v>16</v>
      </c>
      <c r="N760">
        <f>VLOOKUP(C760,ETH_USD[],6)</f>
        <v>240.21148700000001</v>
      </c>
      <c r="O760" s="10">
        <f t="shared" si="65"/>
        <v>2.5329356803959011E-3</v>
      </c>
      <c r="P760" cm="1">
        <f t="array" ref="P760">_xlfn.IFS(H760=$H$2,G760,F760=$F$102,E760)</f>
        <v>1</v>
      </c>
      <c r="Q760" cm="1">
        <f t="array" ref="Q760">_xlfn.IFS(H760=$H$2,E760,F760=$F$102,G760)</f>
        <v>0.66976382148370905</v>
      </c>
      <c r="R760">
        <f t="shared" si="66"/>
        <v>160.8849634974043</v>
      </c>
      <c r="S760" s="10">
        <f t="shared" si="67"/>
        <v>8.5753103647915347E-3</v>
      </c>
      <c r="T760" s="9">
        <f t="shared" si="68"/>
        <v>160.8849634974043</v>
      </c>
      <c r="U760" cm="1">
        <f t="array" ref="U760">_xlfn.IFS(D760=$D$2,I760*N760,D760=$D$3&amp;F760=$F$3,(I760)*N760,D760=$D$3,(1/I760)*N760,D760=$D$146,N760*I760)</f>
        <v>358.65103462889351</v>
      </c>
      <c r="V760" cm="1">
        <f t="array" ref="V760">_xlfn.IFS(F760=$F$2,E760*N760,F760=$F$3,E760*N760)</f>
        <v>160.8849634974043</v>
      </c>
      <c r="W760">
        <f t="shared" si="69"/>
        <v>160.88496314100036</v>
      </c>
      <c r="X760">
        <f t="shared" si="70"/>
        <v>358.65103462889351</v>
      </c>
    </row>
    <row r="761" spans="1:24" x14ac:dyDescent="0.25">
      <c r="A761" t="s">
        <v>779</v>
      </c>
      <c r="B761">
        <v>1594783009</v>
      </c>
      <c r="C761" s="2">
        <v>44027.136678240742</v>
      </c>
      <c r="D761" t="s">
        <v>12</v>
      </c>
      <c r="E761">
        <v>1.32415796216468</v>
      </c>
      <c r="F761" t="s">
        <v>13</v>
      </c>
      <c r="G761">
        <v>2</v>
      </c>
      <c r="H761" t="s">
        <v>14</v>
      </c>
      <c r="I761">
        <v>0.66207897999999998</v>
      </c>
      <c r="J761" t="s">
        <v>15</v>
      </c>
      <c r="K761" t="str" cm="1">
        <f t="array" ref="K761">_xlfn.IFS(AND(F761=$Y$25,H761=$Z$25),"1",AND(F761=$Y$25,H761=$Z$27),"2",AND(F761=$Z$25,H761=$Y$25),"3",AND(F761=$Z$25,H761=$Z$27),"4",AND(F761=$Z$27,H761=$Y$25),"5",AND(F761=$Z$27,H761=$Z$25),"6")</f>
        <v>5</v>
      </c>
      <c r="L761" t="e" cm="1">
        <f t="array" ref="L761">_xlfn.IFS(K761="3",N761*I761)</f>
        <v>#N/A</v>
      </c>
      <c r="M761" t="s">
        <v>16</v>
      </c>
      <c r="N761">
        <f>VLOOKUP(C761,ETH_USD[],6)</f>
        <v>238.42352299999999</v>
      </c>
      <c r="O761" s="10">
        <f t="shared" si="65"/>
        <v>-7.4432910029819535E-3</v>
      </c>
      <c r="P761" cm="1">
        <f t="array" ref="P761">_xlfn.IFS(H761=$H$2,G761,F761=$F$102,E761)</f>
        <v>2</v>
      </c>
      <c r="Q761" cm="1">
        <f t="array" ref="Q761">_xlfn.IFS(H761=$H$2,E761,F761=$F$102,G761)</f>
        <v>1.32415796216468</v>
      </c>
      <c r="R761">
        <f t="shared" si="66"/>
        <v>315.71040634780371</v>
      </c>
      <c r="S761" s="10">
        <f t="shared" si="67"/>
        <v>-1.8831842688340018E-2</v>
      </c>
      <c r="T761" s="9">
        <f t="shared" si="68"/>
        <v>157.85520317390186</v>
      </c>
      <c r="U761" cm="1">
        <f t="array" ref="U761">_xlfn.IFS(D761=$D$2,I761*N761,D761=$D$3&amp;F761=$F$3,(I761)*N761,D761=$D$3,(1/I761)*N761,D761=$D$146,N761*I761)</f>
        <v>157.85520291584652</v>
      </c>
      <c r="V761" cm="1">
        <f t="array" ref="V761">_xlfn.IFS(F761=$F$2,E761*N761,F761=$F$3,E761*N761)</f>
        <v>315.71040634780371</v>
      </c>
      <c r="W761">
        <f t="shared" si="69"/>
        <v>157.85520291584652</v>
      </c>
      <c r="X761">
        <f t="shared" si="70"/>
        <v>360.11341577405159</v>
      </c>
    </row>
    <row r="762" spans="1:24" x14ac:dyDescent="0.25">
      <c r="A762" t="s">
        <v>780</v>
      </c>
      <c r="B762">
        <v>1594787067</v>
      </c>
      <c r="C762" s="2">
        <v>44027.183645833335</v>
      </c>
      <c r="D762" t="s">
        <v>18</v>
      </c>
      <c r="E762">
        <v>2.0095190257760098</v>
      </c>
      <c r="F762" t="s">
        <v>19</v>
      </c>
      <c r="G762">
        <v>3</v>
      </c>
      <c r="H762" t="s">
        <v>14</v>
      </c>
      <c r="I762">
        <v>0.66983968000000005</v>
      </c>
      <c r="J762" t="s">
        <v>89</v>
      </c>
      <c r="K762" t="str" cm="1">
        <f t="array" ref="K762">_xlfn.IFS(AND(F762=$Y$25,H762=$Z$25),"1",AND(F762=$Y$25,H762=$Z$27),"2",AND(F762=$Z$25,H762=$Y$25),"3",AND(F762=$Z$25,H762=$Z$27),"4",AND(F762=$Z$27,H762=$Y$25),"5",AND(F762=$Z$27,H762=$Z$25),"6")</f>
        <v>3</v>
      </c>
      <c r="L762" cm="1">
        <f t="array" ref="L762">_xlfn.IFS(K762="3",N762*I762)</f>
        <v>159.70553635079264</v>
      </c>
      <c r="M762" t="s">
        <v>16</v>
      </c>
      <c r="N762">
        <f>VLOOKUP(C762,ETH_USD[],6)</f>
        <v>238.42352299999999</v>
      </c>
      <c r="O762" s="10">
        <f t="shared" si="65"/>
        <v>0</v>
      </c>
      <c r="P762" cm="1">
        <f t="array" ref="P762">_xlfn.IFS(H762=$H$2,G762,F762=$F$102,E762)</f>
        <v>3</v>
      </c>
      <c r="Q762" cm="1">
        <f t="array" ref="Q762">_xlfn.IFS(H762=$H$2,E762,F762=$F$102,G762)</f>
        <v>2.0095190257760098</v>
      </c>
      <c r="R762">
        <f t="shared" si="66"/>
        <v>479.11660566104405</v>
      </c>
      <c r="S762" s="10">
        <f t="shared" si="67"/>
        <v>1.1721704506678461E-2</v>
      </c>
      <c r="T762" s="9">
        <f t="shared" si="68"/>
        <v>159.70553522034803</v>
      </c>
      <c r="U762" cm="1">
        <f t="array" ref="U762">_xlfn.IFS(D762=$D$2,I762*N762,D762=$D$3&amp;F762=$F$3,(I762)*N762,D762=$D$3,(1/I762)*N762,D762=$D$146,N762*I762)</f>
        <v>355.94117535706448</v>
      </c>
      <c r="V762" cm="1">
        <f t="array" ref="V762">_xlfn.IFS(F762=$F$2,E762*N762,F762=$F$3,E762*N762)</f>
        <v>479.11660566104405</v>
      </c>
      <c r="W762">
        <f t="shared" si="69"/>
        <v>159.70553635079264</v>
      </c>
      <c r="X762">
        <f t="shared" si="70"/>
        <v>355.94117535706448</v>
      </c>
    </row>
    <row r="763" spans="1:24" x14ac:dyDescent="0.25">
      <c r="A763" t="s">
        <v>781</v>
      </c>
      <c r="B763">
        <v>1594885376</v>
      </c>
      <c r="C763" s="2">
        <v>44028.321481481478</v>
      </c>
      <c r="D763" t="s">
        <v>18</v>
      </c>
      <c r="E763">
        <v>0.68512689117935799</v>
      </c>
      <c r="F763" t="s">
        <v>19</v>
      </c>
      <c r="G763">
        <v>1</v>
      </c>
      <c r="H763" t="s">
        <v>14</v>
      </c>
      <c r="I763">
        <v>0.68512689000000004</v>
      </c>
      <c r="J763" t="s">
        <v>89</v>
      </c>
      <c r="K763" t="str" cm="1">
        <f t="array" ref="K763">_xlfn.IFS(AND(F763=$Y$25,H763=$Z$25),"1",AND(F763=$Y$25,H763=$Z$27),"2",AND(F763=$Z$25,H763=$Y$25),"3",AND(F763=$Z$25,H763=$Z$27),"4",AND(F763=$Z$27,H763=$Y$25),"5",AND(F763=$Z$27,H763=$Z$25),"6")</f>
        <v>3</v>
      </c>
      <c r="L763" cm="1">
        <f t="array" ref="L763">_xlfn.IFS(K763="3",N763*I763)</f>
        <v>160.07365223177078</v>
      </c>
      <c r="M763" t="s">
        <v>16</v>
      </c>
      <c r="N763">
        <f>VLOOKUP(C763,ETH_USD[],6)</f>
        <v>233.640884</v>
      </c>
      <c r="O763" s="10">
        <f t="shared" si="65"/>
        <v>-2.0059425931727336E-2</v>
      </c>
      <c r="P763" cm="1">
        <f t="array" ref="P763">_xlfn.IFS(H763=$H$2,G763,F763=$F$102,E763)</f>
        <v>1</v>
      </c>
      <c r="Q763" cm="1">
        <f t="array" ref="Q763">_xlfn.IFS(H763=$H$2,E763,F763=$F$102,G763)</f>
        <v>0.68512689117935799</v>
      </c>
      <c r="R763">
        <f t="shared" si="66"/>
        <v>160.07365250731701</v>
      </c>
      <c r="S763" s="10">
        <f t="shared" si="67"/>
        <v>2.3049751310190033E-3</v>
      </c>
      <c r="T763" s="9">
        <f t="shared" si="68"/>
        <v>160.07365250731701</v>
      </c>
      <c r="U763" cm="1">
        <f t="array" ref="U763">_xlfn.IFS(D763=$D$2,I763*N763,D763=$D$3&amp;F763=$F$3,(I763)*N763,D763=$D$3,(1/I763)*N763,D763=$D$146,N763*I763)</f>
        <v>341.01841193242319</v>
      </c>
      <c r="V763" cm="1">
        <f t="array" ref="V763">_xlfn.IFS(F763=$F$2,E763*N763,F763=$F$3,E763*N763)</f>
        <v>160.07365250731701</v>
      </c>
      <c r="W763">
        <f t="shared" si="69"/>
        <v>160.07365223177078</v>
      </c>
      <c r="X763">
        <f t="shared" si="70"/>
        <v>341.01841193242319</v>
      </c>
    </row>
    <row r="764" spans="1:24" x14ac:dyDescent="0.25">
      <c r="A764" t="s">
        <v>782</v>
      </c>
      <c r="B764">
        <v>1594896154</v>
      </c>
      <c r="C764" s="2">
        <v>44028.446226851855</v>
      </c>
      <c r="D764" t="s">
        <v>12</v>
      </c>
      <c r="E764">
        <v>0.69298380222217304</v>
      </c>
      <c r="F764" t="s">
        <v>13</v>
      </c>
      <c r="G764">
        <v>1</v>
      </c>
      <c r="H764" t="s">
        <v>14</v>
      </c>
      <c r="I764">
        <v>0.69298380000000004</v>
      </c>
      <c r="J764" t="s">
        <v>15</v>
      </c>
      <c r="K764" t="str" cm="1">
        <f t="array" ref="K764">_xlfn.IFS(AND(F764=$Y$25,H764=$Z$25),"1",AND(F764=$Y$25,H764=$Z$27),"2",AND(F764=$Z$25,H764=$Y$25),"3",AND(F764=$Z$25,H764=$Z$27),"4",AND(F764=$Z$27,H764=$Y$25),"5",AND(F764=$Z$27,H764=$Z$25),"6")</f>
        <v>5</v>
      </c>
      <c r="L764" t="e" cm="1">
        <f t="array" ref="L764">_xlfn.IFS(K764="3",N764*I764)</f>
        <v>#N/A</v>
      </c>
      <c r="M764" t="s">
        <v>16</v>
      </c>
      <c r="N764">
        <f>VLOOKUP(C764,ETH_USD[],6)</f>
        <v>233.640884</v>
      </c>
      <c r="O764" s="10">
        <f t="shared" si="65"/>
        <v>0</v>
      </c>
      <c r="P764" cm="1">
        <f t="array" ref="P764">_xlfn.IFS(H764=$H$2,G764,F764=$F$102,E764)</f>
        <v>1</v>
      </c>
      <c r="Q764" cm="1">
        <f t="array" ref="Q764">_xlfn.IFS(H764=$H$2,E764,F764=$F$102,G764)</f>
        <v>0.69298380222217304</v>
      </c>
      <c r="R764">
        <f t="shared" si="66"/>
        <v>161.90934814886967</v>
      </c>
      <c r="S764" s="10">
        <f t="shared" si="67"/>
        <v>1.146781879965381E-2</v>
      </c>
      <c r="T764" s="9">
        <f t="shared" si="68"/>
        <v>161.90934814886967</v>
      </c>
      <c r="U764" cm="1">
        <f t="array" ref="U764">_xlfn.IFS(D764=$D$2,I764*N764,D764=$D$3&amp;F764=$F$3,(I764)*N764,D764=$D$3,(1/I764)*N764,D764=$D$146,N764*I764)</f>
        <v>161.90934762967922</v>
      </c>
      <c r="V764" cm="1">
        <f t="array" ref="V764">_xlfn.IFS(F764=$F$2,E764*N764,F764=$F$3,E764*N764)</f>
        <v>161.90934814886967</v>
      </c>
      <c r="W764">
        <f t="shared" si="69"/>
        <v>161.90934762967922</v>
      </c>
      <c r="X764">
        <f t="shared" si="70"/>
        <v>337.15201423179008</v>
      </c>
    </row>
    <row r="765" spans="1:24" x14ac:dyDescent="0.25">
      <c r="A765" t="s">
        <v>783</v>
      </c>
      <c r="B765">
        <v>1595018197</v>
      </c>
      <c r="C765" s="2">
        <v>44029.858761574076</v>
      </c>
      <c r="D765" t="s">
        <v>18</v>
      </c>
      <c r="E765">
        <v>0.45297893635382003</v>
      </c>
      <c r="F765" t="s">
        <v>19</v>
      </c>
      <c r="G765">
        <v>0.64752281828553404</v>
      </c>
      <c r="H765" t="s">
        <v>14</v>
      </c>
      <c r="I765">
        <v>0.69955672000000002</v>
      </c>
      <c r="J765" t="s">
        <v>89</v>
      </c>
      <c r="K765" t="str" cm="1">
        <f t="array" ref="K765">_xlfn.IFS(AND(F765=$Y$25,H765=$Z$25),"1",AND(F765=$Y$25,H765=$Z$27),"2",AND(F765=$Z$25,H765=$Y$25),"3",AND(F765=$Z$25,H765=$Z$27),"4",AND(F765=$Z$27,H765=$Y$25),"5",AND(F765=$Z$27,H765=$Z$25),"6")</f>
        <v>3</v>
      </c>
      <c r="L765" cm="1">
        <f t="array" ref="L765">_xlfn.IFS(K765="3",N765*I765)</f>
        <v>162.83797724599464</v>
      </c>
      <c r="M765" t="s">
        <v>16</v>
      </c>
      <c r="N765">
        <f>VLOOKUP(C765,ETH_USD[],6)</f>
        <v>232.773087</v>
      </c>
      <c r="O765" s="10">
        <f t="shared" si="65"/>
        <v>-3.7142343631947393E-3</v>
      </c>
      <c r="P765" cm="1">
        <f t="array" ref="P765">_xlfn.IFS(H765=$H$2,G765,F765=$F$102,E765)</f>
        <v>0.64752281828553404</v>
      </c>
      <c r="Q765" cm="1">
        <f t="array" ref="Q765">_xlfn.IFS(H765=$H$2,E765,F765=$F$102,G765)</f>
        <v>0.45297893635382003</v>
      </c>
      <c r="R765">
        <f t="shared" si="66"/>
        <v>105.44130536105521</v>
      </c>
      <c r="S765" s="10">
        <f t="shared" si="67"/>
        <v>5.7354822178768755E-3</v>
      </c>
      <c r="T765" s="9">
        <f t="shared" si="68"/>
        <v>162.83797633608555</v>
      </c>
      <c r="U765" cm="1">
        <f t="array" ref="U765">_xlfn.IFS(D765=$D$2,I765*N765,D765=$D$3&amp;F765=$F$3,(I765)*N765,D765=$D$3,(1/I765)*N765,D765=$D$146,N765*I765)</f>
        <v>332.74369374937891</v>
      </c>
      <c r="V765" cm="1">
        <f t="array" ref="V765">_xlfn.IFS(F765=$F$2,E765*N765,F765=$F$3,E765*N765)</f>
        <v>105.44130536105521</v>
      </c>
      <c r="W765">
        <f t="shared" si="69"/>
        <v>162.83797724599464</v>
      </c>
      <c r="X765">
        <f t="shared" si="70"/>
        <v>332.74369374937891</v>
      </c>
    </row>
    <row r="766" spans="1:24" x14ac:dyDescent="0.25">
      <c r="A766" t="s">
        <v>784</v>
      </c>
      <c r="B766">
        <v>1595031685</v>
      </c>
      <c r="C766" s="2">
        <v>44030.014872685184</v>
      </c>
      <c r="D766" t="s">
        <v>12</v>
      </c>
      <c r="E766">
        <v>1.3801076355298501</v>
      </c>
      <c r="F766" t="s">
        <v>13</v>
      </c>
      <c r="G766">
        <v>2</v>
      </c>
      <c r="H766" t="s">
        <v>14</v>
      </c>
      <c r="I766">
        <v>0.69005382000000004</v>
      </c>
      <c r="J766" t="s">
        <v>15</v>
      </c>
      <c r="K766" t="str" cm="1">
        <f t="array" ref="K766">_xlfn.IFS(AND(F766=$Y$25,H766=$Z$25),"1",AND(F766=$Y$25,H766=$Z$27),"2",AND(F766=$Z$25,H766=$Y$25),"3",AND(F766=$Z$25,H766=$Z$27),"4",AND(F766=$Z$27,H766=$Y$25),"5",AND(F766=$Z$27,H766=$Z$25),"6")</f>
        <v>5</v>
      </c>
      <c r="L766" t="e" cm="1">
        <f t="array" ref="L766">_xlfn.IFS(K766="3",N766*I766)</f>
        <v>#N/A</v>
      </c>
      <c r="M766" t="s">
        <v>16</v>
      </c>
      <c r="N766">
        <f>VLOOKUP(C766,ETH_USD[],6)</f>
        <v>235.48381000000001</v>
      </c>
      <c r="O766" s="10">
        <f t="shared" si="65"/>
        <v>1.164534540885305E-2</v>
      </c>
      <c r="P766" cm="1">
        <f t="array" ref="P766">_xlfn.IFS(H766=$H$2,G766,F766=$F$102,E766)</f>
        <v>2</v>
      </c>
      <c r="Q766" cm="1">
        <f t="array" ref="Q766">_xlfn.IFS(H766=$H$2,E766,F766=$F$102,G766)</f>
        <v>1.3801076355298501</v>
      </c>
      <c r="R766">
        <f t="shared" si="66"/>
        <v>324.99300422466047</v>
      </c>
      <c r="S766" s="10">
        <f t="shared" si="67"/>
        <v>-2.0970183457115384E-3</v>
      </c>
      <c r="T766" s="9">
        <f t="shared" si="68"/>
        <v>162.49650211233023</v>
      </c>
      <c r="U766" cm="1">
        <f t="array" ref="U766">_xlfn.IFS(D766=$D$2,I766*N766,D766=$D$3&amp;F766=$F$3,(I766)*N766,D766=$D$3,(1/I766)*N766,D766=$D$146,N766*I766)</f>
        <v>162.49650263865422</v>
      </c>
      <c r="V766" cm="1">
        <f t="array" ref="V766">_xlfn.IFS(F766=$F$2,E766*N766,F766=$F$3,E766*N766)</f>
        <v>324.99300422466047</v>
      </c>
      <c r="W766">
        <f t="shared" si="69"/>
        <v>162.49650263865422</v>
      </c>
      <c r="X766">
        <f t="shared" si="70"/>
        <v>341.25426622520541</v>
      </c>
    </row>
    <row r="767" spans="1:24" x14ac:dyDescent="0.25">
      <c r="A767" t="s">
        <v>785</v>
      </c>
      <c r="B767">
        <v>1595241917</v>
      </c>
      <c r="C767" s="2">
        <v>44032.448113425926</v>
      </c>
      <c r="D767" t="s">
        <v>18</v>
      </c>
      <c r="E767">
        <v>2.0886080456967299E-2</v>
      </c>
      <c r="F767" t="s">
        <v>19</v>
      </c>
      <c r="G767">
        <v>3.0426513323310301E-2</v>
      </c>
      <c r="H767" t="s">
        <v>14</v>
      </c>
      <c r="I767">
        <v>0.68644344000000002</v>
      </c>
      <c r="J767" t="s">
        <v>89</v>
      </c>
      <c r="K767" t="str" cm="1">
        <f t="array" ref="K767">_xlfn.IFS(AND(F767=$Y$25,H767=$Z$25),"1",AND(F767=$Y$25,H767=$Z$27),"2",AND(F767=$Z$25,H767=$Y$25),"3",AND(F767=$Z$25,H767=$Z$27),"4",AND(F767=$Z$27,H767=$Y$25),"5",AND(F767=$Z$27,H767=$Z$25),"6")</f>
        <v>3</v>
      </c>
      <c r="L767" cm="1">
        <f t="array" ref="L767">_xlfn.IFS(K767="3",N767*I767)</f>
        <v>162.10579300881793</v>
      </c>
      <c r="M767" t="s">
        <v>16</v>
      </c>
      <c r="N767">
        <f>VLOOKUP(C767,ETH_USD[],6)</f>
        <v>236.15316799999999</v>
      </c>
      <c r="O767" s="10">
        <f t="shared" si="65"/>
        <v>2.8424799140118733E-3</v>
      </c>
      <c r="P767" cm="1">
        <f t="array" ref="P767">_xlfn.IFS(H767=$H$2,G767,F767=$F$102,E767)</f>
        <v>3.0426513323310301E-2</v>
      </c>
      <c r="Q767" cm="1">
        <f t="array" ref="Q767">_xlfn.IFS(H767=$H$2,E767,F767=$F$102,G767)</f>
        <v>2.0886080456967299E-2</v>
      </c>
      <c r="R767">
        <f t="shared" si="66"/>
        <v>4.9323140670157155</v>
      </c>
      <c r="S767" s="10">
        <f t="shared" si="67"/>
        <v>-2.4044162291206646E-3</v>
      </c>
      <c r="T767" s="9">
        <f t="shared" si="68"/>
        <v>162.10579288547601</v>
      </c>
      <c r="U767" cm="1">
        <f t="array" ref="U767">_xlfn.IFS(D767=$D$2,I767*N767,D767=$D$3&amp;F767=$F$3,(I767)*N767,D767=$D$3,(1/I767)*N767,D767=$D$146,N767*I767)</f>
        <v>344.02421851390989</v>
      </c>
      <c r="V767" cm="1">
        <f t="array" ref="V767">_xlfn.IFS(F767=$F$2,E767*N767,F767=$F$3,E767*N767)</f>
        <v>4.9323140670157155</v>
      </c>
      <c r="W767">
        <f t="shared" si="69"/>
        <v>162.10579300881793</v>
      </c>
      <c r="X767">
        <f t="shared" si="70"/>
        <v>344.02421851390989</v>
      </c>
    </row>
    <row r="768" spans="1:24" x14ac:dyDescent="0.25">
      <c r="A768" t="s">
        <v>786</v>
      </c>
      <c r="B768">
        <v>1595318708</v>
      </c>
      <c r="C768" s="2">
        <v>44033.336898148147</v>
      </c>
      <c r="D768" t="s">
        <v>12</v>
      </c>
      <c r="E768">
        <v>1.34960687250795</v>
      </c>
      <c r="F768" t="s">
        <v>13</v>
      </c>
      <c r="G768">
        <v>2</v>
      </c>
      <c r="H768" t="s">
        <v>14</v>
      </c>
      <c r="I768">
        <v>0.67480344000000003</v>
      </c>
      <c r="J768" t="s">
        <v>15</v>
      </c>
      <c r="K768" t="str" cm="1">
        <f t="array" ref="K768">_xlfn.IFS(AND(F768=$Y$25,H768=$Z$25),"1",AND(F768=$Y$25,H768=$Z$27),"2",AND(F768=$Z$25,H768=$Y$25),"3",AND(F768=$Z$25,H768=$Z$27),"4",AND(F768=$Z$27,H768=$Y$25),"5",AND(F768=$Z$27,H768=$Z$25),"6")</f>
        <v>5</v>
      </c>
      <c r="L768" t="e" cm="1">
        <f t="array" ref="L768">_xlfn.IFS(K768="3",N768*I768)</f>
        <v>#N/A</v>
      </c>
      <c r="M768" t="s">
        <v>16</v>
      </c>
      <c r="N768">
        <f>VLOOKUP(C768,ETH_USD[],6)</f>
        <v>245.01672400000001</v>
      </c>
      <c r="O768" s="10">
        <f t="shared" si="65"/>
        <v>3.7533081072196404E-2</v>
      </c>
      <c r="P768" cm="1">
        <f t="array" ref="P768">_xlfn.IFS(H768=$H$2,G768,F768=$F$102,E768)</f>
        <v>2</v>
      </c>
      <c r="Q768" cm="1">
        <f t="array" ref="Q768">_xlfn.IFS(H768=$H$2,E768,F768=$F$102,G768)</f>
        <v>1.34960687250795</v>
      </c>
      <c r="R768">
        <f t="shared" si="66"/>
        <v>330.67625458978358</v>
      </c>
      <c r="S768" s="10">
        <f t="shared" si="67"/>
        <v>1.9939660094068039E-2</v>
      </c>
      <c r="T768" s="9">
        <f t="shared" si="68"/>
        <v>165.33812729489179</v>
      </c>
      <c r="U768" cm="1">
        <f t="array" ref="U768">_xlfn.IFS(D768=$D$2,I768*N768,D768=$D$3&amp;F768=$F$3,(I768)*N768,D768=$D$3,(1/I768)*N768,D768=$D$146,N768*I768)</f>
        <v>165.33812821273057</v>
      </c>
      <c r="V768" cm="1">
        <f t="array" ref="V768">_xlfn.IFS(F768=$F$2,E768*N768,F768=$F$3,E768*N768)</f>
        <v>330.67625458978358</v>
      </c>
      <c r="W768">
        <f t="shared" si="69"/>
        <v>165.33812821273057</v>
      </c>
      <c r="X768">
        <f t="shared" si="70"/>
        <v>363.09347207832849</v>
      </c>
    </row>
    <row r="769" spans="1:24" x14ac:dyDescent="0.25">
      <c r="A769" t="s">
        <v>787</v>
      </c>
      <c r="B769">
        <v>1595381492</v>
      </c>
      <c r="C769" s="2">
        <v>44034.063564814816</v>
      </c>
      <c r="D769" t="s">
        <v>12</v>
      </c>
      <c r="E769">
        <v>1.31965718810482</v>
      </c>
      <c r="F769" t="s">
        <v>13</v>
      </c>
      <c r="G769">
        <v>2</v>
      </c>
      <c r="H769" t="s">
        <v>14</v>
      </c>
      <c r="I769">
        <v>0.65982859000000005</v>
      </c>
      <c r="J769" t="s">
        <v>15</v>
      </c>
      <c r="K769" t="str" cm="1">
        <f t="array" ref="K769">_xlfn.IFS(AND(F769=$Y$25,H769=$Z$25),"1",AND(F769=$Y$25,H769=$Z$27),"2",AND(F769=$Z$25,H769=$Y$25),"3",AND(F769=$Z$25,H769=$Z$27),"4",AND(F769=$Z$27,H769=$Y$25),"5",AND(F769=$Z$27,H769=$Z$25),"6")</f>
        <v>5</v>
      </c>
      <c r="L769" t="e" cm="1">
        <f t="array" ref="L769">_xlfn.IFS(K769="3",N769*I769)</f>
        <v>#N/A</v>
      </c>
      <c r="M769" t="s">
        <v>16</v>
      </c>
      <c r="N769">
        <f>VLOOKUP(C769,ETH_USD[],6)</f>
        <v>262.19064300000002</v>
      </c>
      <c r="O769" s="10">
        <f t="shared" si="65"/>
        <v>7.0092843948072747E-2</v>
      </c>
      <c r="P769" cm="1">
        <f t="array" ref="P769">_xlfn.IFS(H769=$H$2,G769,F769=$F$102,E769)</f>
        <v>2</v>
      </c>
      <c r="Q769" cm="1">
        <f t="array" ref="Q769">_xlfn.IFS(H769=$H$2,E769,F769=$F$102,G769)</f>
        <v>1.31965718810482</v>
      </c>
      <c r="R769">
        <f t="shared" si="66"/>
        <v>346.00176668877475</v>
      </c>
      <c r="S769" s="10">
        <f t="shared" si="67"/>
        <v>4.634597097999385E-2</v>
      </c>
      <c r="T769" s="9">
        <f t="shared" si="68"/>
        <v>173.00088334438738</v>
      </c>
      <c r="U769" cm="1">
        <f t="array" ref="U769">_xlfn.IFS(D769=$D$2,I769*N769,D769=$D$3&amp;F769=$F$3,(I769)*N769,D769=$D$3,(1/I769)*N769,D769=$D$146,N769*I769)</f>
        <v>173.00088228188341</v>
      </c>
      <c r="V769" cm="1">
        <f t="array" ref="V769">_xlfn.IFS(F769=$F$2,E769*N769,F769=$F$3,E769*N769)</f>
        <v>346.00176668877475</v>
      </c>
      <c r="W769">
        <f t="shared" si="69"/>
        <v>173.00088228188341</v>
      </c>
      <c r="X769">
        <f t="shared" si="70"/>
        <v>397.36174966289349</v>
      </c>
    </row>
    <row r="770" spans="1:24" x14ac:dyDescent="0.25">
      <c r="A770" t="s">
        <v>788</v>
      </c>
      <c r="B770">
        <v>1595463994</v>
      </c>
      <c r="C770" s="2">
        <v>44035.018449074072</v>
      </c>
      <c r="D770" t="s">
        <v>12</v>
      </c>
      <c r="E770">
        <v>1.2842726165010001</v>
      </c>
      <c r="F770" t="s">
        <v>13</v>
      </c>
      <c r="G770">
        <v>1.9899400702126699</v>
      </c>
      <c r="H770" t="s">
        <v>14</v>
      </c>
      <c r="I770">
        <v>0.64538256000000005</v>
      </c>
      <c r="J770" t="s">
        <v>15</v>
      </c>
      <c r="K770" t="str" cm="1">
        <f t="array" ref="K770">_xlfn.IFS(AND(F770=$Y$25,H770=$Z$25),"1",AND(F770=$Y$25,H770=$Z$27),"2",AND(F770=$Z$25,H770=$Y$25),"3",AND(F770=$Z$25,H770=$Z$27),"4",AND(F770=$Z$27,H770=$Y$25),"5",AND(F770=$Z$27,H770=$Z$25),"6")</f>
        <v>5</v>
      </c>
      <c r="L770" t="e" cm="1">
        <f t="array" ref="L770">_xlfn.IFS(K770="3",N770*I770)</f>
        <v>#N/A</v>
      </c>
      <c r="M770" t="s">
        <v>16</v>
      </c>
      <c r="N770">
        <f>VLOOKUP(C770,ETH_USD[],6)</f>
        <v>274.68905599999999</v>
      </c>
      <c r="O770" s="10">
        <f t="shared" si="65"/>
        <v>4.7669180169789542E-2</v>
      </c>
      <c r="P770" cm="1">
        <f t="array" ref="P770">_xlfn.IFS(H770=$H$2,G770,F770=$F$102,E770)</f>
        <v>1.9899400702126699</v>
      </c>
      <c r="Q770" cm="1">
        <f t="array" ref="Q770">_xlfn.IFS(H770=$H$2,E770,F770=$F$102,G770)</f>
        <v>1.2842726165010001</v>
      </c>
      <c r="R770">
        <f t="shared" si="66"/>
        <v>352.77563267330976</v>
      </c>
      <c r="S770" s="10">
        <f t="shared" si="67"/>
        <v>2.4731912937963806E-2</v>
      </c>
      <c r="T770" s="9">
        <f t="shared" si="68"/>
        <v>177.2795261294516</v>
      </c>
      <c r="U770" cm="1">
        <f t="array" ref="U770">_xlfn.IFS(D770=$D$2,I770*N770,D770=$D$3&amp;F770=$F$3,(I770)*N770,D770=$D$3,(1/I770)*N770,D770=$D$146,N770*I770)</f>
        <v>177.27952616526338</v>
      </c>
      <c r="V770" cm="1">
        <f t="array" ref="V770">_xlfn.IFS(F770=$F$2,E770*N770,F770=$F$3,E770*N770)</f>
        <v>352.77563267330976</v>
      </c>
      <c r="W770">
        <f t="shared" si="69"/>
        <v>177.27952616526338</v>
      </c>
      <c r="X770">
        <f t="shared" si="70"/>
        <v>425.62206205262191</v>
      </c>
    </row>
    <row r="771" spans="1:24" x14ac:dyDescent="0.25">
      <c r="A771" t="s">
        <v>789</v>
      </c>
      <c r="B771">
        <v>1595535488</v>
      </c>
      <c r="C771" s="2">
        <v>44035.845925925925</v>
      </c>
      <c r="D771" t="s">
        <v>12</v>
      </c>
      <c r="E771">
        <v>0.63484699064305805</v>
      </c>
      <c r="F771" t="s">
        <v>13</v>
      </c>
      <c r="G771">
        <v>1</v>
      </c>
      <c r="H771" t="s">
        <v>14</v>
      </c>
      <c r="I771">
        <v>0.63484699</v>
      </c>
      <c r="J771" t="s">
        <v>15</v>
      </c>
      <c r="K771" t="str" cm="1">
        <f t="array" ref="K771">_xlfn.IFS(AND(F771=$Y$25,H771=$Z$25),"1",AND(F771=$Y$25,H771=$Z$27),"2",AND(F771=$Z$25,H771=$Y$25),"3",AND(F771=$Z$25,H771=$Z$27),"4",AND(F771=$Z$27,H771=$Y$25),"5",AND(F771=$Z$27,H771=$Z$25),"6")</f>
        <v>5</v>
      </c>
      <c r="L771" t="e" cm="1">
        <f t="array" ref="L771">_xlfn.IFS(K771="3",N771*I771)</f>
        <v>#N/A</v>
      </c>
      <c r="M771" t="s">
        <v>16</v>
      </c>
      <c r="N771">
        <f>VLOOKUP(C771,ETH_USD[],6)</f>
        <v>274.68905599999999</v>
      </c>
      <c r="O771" s="10">
        <f t="shared" ref="O771:O834" si="71">(N771-N770)/N770</f>
        <v>0</v>
      </c>
      <c r="P771" cm="1">
        <f t="array" ref="P771">_xlfn.IFS(H771=$H$2,G771,F771=$F$102,E771)</f>
        <v>1</v>
      </c>
      <c r="Q771" cm="1">
        <f t="array" ref="Q771">_xlfn.IFS(H771=$H$2,E771,F771=$F$102,G771)</f>
        <v>0.63484699064305805</v>
      </c>
      <c r="R771">
        <f t="shared" ref="R771:R834" si="72">Q771*N771</f>
        <v>174.38552056418246</v>
      </c>
      <c r="S771" s="10">
        <f t="shared" ref="S771:S834" si="73">(T771-T770)/T770</f>
        <v>-1.6324533511872675E-2</v>
      </c>
      <c r="T771" s="9">
        <f t="shared" ref="T771:T834" si="74">R771/P771</f>
        <v>174.38552056418246</v>
      </c>
      <c r="U771" cm="1">
        <f t="array" ref="U771">_xlfn.IFS(D771=$D$2,I771*N771,D771=$D$3&amp;F771=$F$3,(I771)*N771,D771=$D$3,(1/I771)*N771,D771=$D$146,N771*I771)</f>
        <v>174.38552038754145</v>
      </c>
      <c r="V771" cm="1">
        <f t="array" ref="V771">_xlfn.IFS(F771=$F$2,E771*N771,F771=$F$3,E771*N771)</f>
        <v>174.38552056418246</v>
      </c>
      <c r="W771">
        <f t="shared" ref="W771:W834" si="75">N771*I771</f>
        <v>174.38552038754145</v>
      </c>
      <c r="X771">
        <f t="shared" ref="X771:X834" si="76">N771/I771</f>
        <v>432.6854507099419</v>
      </c>
    </row>
    <row r="772" spans="1:24" x14ac:dyDescent="0.25">
      <c r="A772" t="s">
        <v>790</v>
      </c>
      <c r="B772">
        <v>1595553189</v>
      </c>
      <c r="C772" s="2">
        <v>44036.050798611112</v>
      </c>
      <c r="D772" t="s">
        <v>12</v>
      </c>
      <c r="E772">
        <v>0.15684540322848201</v>
      </c>
      <c r="F772" t="s">
        <v>13</v>
      </c>
      <c r="G772">
        <v>0.24875453306194301</v>
      </c>
      <c r="H772" t="s">
        <v>14</v>
      </c>
      <c r="I772">
        <v>0.63052279</v>
      </c>
      <c r="J772" t="s">
        <v>15</v>
      </c>
      <c r="K772" t="str" cm="1">
        <f t="array" ref="K772">_xlfn.IFS(AND(F772=$Y$25,H772=$Z$25),"1",AND(F772=$Y$25,H772=$Z$27),"2",AND(F772=$Z$25,H772=$Y$25),"3",AND(F772=$Z$25,H772=$Z$27),"4",AND(F772=$Z$27,H772=$Y$25),"5",AND(F772=$Z$27,H772=$Z$25),"6")</f>
        <v>5</v>
      </c>
      <c r="L772" t="e" cm="1">
        <f t="array" ref="L772">_xlfn.IFS(K772="3",N772*I772)</f>
        <v>#N/A</v>
      </c>
      <c r="M772" t="s">
        <v>16</v>
      </c>
      <c r="N772">
        <f>VLOOKUP(C772,ETH_USD[],6)</f>
        <v>279.21542399999998</v>
      </c>
      <c r="O772" s="10">
        <f t="shared" si="71"/>
        <v>1.6478151936275141E-2</v>
      </c>
      <c r="P772" cm="1">
        <f t="array" ref="P772">_xlfn.IFS(H772=$H$2,G772,F772=$F$102,E772)</f>
        <v>0.24875453306194301</v>
      </c>
      <c r="Q772" cm="1">
        <f t="array" ref="Q772">_xlfn.IFS(H772=$H$2,E772,F772=$F$102,G772)</f>
        <v>0.15684540322848201</v>
      </c>
      <c r="R772">
        <f t="shared" si="72"/>
        <v>43.793655764891568</v>
      </c>
      <c r="S772" s="10">
        <f t="shared" si="73"/>
        <v>9.5545130330103156E-3</v>
      </c>
      <c r="T772" s="9">
        <f t="shared" si="74"/>
        <v>176.05168929318123</v>
      </c>
      <c r="U772" cm="1">
        <f t="array" ref="U772">_xlfn.IFS(D772=$D$2,I772*N772,D772=$D$3&amp;F772=$F$3,(I772)*N772,D772=$D$3,(1/I772)*N772,D772=$D$146,N772*I772)</f>
        <v>176.05168815151296</v>
      </c>
      <c r="V772" cm="1">
        <f t="array" ref="V772">_xlfn.IFS(F772=$F$2,E772*N772,F772=$F$3,E772*N772)</f>
        <v>43.793655764891568</v>
      </c>
      <c r="W772">
        <f t="shared" si="75"/>
        <v>176.05168815151296</v>
      </c>
      <c r="X772">
        <f t="shared" si="76"/>
        <v>442.83161279547085</v>
      </c>
    </row>
    <row r="773" spans="1:24" x14ac:dyDescent="0.25">
      <c r="A773" t="s">
        <v>791</v>
      </c>
      <c r="B773">
        <v>1595567257</v>
      </c>
      <c r="C773" s="2">
        <v>44036.213622685187</v>
      </c>
      <c r="D773" t="s">
        <v>12</v>
      </c>
      <c r="E773">
        <v>1.84941199623601</v>
      </c>
      <c r="F773" t="s">
        <v>13</v>
      </c>
      <c r="G773">
        <v>2.9848322130274898</v>
      </c>
      <c r="H773" t="s">
        <v>14</v>
      </c>
      <c r="I773">
        <v>0.61960333999999995</v>
      </c>
      <c r="J773" t="s">
        <v>15</v>
      </c>
      <c r="K773" t="str" cm="1">
        <f t="array" ref="K773">_xlfn.IFS(AND(F773=$Y$25,H773=$Z$25),"1",AND(F773=$Y$25,H773=$Z$27),"2",AND(F773=$Z$25,H773=$Y$25),"3",AND(F773=$Z$25,H773=$Z$27),"4",AND(F773=$Z$27,H773=$Y$25),"5",AND(F773=$Z$27,H773=$Z$25),"6")</f>
        <v>5</v>
      </c>
      <c r="L773" t="e" cm="1">
        <f t="array" ref="L773">_xlfn.IFS(K773="3",N773*I773)</f>
        <v>#N/A</v>
      </c>
      <c r="M773" t="s">
        <v>16</v>
      </c>
      <c r="N773">
        <f>VLOOKUP(C773,ETH_USD[],6)</f>
        <v>279.21542399999998</v>
      </c>
      <c r="O773" s="10">
        <f t="shared" si="71"/>
        <v>0</v>
      </c>
      <c r="P773" cm="1">
        <f t="array" ref="P773">_xlfn.IFS(H773=$H$2,G773,F773=$F$102,E773)</f>
        <v>2.9848322130274898</v>
      </c>
      <c r="Q773" cm="1">
        <f t="array" ref="Q773">_xlfn.IFS(H773=$H$2,E773,F773=$F$102,G773)</f>
        <v>1.84941199623601</v>
      </c>
      <c r="R773">
        <f t="shared" si="72"/>
        <v>516.38435467972397</v>
      </c>
      <c r="S773" s="10">
        <f t="shared" si="73"/>
        <v>-1.7318102232801214E-2</v>
      </c>
      <c r="T773" s="9">
        <f t="shared" si="74"/>
        <v>173.00280813974456</v>
      </c>
      <c r="U773" cm="1">
        <f t="array" ref="U773">_xlfn.IFS(D773=$D$2,I773*N773,D773=$D$3&amp;F773=$F$3,(I773)*N773,D773=$D$3,(1/I773)*N773,D773=$D$146,N773*I773)</f>
        <v>173.00280928991614</v>
      </c>
      <c r="V773" cm="1">
        <f t="array" ref="V773">_xlfn.IFS(F773=$F$2,E773*N773,F773=$F$3,E773*N773)</f>
        <v>516.38435467972397</v>
      </c>
      <c r="W773">
        <f t="shared" si="75"/>
        <v>173.00280928991614</v>
      </c>
      <c r="X773">
        <f t="shared" si="76"/>
        <v>450.63576319649923</v>
      </c>
    </row>
    <row r="774" spans="1:24" x14ac:dyDescent="0.25">
      <c r="A774" t="s">
        <v>792</v>
      </c>
      <c r="B774">
        <v>1595614253</v>
      </c>
      <c r="C774" s="2">
        <v>44036.757557870369</v>
      </c>
      <c r="D774" t="s">
        <v>12</v>
      </c>
      <c r="E774">
        <v>4.1135274949195102</v>
      </c>
      <c r="F774" t="s">
        <v>13</v>
      </c>
      <c r="G774">
        <v>7</v>
      </c>
      <c r="H774" t="s">
        <v>14</v>
      </c>
      <c r="I774">
        <v>0.58764678000000004</v>
      </c>
      <c r="J774" t="s">
        <v>15</v>
      </c>
      <c r="K774" t="str" cm="1">
        <f t="array" ref="K774">_xlfn.IFS(AND(F774=$Y$25,H774=$Z$25),"1",AND(F774=$Y$25,H774=$Z$27),"2",AND(F774=$Z$25,H774=$Y$25),"3",AND(F774=$Z$25,H774=$Z$27),"4",AND(F774=$Z$27,H774=$Y$25),"5",AND(F774=$Z$27,H774=$Z$25),"6")</f>
        <v>5</v>
      </c>
      <c r="L774" t="e" cm="1">
        <f t="array" ref="L774">_xlfn.IFS(K774="3",N774*I774)</f>
        <v>#N/A</v>
      </c>
      <c r="M774" t="s">
        <v>16</v>
      </c>
      <c r="N774">
        <f>VLOOKUP(C774,ETH_USD[],6)</f>
        <v>279.21542399999998</v>
      </c>
      <c r="O774" s="10">
        <f t="shared" si="71"/>
        <v>0</v>
      </c>
      <c r="P774" cm="1">
        <f t="array" ref="P774">_xlfn.IFS(H774=$H$2,G774,F774=$F$102,E774)</f>
        <v>7</v>
      </c>
      <c r="Q774" cm="1">
        <f t="array" ref="Q774">_xlfn.IFS(H774=$H$2,E774,F774=$F$102,G774)</f>
        <v>4.1135274949195102</v>
      </c>
      <c r="R774">
        <f t="shared" si="72"/>
        <v>1148.5603236296088</v>
      </c>
      <c r="S774" s="10">
        <f t="shared" si="73"/>
        <v>-5.1575821241790783E-2</v>
      </c>
      <c r="T774" s="9">
        <f t="shared" si="74"/>
        <v>164.08004623280127</v>
      </c>
      <c r="U774" cm="1">
        <f t="array" ref="U774">_xlfn.IFS(D774=$D$2,I774*N774,D774=$D$3&amp;F774=$F$3,(I774)*N774,D774=$D$3,(1/I774)*N774,D774=$D$146,N774*I774)</f>
        <v>164.08004483993471</v>
      </c>
      <c r="V774" cm="1">
        <f t="array" ref="V774">_xlfn.IFS(F774=$F$2,E774*N774,F774=$F$3,E774*N774)</f>
        <v>1148.5603236296088</v>
      </c>
      <c r="W774">
        <f t="shared" si="75"/>
        <v>164.08004483993471</v>
      </c>
      <c r="X774">
        <f t="shared" si="76"/>
        <v>475.14158760471719</v>
      </c>
    </row>
    <row r="775" spans="1:24" x14ac:dyDescent="0.25">
      <c r="A775" t="s">
        <v>793</v>
      </c>
      <c r="B775">
        <v>1595651383</v>
      </c>
      <c r="C775" s="2">
        <v>44037.187303240738</v>
      </c>
      <c r="D775" t="s">
        <v>12</v>
      </c>
      <c r="E775">
        <v>0.57201701752907197</v>
      </c>
      <c r="F775" t="s">
        <v>13</v>
      </c>
      <c r="G775">
        <v>0.99875453306194295</v>
      </c>
      <c r="H775" t="s">
        <v>14</v>
      </c>
      <c r="I775">
        <v>0.57273032999999995</v>
      </c>
      <c r="J775" t="s">
        <v>15</v>
      </c>
      <c r="K775" t="str" cm="1">
        <f t="array" ref="K775">_xlfn.IFS(AND(F775=$Y$25,H775=$Z$25),"1",AND(F775=$Y$25,H775=$Z$27),"2",AND(F775=$Z$25,H775=$Y$25),"3",AND(F775=$Z$25,H775=$Z$27),"4",AND(F775=$Z$27,H775=$Y$25),"5",AND(F775=$Z$27,H775=$Z$25),"6")</f>
        <v>5</v>
      </c>
      <c r="L775" t="e" cm="1">
        <f t="array" ref="L775">_xlfn.IFS(K775="3",N775*I775)</f>
        <v>#N/A</v>
      </c>
      <c r="M775" t="s">
        <v>16</v>
      </c>
      <c r="N775">
        <f>VLOOKUP(C775,ETH_USD[],6)</f>
        <v>304.05676299999999</v>
      </c>
      <c r="O775" s="10">
        <f t="shared" si="71"/>
        <v>8.8968362292192016E-2</v>
      </c>
      <c r="P775" cm="1">
        <f t="array" ref="P775">_xlfn.IFS(H775=$H$2,G775,F775=$F$102,E775)</f>
        <v>0.99875453306194295</v>
      </c>
      <c r="Q775" cm="1">
        <f t="array" ref="Q775">_xlfn.IFS(H775=$H$2,E775,F775=$F$102,G775)</f>
        <v>0.57201701752907197</v>
      </c>
      <c r="R775">
        <f t="shared" si="72"/>
        <v>173.92564273080387</v>
      </c>
      <c r="S775" s="10">
        <f t="shared" si="73"/>
        <v>6.1326684715909144E-2</v>
      </c>
      <c r="T775" s="9">
        <f t="shared" si="74"/>
        <v>174.14253149629207</v>
      </c>
      <c r="U775" cm="1">
        <f t="array" ref="U775">_xlfn.IFS(D775=$D$2,I775*N775,D775=$D$3&amp;F775=$F$3,(I775)*N775,D775=$D$3,(1/I775)*N775,D775=$D$146,N775*I775)</f>
        <v>174.14253021172178</v>
      </c>
      <c r="V775" cm="1">
        <f t="array" ref="V775">_xlfn.IFS(F775=$F$2,E775*N775,F775=$F$3,E775*N775)</f>
        <v>173.92564273080387</v>
      </c>
      <c r="W775">
        <f t="shared" si="75"/>
        <v>174.14253021172178</v>
      </c>
      <c r="X775">
        <f t="shared" si="76"/>
        <v>530.88992685266032</v>
      </c>
    </row>
    <row r="776" spans="1:24" x14ac:dyDescent="0.25">
      <c r="A776" t="s">
        <v>794</v>
      </c>
      <c r="B776">
        <v>1595700894</v>
      </c>
      <c r="C776" s="2">
        <v>44037.760347222225</v>
      </c>
      <c r="D776" t="s">
        <v>12</v>
      </c>
      <c r="E776">
        <v>0.566480728278971</v>
      </c>
      <c r="F776" t="s">
        <v>13</v>
      </c>
      <c r="G776">
        <v>0.99499919856810803</v>
      </c>
      <c r="H776" t="s">
        <v>14</v>
      </c>
      <c r="I776">
        <v>0.56932782000000004</v>
      </c>
      <c r="J776" t="s">
        <v>15</v>
      </c>
      <c r="K776" t="str" cm="1">
        <f t="array" ref="K776">_xlfn.IFS(AND(F776=$Y$25,H776=$Z$25),"1",AND(F776=$Y$25,H776=$Z$27),"2",AND(F776=$Z$25,H776=$Y$25),"3",AND(F776=$Z$25,H776=$Z$27),"4",AND(F776=$Z$27,H776=$Y$25),"5",AND(F776=$Z$27,H776=$Z$25),"6")</f>
        <v>5</v>
      </c>
      <c r="L776" t="e" cm="1">
        <f t="array" ref="L776">_xlfn.IFS(K776="3",N776*I776)</f>
        <v>#N/A</v>
      </c>
      <c r="M776" t="s">
        <v>16</v>
      </c>
      <c r="N776">
        <f>VLOOKUP(C776,ETH_USD[],6)</f>
        <v>304.05676299999999</v>
      </c>
      <c r="O776" s="10">
        <f t="shared" si="71"/>
        <v>0</v>
      </c>
      <c r="P776" cm="1">
        <f t="array" ref="P776">_xlfn.IFS(H776=$H$2,G776,F776=$F$102,E776)</f>
        <v>0.99499919856810803</v>
      </c>
      <c r="Q776" cm="1">
        <f t="array" ref="Q776">_xlfn.IFS(H776=$H$2,E776,F776=$F$102,G776)</f>
        <v>0.566480728278971</v>
      </c>
      <c r="R776">
        <f t="shared" si="72"/>
        <v>172.24229654238647</v>
      </c>
      <c r="S776" s="10">
        <f t="shared" si="73"/>
        <v>-5.9408596797249401E-3</v>
      </c>
      <c r="T776" s="9">
        <f t="shared" si="74"/>
        <v>173.10797515240051</v>
      </c>
      <c r="U776" cm="1">
        <f t="array" ref="U776">_xlfn.IFS(D776=$D$2,I776*N776,D776=$D$3&amp;F776=$F$3,(I776)*N776,D776=$D$3,(1/I776)*N776,D776=$D$146,N776*I776)</f>
        <v>173.10797403504665</v>
      </c>
      <c r="V776" cm="1">
        <f t="array" ref="V776">_xlfn.IFS(F776=$F$2,E776*N776,F776=$F$3,E776*N776)</f>
        <v>172.24229654238647</v>
      </c>
      <c r="W776">
        <f t="shared" si="75"/>
        <v>173.10797403504665</v>
      </c>
      <c r="X776">
        <f t="shared" si="76"/>
        <v>534.062718031239</v>
      </c>
    </row>
    <row r="777" spans="1:24" x14ac:dyDescent="0.25">
      <c r="A777" t="s">
        <v>795</v>
      </c>
      <c r="B777">
        <v>1595724459</v>
      </c>
      <c r="C777" s="2">
        <v>44038.033090277779</v>
      </c>
      <c r="D777" t="s">
        <v>12</v>
      </c>
      <c r="E777">
        <v>0.56068461080777598</v>
      </c>
      <c r="F777" t="s">
        <v>13</v>
      </c>
      <c r="G777">
        <v>0.99499933080046898</v>
      </c>
      <c r="H777" t="s">
        <v>14</v>
      </c>
      <c r="I777">
        <v>0.56350250000000002</v>
      </c>
      <c r="J777" t="s">
        <v>15</v>
      </c>
      <c r="K777" t="str" cm="1">
        <f t="array" ref="K777">_xlfn.IFS(AND(F777=$Y$25,H777=$Z$25),"1",AND(F777=$Y$25,H777=$Z$27),"2",AND(F777=$Z$25,H777=$Y$25),"3",AND(F777=$Z$25,H777=$Z$27),"4",AND(F777=$Z$27,H777=$Y$25),"5",AND(F777=$Z$27,H777=$Z$25),"6")</f>
        <v>5</v>
      </c>
      <c r="L777" t="e" cm="1">
        <f t="array" ref="L777">_xlfn.IFS(K777="3",N777*I777)</f>
        <v>#N/A</v>
      </c>
      <c r="M777" t="s">
        <v>16</v>
      </c>
      <c r="N777">
        <f>VLOOKUP(C777,ETH_USD[],6)</f>
        <v>309.64361600000001</v>
      </c>
      <c r="O777" s="10">
        <f t="shared" si="71"/>
        <v>1.8374375050490225E-2</v>
      </c>
      <c r="P777" cm="1">
        <f t="array" ref="P777">_xlfn.IFS(H777=$H$2,G777,F777=$F$102,E777)</f>
        <v>0.99499933080046898</v>
      </c>
      <c r="Q777" cm="1">
        <f t="array" ref="Q777">_xlfn.IFS(H777=$H$2,E777,F777=$F$102,G777)</f>
        <v>0.56068461080777598</v>
      </c>
      <c r="R777">
        <f t="shared" si="72"/>
        <v>173.61241032607245</v>
      </c>
      <c r="S777" s="10">
        <f t="shared" si="73"/>
        <v>7.954438245612195E-3</v>
      </c>
      <c r="T777" s="9">
        <f t="shared" si="74"/>
        <v>174.48495185057325</v>
      </c>
      <c r="U777" cm="1">
        <f t="array" ref="U777">_xlfn.IFS(D777=$D$2,I777*N777,D777=$D$3&amp;F777=$F$3,(I777)*N777,D777=$D$3,(1/I777)*N777,D777=$D$146,N777*I777)</f>
        <v>174.48495172504002</v>
      </c>
      <c r="V777" cm="1">
        <f t="array" ref="V777">_xlfn.IFS(F777=$F$2,E777*N777,F777=$F$3,E777*N777)</f>
        <v>173.61241032607245</v>
      </c>
      <c r="W777">
        <f t="shared" si="75"/>
        <v>174.48495172504002</v>
      </c>
      <c r="X777">
        <f t="shared" si="76"/>
        <v>549.49821163171418</v>
      </c>
    </row>
    <row r="778" spans="1:24" x14ac:dyDescent="0.25">
      <c r="A778" t="s">
        <v>796</v>
      </c>
      <c r="B778">
        <v>1595758408</v>
      </c>
      <c r="C778" s="2">
        <v>44038.426018518519</v>
      </c>
      <c r="D778" t="s">
        <v>12</v>
      </c>
      <c r="E778">
        <v>2.7329243141386801</v>
      </c>
      <c r="F778" t="s">
        <v>13</v>
      </c>
      <c r="G778">
        <v>5</v>
      </c>
      <c r="H778" t="s">
        <v>14</v>
      </c>
      <c r="I778">
        <v>0.54658485999999995</v>
      </c>
      <c r="J778" t="s">
        <v>15</v>
      </c>
      <c r="K778" t="str" cm="1">
        <f t="array" ref="K778">_xlfn.IFS(AND(F778=$Y$25,H778=$Z$25),"1",AND(F778=$Y$25,H778=$Z$27),"2",AND(F778=$Z$25,H778=$Y$25),"3",AND(F778=$Z$25,H778=$Z$27),"4",AND(F778=$Z$27,H778=$Y$25),"5",AND(F778=$Z$27,H778=$Z$25),"6")</f>
        <v>5</v>
      </c>
      <c r="L778" t="e" cm="1">
        <f t="array" ref="L778">_xlfn.IFS(K778="3",N778*I778)</f>
        <v>#N/A</v>
      </c>
      <c r="M778" t="s">
        <v>16</v>
      </c>
      <c r="N778">
        <f>VLOOKUP(C778,ETH_USD[],6)</f>
        <v>309.64361600000001</v>
      </c>
      <c r="O778" s="10">
        <f t="shared" si="71"/>
        <v>0</v>
      </c>
      <c r="P778" cm="1">
        <f t="array" ref="P778">_xlfn.IFS(H778=$H$2,G778,F778=$F$102,E778)</f>
        <v>5</v>
      </c>
      <c r="Q778" cm="1">
        <f t="array" ref="Q778">_xlfn.IFS(H778=$H$2,E778,F778=$F$102,G778)</f>
        <v>2.7329243141386801</v>
      </c>
      <c r="R778">
        <f t="shared" si="72"/>
        <v>846.23256688422089</v>
      </c>
      <c r="S778" s="10">
        <f t="shared" si="73"/>
        <v>-3.0022293717427331E-2</v>
      </c>
      <c r="T778" s="9">
        <f t="shared" si="74"/>
        <v>169.24651337684418</v>
      </c>
      <c r="U778" cm="1">
        <f t="array" ref="U778">_xlfn.IFS(D778=$D$2,I778*N778,D778=$D$3&amp;F778=$F$3,(I778)*N778,D778=$D$3,(1/I778)*N778,D778=$D$146,N778*I778)</f>
        <v>169.24651250125376</v>
      </c>
      <c r="V778" cm="1">
        <f t="array" ref="V778">_xlfn.IFS(F778=$F$2,E778*N778,F778=$F$3,E778*N778)</f>
        <v>846.23256688422089</v>
      </c>
      <c r="W778">
        <f t="shared" si="75"/>
        <v>169.24651250125376</v>
      </c>
      <c r="X778">
        <f t="shared" si="76"/>
        <v>566.50602433444647</v>
      </c>
    </row>
    <row r="779" spans="1:24" x14ac:dyDescent="0.25">
      <c r="A779" t="s">
        <v>797</v>
      </c>
      <c r="B779">
        <v>1595808589</v>
      </c>
      <c r="C779" s="2">
        <v>44039.00681712963</v>
      </c>
      <c r="D779" t="s">
        <v>12</v>
      </c>
      <c r="E779">
        <v>2.5545421247693199</v>
      </c>
      <c r="F779" t="s">
        <v>13</v>
      </c>
      <c r="G779">
        <v>4.9118265957035003</v>
      </c>
      <c r="H779" t="s">
        <v>14</v>
      </c>
      <c r="I779">
        <v>0.52007987</v>
      </c>
      <c r="J779" t="s">
        <v>15</v>
      </c>
      <c r="K779" t="str" cm="1">
        <f t="array" ref="K779">_xlfn.IFS(AND(F779=$Y$25,H779=$Z$25),"1",AND(F779=$Y$25,H779=$Z$27),"2",AND(F779=$Z$25,H779=$Y$25),"3",AND(F779=$Z$25,H779=$Z$27),"4",AND(F779=$Z$27,H779=$Y$25),"5",AND(F779=$Z$27,H779=$Z$25),"6")</f>
        <v>5</v>
      </c>
      <c r="L779" t="e" cm="1">
        <f t="array" ref="L779">_xlfn.IFS(K779="3",N779*I779)</f>
        <v>#N/A</v>
      </c>
      <c r="M779" t="s">
        <v>16</v>
      </c>
      <c r="N779">
        <f>VLOOKUP(C779,ETH_USD[],6)</f>
        <v>321.51409899999999</v>
      </c>
      <c r="O779" s="10">
        <f t="shared" si="71"/>
        <v>3.833595264563755E-2</v>
      </c>
      <c r="P779" cm="1">
        <f t="array" ref="P779">_xlfn.IFS(H779=$H$2,G779,F779=$F$102,E779)</f>
        <v>4.9118265957035003</v>
      </c>
      <c r="Q779" cm="1">
        <f t="array" ref="Q779">_xlfn.IFS(H779=$H$2,E779,F779=$F$102,G779)</f>
        <v>2.5545421247693199</v>
      </c>
      <c r="R779">
        <f t="shared" si="72"/>
        <v>821.32130960275344</v>
      </c>
      <c r="S779" s="10">
        <f t="shared" si="73"/>
        <v>-1.2015038591185129E-2</v>
      </c>
      <c r="T779" s="9">
        <f t="shared" si="74"/>
        <v>167.21300998719786</v>
      </c>
      <c r="U779" cm="1">
        <f t="array" ref="U779">_xlfn.IFS(D779=$D$2,I779*N779,D779=$D$3&amp;F779=$F$3,(I779)*N779,D779=$D$3,(1/I779)*N779,D779=$D$146,N779*I779)</f>
        <v>167.21301081108712</v>
      </c>
      <c r="V779" cm="1">
        <f t="array" ref="V779">_xlfn.IFS(F779=$F$2,E779*N779,F779=$F$3,E779*N779)</f>
        <v>821.32130960275344</v>
      </c>
      <c r="W779">
        <f t="shared" si="75"/>
        <v>167.21301081108712</v>
      </c>
      <c r="X779">
        <f t="shared" si="76"/>
        <v>618.20139087482846</v>
      </c>
    </row>
    <row r="780" spans="1:24" x14ac:dyDescent="0.25">
      <c r="A780" t="s">
        <v>798</v>
      </c>
      <c r="B780">
        <v>1595808743</v>
      </c>
      <c r="C780" s="2">
        <v>44039.008599537039</v>
      </c>
      <c r="D780" t="s">
        <v>12</v>
      </c>
      <c r="E780">
        <v>1.27082473990356E-2</v>
      </c>
      <c r="F780" t="s">
        <v>13</v>
      </c>
      <c r="G780">
        <v>2.5040762847185E-2</v>
      </c>
      <c r="H780" t="s">
        <v>14</v>
      </c>
      <c r="I780">
        <v>0.50750240999999996</v>
      </c>
      <c r="J780" t="s">
        <v>15</v>
      </c>
      <c r="K780" t="str" cm="1">
        <f t="array" ref="K780">_xlfn.IFS(AND(F780=$Y$25,H780=$Z$25),"1",AND(F780=$Y$25,H780=$Z$27),"2",AND(F780=$Z$25,H780=$Y$25),"3",AND(F780=$Z$25,H780=$Z$27),"4",AND(F780=$Z$27,H780=$Y$25),"5",AND(F780=$Z$27,H780=$Z$25),"6")</f>
        <v>5</v>
      </c>
      <c r="L780" t="e" cm="1">
        <f t="array" ref="L780">_xlfn.IFS(K780="3",N780*I780)</f>
        <v>#N/A</v>
      </c>
      <c r="M780" t="s">
        <v>16</v>
      </c>
      <c r="N780">
        <f>VLOOKUP(C780,ETH_USD[],6)</f>
        <v>321.51409899999999</v>
      </c>
      <c r="O780" s="10">
        <f t="shared" si="71"/>
        <v>0</v>
      </c>
      <c r="P780" cm="1">
        <f t="array" ref="P780">_xlfn.IFS(H780=$H$2,G780,F780=$F$102,E780)</f>
        <v>2.5040762847185E-2</v>
      </c>
      <c r="Q780" cm="1">
        <f t="array" ref="Q780">_xlfn.IFS(H780=$H$2,E780,F780=$F$102,G780)</f>
        <v>1.27082473990356E-2</v>
      </c>
      <c r="R780">
        <f t="shared" si="72"/>
        <v>4.0858807123700247</v>
      </c>
      <c r="S780" s="10">
        <f t="shared" si="73"/>
        <v>-2.4183710973627412E-2</v>
      </c>
      <c r="T780" s="9">
        <f t="shared" si="74"/>
        <v>163.1691788826372</v>
      </c>
      <c r="U780" cm="1">
        <f t="array" ref="U780">_xlfn.IFS(D780=$D$2,I780*N780,D780=$D$3&amp;F780=$F$3,(I780)*N780,D780=$D$3,(1/I780)*N780,D780=$D$146,N780*I780)</f>
        <v>163.16918009147858</v>
      </c>
      <c r="V780" cm="1">
        <f t="array" ref="V780">_xlfn.IFS(F780=$F$2,E780*N780,F780=$F$3,E780*N780)</f>
        <v>4.0858807123700247</v>
      </c>
      <c r="W780">
        <f t="shared" si="75"/>
        <v>163.16918009147858</v>
      </c>
      <c r="X780">
        <f t="shared" si="76"/>
        <v>633.52230977582951</v>
      </c>
    </row>
    <row r="781" spans="1:24" x14ac:dyDescent="0.25">
      <c r="A781" t="s">
        <v>799</v>
      </c>
      <c r="B781">
        <v>1595809946</v>
      </c>
      <c r="C781" s="2">
        <v>44039.022523148145</v>
      </c>
      <c r="D781" t="s">
        <v>18</v>
      </c>
      <c r="E781">
        <v>2.7036188864864402E-2</v>
      </c>
      <c r="F781" t="s">
        <v>19</v>
      </c>
      <c r="G781">
        <v>5.2946627502864101E-2</v>
      </c>
      <c r="H781" t="s">
        <v>14</v>
      </c>
      <c r="I781">
        <v>0.51063099000000001</v>
      </c>
      <c r="J781" t="s">
        <v>89</v>
      </c>
      <c r="K781" t="str" cm="1">
        <f t="array" ref="K781">_xlfn.IFS(AND(F781=$Y$25,H781=$Z$25),"1",AND(F781=$Y$25,H781=$Z$27),"2",AND(F781=$Z$25,H781=$Y$25),"3",AND(F781=$Z$25,H781=$Z$27),"4",AND(F781=$Z$27,H781=$Y$25),"5",AND(F781=$Z$27,H781=$Z$25),"6")</f>
        <v>3</v>
      </c>
      <c r="L781" cm="1">
        <f t="array" ref="L781">_xlfn.IFS(K781="3",N781*I781)</f>
        <v>164.17506267132799</v>
      </c>
      <c r="M781" t="s">
        <v>16</v>
      </c>
      <c r="N781">
        <f>VLOOKUP(C781,ETH_USD[],6)</f>
        <v>321.51409899999999</v>
      </c>
      <c r="O781" s="10">
        <f t="shared" si="71"/>
        <v>0</v>
      </c>
      <c r="P781" cm="1">
        <f t="array" ref="P781">_xlfn.IFS(H781=$H$2,G781,F781=$F$102,E781)</f>
        <v>5.2946627502864101E-2</v>
      </c>
      <c r="Q781" cm="1">
        <f t="array" ref="Q781">_xlfn.IFS(H781=$H$2,E781,F781=$F$102,G781)</f>
        <v>2.7036188864864402E-2</v>
      </c>
      <c r="R781">
        <f t="shared" si="72"/>
        <v>8.6925159032807109</v>
      </c>
      <c r="S781" s="10">
        <f t="shared" si="73"/>
        <v>6.1646695435878937E-3</v>
      </c>
      <c r="T781" s="9">
        <f t="shared" si="74"/>
        <v>164.17506295014724</v>
      </c>
      <c r="U781" cm="1">
        <f t="array" ref="U781">_xlfn.IFS(D781=$D$2,I781*N781,D781=$D$3&amp;F781=$F$3,(I781)*N781,D781=$D$3,(1/I781)*N781,D781=$D$146,N781*I781)</f>
        <v>629.64078815506286</v>
      </c>
      <c r="V781" cm="1">
        <f t="array" ref="V781">_xlfn.IFS(F781=$F$2,E781*N781,F781=$F$3,E781*N781)</f>
        <v>8.6925159032807109</v>
      </c>
      <c r="W781">
        <f t="shared" si="75"/>
        <v>164.17506267132799</v>
      </c>
      <c r="X781">
        <f t="shared" si="76"/>
        <v>629.64078815506275</v>
      </c>
    </row>
    <row r="782" spans="1:24" x14ac:dyDescent="0.25">
      <c r="A782" t="s">
        <v>800</v>
      </c>
      <c r="B782">
        <v>1595810172</v>
      </c>
      <c r="C782" s="2">
        <v>44039.025138888886</v>
      </c>
      <c r="D782" t="s">
        <v>18</v>
      </c>
      <c r="E782">
        <v>0.12679487033179701</v>
      </c>
      <c r="F782" t="s">
        <v>19</v>
      </c>
      <c r="G782">
        <v>0.24794398077111901</v>
      </c>
      <c r="H782" t="s">
        <v>14</v>
      </c>
      <c r="I782">
        <v>0.51138514999999996</v>
      </c>
      <c r="J782" t="s">
        <v>89</v>
      </c>
      <c r="K782" t="str" cm="1">
        <f t="array" ref="K782">_xlfn.IFS(AND(F782=$Y$25,H782=$Z$25),"1",AND(F782=$Y$25,H782=$Z$27),"2",AND(F782=$Z$25,H782=$Y$25),"3",AND(F782=$Z$25,H782=$Z$27),"4",AND(F782=$Z$27,H782=$Y$25),"5",AND(F782=$Z$27,H782=$Z$25),"6")</f>
        <v>3</v>
      </c>
      <c r="L782" cm="1">
        <f t="array" ref="L782">_xlfn.IFS(K782="3",N782*I782)</f>
        <v>164.41753574422984</v>
      </c>
      <c r="M782" t="s">
        <v>16</v>
      </c>
      <c r="N782">
        <f>VLOOKUP(C782,ETH_USD[],6)</f>
        <v>321.51409899999999</v>
      </c>
      <c r="O782" s="10">
        <f t="shared" si="71"/>
        <v>0</v>
      </c>
      <c r="P782" cm="1">
        <f t="array" ref="P782">_xlfn.IFS(H782=$H$2,G782,F782=$F$102,E782)</f>
        <v>0.24794398077111901</v>
      </c>
      <c r="Q782" cm="1">
        <f t="array" ref="Q782">_xlfn.IFS(H782=$H$2,E782,F782=$F$102,G782)</f>
        <v>0.12679487033179701</v>
      </c>
      <c r="R782">
        <f t="shared" si="72"/>
        <v>40.766338492549544</v>
      </c>
      <c r="S782" s="10">
        <f t="shared" si="73"/>
        <v>1.4769203166750502E-3</v>
      </c>
      <c r="T782" s="9">
        <f t="shared" si="74"/>
        <v>164.41753643610971</v>
      </c>
      <c r="U782" cm="1">
        <f t="array" ref="U782">_xlfn.IFS(D782=$D$2,I782*N782,D782=$D$3&amp;F782=$F$3,(I782)*N782,D782=$D$3,(1/I782)*N782,D782=$D$146,N782*I782)</f>
        <v>628.71223186672512</v>
      </c>
      <c r="V782" cm="1">
        <f t="array" ref="V782">_xlfn.IFS(F782=$F$2,E782*N782,F782=$F$3,E782*N782)</f>
        <v>40.766338492549544</v>
      </c>
      <c r="W782">
        <f t="shared" si="75"/>
        <v>164.41753574422984</v>
      </c>
      <c r="X782">
        <f t="shared" si="76"/>
        <v>628.71223186672512</v>
      </c>
    </row>
    <row r="783" spans="1:24" x14ac:dyDescent="0.25">
      <c r="A783" t="s">
        <v>801</v>
      </c>
      <c r="B783">
        <v>1595814427</v>
      </c>
      <c r="C783" s="2">
        <v>44039.074386574073</v>
      </c>
      <c r="D783" t="s">
        <v>18</v>
      </c>
      <c r="E783">
        <v>0.63826902452894696</v>
      </c>
      <c r="F783" t="s">
        <v>19</v>
      </c>
      <c r="G783">
        <v>1.2390196673413101</v>
      </c>
      <c r="H783" t="s">
        <v>14</v>
      </c>
      <c r="I783">
        <v>0.51514035000000002</v>
      </c>
      <c r="J783" t="s">
        <v>89</v>
      </c>
      <c r="K783" t="str" cm="1">
        <f t="array" ref="K783">_xlfn.IFS(AND(F783=$Y$25,H783=$Z$25),"1",AND(F783=$Y$25,H783=$Z$27),"2",AND(F783=$Z$25,H783=$Y$25),"3",AND(F783=$Z$25,H783=$Z$27),"4",AND(F783=$Z$27,H783=$Y$25),"5",AND(F783=$Z$27,H783=$Z$25),"6")</f>
        <v>3</v>
      </c>
      <c r="L783" cm="1">
        <f t="array" ref="L783">_xlfn.IFS(K783="3",N783*I783)</f>
        <v>165.62488548879466</v>
      </c>
      <c r="M783" t="s">
        <v>16</v>
      </c>
      <c r="N783">
        <f>VLOOKUP(C783,ETH_USD[],6)</f>
        <v>321.51409899999999</v>
      </c>
      <c r="O783" s="10">
        <f t="shared" si="71"/>
        <v>0</v>
      </c>
      <c r="P783" cm="1">
        <f t="array" ref="P783">_xlfn.IFS(H783=$H$2,G783,F783=$F$102,E783)</f>
        <v>1.2390196673413101</v>
      </c>
      <c r="Q783" cm="1">
        <f t="array" ref="Q783">_xlfn.IFS(H783=$H$2,E783,F783=$F$102,G783)</f>
        <v>0.63826902452894696</v>
      </c>
      <c r="R783">
        <f t="shared" si="72"/>
        <v>205.21249034103326</v>
      </c>
      <c r="S783" s="10">
        <f t="shared" si="73"/>
        <v>7.3431881597629985E-3</v>
      </c>
      <c r="T783" s="9">
        <f t="shared" si="74"/>
        <v>165.62488534292476</v>
      </c>
      <c r="U783" cm="1">
        <f t="array" ref="U783">_xlfn.IFS(D783=$D$2,I783*N783,D783=$D$3&amp;F783=$F$3,(I783)*N783,D783=$D$3,(1/I783)*N783,D783=$D$146,N783*I783)</f>
        <v>624.12913102225446</v>
      </c>
      <c r="V783" cm="1">
        <f t="array" ref="V783">_xlfn.IFS(F783=$F$2,E783*N783,F783=$F$3,E783*N783)</f>
        <v>205.21249034103326</v>
      </c>
      <c r="W783">
        <f t="shared" si="75"/>
        <v>165.62488548879466</v>
      </c>
      <c r="X783">
        <f t="shared" si="76"/>
        <v>624.12913102225434</v>
      </c>
    </row>
    <row r="784" spans="1:24" x14ac:dyDescent="0.25">
      <c r="A784" t="s">
        <v>802</v>
      </c>
      <c r="B784">
        <v>1595986524</v>
      </c>
      <c r="C784" s="2">
        <v>44041.066250000003</v>
      </c>
      <c r="D784" t="s">
        <v>12</v>
      </c>
      <c r="E784">
        <v>3.24</v>
      </c>
      <c r="F784" t="s">
        <v>13</v>
      </c>
      <c r="G784">
        <v>6.0640931755996696</v>
      </c>
      <c r="H784" t="s">
        <v>14</v>
      </c>
      <c r="I784">
        <v>0.53429258000000002</v>
      </c>
      <c r="J784" t="s">
        <v>15</v>
      </c>
      <c r="K784" t="str" cm="1">
        <f t="array" ref="K784">_xlfn.IFS(AND(F784=$Y$25,H784=$Z$25),"1",AND(F784=$Y$25,H784=$Z$27),"2",AND(F784=$Z$25,H784=$Y$25),"3",AND(F784=$Z$25,H784=$Z$27),"4",AND(F784=$Z$27,H784=$Y$25),"5",AND(F784=$Z$27,H784=$Z$25),"6")</f>
        <v>5</v>
      </c>
      <c r="L784" t="e" cm="1">
        <f t="array" ref="L784">_xlfn.IFS(K784="3",N784*I784)</f>
        <v>#N/A</v>
      </c>
      <c r="M784" t="s">
        <v>16</v>
      </c>
      <c r="N784">
        <f>VLOOKUP(C784,ETH_USD[],6)</f>
        <v>318.19088699999998</v>
      </c>
      <c r="O784" s="10">
        <f t="shared" si="71"/>
        <v>-1.0336131480193696E-2</v>
      </c>
      <c r="P784" cm="1">
        <f t="array" ref="P784">_xlfn.IFS(H784=$H$2,G784,F784=$F$102,E784)</f>
        <v>6.0640931755996696</v>
      </c>
      <c r="Q784" cm="1">
        <f t="array" ref="Q784">_xlfn.IFS(H784=$H$2,E784,F784=$F$102,G784)</f>
        <v>3.24</v>
      </c>
      <c r="R784">
        <f t="shared" si="72"/>
        <v>1030.9384738799999</v>
      </c>
      <c r="S784" s="10">
        <f t="shared" si="73"/>
        <v>2.6458253646030609E-2</v>
      </c>
      <c r="T784" s="9">
        <f t="shared" si="74"/>
        <v>170.0070305694226</v>
      </c>
      <c r="U784" cm="1">
        <f t="array" ref="U784">_xlfn.IFS(D784=$D$2,I784*N784,D784=$D$3&amp;F784=$F$3,(I784)*N784,D784=$D$3,(1/I784)*N784,D784=$D$146,N784*I784)</f>
        <v>170.00702994771845</v>
      </c>
      <c r="V784" cm="1">
        <f t="array" ref="V784">_xlfn.IFS(F784=$F$2,E784*N784,F784=$F$3,E784*N784)</f>
        <v>1030.9384738799999</v>
      </c>
      <c r="W784">
        <f t="shared" si="75"/>
        <v>170.00702994771845</v>
      </c>
      <c r="X784">
        <f t="shared" si="76"/>
        <v>595.53678810212932</v>
      </c>
    </row>
    <row r="785" spans="1:24" x14ac:dyDescent="0.25">
      <c r="A785" t="s">
        <v>803</v>
      </c>
      <c r="B785">
        <v>1596101687</v>
      </c>
      <c r="C785" s="2">
        <v>44042.399155092593</v>
      </c>
      <c r="D785" t="s">
        <v>12</v>
      </c>
      <c r="E785">
        <v>5.2109322322561198</v>
      </c>
      <c r="F785" t="s">
        <v>13</v>
      </c>
      <c r="G785">
        <v>10</v>
      </c>
      <c r="H785" t="s">
        <v>14</v>
      </c>
      <c r="I785">
        <v>0.52109322000000002</v>
      </c>
      <c r="J785" t="s">
        <v>15</v>
      </c>
      <c r="K785" t="str" cm="1">
        <f t="array" ref="K785">_xlfn.IFS(AND(F785=$Y$25,H785=$Z$25),"1",AND(F785=$Y$25,H785=$Z$27),"2",AND(F785=$Z$25,H785=$Y$25),"3",AND(F785=$Z$25,H785=$Z$27),"4",AND(F785=$Z$27,H785=$Y$25),"5",AND(F785=$Z$27,H785=$Z$25),"6")</f>
        <v>5</v>
      </c>
      <c r="L785" t="e" cm="1">
        <f t="array" ref="L785">_xlfn.IFS(K785="3",N785*I785)</f>
        <v>#N/A</v>
      </c>
      <c r="M785" t="s">
        <v>16</v>
      </c>
      <c r="N785">
        <f>VLOOKUP(C785,ETH_USD[],6)</f>
        <v>334.58663899999999</v>
      </c>
      <c r="O785" s="10">
        <f t="shared" si="71"/>
        <v>5.152803763358571E-2</v>
      </c>
      <c r="P785" cm="1">
        <f t="array" ref="P785">_xlfn.IFS(H785=$H$2,G785,F785=$F$102,E785)</f>
        <v>10</v>
      </c>
      <c r="Q785" cm="1">
        <f t="array" ref="Q785">_xlfn.IFS(H785=$H$2,E785,F785=$F$102,G785)</f>
        <v>5.2109322322561198</v>
      </c>
      <c r="R785">
        <f t="shared" si="72"/>
        <v>1743.5083016473425</v>
      </c>
      <c r="S785" s="10">
        <f t="shared" si="73"/>
        <v>2.5550705642951956E-2</v>
      </c>
      <c r="T785" s="9">
        <f t="shared" si="74"/>
        <v>174.35083016473425</v>
      </c>
      <c r="U785" cm="1">
        <f t="array" ref="U785">_xlfn.IFS(D785=$D$2,I785*N785,D785=$D$3&amp;F785=$F$3,(I785)*N785,D785=$D$3,(1/I785)*N785,D785=$D$146,N785*I785)</f>
        <v>174.35082908548759</v>
      </c>
      <c r="V785" cm="1">
        <f t="array" ref="V785">_xlfn.IFS(F785=$F$2,E785*N785,F785=$F$3,E785*N785)</f>
        <v>1743.5083016473425</v>
      </c>
      <c r="W785">
        <f t="shared" si="75"/>
        <v>174.35082908548759</v>
      </c>
      <c r="X785">
        <f t="shared" si="76"/>
        <v>642.08595728802607</v>
      </c>
    </row>
    <row r="786" spans="1:24" x14ac:dyDescent="0.25">
      <c r="A786" t="s">
        <v>804</v>
      </c>
      <c r="B786">
        <v>1596106445</v>
      </c>
      <c r="C786" s="2">
        <v>44042.454224537039</v>
      </c>
      <c r="D786" t="s">
        <v>18</v>
      </c>
      <c r="E786">
        <v>0.50127846294644596</v>
      </c>
      <c r="F786" t="s">
        <v>19</v>
      </c>
      <c r="G786">
        <v>1</v>
      </c>
      <c r="H786" t="s">
        <v>14</v>
      </c>
      <c r="I786">
        <v>0.50127845999999998</v>
      </c>
      <c r="J786" t="s">
        <v>89</v>
      </c>
      <c r="K786" t="str" cm="1">
        <f t="array" ref="K786">_xlfn.IFS(AND(F786=$Y$25,H786=$Z$25),"1",AND(F786=$Y$25,H786=$Z$27),"2",AND(F786=$Z$25,H786=$Y$25),"3",AND(F786=$Z$25,H786=$Z$27),"4",AND(F786=$Z$27,H786=$Y$25),"5",AND(F786=$Z$27,H786=$Z$25),"6")</f>
        <v>3</v>
      </c>
      <c r="L786" cm="1">
        <f t="array" ref="L786">_xlfn.IFS(K786="3",N786*I786)</f>
        <v>167.72107513449592</v>
      </c>
      <c r="M786" t="s">
        <v>16</v>
      </c>
      <c r="N786">
        <f>VLOOKUP(C786,ETH_USD[],6)</f>
        <v>334.58663899999999</v>
      </c>
      <c r="O786" s="10">
        <f t="shared" si="71"/>
        <v>0</v>
      </c>
      <c r="P786" cm="1">
        <f t="array" ref="P786">_xlfn.IFS(H786=$H$2,G786,F786=$F$102,E786)</f>
        <v>1</v>
      </c>
      <c r="Q786" cm="1">
        <f t="array" ref="Q786">_xlfn.IFS(H786=$H$2,E786,F786=$F$102,G786)</f>
        <v>0.50127846294644596</v>
      </c>
      <c r="R786">
        <f t="shared" si="72"/>
        <v>167.72107612033739</v>
      </c>
      <c r="S786" s="10">
        <f t="shared" si="73"/>
        <v>-3.8025365512356787E-2</v>
      </c>
      <c r="T786" s="9">
        <f t="shared" si="74"/>
        <v>167.72107612033739</v>
      </c>
      <c r="U786" cm="1">
        <f t="array" ref="U786">_xlfn.IFS(D786=$D$2,I786*N786,D786=$D$3&amp;F786=$F$3,(I786)*N786,D786=$D$3,(1/I786)*N786,D786=$D$146,N786*I786)</f>
        <v>667.46661925190244</v>
      </c>
      <c r="V786" cm="1">
        <f t="array" ref="V786">_xlfn.IFS(F786=$F$2,E786*N786,F786=$F$3,E786*N786)</f>
        <v>167.72107612033739</v>
      </c>
      <c r="W786">
        <f t="shared" si="75"/>
        <v>167.72107513449592</v>
      </c>
      <c r="X786">
        <f t="shared" si="76"/>
        <v>667.46661925190244</v>
      </c>
    </row>
    <row r="787" spans="1:24" x14ac:dyDescent="0.25">
      <c r="A787" t="s">
        <v>805</v>
      </c>
      <c r="B787">
        <v>1596108674</v>
      </c>
      <c r="C787" s="2">
        <v>44042.480023148149</v>
      </c>
      <c r="D787" t="s">
        <v>18</v>
      </c>
      <c r="E787">
        <v>0.22068885695493101</v>
      </c>
      <c r="F787" t="s">
        <v>19</v>
      </c>
      <c r="G787">
        <v>0.437182113930913</v>
      </c>
      <c r="H787" t="s">
        <v>14</v>
      </c>
      <c r="I787">
        <v>0.50479845999999995</v>
      </c>
      <c r="J787" t="s">
        <v>89</v>
      </c>
      <c r="K787" t="str" cm="1">
        <f t="array" ref="K787">_xlfn.IFS(AND(F787=$Y$25,H787=$Z$25),"1",AND(F787=$Y$25,H787=$Z$27),"2",AND(F787=$Z$25,H787=$Y$25),"3",AND(F787=$Z$25,H787=$Z$27),"4",AND(F787=$Z$27,H787=$Y$25),"5",AND(F787=$Z$27,H787=$Z$25),"6")</f>
        <v>3</v>
      </c>
      <c r="L787" cm="1">
        <f t="array" ref="L787">_xlfn.IFS(K787="3",N787*I787)</f>
        <v>168.89882010377593</v>
      </c>
      <c r="M787" t="s">
        <v>16</v>
      </c>
      <c r="N787">
        <f>VLOOKUP(C787,ETH_USD[],6)</f>
        <v>334.58663899999999</v>
      </c>
      <c r="O787" s="10">
        <f t="shared" si="71"/>
        <v>0</v>
      </c>
      <c r="P787" cm="1">
        <f t="array" ref="P787">_xlfn.IFS(H787=$H$2,G787,F787=$F$102,E787)</f>
        <v>0.437182113930913</v>
      </c>
      <c r="Q787" cm="1">
        <f t="array" ref="Q787">_xlfn.IFS(H787=$H$2,E787,F787=$F$102,G787)</f>
        <v>0.22068885695493101</v>
      </c>
      <c r="R787">
        <f t="shared" si="72"/>
        <v>73.839542913302139</v>
      </c>
      <c r="S787" s="10">
        <f t="shared" si="73"/>
        <v>7.0220351802635275E-3</v>
      </c>
      <c r="T787" s="9">
        <f t="shared" si="74"/>
        <v>168.89881941732605</v>
      </c>
      <c r="U787" cm="1">
        <f t="array" ref="U787">_xlfn.IFS(D787=$D$2,I787*N787,D787=$D$3&amp;F787=$F$3,(I787)*N787,D787=$D$3,(1/I787)*N787,D787=$D$146,N787*I787)</f>
        <v>662.81232117863442</v>
      </c>
      <c r="V787" cm="1">
        <f t="array" ref="V787">_xlfn.IFS(F787=$F$2,E787*N787,F787=$F$3,E787*N787)</f>
        <v>73.839542913302139</v>
      </c>
      <c r="W787">
        <f t="shared" si="75"/>
        <v>168.89882010377593</v>
      </c>
      <c r="X787">
        <f t="shared" si="76"/>
        <v>662.81232117863442</v>
      </c>
    </row>
    <row r="788" spans="1:24" x14ac:dyDescent="0.25">
      <c r="A788" t="s">
        <v>806</v>
      </c>
      <c r="B788">
        <v>1596110041</v>
      </c>
      <c r="C788" s="2">
        <v>44042.495844907404</v>
      </c>
      <c r="D788" t="s">
        <v>18</v>
      </c>
      <c r="E788">
        <v>0.29609146955864202</v>
      </c>
      <c r="F788" t="s">
        <v>19</v>
      </c>
      <c r="G788">
        <v>0.58363686616947597</v>
      </c>
      <c r="H788" t="s">
        <v>14</v>
      </c>
      <c r="I788">
        <v>0.50732140000000003</v>
      </c>
      <c r="J788" t="s">
        <v>89</v>
      </c>
      <c r="K788" t="str" cm="1">
        <f t="array" ref="K788">_xlfn.IFS(AND(F788=$Y$25,H788=$Z$25),"1",AND(F788=$Y$25,H788=$Z$27),"2",AND(F788=$Z$25,H788=$Y$25),"3",AND(F788=$Z$25,H788=$Z$27),"4",AND(F788=$Z$27,H788=$Y$25),"5",AND(F788=$Z$27,H788=$Z$25),"6")</f>
        <v>3</v>
      </c>
      <c r="L788" cm="1">
        <f t="array" ref="L788">_xlfn.IFS(K788="3",N788*I788)</f>
        <v>169.74296211877461</v>
      </c>
      <c r="M788" t="s">
        <v>16</v>
      </c>
      <c r="N788">
        <f>VLOOKUP(C788,ETH_USD[],6)</f>
        <v>334.58663899999999</v>
      </c>
      <c r="O788" s="10">
        <f t="shared" si="71"/>
        <v>0</v>
      </c>
      <c r="P788" cm="1">
        <f t="array" ref="P788">_xlfn.IFS(H788=$H$2,G788,F788=$F$102,E788)</f>
        <v>0.58363686616947597</v>
      </c>
      <c r="Q788" cm="1">
        <f t="array" ref="Q788">_xlfn.IFS(H788=$H$2,E788,F788=$F$102,G788)</f>
        <v>0.29609146955864202</v>
      </c>
      <c r="R788">
        <f t="shared" si="72"/>
        <v>99.068249636196839</v>
      </c>
      <c r="S788" s="10">
        <f t="shared" si="73"/>
        <v>4.9979110791667199E-3</v>
      </c>
      <c r="T788" s="9">
        <f t="shared" si="74"/>
        <v>169.74296069815009</v>
      </c>
      <c r="U788" cm="1">
        <f t="array" ref="U788">_xlfn.IFS(D788=$D$2,I788*N788,D788=$D$3&amp;F788=$F$3,(I788)*N788,D788=$D$3,(1/I788)*N788,D788=$D$146,N788*I788)</f>
        <v>659.51611542505395</v>
      </c>
      <c r="V788" cm="1">
        <f t="array" ref="V788">_xlfn.IFS(F788=$F$2,E788*N788,F788=$F$3,E788*N788)</f>
        <v>99.068249636196839</v>
      </c>
      <c r="W788">
        <f t="shared" si="75"/>
        <v>169.74296211877461</v>
      </c>
      <c r="X788">
        <f t="shared" si="76"/>
        <v>659.51611542505395</v>
      </c>
    </row>
    <row r="789" spans="1:24" x14ac:dyDescent="0.25">
      <c r="A789" t="s">
        <v>807</v>
      </c>
      <c r="B789">
        <v>1596140581</v>
      </c>
      <c r="C789" s="2">
        <v>44042.849317129629</v>
      </c>
      <c r="D789" t="s">
        <v>12</v>
      </c>
      <c r="E789">
        <v>0.50327202567122697</v>
      </c>
      <c r="F789" t="s">
        <v>13</v>
      </c>
      <c r="G789">
        <v>1</v>
      </c>
      <c r="H789" t="s">
        <v>14</v>
      </c>
      <c r="I789">
        <v>0.50327202999999998</v>
      </c>
      <c r="J789" t="s">
        <v>15</v>
      </c>
      <c r="K789" t="str" cm="1">
        <f t="array" ref="K789">_xlfn.IFS(AND(F789=$Y$25,H789=$Z$25),"1",AND(F789=$Y$25,H789=$Z$27),"2",AND(F789=$Z$25,H789=$Y$25),"3",AND(F789=$Z$25,H789=$Z$27),"4",AND(F789=$Z$27,H789=$Y$25),"5",AND(F789=$Z$27,H789=$Z$25),"6")</f>
        <v>5</v>
      </c>
      <c r="L789" t="e" cm="1">
        <f t="array" ref="L789">_xlfn.IFS(K789="3",N789*I789)</f>
        <v>#N/A</v>
      </c>
      <c r="M789" t="s">
        <v>16</v>
      </c>
      <c r="N789">
        <f>VLOOKUP(C789,ETH_USD[],6)</f>
        <v>334.58663899999999</v>
      </c>
      <c r="O789" s="10">
        <f t="shared" si="71"/>
        <v>0</v>
      </c>
      <c r="P789" cm="1">
        <f t="array" ref="P789">_xlfn.IFS(H789=$H$2,G789,F789=$F$102,E789)</f>
        <v>1</v>
      </c>
      <c r="Q789" cm="1">
        <f t="array" ref="Q789">_xlfn.IFS(H789=$H$2,E789,F789=$F$102,G789)</f>
        <v>0.50327202567122697</v>
      </c>
      <c r="R789">
        <f t="shared" si="72"/>
        <v>168.38809557205755</v>
      </c>
      <c r="S789" s="10">
        <f t="shared" si="73"/>
        <v>-7.9818634040551388E-3</v>
      </c>
      <c r="T789" s="9">
        <f t="shared" si="74"/>
        <v>168.38809557205755</v>
      </c>
      <c r="U789" cm="1">
        <f t="array" ref="U789">_xlfn.IFS(D789=$D$2,I789*N789,D789=$D$3&amp;F789=$F$3,(I789)*N789,D789=$D$3,(1/I789)*N789,D789=$D$146,N789*I789)</f>
        <v>168.38809702040717</v>
      </c>
      <c r="V789" cm="1">
        <f t="array" ref="V789">_xlfn.IFS(F789=$F$2,E789*N789,F789=$F$3,E789*N789)</f>
        <v>168.38809557205755</v>
      </c>
      <c r="W789">
        <f t="shared" si="75"/>
        <v>168.38809702040717</v>
      </c>
      <c r="X789">
        <f t="shared" si="76"/>
        <v>664.82263876257934</v>
      </c>
    </row>
    <row r="790" spans="1:24" x14ac:dyDescent="0.25">
      <c r="A790" t="s">
        <v>808</v>
      </c>
      <c r="B790">
        <v>1596197499</v>
      </c>
      <c r="C790" s="2">
        <v>44043.508090277777</v>
      </c>
      <c r="D790" t="s">
        <v>12</v>
      </c>
      <c r="E790">
        <v>0.99202115561265303</v>
      </c>
      <c r="F790" t="s">
        <v>13</v>
      </c>
      <c r="G790">
        <v>2</v>
      </c>
      <c r="H790" t="s">
        <v>14</v>
      </c>
      <c r="I790">
        <v>0.49601057999999998</v>
      </c>
      <c r="J790" t="s">
        <v>15</v>
      </c>
      <c r="K790" t="str" cm="1">
        <f t="array" ref="K790">_xlfn.IFS(AND(F790=$Y$25,H790=$Z$25),"1",AND(F790=$Y$25,H790=$Z$27),"2",AND(F790=$Z$25,H790=$Y$25),"3",AND(F790=$Z$25,H790=$Z$27),"4",AND(F790=$Z$27,H790=$Y$25),"5",AND(F790=$Z$27,H790=$Z$25),"6")</f>
        <v>5</v>
      </c>
      <c r="L790" t="e" cm="1">
        <f t="array" ref="L790">_xlfn.IFS(K790="3",N790*I790)</f>
        <v>#N/A</v>
      </c>
      <c r="M790" t="s">
        <v>16</v>
      </c>
      <c r="N790">
        <f>VLOOKUP(C790,ETH_USD[],6)</f>
        <v>345.55465700000002</v>
      </c>
      <c r="O790" s="10">
        <f t="shared" si="71"/>
        <v>3.2780800909387266E-2</v>
      </c>
      <c r="P790" cm="1">
        <f t="array" ref="P790">_xlfn.IFS(H790=$H$2,G790,F790=$F$102,E790)</f>
        <v>2</v>
      </c>
      <c r="Q790" cm="1">
        <f t="array" ref="Q790">_xlfn.IFS(H790=$H$2,E790,F790=$F$102,G790)</f>
        <v>0.99202115561265303</v>
      </c>
      <c r="R790">
        <f t="shared" si="72"/>
        <v>342.79753016447398</v>
      </c>
      <c r="S790" s="10">
        <f t="shared" si="73"/>
        <v>1.7879348893111616E-2</v>
      </c>
      <c r="T790" s="9">
        <f t="shared" si="74"/>
        <v>171.39876508223699</v>
      </c>
      <c r="U790" cm="1">
        <f t="array" ref="U790">_xlfn.IFS(D790=$D$2,I790*N790,D790=$D$3&amp;F790=$F$3,(I790)*N790,D790=$D$3,(1/I790)*N790,D790=$D$146,N790*I790)</f>
        <v>171.39876584027107</v>
      </c>
      <c r="V790" cm="1">
        <f t="array" ref="V790">_xlfn.IFS(F790=$F$2,E790*N790,F790=$F$3,E790*N790)</f>
        <v>342.79753016447398</v>
      </c>
      <c r="W790">
        <f t="shared" si="75"/>
        <v>171.39876584027107</v>
      </c>
      <c r="X790">
        <f t="shared" si="76"/>
        <v>696.66791583356962</v>
      </c>
    </row>
    <row r="791" spans="1:24" x14ac:dyDescent="0.25">
      <c r="A791" t="s">
        <v>809</v>
      </c>
      <c r="B791">
        <v>1596224335</v>
      </c>
      <c r="C791" s="2">
        <v>44043.818692129629</v>
      </c>
      <c r="D791" t="s">
        <v>105</v>
      </c>
      <c r="E791">
        <v>0.46612604814737901</v>
      </c>
      <c r="F791" t="s">
        <v>14</v>
      </c>
      <c r="G791">
        <v>0.230873775653436</v>
      </c>
      <c r="H791" t="s">
        <v>13</v>
      </c>
      <c r="I791">
        <v>0.49530331</v>
      </c>
      <c r="J791" t="s">
        <v>15</v>
      </c>
      <c r="K791" t="str" cm="1">
        <f t="array" ref="K791">_xlfn.IFS(AND(F791=$Y$25,H791=$Z$25),"1",AND(F791=$Y$25,H791=$Z$27),"2",AND(F791=$Z$25,H791=$Y$25),"3",AND(F791=$Z$25,H791=$Z$27),"4",AND(F791=$Z$27,H791=$Y$25),"5",AND(F791=$Z$27,H791=$Z$25),"6")</f>
        <v>2</v>
      </c>
      <c r="L791" t="e" cm="1">
        <f t="array" ref="L791">_xlfn.IFS(K791="3",N791*I791)</f>
        <v>#N/A</v>
      </c>
      <c r="M791" t="s">
        <v>16</v>
      </c>
      <c r="N791">
        <f>VLOOKUP(C791,ETH_USD[],6)</f>
        <v>345.55465700000002</v>
      </c>
      <c r="O791" s="10">
        <f t="shared" si="71"/>
        <v>0</v>
      </c>
      <c r="P791" cm="1">
        <f t="array" ref="P791">_xlfn.IFS(H791=$H$2,G791,F791=$F$102,E791)</f>
        <v>0.46612604814737901</v>
      </c>
      <c r="Q791" cm="1">
        <f t="array" ref="Q791">_xlfn.IFS(H791=$H$2,E791,F791=$F$102,G791)</f>
        <v>0.230873775653436</v>
      </c>
      <c r="R791">
        <f t="shared" si="72"/>
        <v>79.779508356218031</v>
      </c>
      <c r="S791" s="10">
        <f t="shared" si="73"/>
        <v>-1.4259078662183274E-3</v>
      </c>
      <c r="T791" s="9">
        <f t="shared" si="74"/>
        <v>171.15436623484612</v>
      </c>
      <c r="U791" cm="1">
        <f t="array" ref="U791">_xlfn.IFS(D791=$D$2,I791*N791,D791=$D$3&amp;F791=$F$3,(I791)*N791,D791=$D$3,(1/I791)*N791,D791=$D$146,N791*I791)</f>
        <v>171.15436539801468</v>
      </c>
      <c r="V791" t="e" cm="1">
        <f t="array" ref="V791">_xlfn.IFS(F791=$F$2,E791*N791,F791=$F$3,E791*N791)</f>
        <v>#N/A</v>
      </c>
      <c r="W791">
        <f t="shared" si="75"/>
        <v>171.15436539801468</v>
      </c>
      <c r="X791">
        <f t="shared" si="76"/>
        <v>697.66272508859277</v>
      </c>
    </row>
    <row r="792" spans="1:24" x14ac:dyDescent="0.25">
      <c r="A792" t="s">
        <v>810</v>
      </c>
      <c r="B792">
        <v>1596224353</v>
      </c>
      <c r="C792" s="2">
        <v>44043.81890046296</v>
      </c>
      <c r="D792" t="s">
        <v>12</v>
      </c>
      <c r="E792">
        <v>0.27955000000000002</v>
      </c>
      <c r="F792" t="s">
        <v>13</v>
      </c>
      <c r="G792">
        <v>0.56160257663421898</v>
      </c>
      <c r="H792" t="s">
        <v>14</v>
      </c>
      <c r="I792">
        <v>0.49777192999999997</v>
      </c>
      <c r="J792" t="s">
        <v>15</v>
      </c>
      <c r="K792" t="str" cm="1">
        <f t="array" ref="K792">_xlfn.IFS(AND(F792=$Y$25,H792=$Z$25),"1",AND(F792=$Y$25,H792=$Z$27),"2",AND(F792=$Z$25,H792=$Y$25),"3",AND(F792=$Z$25,H792=$Z$27),"4",AND(F792=$Z$27,H792=$Y$25),"5",AND(F792=$Z$27,H792=$Z$25),"6")</f>
        <v>5</v>
      </c>
      <c r="L792" t="e" cm="1">
        <f t="array" ref="L792">_xlfn.IFS(K792="3",N792*I792)</f>
        <v>#N/A</v>
      </c>
      <c r="M792" t="s">
        <v>16</v>
      </c>
      <c r="N792">
        <f>VLOOKUP(C792,ETH_USD[],6)</f>
        <v>345.55465700000002</v>
      </c>
      <c r="O792" s="10">
        <f t="shared" si="71"/>
        <v>0</v>
      </c>
      <c r="P792" cm="1">
        <f t="array" ref="P792">_xlfn.IFS(H792=$H$2,G792,F792=$F$102,E792)</f>
        <v>0.56160257663421898</v>
      </c>
      <c r="Q792" cm="1">
        <f t="array" ref="Q792">_xlfn.IFS(H792=$H$2,E792,F792=$F$102,G792)</f>
        <v>0.27955000000000002</v>
      </c>
      <c r="R792">
        <f t="shared" si="72"/>
        <v>96.599804364350007</v>
      </c>
      <c r="S792" s="10">
        <f t="shared" si="73"/>
        <v>4.9840577502306017E-3</v>
      </c>
      <c r="T792" s="9">
        <f t="shared" si="74"/>
        <v>172.00740948036471</v>
      </c>
      <c r="U792" cm="1">
        <f t="array" ref="U792">_xlfn.IFS(D792=$D$2,I792*N792,D792=$D$3&amp;F792=$F$3,(I792)*N792,D792=$D$3,(1/I792)*N792,D792=$D$146,N792*I792)</f>
        <v>172.007408535378</v>
      </c>
      <c r="V792" cm="1">
        <f t="array" ref="V792">_xlfn.IFS(F792=$F$2,E792*N792,F792=$F$3,E792*N792)</f>
        <v>96.599804364350007</v>
      </c>
      <c r="W792">
        <f t="shared" si="75"/>
        <v>172.007408535378</v>
      </c>
      <c r="X792">
        <f t="shared" si="76"/>
        <v>694.20277877059084</v>
      </c>
    </row>
    <row r="793" spans="1:24" x14ac:dyDescent="0.25">
      <c r="A793" t="s">
        <v>811</v>
      </c>
      <c r="B793">
        <v>1596308810</v>
      </c>
      <c r="C793" s="2">
        <v>44044.796412037038</v>
      </c>
      <c r="D793" t="s">
        <v>12</v>
      </c>
      <c r="E793">
        <v>3.5910044877954999</v>
      </c>
      <c r="F793" t="s">
        <v>13</v>
      </c>
      <c r="G793">
        <v>7.5</v>
      </c>
      <c r="H793" t="s">
        <v>14</v>
      </c>
      <c r="I793">
        <v>0.47880060000000002</v>
      </c>
      <c r="J793" t="s">
        <v>15</v>
      </c>
      <c r="K793" t="str" cm="1">
        <f t="array" ref="K793">_xlfn.IFS(AND(F793=$Y$25,H793=$Z$25),"1",AND(F793=$Y$25,H793=$Z$27),"2",AND(F793=$Z$25,H793=$Y$25),"3",AND(F793=$Z$25,H793=$Z$27),"4",AND(F793=$Z$27,H793=$Y$25),"5",AND(F793=$Z$27,H793=$Z$25),"6")</f>
        <v>5</v>
      </c>
      <c r="L793" t="e" cm="1">
        <f t="array" ref="L793">_xlfn.IFS(K793="3",N793*I793)</f>
        <v>#N/A</v>
      </c>
      <c r="M793" t="s">
        <v>16</v>
      </c>
      <c r="N793">
        <f>VLOOKUP(C793,ETH_USD[],6)</f>
        <v>385.19970699999999</v>
      </c>
      <c r="O793" s="10">
        <f t="shared" si="71"/>
        <v>0.11472873884608063</v>
      </c>
      <c r="P793" cm="1">
        <f t="array" ref="P793">_xlfn.IFS(H793=$H$2,G793,F793=$F$102,E793)</f>
        <v>7.5</v>
      </c>
      <c r="Q793" cm="1">
        <f t="array" ref="Q793">_xlfn.IFS(H793=$H$2,E793,F793=$F$102,G793)</f>
        <v>3.5910044877954999</v>
      </c>
      <c r="R793">
        <f t="shared" si="72"/>
        <v>1383.2538765345116</v>
      </c>
      <c r="S793" s="10">
        <f t="shared" si="73"/>
        <v>7.2243636258328539E-2</v>
      </c>
      <c r="T793" s="9">
        <f t="shared" si="74"/>
        <v>184.43385020460155</v>
      </c>
      <c r="U793" cm="1">
        <f t="array" ref="U793">_xlfn.IFS(D793=$D$2,I793*N793,D793=$D$3&amp;F793=$F$3,(I793)*N793,D793=$D$3,(1/I793)*N793,D793=$D$146,N793*I793)</f>
        <v>184.43385083142419</v>
      </c>
      <c r="V793" cm="1">
        <f t="array" ref="V793">_xlfn.IFS(F793=$F$2,E793*N793,F793=$F$3,E793*N793)</f>
        <v>1383.2538765345116</v>
      </c>
      <c r="W793">
        <f t="shared" si="75"/>
        <v>184.43385083142419</v>
      </c>
      <c r="X793">
        <f t="shared" si="76"/>
        <v>804.50965809148943</v>
      </c>
    </row>
    <row r="794" spans="1:24" x14ac:dyDescent="0.25">
      <c r="A794" t="s">
        <v>812</v>
      </c>
      <c r="B794">
        <v>1596321209</v>
      </c>
      <c r="C794" s="2">
        <v>44044.939918981479</v>
      </c>
      <c r="D794" t="s">
        <v>12</v>
      </c>
      <c r="E794">
        <v>5.72743715753583E-2</v>
      </c>
      <c r="F794" t="s">
        <v>13</v>
      </c>
      <c r="G794">
        <v>0.124037045505309</v>
      </c>
      <c r="H794" t="s">
        <v>14</v>
      </c>
      <c r="I794">
        <v>0.46175213999999998</v>
      </c>
      <c r="J794" t="s">
        <v>15</v>
      </c>
      <c r="K794" t="str" cm="1">
        <f t="array" ref="K794">_xlfn.IFS(AND(F794=$Y$25,H794=$Z$25),"1",AND(F794=$Y$25,H794=$Z$27),"2",AND(F794=$Z$25,H794=$Y$25),"3",AND(F794=$Z$25,H794=$Z$27),"4",AND(F794=$Z$27,H794=$Y$25),"5",AND(F794=$Z$27,H794=$Z$25),"6")</f>
        <v>5</v>
      </c>
      <c r="L794" t="e" cm="1">
        <f t="array" ref="L794">_xlfn.IFS(K794="3",N794*I794)</f>
        <v>#N/A</v>
      </c>
      <c r="M794" t="s">
        <v>16</v>
      </c>
      <c r="N794">
        <f>VLOOKUP(C794,ETH_USD[],6)</f>
        <v>385.19970699999999</v>
      </c>
      <c r="O794" s="10">
        <f t="shared" si="71"/>
        <v>0</v>
      </c>
      <c r="P794" cm="1">
        <f t="array" ref="P794">_xlfn.IFS(H794=$H$2,G794,F794=$F$102,E794)</f>
        <v>0.124037045505309</v>
      </c>
      <c r="Q794" cm="1">
        <f t="array" ref="Q794">_xlfn.IFS(H794=$H$2,E794,F794=$F$102,G794)</f>
        <v>5.72743715753583E-2</v>
      </c>
      <c r="R794">
        <f t="shared" si="72"/>
        <v>22.062071149437145</v>
      </c>
      <c r="S794" s="10">
        <f t="shared" si="73"/>
        <v>-3.5606587409060003E-2</v>
      </c>
      <c r="T794" s="9">
        <f t="shared" si="74"/>
        <v>177.86679019610193</v>
      </c>
      <c r="U794" cm="1">
        <f t="array" ref="U794">_xlfn.IFS(D794=$D$2,I794*N794,D794=$D$3&amp;F794=$F$3,(I794)*N794,D794=$D$3,(1/I794)*N794,D794=$D$146,N794*I794)</f>
        <v>177.86678903462297</v>
      </c>
      <c r="V794" cm="1">
        <f t="array" ref="V794">_xlfn.IFS(F794=$F$2,E794*N794,F794=$F$3,E794*N794)</f>
        <v>22.062071149437145</v>
      </c>
      <c r="W794">
        <f t="shared" si="75"/>
        <v>177.86678903462297</v>
      </c>
      <c r="X794">
        <f t="shared" si="76"/>
        <v>834.21314950484043</v>
      </c>
    </row>
    <row r="795" spans="1:24" x14ac:dyDescent="0.25">
      <c r="A795" t="s">
        <v>813</v>
      </c>
      <c r="B795">
        <v>1596401573</v>
      </c>
      <c r="C795" s="2">
        <v>44045.870057870372</v>
      </c>
      <c r="D795" t="s">
        <v>12</v>
      </c>
      <c r="E795">
        <v>1.8144088248046899</v>
      </c>
      <c r="F795" t="s">
        <v>13</v>
      </c>
      <c r="G795">
        <v>4.0050008014318896</v>
      </c>
      <c r="H795" t="s">
        <v>14</v>
      </c>
      <c r="I795">
        <v>0.45303581999999998</v>
      </c>
      <c r="J795" t="s">
        <v>15</v>
      </c>
      <c r="K795" t="str" cm="1">
        <f t="array" ref="K795">_xlfn.IFS(AND(F795=$Y$25,H795=$Z$25),"1",AND(F795=$Y$25,H795=$Z$27),"2",AND(F795=$Z$25,H795=$Y$25),"3",AND(F795=$Z$25,H795=$Z$27),"4",AND(F795=$Z$27,H795=$Y$25),"5",AND(F795=$Z$27,H795=$Z$25),"6")</f>
        <v>5</v>
      </c>
      <c r="L795" t="e" cm="1">
        <f t="array" ref="L795">_xlfn.IFS(K795="3",N795*I795)</f>
        <v>#N/A</v>
      </c>
      <c r="M795" t="s">
        <v>16</v>
      </c>
      <c r="N795">
        <f>VLOOKUP(C795,ETH_USD[],6)</f>
        <v>370.67172199999999</v>
      </c>
      <c r="O795" s="10">
        <f t="shared" si="71"/>
        <v>-3.7715462229050971E-2</v>
      </c>
      <c r="P795" cm="1">
        <f t="array" ref="P795">_xlfn.IFS(H795=$H$2,G795,F795=$F$102,E795)</f>
        <v>4.0050008014318896</v>
      </c>
      <c r="Q795" cm="1">
        <f t="array" ref="Q795">_xlfn.IFS(H795=$H$2,E795,F795=$F$102,G795)</f>
        <v>1.8144088248046899</v>
      </c>
      <c r="R795">
        <f t="shared" si="72"/>
        <v>672.55004350235072</v>
      </c>
      <c r="S795" s="10">
        <f t="shared" si="73"/>
        <v>-5.5880147243315269E-2</v>
      </c>
      <c r="T795" s="9">
        <f t="shared" si="74"/>
        <v>167.92756777024789</v>
      </c>
      <c r="U795" cm="1">
        <f t="array" ref="U795">_xlfn.IFS(D795=$D$2,I795*N795,D795=$D$3&amp;F795=$F$3,(I795)*N795,D795=$D$3,(1/I795)*N795,D795=$D$146,N795*I795)</f>
        <v>167.92756752708203</v>
      </c>
      <c r="V795" cm="1">
        <f t="array" ref="V795">_xlfn.IFS(F795=$F$2,E795*N795,F795=$F$3,E795*N795)</f>
        <v>672.55004350235072</v>
      </c>
      <c r="W795">
        <f t="shared" si="75"/>
        <v>167.92756752708203</v>
      </c>
      <c r="X795">
        <f t="shared" si="76"/>
        <v>818.19517494223749</v>
      </c>
    </row>
    <row r="796" spans="1:24" x14ac:dyDescent="0.25">
      <c r="A796" t="s">
        <v>814</v>
      </c>
      <c r="B796">
        <v>1596520063</v>
      </c>
      <c r="C796" s="2">
        <v>44047.241469907407</v>
      </c>
      <c r="D796" t="s">
        <v>12</v>
      </c>
      <c r="E796">
        <v>1.3161037663297499</v>
      </c>
      <c r="F796" t="s">
        <v>13</v>
      </c>
      <c r="G796">
        <v>3</v>
      </c>
      <c r="H796" t="s">
        <v>14</v>
      </c>
      <c r="I796">
        <v>0.43870125999999998</v>
      </c>
      <c r="J796" t="s">
        <v>15</v>
      </c>
      <c r="K796" t="str" cm="1">
        <f t="array" ref="K796">_xlfn.IFS(AND(F796=$Y$25,H796=$Z$25),"1",AND(F796=$Y$25,H796=$Z$27),"2",AND(F796=$Z$25,H796=$Y$25),"3",AND(F796=$Z$25,H796=$Z$27),"4",AND(F796=$Z$27,H796=$Y$25),"5",AND(F796=$Z$27,H796=$Z$25),"6")</f>
        <v>5</v>
      </c>
      <c r="L796" t="e" cm="1">
        <f t="array" ref="L796">_xlfn.IFS(K796="3",N796*I796)</f>
        <v>#N/A</v>
      </c>
      <c r="M796" t="s">
        <v>16</v>
      </c>
      <c r="N796">
        <f>VLOOKUP(C796,ETH_USD[],6)</f>
        <v>389.87548800000002</v>
      </c>
      <c r="O796" s="10">
        <f t="shared" si="71"/>
        <v>5.1808014639973081E-2</v>
      </c>
      <c r="P796" cm="1">
        <f t="array" ref="P796">_xlfn.IFS(H796=$H$2,G796,F796=$F$102,E796)</f>
        <v>3</v>
      </c>
      <c r="Q796" cm="1">
        <f t="array" ref="Q796">_xlfn.IFS(H796=$H$2,E796,F796=$F$102,G796)</f>
        <v>1.3161037663297499</v>
      </c>
      <c r="R796">
        <f t="shared" si="72"/>
        <v>513.11659815644919</v>
      </c>
      <c r="S796" s="10">
        <f t="shared" si="73"/>
        <v>1.8527620707033631E-2</v>
      </c>
      <c r="T796" s="9">
        <f t="shared" si="74"/>
        <v>171.03886605214973</v>
      </c>
      <c r="U796" cm="1">
        <f t="array" ref="U796">_xlfn.IFS(D796=$D$2,I796*N796,D796=$D$3&amp;F796=$F$3,(I796)*N796,D796=$D$3,(1/I796)*N796,D796=$D$146,N796*I796)</f>
        <v>171.03886782871487</v>
      </c>
      <c r="V796" cm="1">
        <f t="array" ref="V796">_xlfn.IFS(F796=$F$2,E796*N796,F796=$F$3,E796*N796)</f>
        <v>513.11659815644919</v>
      </c>
      <c r="W796">
        <f t="shared" si="75"/>
        <v>171.03886782871487</v>
      </c>
      <c r="X796">
        <f t="shared" si="76"/>
        <v>888.70382546883968</v>
      </c>
    </row>
    <row r="797" spans="1:24" x14ac:dyDescent="0.25">
      <c r="A797" t="s">
        <v>815</v>
      </c>
      <c r="B797">
        <v>1596530220</v>
      </c>
      <c r="C797" s="2">
        <v>44047.359027777777</v>
      </c>
      <c r="D797" t="s">
        <v>12</v>
      </c>
      <c r="E797">
        <v>3.2</v>
      </c>
      <c r="F797" t="s">
        <v>13</v>
      </c>
      <c r="G797">
        <v>7.1138061812356703</v>
      </c>
      <c r="H797" t="s">
        <v>14</v>
      </c>
      <c r="I797">
        <v>0.44982951999999998</v>
      </c>
      <c r="J797" t="s">
        <v>15</v>
      </c>
      <c r="K797" t="str" cm="1">
        <f t="array" ref="K797">_xlfn.IFS(AND(F797=$Y$25,H797=$Z$25),"1",AND(F797=$Y$25,H797=$Z$27),"2",AND(F797=$Z$25,H797=$Y$25),"3",AND(F797=$Z$25,H797=$Z$27),"4",AND(F797=$Z$27,H797=$Y$25),"5",AND(F797=$Z$27,H797=$Z$25),"6")</f>
        <v>5</v>
      </c>
      <c r="L797" t="e" cm="1">
        <f t="array" ref="L797">_xlfn.IFS(K797="3",N797*I797)</f>
        <v>#N/A</v>
      </c>
      <c r="M797" t="s">
        <v>16</v>
      </c>
      <c r="N797">
        <f>VLOOKUP(C797,ETH_USD[],6)</f>
        <v>389.87548800000002</v>
      </c>
      <c r="O797" s="10">
        <f t="shared" si="71"/>
        <v>0</v>
      </c>
      <c r="P797" cm="1">
        <f t="array" ref="P797">_xlfn.IFS(H797=$H$2,G797,F797=$F$102,E797)</f>
        <v>7.1138061812356703</v>
      </c>
      <c r="Q797" cm="1">
        <f t="array" ref="Q797">_xlfn.IFS(H797=$H$2,E797,F797=$F$102,G797)</f>
        <v>3.2</v>
      </c>
      <c r="R797">
        <f t="shared" si="72"/>
        <v>1247.6015616000002</v>
      </c>
      <c r="S797" s="10">
        <f t="shared" si="73"/>
        <v>2.536637774419661E-2</v>
      </c>
      <c r="T797" s="9">
        <f t="shared" si="74"/>
        <v>175.3775025373676</v>
      </c>
      <c r="U797" cm="1">
        <f t="array" ref="U797">_xlfn.IFS(D797=$D$2,I797*N797,D797=$D$3&amp;F797=$F$3,(I797)*N797,D797=$D$3,(1/I797)*N797,D797=$D$146,N797*I797)</f>
        <v>175.37750362680575</v>
      </c>
      <c r="V797" cm="1">
        <f t="array" ref="V797">_xlfn.IFS(F797=$F$2,E797*N797,F797=$F$3,E797*N797)</f>
        <v>1247.6015616000002</v>
      </c>
      <c r="W797">
        <f t="shared" si="75"/>
        <v>175.37750362680575</v>
      </c>
      <c r="X797">
        <f t="shared" si="76"/>
        <v>866.71832475556528</v>
      </c>
    </row>
    <row r="798" spans="1:24" x14ac:dyDescent="0.25">
      <c r="A798" t="s">
        <v>816</v>
      </c>
      <c r="B798">
        <v>1596625993</v>
      </c>
      <c r="C798" s="2">
        <v>44048.467511574076</v>
      </c>
      <c r="D798" t="s">
        <v>12</v>
      </c>
      <c r="E798">
        <v>4.5</v>
      </c>
      <c r="F798" t="s">
        <v>13</v>
      </c>
      <c r="G798">
        <v>9.2620064654679606</v>
      </c>
      <c r="H798" t="s">
        <v>14</v>
      </c>
      <c r="I798">
        <v>0.48585584999999998</v>
      </c>
      <c r="J798" t="s">
        <v>15</v>
      </c>
      <c r="K798" t="str" cm="1">
        <f t="array" ref="K798">_xlfn.IFS(AND(F798=$Y$25,H798=$Z$25),"1",AND(F798=$Y$25,H798=$Z$27),"2",AND(F798=$Z$25,H798=$Y$25),"3",AND(F798=$Z$25,H798=$Z$27),"4",AND(F798=$Z$27,H798=$Y$25),"5",AND(F798=$Z$27,H798=$Z$25),"6")</f>
        <v>5</v>
      </c>
      <c r="L798" t="e" cm="1">
        <f t="array" ref="L798">_xlfn.IFS(K798="3",N798*I798)</f>
        <v>#N/A</v>
      </c>
      <c r="M798" t="s">
        <v>16</v>
      </c>
      <c r="N798">
        <f>VLOOKUP(C798,ETH_USD[],6)</f>
        <v>401.590576</v>
      </c>
      <c r="O798" s="10">
        <f t="shared" si="71"/>
        <v>3.0048280439728438E-2</v>
      </c>
      <c r="P798" cm="1">
        <f t="array" ref="P798">_xlfn.IFS(H798=$H$2,G798,F798=$F$102,E798)</f>
        <v>9.2620064654679606</v>
      </c>
      <c r="Q798" cm="1">
        <f t="array" ref="Q798">_xlfn.IFS(H798=$H$2,E798,F798=$F$102,G798)</f>
        <v>4.5</v>
      </c>
      <c r="R798">
        <f t="shared" si="72"/>
        <v>1807.157592</v>
      </c>
      <c r="S798" s="10">
        <f t="shared" si="73"/>
        <v>0.1125436660435631</v>
      </c>
      <c r="T798" s="9">
        <f t="shared" si="74"/>
        <v>195.11512961448724</v>
      </c>
      <c r="U798" cm="1">
        <f t="array" ref="U798">_xlfn.IFS(D798=$D$2,I798*N798,D798=$D$3&amp;F798=$F$3,(I798)*N798,D798=$D$3,(1/I798)*N798,D798=$D$146,N798*I798)</f>
        <v>195.1151306544696</v>
      </c>
      <c r="V798" cm="1">
        <f t="array" ref="V798">_xlfn.IFS(F798=$F$2,E798*N798,F798=$F$3,E798*N798)</f>
        <v>1807.157592</v>
      </c>
      <c r="W798">
        <f t="shared" si="75"/>
        <v>195.1151306544696</v>
      </c>
      <c r="X798">
        <f t="shared" si="76"/>
        <v>826.56322034611708</v>
      </c>
    </row>
    <row r="799" spans="1:24" x14ac:dyDescent="0.25">
      <c r="A799" t="s">
        <v>817</v>
      </c>
      <c r="B799">
        <v>1596632678</v>
      </c>
      <c r="C799" s="2">
        <v>44048.54488425926</v>
      </c>
      <c r="D799" t="s">
        <v>12</v>
      </c>
      <c r="E799">
        <v>0.99997788113978303</v>
      </c>
      <c r="F799" t="s">
        <v>13</v>
      </c>
      <c r="G799">
        <v>2</v>
      </c>
      <c r="H799" t="s">
        <v>14</v>
      </c>
      <c r="I799">
        <v>0.49998893999999999</v>
      </c>
      <c r="J799" t="s">
        <v>15</v>
      </c>
      <c r="K799" t="str" cm="1">
        <f t="array" ref="K799">_xlfn.IFS(AND(F799=$Y$25,H799=$Z$25),"1",AND(F799=$Y$25,H799=$Z$27),"2",AND(F799=$Z$25,H799=$Y$25),"3",AND(F799=$Z$25,H799=$Z$27),"4",AND(F799=$Z$27,H799=$Y$25),"5",AND(F799=$Z$27,H799=$Z$25),"6")</f>
        <v>5</v>
      </c>
      <c r="L799" t="e" cm="1">
        <f t="array" ref="L799">_xlfn.IFS(K799="3",N799*I799)</f>
        <v>#N/A</v>
      </c>
      <c r="M799" t="s">
        <v>16</v>
      </c>
      <c r="N799">
        <f>VLOOKUP(C799,ETH_USD[],6)</f>
        <v>401.590576</v>
      </c>
      <c r="O799" s="10">
        <f t="shared" si="71"/>
        <v>0</v>
      </c>
      <c r="P799" cm="1">
        <f t="array" ref="P799">_xlfn.IFS(H799=$H$2,G799,F799=$F$102,E799)</f>
        <v>2</v>
      </c>
      <c r="Q799" cm="1">
        <f t="array" ref="Q799">_xlfn.IFS(H799=$H$2,E799,F799=$F$102,G799)</f>
        <v>0.99997788113978303</v>
      </c>
      <c r="R799">
        <f t="shared" si="72"/>
        <v>401.581693274185</v>
      </c>
      <c r="S799" s="10">
        <f t="shared" si="73"/>
        <v>2.9089066715735787E-2</v>
      </c>
      <c r="T799" s="9">
        <f t="shared" si="74"/>
        <v>200.7908466370925</v>
      </c>
      <c r="U799" cm="1">
        <f t="array" ref="U799">_xlfn.IFS(D799=$D$2,I799*N799,D799=$D$3&amp;F799=$F$3,(I799)*N799,D799=$D$3,(1/I799)*N799,D799=$D$146,N799*I799)</f>
        <v>200.79084640822944</v>
      </c>
      <c r="V799" cm="1">
        <f t="array" ref="V799">_xlfn.IFS(F799=$F$2,E799*N799,F799=$F$3,E799*N799)</f>
        <v>401.581693274185</v>
      </c>
      <c r="W799">
        <f t="shared" si="75"/>
        <v>200.79084640822944</v>
      </c>
      <c r="X799">
        <f t="shared" si="76"/>
        <v>803.19891876008296</v>
      </c>
    </row>
    <row r="800" spans="1:24" x14ac:dyDescent="0.25">
      <c r="A800" t="s">
        <v>818</v>
      </c>
      <c r="B800">
        <v>1596635295</v>
      </c>
      <c r="C800" s="2">
        <v>44048.575173611112</v>
      </c>
      <c r="D800" t="s">
        <v>12</v>
      </c>
      <c r="E800">
        <v>0.97598610411821596</v>
      </c>
      <c r="F800" t="s">
        <v>13</v>
      </c>
      <c r="G800">
        <v>1.99</v>
      </c>
      <c r="H800" t="s">
        <v>14</v>
      </c>
      <c r="I800">
        <v>0.49044527999999998</v>
      </c>
      <c r="J800" t="s">
        <v>15</v>
      </c>
      <c r="K800" t="str" cm="1">
        <f t="array" ref="K800">_xlfn.IFS(AND(F800=$Y$25,H800=$Z$25),"1",AND(F800=$Y$25,H800=$Z$27),"2",AND(F800=$Z$25,H800=$Y$25),"3",AND(F800=$Z$25,H800=$Z$27),"4",AND(F800=$Z$27,H800=$Y$25),"5",AND(F800=$Z$27,H800=$Z$25),"6")</f>
        <v>5</v>
      </c>
      <c r="L800" t="e" cm="1">
        <f t="array" ref="L800">_xlfn.IFS(K800="3",N800*I800)</f>
        <v>#N/A</v>
      </c>
      <c r="M800" t="s">
        <v>16</v>
      </c>
      <c r="N800">
        <f>VLOOKUP(C800,ETH_USD[],6)</f>
        <v>401.590576</v>
      </c>
      <c r="O800" s="10">
        <f t="shared" si="71"/>
        <v>0</v>
      </c>
      <c r="P800" cm="1">
        <f t="array" ref="P800">_xlfn.IFS(H800=$H$2,G800,F800=$F$102,E800)</f>
        <v>1.99</v>
      </c>
      <c r="Q800" cm="1">
        <f t="array" ref="Q800">_xlfn.IFS(H800=$H$2,E800,F800=$F$102,G800)</f>
        <v>0.97598610411821596</v>
      </c>
      <c r="R800">
        <f t="shared" si="72"/>
        <v>391.94682172083031</v>
      </c>
      <c r="S800" s="10">
        <f t="shared" si="73"/>
        <v>-1.9087746436248748E-2</v>
      </c>
      <c r="T800" s="9">
        <f t="shared" si="74"/>
        <v>196.95820186976397</v>
      </c>
      <c r="U800" cm="1">
        <f t="array" ref="U800">_xlfn.IFS(D800=$D$2,I800*N800,D800=$D$3&amp;F800=$F$3,(I800)*N800,D800=$D$3,(1/I800)*N800,D800=$D$146,N800*I800)</f>
        <v>196.95820249168128</v>
      </c>
      <c r="V800" cm="1">
        <f t="array" ref="V800">_xlfn.IFS(F800=$F$2,E800*N800,F800=$F$3,E800*N800)</f>
        <v>391.94682172083031</v>
      </c>
      <c r="W800">
        <f t="shared" si="75"/>
        <v>196.95820249168128</v>
      </c>
      <c r="X800">
        <f t="shared" si="76"/>
        <v>818.82850620970396</v>
      </c>
    </row>
    <row r="801" spans="1:24" x14ac:dyDescent="0.25">
      <c r="A801" t="s">
        <v>819</v>
      </c>
      <c r="B801">
        <v>1596664997</v>
      </c>
      <c r="C801" s="2">
        <v>44048.918946759259</v>
      </c>
      <c r="D801" t="s">
        <v>12</v>
      </c>
      <c r="E801">
        <v>0.48346012545564598</v>
      </c>
      <c r="F801" t="s">
        <v>13</v>
      </c>
      <c r="G801">
        <v>1</v>
      </c>
      <c r="H801" t="s">
        <v>14</v>
      </c>
      <c r="I801">
        <v>0.48346012999999999</v>
      </c>
      <c r="J801" t="s">
        <v>15</v>
      </c>
      <c r="K801" t="str" cm="1">
        <f t="array" ref="K801">_xlfn.IFS(AND(F801=$Y$25,H801=$Z$25),"1",AND(F801=$Y$25,H801=$Z$27),"2",AND(F801=$Z$25,H801=$Y$25),"3",AND(F801=$Z$25,H801=$Z$27),"4",AND(F801=$Z$27,H801=$Y$25),"5",AND(F801=$Z$27,H801=$Z$25),"6")</f>
        <v>5</v>
      </c>
      <c r="L801" t="e" cm="1">
        <f t="array" ref="L801">_xlfn.IFS(K801="3",N801*I801)</f>
        <v>#N/A</v>
      </c>
      <c r="M801" t="s">
        <v>16</v>
      </c>
      <c r="N801">
        <f>VLOOKUP(C801,ETH_USD[],6)</f>
        <v>401.590576</v>
      </c>
      <c r="O801" s="10">
        <f t="shared" si="71"/>
        <v>0</v>
      </c>
      <c r="P801" cm="1">
        <f t="array" ref="P801">_xlfn.IFS(H801=$H$2,G801,F801=$F$102,E801)</f>
        <v>1</v>
      </c>
      <c r="Q801" cm="1">
        <f t="array" ref="Q801">_xlfn.IFS(H801=$H$2,E801,F801=$F$102,G801)</f>
        <v>0.48346012545564598</v>
      </c>
      <c r="R801">
        <f t="shared" si="72"/>
        <v>194.15303025476513</v>
      </c>
      <c r="S801" s="10">
        <f t="shared" si="73"/>
        <v>-1.4242471693835445E-2</v>
      </c>
      <c r="T801" s="9">
        <f t="shared" si="74"/>
        <v>194.15303025476513</v>
      </c>
      <c r="U801" cm="1">
        <f t="array" ref="U801">_xlfn.IFS(D801=$D$2,I801*N801,D801=$D$3&amp;F801=$F$3,(I801)*N801,D801=$D$3,(1/I801)*N801,D801=$D$146,N801*I801)</f>
        <v>194.15303207973488</v>
      </c>
      <c r="V801" cm="1">
        <f t="array" ref="V801">_xlfn.IFS(F801=$F$2,E801*N801,F801=$F$3,E801*N801)</f>
        <v>194.15303025476513</v>
      </c>
      <c r="W801">
        <f t="shared" si="75"/>
        <v>194.15303207973488</v>
      </c>
      <c r="X801">
        <f t="shared" si="76"/>
        <v>830.6591403928179</v>
      </c>
    </row>
    <row r="802" spans="1:24" x14ac:dyDescent="0.25">
      <c r="A802" t="s">
        <v>820</v>
      </c>
      <c r="B802">
        <v>1596736701</v>
      </c>
      <c r="C802" s="2">
        <v>44049.748854166668</v>
      </c>
      <c r="D802" t="s">
        <v>12</v>
      </c>
      <c r="E802">
        <v>0.47887846388313599</v>
      </c>
      <c r="F802" t="s">
        <v>13</v>
      </c>
      <c r="G802">
        <v>1</v>
      </c>
      <c r="H802" t="s">
        <v>14</v>
      </c>
      <c r="I802">
        <v>0.47887846000000001</v>
      </c>
      <c r="J802" t="s">
        <v>15</v>
      </c>
      <c r="K802" t="str" cm="1">
        <f t="array" ref="K802">_xlfn.IFS(AND(F802=$Y$25,H802=$Z$25),"1",AND(F802=$Y$25,H802=$Z$27),"2",AND(F802=$Z$25,H802=$Y$25),"3",AND(F802=$Z$25,H802=$Z$27),"4",AND(F802=$Z$27,H802=$Y$25),"5",AND(F802=$Z$27,H802=$Z$25),"6")</f>
        <v>5</v>
      </c>
      <c r="L802" t="e" cm="1">
        <f t="array" ref="L802">_xlfn.IFS(K802="3",N802*I802)</f>
        <v>#N/A</v>
      </c>
      <c r="M802" t="s">
        <v>16</v>
      </c>
      <c r="N802">
        <f>VLOOKUP(C802,ETH_USD[],6)</f>
        <v>394.96194500000001</v>
      </c>
      <c r="O802" s="10">
        <f t="shared" si="71"/>
        <v>-1.6505942609569564E-2</v>
      </c>
      <c r="P802" cm="1">
        <f t="array" ref="P802">_xlfn.IFS(H802=$H$2,G802,F802=$F$102,E802)</f>
        <v>1</v>
      </c>
      <c r="Q802" cm="1">
        <f t="array" ref="Q802">_xlfn.IFS(H802=$H$2,E802,F802=$F$102,G802)</f>
        <v>0.47887846388313599</v>
      </c>
      <c r="R802">
        <f t="shared" si="72"/>
        <v>189.13876951389565</v>
      </c>
      <c r="S802" s="10">
        <f t="shared" si="73"/>
        <v>-2.5826332631995623E-2</v>
      </c>
      <c r="T802" s="9">
        <f t="shared" si="74"/>
        <v>189.13876951389565</v>
      </c>
      <c r="U802" cm="1">
        <f t="array" ref="U802">_xlfn.IFS(D802=$D$2,I802*N802,D802=$D$3&amp;F802=$F$3,(I802)*N802,D802=$D$3,(1/I802)*N802,D802=$D$146,N802*I802)</f>
        <v>189.1387679802047</v>
      </c>
      <c r="V802" cm="1">
        <f t="array" ref="V802">_xlfn.IFS(F802=$F$2,E802*N802,F802=$F$3,E802*N802)</f>
        <v>189.13876951389565</v>
      </c>
      <c r="W802">
        <f t="shared" si="75"/>
        <v>189.1387679802047</v>
      </c>
      <c r="X802">
        <f t="shared" si="76"/>
        <v>824.76448199403251</v>
      </c>
    </row>
    <row r="803" spans="1:24" x14ac:dyDescent="0.25">
      <c r="A803" t="s">
        <v>821</v>
      </c>
      <c r="B803">
        <v>1596742719</v>
      </c>
      <c r="C803" s="2">
        <v>44049.818506944444</v>
      </c>
      <c r="D803" t="s">
        <v>12</v>
      </c>
      <c r="E803">
        <v>1.47</v>
      </c>
      <c r="F803" t="s">
        <v>13</v>
      </c>
      <c r="G803">
        <v>3.02186631750055</v>
      </c>
      <c r="H803" t="s">
        <v>14</v>
      </c>
      <c r="I803">
        <v>0.48645433999999999</v>
      </c>
      <c r="J803" t="s">
        <v>15</v>
      </c>
      <c r="K803" t="str" cm="1">
        <f t="array" ref="K803">_xlfn.IFS(AND(F803=$Y$25,H803=$Z$25),"1",AND(F803=$Y$25,H803=$Z$27),"2",AND(F803=$Z$25,H803=$Y$25),"3",AND(F803=$Z$25,H803=$Z$27),"4",AND(F803=$Z$27,H803=$Y$25),"5",AND(F803=$Z$27,H803=$Z$25),"6")</f>
        <v>5</v>
      </c>
      <c r="L803" t="e" cm="1">
        <f t="array" ref="L803">_xlfn.IFS(K803="3",N803*I803)</f>
        <v>#N/A</v>
      </c>
      <c r="M803" t="s">
        <v>16</v>
      </c>
      <c r="N803">
        <f>VLOOKUP(C803,ETH_USD[],6)</f>
        <v>394.96194500000001</v>
      </c>
      <c r="O803" s="10">
        <f t="shared" si="71"/>
        <v>0</v>
      </c>
      <c r="P803" cm="1">
        <f t="array" ref="P803">_xlfn.IFS(H803=$H$2,G803,F803=$F$102,E803)</f>
        <v>3.02186631750055</v>
      </c>
      <c r="Q803" cm="1">
        <f t="array" ref="Q803">_xlfn.IFS(H803=$H$2,E803,F803=$F$102,G803)</f>
        <v>1.47</v>
      </c>
      <c r="R803">
        <f t="shared" si="72"/>
        <v>580.59405915000002</v>
      </c>
      <c r="S803" s="10">
        <f t="shared" si="73"/>
        <v>1.5820049628837492E-2</v>
      </c>
      <c r="T803" s="9">
        <f t="shared" si="74"/>
        <v>192.13095423434274</v>
      </c>
      <c r="U803" cm="1">
        <f t="array" ref="U803">_xlfn.IFS(D803=$D$2,I803*N803,D803=$D$3&amp;F803=$F$3,(I803)*N803,D803=$D$3,(1/I803)*N803,D803=$D$146,N803*I803)</f>
        <v>192.13095228009129</v>
      </c>
      <c r="V803" cm="1">
        <f t="array" ref="V803">_xlfn.IFS(F803=$F$2,E803*N803,F803=$F$3,E803*N803)</f>
        <v>580.59405915000002</v>
      </c>
      <c r="W803">
        <f t="shared" si="75"/>
        <v>192.13095228009129</v>
      </c>
      <c r="X803">
        <f t="shared" si="76"/>
        <v>811.91987104072302</v>
      </c>
    </row>
    <row r="804" spans="1:24" x14ac:dyDescent="0.25">
      <c r="A804" t="s">
        <v>822</v>
      </c>
      <c r="B804">
        <v>1596766945</v>
      </c>
      <c r="C804" s="2">
        <v>44050.098900462966</v>
      </c>
      <c r="D804" t="s">
        <v>12</v>
      </c>
      <c r="E804">
        <v>4.6812578373017599</v>
      </c>
      <c r="F804" t="s">
        <v>13</v>
      </c>
      <c r="G804">
        <v>10</v>
      </c>
      <c r="H804" t="s">
        <v>14</v>
      </c>
      <c r="I804">
        <v>0.46812577999999999</v>
      </c>
      <c r="J804" t="s">
        <v>15</v>
      </c>
      <c r="K804" t="str" cm="1">
        <f t="array" ref="K804">_xlfn.IFS(AND(F804=$Y$25,H804=$Z$25),"1",AND(F804=$Y$25,H804=$Z$27),"2",AND(F804=$Z$25,H804=$Y$25),"3",AND(F804=$Z$25,H804=$Z$27),"4",AND(F804=$Z$27,H804=$Y$25),"5",AND(F804=$Z$27,H804=$Z$25),"6")</f>
        <v>5</v>
      </c>
      <c r="L804" t="e" cm="1">
        <f t="array" ref="L804">_xlfn.IFS(K804="3",N804*I804)</f>
        <v>#N/A</v>
      </c>
      <c r="M804" t="s">
        <v>16</v>
      </c>
      <c r="N804">
        <f>VLOOKUP(C804,ETH_USD[],6)</f>
        <v>379.51284800000002</v>
      </c>
      <c r="O804" s="10">
        <f t="shared" si="71"/>
        <v>-3.9115406422256693E-2</v>
      </c>
      <c r="P804" cm="1">
        <f t="array" ref="P804">_xlfn.IFS(H804=$H$2,G804,F804=$F$102,E804)</f>
        <v>10</v>
      </c>
      <c r="Q804" cm="1">
        <f t="array" ref="Q804">_xlfn.IFS(H804=$H$2,E804,F804=$F$102,G804)</f>
        <v>4.6812578373017599</v>
      </c>
      <c r="R804">
        <f t="shared" si="72"/>
        <v>1776.5974940567116</v>
      </c>
      <c r="S804" s="10">
        <f t="shared" si="73"/>
        <v>-7.5319486577998251E-2</v>
      </c>
      <c r="T804" s="9">
        <f t="shared" si="74"/>
        <v>177.65974940567116</v>
      </c>
      <c r="U804" cm="1">
        <f t="array" ref="U804">_xlfn.IFS(D804=$D$2,I804*N804,D804=$D$3&amp;F804=$F$3,(I804)*N804,D804=$D$3,(1/I804)*N804,D804=$D$146,N804*I804)</f>
        <v>177.65974799002146</v>
      </c>
      <c r="V804" cm="1">
        <f t="array" ref="V804">_xlfn.IFS(F804=$F$2,E804*N804,F804=$F$3,E804*N804)</f>
        <v>1776.5974940567116</v>
      </c>
      <c r="W804">
        <f t="shared" si="75"/>
        <v>177.65974799002146</v>
      </c>
      <c r="X804">
        <f t="shared" si="76"/>
        <v>810.70700272050817</v>
      </c>
    </row>
    <row r="805" spans="1:24" x14ac:dyDescent="0.25">
      <c r="A805" t="s">
        <v>823</v>
      </c>
      <c r="B805">
        <v>1597409636</v>
      </c>
      <c r="C805" s="2">
        <v>44057.537453703706</v>
      </c>
      <c r="D805" t="s">
        <v>12</v>
      </c>
      <c r="E805">
        <v>4.2706535899544003</v>
      </c>
      <c r="F805" t="s">
        <v>13</v>
      </c>
      <c r="G805">
        <v>10</v>
      </c>
      <c r="H805" t="s">
        <v>14</v>
      </c>
      <c r="I805">
        <v>0.42706536</v>
      </c>
      <c r="J805" t="s">
        <v>15</v>
      </c>
      <c r="K805" t="str" cm="1">
        <f t="array" ref="K805">_xlfn.IFS(AND(F805=$Y$25,H805=$Z$25),"1",AND(F805=$Y$25,H805=$Z$27),"2",AND(F805=$Z$25,H805=$Y$25),"3",AND(F805=$Z$25,H805=$Z$27),"4",AND(F805=$Z$27,H805=$Y$25),"5",AND(F805=$Z$27,H805=$Z$25),"6")</f>
        <v>5</v>
      </c>
      <c r="L805" t="e" cm="1">
        <f t="array" ref="L805">_xlfn.IFS(K805="3",N805*I805)</f>
        <v>#N/A</v>
      </c>
      <c r="M805" t="s">
        <v>16</v>
      </c>
      <c r="N805">
        <f>VLOOKUP(C805,ETH_USD[],6)</f>
        <v>437.39782700000001</v>
      </c>
      <c r="O805" s="10">
        <f t="shared" si="71"/>
        <v>0.15252442520733839</v>
      </c>
      <c r="P805" cm="1">
        <f t="array" ref="P805">_xlfn.IFS(H805=$H$2,G805,F805=$F$102,E805)</f>
        <v>10</v>
      </c>
      <c r="Q805" cm="1">
        <f t="array" ref="Q805">_xlfn.IFS(H805=$H$2,E805,F805=$F$102,G805)</f>
        <v>4.2706535899544003</v>
      </c>
      <c r="R805">
        <f t="shared" si="72"/>
        <v>1867.9746001158037</v>
      </c>
      <c r="S805" s="10">
        <f t="shared" si="73"/>
        <v>5.1433769531240355E-2</v>
      </c>
      <c r="T805" s="9">
        <f t="shared" si="74"/>
        <v>186.79746001158037</v>
      </c>
      <c r="U805" cm="1">
        <f t="array" ref="U805">_xlfn.IFS(D805=$D$2,I805*N805,D805=$D$3&amp;F805=$F$3,(I805)*N805,D805=$D$3,(1/I805)*N805,D805=$D$146,N805*I805)</f>
        <v>186.79746045097272</v>
      </c>
      <c r="V805" cm="1">
        <f t="array" ref="V805">_xlfn.IFS(F805=$F$2,E805*N805,F805=$F$3,E805*N805)</f>
        <v>1867.9746001158037</v>
      </c>
      <c r="W805">
        <f t="shared" si="75"/>
        <v>186.79746045097272</v>
      </c>
      <c r="X805">
        <f t="shared" si="76"/>
        <v>1024.1941116460487</v>
      </c>
    </row>
    <row r="806" spans="1:24" x14ac:dyDescent="0.25">
      <c r="A806" t="s">
        <v>824</v>
      </c>
      <c r="B806">
        <v>1597461699</v>
      </c>
      <c r="C806" s="2">
        <v>44058.140034722222</v>
      </c>
      <c r="D806" t="s">
        <v>12</v>
      </c>
      <c r="E806">
        <v>0.16047560666357899</v>
      </c>
      <c r="F806" t="s">
        <v>13</v>
      </c>
      <c r="G806">
        <v>0.39</v>
      </c>
      <c r="H806" t="s">
        <v>14</v>
      </c>
      <c r="I806">
        <v>0.41147591</v>
      </c>
      <c r="J806" t="s">
        <v>15</v>
      </c>
      <c r="K806" t="str" cm="1">
        <f t="array" ref="K806">_xlfn.IFS(AND(F806=$Y$25,H806=$Z$25),"1",AND(F806=$Y$25,H806=$Z$27),"2",AND(F806=$Z$25,H806=$Y$25),"3",AND(F806=$Z$25,H806=$Z$27),"4",AND(F806=$Z$27,H806=$Y$25),"5",AND(F806=$Z$27,H806=$Z$25),"6")</f>
        <v>5</v>
      </c>
      <c r="L806" t="e" cm="1">
        <f t="array" ref="L806">_xlfn.IFS(K806="3",N806*I806)</f>
        <v>#N/A</v>
      </c>
      <c r="M806" t="s">
        <v>16</v>
      </c>
      <c r="N806">
        <f>VLOOKUP(C806,ETH_USD[],6)</f>
        <v>433.354919</v>
      </c>
      <c r="O806" s="10">
        <f t="shared" si="71"/>
        <v>-9.2430911870991332E-3</v>
      </c>
      <c r="P806" cm="1">
        <f t="array" ref="P806">_xlfn.IFS(H806=$H$2,G806,F806=$F$102,E806)</f>
        <v>0.39</v>
      </c>
      <c r="Q806" cm="1">
        <f t="array" ref="Q806">_xlfn.IFS(H806=$H$2,E806,F806=$F$102,G806)</f>
        <v>0.16047560666357899</v>
      </c>
      <c r="R806">
        <f t="shared" si="72"/>
        <v>69.542893527171131</v>
      </c>
      <c r="S806" s="10">
        <f t="shared" si="73"/>
        <v>-4.5409334810673593E-2</v>
      </c>
      <c r="T806" s="9">
        <f t="shared" si="74"/>
        <v>178.3151116081311</v>
      </c>
      <c r="U806" cm="1">
        <f t="array" ref="U806">_xlfn.IFS(D806=$D$2,I806*N806,D806=$D$3&amp;F806=$F$3,(I806)*N806,D806=$D$3,(1/I806)*N806,D806=$D$146,N806*I806)</f>
        <v>178.31510964850128</v>
      </c>
      <c r="V806" cm="1">
        <f t="array" ref="V806">_xlfn.IFS(F806=$F$2,E806*N806,F806=$F$3,E806*N806)</f>
        <v>69.542893527171131</v>
      </c>
      <c r="W806">
        <f t="shared" si="75"/>
        <v>178.31510964850128</v>
      </c>
      <c r="X806">
        <f t="shared" si="76"/>
        <v>1053.1720289530438</v>
      </c>
    </row>
    <row r="807" spans="1:24" x14ac:dyDescent="0.25">
      <c r="A807" t="s">
        <v>825</v>
      </c>
      <c r="B807">
        <v>1597509461</v>
      </c>
      <c r="C807" s="2">
        <v>44058.692835648151</v>
      </c>
      <c r="D807" t="s">
        <v>12</v>
      </c>
      <c r="E807">
        <v>0.16359882559498101</v>
      </c>
      <c r="F807" t="s">
        <v>13</v>
      </c>
      <c r="G807">
        <v>0.4</v>
      </c>
      <c r="H807" t="s">
        <v>14</v>
      </c>
      <c r="I807">
        <v>0.40899706000000002</v>
      </c>
      <c r="J807" t="s">
        <v>15</v>
      </c>
      <c r="K807" t="str" cm="1">
        <f t="array" ref="K807">_xlfn.IFS(AND(F807=$Y$25,H807=$Z$25),"1",AND(F807=$Y$25,H807=$Z$27),"2",AND(F807=$Z$25,H807=$Y$25),"3",AND(F807=$Z$25,H807=$Z$27),"4",AND(F807=$Z$27,H807=$Y$25),"5",AND(F807=$Z$27,H807=$Z$25),"6")</f>
        <v>5</v>
      </c>
      <c r="L807" t="e" cm="1">
        <f t="array" ref="L807">_xlfn.IFS(K807="3",N807*I807)</f>
        <v>#N/A</v>
      </c>
      <c r="M807" t="s">
        <v>16</v>
      </c>
      <c r="N807">
        <f>VLOOKUP(C807,ETH_USD[],6)</f>
        <v>433.354919</v>
      </c>
      <c r="O807" s="10">
        <f t="shared" si="71"/>
        <v>0</v>
      </c>
      <c r="P807" cm="1">
        <f t="array" ref="P807">_xlfn.IFS(H807=$H$2,G807,F807=$F$102,E807)</f>
        <v>0.4</v>
      </c>
      <c r="Q807" cm="1">
        <f t="array" ref="Q807">_xlfn.IFS(H807=$H$2,E807,F807=$F$102,G807)</f>
        <v>0.16359882559498101</v>
      </c>
      <c r="R807">
        <f t="shared" si="72"/>
        <v>70.896355814208121</v>
      </c>
      <c r="S807" s="10">
        <f t="shared" si="73"/>
        <v>-6.024290722883548E-3</v>
      </c>
      <c r="T807" s="9">
        <f t="shared" si="74"/>
        <v>177.2408895355203</v>
      </c>
      <c r="U807" cm="1">
        <f t="array" ref="U807">_xlfn.IFS(D807=$D$2,I807*N807,D807=$D$3&amp;F807=$F$3,(I807)*N807,D807=$D$3,(1/I807)*N807,D807=$D$146,N807*I807)</f>
        <v>177.24088780753814</v>
      </c>
      <c r="V807" cm="1">
        <f t="array" ref="V807">_xlfn.IFS(F807=$F$2,E807*N807,F807=$F$3,E807*N807)</f>
        <v>70.896355814208121</v>
      </c>
      <c r="W807">
        <f t="shared" si="75"/>
        <v>177.24088780753814</v>
      </c>
      <c r="X807">
        <f t="shared" si="76"/>
        <v>1059.5550955794156</v>
      </c>
    </row>
    <row r="808" spans="1:24" x14ac:dyDescent="0.25">
      <c r="A808" t="s">
        <v>826</v>
      </c>
      <c r="B808">
        <v>1597591193</v>
      </c>
      <c r="C808" s="2">
        <v>44059.638807870368</v>
      </c>
      <c r="D808" t="s">
        <v>12</v>
      </c>
      <c r="E808">
        <v>1.6050059790192699</v>
      </c>
      <c r="F808" t="s">
        <v>13</v>
      </c>
      <c r="G808">
        <v>4</v>
      </c>
      <c r="H808" t="s">
        <v>14</v>
      </c>
      <c r="I808">
        <v>0.40125148999999999</v>
      </c>
      <c r="J808" t="s">
        <v>15</v>
      </c>
      <c r="K808" t="str" cm="1">
        <f t="array" ref="K808">_xlfn.IFS(AND(F808=$Y$25,H808=$Z$25),"1",AND(F808=$Y$25,H808=$Z$27),"2",AND(F808=$Z$25,H808=$Y$25),"3",AND(F808=$Z$25,H808=$Z$27),"4",AND(F808=$Z$27,H808=$Y$25),"5",AND(F808=$Z$27,H808=$Z$25),"6")</f>
        <v>5</v>
      </c>
      <c r="L808" t="e" cm="1">
        <f t="array" ref="L808">_xlfn.IFS(K808="3",N808*I808)</f>
        <v>#N/A</v>
      </c>
      <c r="M808" t="s">
        <v>16</v>
      </c>
      <c r="N808">
        <f>VLOOKUP(C808,ETH_USD[],6)</f>
        <v>433.78662100000003</v>
      </c>
      <c r="O808" s="10">
        <f t="shared" si="71"/>
        <v>9.9618576153748424E-4</v>
      </c>
      <c r="P808" cm="1">
        <f t="array" ref="P808">_xlfn.IFS(H808=$H$2,G808,F808=$F$102,E808)</f>
        <v>4</v>
      </c>
      <c r="Q808" cm="1">
        <f t="array" ref="Q808">_xlfn.IFS(H808=$H$2,E808,F808=$F$102,G808)</f>
        <v>1.6050059790192699</v>
      </c>
      <c r="R808">
        <f t="shared" si="72"/>
        <v>696.23012032356598</v>
      </c>
      <c r="S808" s="10">
        <f t="shared" si="73"/>
        <v>-1.7960637993699714E-2</v>
      </c>
      <c r="T808" s="9">
        <f t="shared" si="74"/>
        <v>174.0575300808915</v>
      </c>
      <c r="U808" cm="1">
        <f t="array" ref="U808">_xlfn.IFS(D808=$D$2,I808*N808,D808=$D$3&amp;F808=$F$3,(I808)*N808,D808=$D$3,(1/I808)*N808,D808=$D$146,N808*I808)</f>
        <v>174.05752801831528</v>
      </c>
      <c r="V808" cm="1">
        <f t="array" ref="V808">_xlfn.IFS(F808=$F$2,E808*N808,F808=$F$3,E808*N808)</f>
        <v>696.23012032356598</v>
      </c>
      <c r="W808">
        <f t="shared" si="75"/>
        <v>174.05752801831528</v>
      </c>
      <c r="X808">
        <f t="shared" si="76"/>
        <v>1081.0841375318009</v>
      </c>
    </row>
    <row r="809" spans="1:24" x14ac:dyDescent="0.25">
      <c r="A809" t="s">
        <v>827</v>
      </c>
      <c r="B809">
        <v>1597851201</v>
      </c>
      <c r="C809" s="2">
        <v>44062.648159722223</v>
      </c>
      <c r="D809" t="s">
        <v>12</v>
      </c>
      <c r="E809">
        <v>1.40974917220191</v>
      </c>
      <c r="F809" t="s">
        <v>13</v>
      </c>
      <c r="G809">
        <v>3.5</v>
      </c>
      <c r="H809" t="s">
        <v>14</v>
      </c>
      <c r="I809">
        <v>0.40278547999999997</v>
      </c>
      <c r="J809" t="s">
        <v>15</v>
      </c>
      <c r="K809" t="str" cm="1">
        <f t="array" ref="K809">_xlfn.IFS(AND(F809=$Y$25,H809=$Z$25),"1",AND(F809=$Y$25,H809=$Z$27),"2",AND(F809=$Z$25,H809=$Y$25),"3",AND(F809=$Z$25,H809=$Z$27),"4",AND(F809=$Z$27,H809=$Y$25),"5",AND(F809=$Z$27,H809=$Z$25),"6")</f>
        <v>5</v>
      </c>
      <c r="L809" t="e" cm="1">
        <f t="array" ref="L809">_xlfn.IFS(K809="3",N809*I809)</f>
        <v>#N/A</v>
      </c>
      <c r="M809" t="s">
        <v>16</v>
      </c>
      <c r="N809">
        <f>VLOOKUP(C809,ETH_USD[],6)</f>
        <v>406.463776</v>
      </c>
      <c r="O809" s="10">
        <f t="shared" si="71"/>
        <v>-6.2986831952108607E-2</v>
      </c>
      <c r="P809" cm="1">
        <f t="array" ref="P809">_xlfn.IFS(H809=$H$2,G809,F809=$F$102,E809)</f>
        <v>3.5</v>
      </c>
      <c r="Q809" cm="1">
        <f t="array" ref="Q809">_xlfn.IFS(H809=$H$2,E809,F809=$F$102,G809)</f>
        <v>1.40974917220191</v>
      </c>
      <c r="R809">
        <f t="shared" si="72"/>
        <v>573.01197174606261</v>
      </c>
      <c r="S809" s="10">
        <f t="shared" si="73"/>
        <v>-5.9404633990413562E-2</v>
      </c>
      <c r="T809" s="9">
        <f t="shared" si="74"/>
        <v>163.71770621316074</v>
      </c>
      <c r="U809" cm="1">
        <f t="array" ref="U809">_xlfn.IFS(D809=$D$2,I809*N809,D809=$D$3&amp;F809=$F$3,(I809)*N809,D809=$D$3,(1/I809)*N809,D809=$D$146,N809*I809)</f>
        <v>163.71770711877247</v>
      </c>
      <c r="V809" cm="1">
        <f t="array" ref="V809">_xlfn.IFS(F809=$F$2,E809*N809,F809=$F$3,E809*N809)</f>
        <v>573.01197174606261</v>
      </c>
      <c r="W809">
        <f t="shared" si="75"/>
        <v>163.71770711877247</v>
      </c>
      <c r="X809">
        <f t="shared" si="76"/>
        <v>1009.1321464716157</v>
      </c>
    </row>
    <row r="810" spans="1:24" x14ac:dyDescent="0.25">
      <c r="A810" t="s">
        <v>828</v>
      </c>
      <c r="B810">
        <v>1597884071</v>
      </c>
      <c r="C810" s="2">
        <v>44063.028599537036</v>
      </c>
      <c r="D810" t="s">
        <v>12</v>
      </c>
      <c r="E810">
        <v>0.20493966602248001</v>
      </c>
      <c r="F810" t="s">
        <v>13</v>
      </c>
      <c r="G810">
        <v>0.5</v>
      </c>
      <c r="H810" t="s">
        <v>14</v>
      </c>
      <c r="I810">
        <v>0.40987932999999999</v>
      </c>
      <c r="J810" t="s">
        <v>15</v>
      </c>
      <c r="K810" t="str" cm="1">
        <f t="array" ref="K810">_xlfn.IFS(AND(F810=$Y$25,H810=$Z$25),"1",AND(F810=$Y$25,H810=$Z$27),"2",AND(F810=$Z$25,H810=$Y$25),"3",AND(F810=$Z$25,H810=$Z$27),"4",AND(F810=$Z$27,H810=$Y$25),"5",AND(F810=$Z$27,H810=$Z$25),"6")</f>
        <v>5</v>
      </c>
      <c r="L810" t="e" cm="1">
        <f t="array" ref="L810">_xlfn.IFS(K810="3",N810*I810)</f>
        <v>#N/A</v>
      </c>
      <c r="M810" t="s">
        <v>16</v>
      </c>
      <c r="N810">
        <f>VLOOKUP(C810,ETH_USD[],6)</f>
        <v>416.43978900000002</v>
      </c>
      <c r="O810" s="10">
        <f t="shared" si="71"/>
        <v>2.4543424504327841E-2</v>
      </c>
      <c r="P810" cm="1">
        <f t="array" ref="P810">_xlfn.IFS(H810=$H$2,G810,F810=$F$102,E810)</f>
        <v>0.5</v>
      </c>
      <c r="Q810" cm="1">
        <f t="array" ref="Q810">_xlfn.IFS(H810=$H$2,E810,F810=$F$102,G810)</f>
        <v>0.20493966602248001</v>
      </c>
      <c r="R810">
        <f t="shared" si="72"/>
        <v>85.345031276132048</v>
      </c>
      <c r="S810" s="10">
        <f t="shared" si="73"/>
        <v>4.2587674237417765E-2</v>
      </c>
      <c r="T810" s="9">
        <f t="shared" si="74"/>
        <v>170.6900625522641</v>
      </c>
      <c r="U810" cm="1">
        <f t="array" ref="U810">_xlfn.IFS(D810=$D$2,I810*N810,D810=$D$3&amp;F810=$F$3,(I810)*N810,D810=$D$3,(1/I810)*N810,D810=$D$146,N810*I810)</f>
        <v>170.69006170066137</v>
      </c>
      <c r="V810" cm="1">
        <f t="array" ref="V810">_xlfn.IFS(F810=$F$2,E810*N810,F810=$F$3,E810*N810)</f>
        <v>85.345031276132048</v>
      </c>
      <c r="W810">
        <f t="shared" si="75"/>
        <v>170.69006170066137</v>
      </c>
      <c r="X810">
        <f t="shared" si="76"/>
        <v>1016.0058303013232</v>
      </c>
    </row>
    <row r="811" spans="1:24" x14ac:dyDescent="0.25">
      <c r="A811" t="s">
        <v>829</v>
      </c>
      <c r="B811">
        <v>1598128590</v>
      </c>
      <c r="C811" s="2">
        <v>44065.858680555553</v>
      </c>
      <c r="D811" t="s">
        <v>12</v>
      </c>
      <c r="E811">
        <v>0.41259400000000002</v>
      </c>
      <c r="F811" t="s">
        <v>13</v>
      </c>
      <c r="G811">
        <v>1.00000024376823</v>
      </c>
      <c r="H811" t="s">
        <v>14</v>
      </c>
      <c r="I811">
        <v>0.41259390000000001</v>
      </c>
      <c r="J811" t="s">
        <v>15</v>
      </c>
      <c r="K811" t="str" cm="1">
        <f t="array" ref="K811">_xlfn.IFS(AND(F811=$Y$25,H811=$Z$25),"1",AND(F811=$Y$25,H811=$Z$27),"2",AND(F811=$Z$25,H811=$Y$25),"3",AND(F811=$Z$25,H811=$Z$27),"4",AND(F811=$Z$27,H811=$Y$25),"5",AND(F811=$Z$27,H811=$Z$25),"6")</f>
        <v>5</v>
      </c>
      <c r="L811" t="e" cm="1">
        <f t="array" ref="L811">_xlfn.IFS(K811="3",N811*I811)</f>
        <v>#N/A</v>
      </c>
      <c r="M811" t="s">
        <v>16</v>
      </c>
      <c r="N811">
        <f>VLOOKUP(C811,ETH_USD[],6)</f>
        <v>395.83514400000001</v>
      </c>
      <c r="O811" s="10">
        <f t="shared" si="71"/>
        <v>-4.9478089136194441E-2</v>
      </c>
      <c r="P811" cm="1">
        <f t="array" ref="P811">_xlfn.IFS(H811=$H$2,G811,F811=$F$102,E811)</f>
        <v>1.00000024376823</v>
      </c>
      <c r="Q811" cm="1">
        <f t="array" ref="Q811">_xlfn.IFS(H811=$H$2,E811,F811=$F$102,G811)</f>
        <v>0.41259400000000002</v>
      </c>
      <c r="R811">
        <f t="shared" si="72"/>
        <v>163.31920540353602</v>
      </c>
      <c r="S811" s="10">
        <f t="shared" si="73"/>
        <v>-4.3182929635959932E-2</v>
      </c>
      <c r="T811" s="9">
        <f t="shared" si="74"/>
        <v>163.31916559151207</v>
      </c>
      <c r="U811" cm="1">
        <f t="array" ref="U811">_xlfn.IFS(D811=$D$2,I811*N811,D811=$D$3&amp;F811=$F$3,(I811)*N811,D811=$D$3,(1/I811)*N811,D811=$D$146,N811*I811)</f>
        <v>163.31916582002162</v>
      </c>
      <c r="V811" cm="1">
        <f t="array" ref="V811">_xlfn.IFS(F811=$F$2,E811*N811,F811=$F$3,E811*N811)</f>
        <v>163.31920540353602</v>
      </c>
      <c r="W811">
        <f t="shared" si="75"/>
        <v>163.31916582002162</v>
      </c>
      <c r="X811">
        <f t="shared" si="76"/>
        <v>959.38195887045345</v>
      </c>
    </row>
    <row r="812" spans="1:24" x14ac:dyDescent="0.25">
      <c r="A812" t="s">
        <v>830</v>
      </c>
      <c r="B812">
        <v>1598317587</v>
      </c>
      <c r="C812" s="2">
        <v>44068.04614583333</v>
      </c>
      <c r="D812" t="s">
        <v>12</v>
      </c>
      <c r="E812">
        <v>0.41013287235959001</v>
      </c>
      <c r="F812" t="s">
        <v>13</v>
      </c>
      <c r="G812">
        <v>1</v>
      </c>
      <c r="H812" t="s">
        <v>14</v>
      </c>
      <c r="I812">
        <v>0.41013286999999998</v>
      </c>
      <c r="J812" t="s">
        <v>15</v>
      </c>
      <c r="K812" t="str" cm="1">
        <f t="array" ref="K812">_xlfn.IFS(AND(F812=$Y$25,H812=$Z$25),"1",AND(F812=$Y$25,H812=$Z$27),"2",AND(F812=$Z$25,H812=$Y$25),"3",AND(F812=$Z$25,H812=$Z$27),"4",AND(F812=$Z$27,H812=$Y$25),"5",AND(F812=$Z$27,H812=$Z$25),"6")</f>
        <v>5</v>
      </c>
      <c r="L812" t="e" cm="1">
        <f t="array" ref="L812">_xlfn.IFS(K812="3",N812*I812)</f>
        <v>#N/A</v>
      </c>
      <c r="M812" t="s">
        <v>16</v>
      </c>
      <c r="N812">
        <f>VLOOKUP(C812,ETH_USD[],6)</f>
        <v>384.00103799999999</v>
      </c>
      <c r="O812" s="10">
        <f t="shared" si="71"/>
        <v>-2.9896552085835054E-2</v>
      </c>
      <c r="P812" cm="1">
        <f t="array" ref="P812">_xlfn.IFS(H812=$H$2,G812,F812=$F$102,E812)</f>
        <v>1</v>
      </c>
      <c r="Q812" cm="1">
        <f t="array" ref="Q812">_xlfn.IFS(H812=$H$2,E812,F812=$F$102,G812)</f>
        <v>0.41013287235959001</v>
      </c>
      <c r="R812">
        <f t="shared" si="72"/>
        <v>157.49144870400406</v>
      </c>
      <c r="S812" s="10">
        <f t="shared" si="73"/>
        <v>-3.5682994499764288E-2</v>
      </c>
      <c r="T812" s="9">
        <f t="shared" si="74"/>
        <v>157.49144870400406</v>
      </c>
      <c r="U812" cm="1">
        <f t="array" ref="U812">_xlfn.IFS(D812=$D$2,I812*N812,D812=$D$3&amp;F812=$F$3,(I812)*N812,D812=$D$3,(1/I812)*N812,D812=$D$146,N812*I812)</f>
        <v>157.49144779791905</v>
      </c>
      <c r="V812" cm="1">
        <f t="array" ref="V812">_xlfn.IFS(F812=$F$2,E812*N812,F812=$F$3,E812*N812)</f>
        <v>157.49144870400406</v>
      </c>
      <c r="W812">
        <f t="shared" si="75"/>
        <v>157.49144779791905</v>
      </c>
      <c r="X812">
        <f t="shared" si="76"/>
        <v>936.28447288314158</v>
      </c>
    </row>
    <row r="813" spans="1:24" x14ac:dyDescent="0.25">
      <c r="A813" t="s">
        <v>831</v>
      </c>
      <c r="B813">
        <v>1598373683</v>
      </c>
      <c r="C813" s="2">
        <v>44068.695405092592</v>
      </c>
      <c r="D813" t="s">
        <v>12</v>
      </c>
      <c r="E813">
        <v>0.41260478764235498</v>
      </c>
      <c r="F813" t="s">
        <v>13</v>
      </c>
      <c r="G813">
        <v>1</v>
      </c>
      <c r="H813" t="s">
        <v>14</v>
      </c>
      <c r="I813">
        <v>0.41260479</v>
      </c>
      <c r="J813" t="s">
        <v>15</v>
      </c>
      <c r="K813" t="str" cm="1">
        <f t="array" ref="K813">_xlfn.IFS(AND(F813=$Y$25,H813=$Z$25),"1",AND(F813=$Y$25,H813=$Z$27),"2",AND(F813=$Z$25,H813=$Y$25),"3",AND(F813=$Z$25,H813=$Z$27),"4",AND(F813=$Z$27,H813=$Y$25),"5",AND(F813=$Z$27,H813=$Z$25),"6")</f>
        <v>5</v>
      </c>
      <c r="L813" t="e" cm="1">
        <f t="array" ref="L813">_xlfn.IFS(K813="3",N813*I813)</f>
        <v>#N/A</v>
      </c>
      <c r="M813" t="s">
        <v>16</v>
      </c>
      <c r="N813">
        <f>VLOOKUP(C813,ETH_USD[],6)</f>
        <v>384.00103799999999</v>
      </c>
      <c r="O813" s="10">
        <f t="shared" si="71"/>
        <v>0</v>
      </c>
      <c r="P813" cm="1">
        <f t="array" ref="P813">_xlfn.IFS(H813=$H$2,G813,F813=$F$102,E813)</f>
        <v>1</v>
      </c>
      <c r="Q813" cm="1">
        <f t="array" ref="Q813">_xlfn.IFS(H813=$H$2,E813,F813=$F$102,G813)</f>
        <v>0.41260478764235498</v>
      </c>
      <c r="R813">
        <f t="shared" si="72"/>
        <v>158.44066673843389</v>
      </c>
      <c r="S813" s="10">
        <f t="shared" si="73"/>
        <v>6.027108406462328E-3</v>
      </c>
      <c r="T813" s="9">
        <f t="shared" si="74"/>
        <v>158.44066673843389</v>
      </c>
      <c r="U813" cm="1">
        <f t="array" ref="U813">_xlfn.IFS(D813=$D$2,I813*N813,D813=$D$3&amp;F813=$F$3,(I813)*N813,D813=$D$3,(1/I813)*N813,D813=$D$146,N813*I813)</f>
        <v>158.44066764377203</v>
      </c>
      <c r="V813" cm="1">
        <f t="array" ref="V813">_xlfn.IFS(F813=$F$2,E813*N813,F813=$F$3,E813*N813)</f>
        <v>158.44066673843389</v>
      </c>
      <c r="W813">
        <f t="shared" si="75"/>
        <v>158.44066764377203</v>
      </c>
      <c r="X813">
        <f t="shared" si="76"/>
        <v>930.67518193378214</v>
      </c>
    </row>
    <row r="814" spans="1:24" x14ac:dyDescent="0.25">
      <c r="A814" t="s">
        <v>832</v>
      </c>
      <c r="B814">
        <v>1598380024</v>
      </c>
      <c r="C814" s="2">
        <v>44068.768796296295</v>
      </c>
      <c r="D814" t="s">
        <v>18</v>
      </c>
      <c r="E814">
        <v>2.0409390610421498</v>
      </c>
      <c r="F814" t="s">
        <v>19</v>
      </c>
      <c r="G814">
        <v>4.81998830135504</v>
      </c>
      <c r="H814" t="s">
        <v>14</v>
      </c>
      <c r="I814">
        <v>0.42343237</v>
      </c>
      <c r="J814" t="s">
        <v>89</v>
      </c>
      <c r="K814" t="str" cm="1">
        <f t="array" ref="K814">_xlfn.IFS(AND(F814=$Y$25,H814=$Z$25),"1",AND(F814=$Y$25,H814=$Z$27),"2",AND(F814=$Z$25,H814=$Y$25),"3",AND(F814=$Z$25,H814=$Z$27),"4",AND(F814=$Z$27,H814=$Y$25),"5",AND(F814=$Z$27,H814=$Z$25),"6")</f>
        <v>3</v>
      </c>
      <c r="L814" cm="1">
        <f t="array" ref="L814">_xlfn.IFS(K814="3",N814*I814)</f>
        <v>162.59846960280007</v>
      </c>
      <c r="M814" t="s">
        <v>16</v>
      </c>
      <c r="N814">
        <f>VLOOKUP(C814,ETH_USD[],6)</f>
        <v>384.00103799999999</v>
      </c>
      <c r="O814" s="10">
        <f t="shared" si="71"/>
        <v>0</v>
      </c>
      <c r="P814" cm="1">
        <f t="array" ref="P814">_xlfn.IFS(H814=$H$2,G814,F814=$F$102,E814)</f>
        <v>4.81998830135504</v>
      </c>
      <c r="Q814" cm="1">
        <f t="array" ref="Q814">_xlfn.IFS(H814=$H$2,E814,F814=$F$102,G814)</f>
        <v>2.0409390610421498</v>
      </c>
      <c r="R814">
        <f t="shared" si="72"/>
        <v>783.72271793493087</v>
      </c>
      <c r="S814" s="10">
        <f t="shared" si="73"/>
        <v>2.6242013815226166E-2</v>
      </c>
      <c r="T814" s="9">
        <f t="shared" si="74"/>
        <v>162.59846890387752</v>
      </c>
      <c r="U814" cm="1">
        <f t="array" ref="U814">_xlfn.IFS(D814=$D$2,I814*N814,D814=$D$3&amp;F814=$F$3,(I814)*N814,D814=$D$3,(1/I814)*N814,D814=$D$146,N814*I814)</f>
        <v>906.87690693085187</v>
      </c>
      <c r="V814" cm="1">
        <f t="array" ref="V814">_xlfn.IFS(F814=$F$2,E814*N814,F814=$F$3,E814*N814)</f>
        <v>783.72271793493087</v>
      </c>
      <c r="W814">
        <f t="shared" si="75"/>
        <v>162.59846960280007</v>
      </c>
      <c r="X814">
        <f t="shared" si="76"/>
        <v>906.87690693085176</v>
      </c>
    </row>
    <row r="815" spans="1:24" x14ac:dyDescent="0.25">
      <c r="A815" t="s">
        <v>833</v>
      </c>
      <c r="B815">
        <v>1598518126</v>
      </c>
      <c r="C815" s="2">
        <v>44070.367199074077</v>
      </c>
      <c r="D815" t="s">
        <v>12</v>
      </c>
      <c r="E815">
        <v>0.42814203720879002</v>
      </c>
      <c r="F815" t="s">
        <v>13</v>
      </c>
      <c r="G815">
        <v>1</v>
      </c>
      <c r="H815" t="s">
        <v>14</v>
      </c>
      <c r="I815">
        <v>0.42814204</v>
      </c>
      <c r="J815" t="s">
        <v>15</v>
      </c>
      <c r="K815" t="str" cm="1">
        <f t="array" ref="K815">_xlfn.IFS(AND(F815=$Y$25,H815=$Z$25),"1",AND(F815=$Y$25,H815=$Z$27),"2",AND(F815=$Z$25,H815=$Y$25),"3",AND(F815=$Z$25,H815=$Z$27),"4",AND(F815=$Z$27,H815=$Y$25),"5",AND(F815=$Z$27,H815=$Z$25),"6")</f>
        <v>5</v>
      </c>
      <c r="L815" t="e" cm="1">
        <f t="array" ref="L815">_xlfn.IFS(K815="3",N815*I815)</f>
        <v>#N/A</v>
      </c>
      <c r="M815" t="s">
        <v>16</v>
      </c>
      <c r="N815">
        <f>VLOOKUP(C815,ETH_USD[],6)</f>
        <v>382.63262900000001</v>
      </c>
      <c r="O815" s="10">
        <f t="shared" si="71"/>
        <v>-3.5635554714307455E-3</v>
      </c>
      <c r="P815" cm="1">
        <f t="array" ref="P815">_xlfn.IFS(H815=$H$2,G815,F815=$F$102,E815)</f>
        <v>1</v>
      </c>
      <c r="Q815" cm="1">
        <f t="array" ref="Q815">_xlfn.IFS(H815=$H$2,E815,F815=$F$102,G815)</f>
        <v>0.42814203720879002</v>
      </c>
      <c r="R815">
        <f t="shared" si="72"/>
        <v>163.82111328261516</v>
      </c>
      <c r="S815" s="10">
        <f t="shared" si="73"/>
        <v>7.5194089278935667E-3</v>
      </c>
      <c r="T815" s="9">
        <f t="shared" si="74"/>
        <v>163.82111328261516</v>
      </c>
      <c r="U815" cm="1">
        <f t="array" ref="U815">_xlfn.IFS(D815=$D$2,I815*N815,D815=$D$3&amp;F815=$F$3,(I815)*N815,D815=$D$3,(1/I815)*N815,D815=$D$146,N815*I815)</f>
        <v>163.82111435062316</v>
      </c>
      <c r="V815" cm="1">
        <f t="array" ref="V815">_xlfn.IFS(F815=$F$2,E815*N815,F815=$F$3,E815*N815)</f>
        <v>163.82111328261516</v>
      </c>
      <c r="W815">
        <f t="shared" si="75"/>
        <v>163.82111435062316</v>
      </c>
      <c r="X815">
        <f t="shared" si="76"/>
        <v>893.7048765405051</v>
      </c>
    </row>
    <row r="816" spans="1:24" x14ac:dyDescent="0.25">
      <c r="A816" t="s">
        <v>834</v>
      </c>
      <c r="B816">
        <v>1598650508</v>
      </c>
      <c r="C816" s="2">
        <v>44071.899398148147</v>
      </c>
      <c r="D816" t="s">
        <v>12</v>
      </c>
      <c r="E816">
        <v>1</v>
      </c>
      <c r="F816" t="s">
        <v>13</v>
      </c>
      <c r="G816">
        <v>2.3079950050271001</v>
      </c>
      <c r="H816" t="s">
        <v>14</v>
      </c>
      <c r="I816">
        <v>0.43327650000000001</v>
      </c>
      <c r="J816" t="s">
        <v>15</v>
      </c>
      <c r="K816" t="str" cm="1">
        <f t="array" ref="K816">_xlfn.IFS(AND(F816=$Y$25,H816=$Z$25),"1",AND(F816=$Y$25,H816=$Z$27),"2",AND(F816=$Z$25,H816=$Y$25),"3",AND(F816=$Z$25,H816=$Z$27),"4",AND(F816=$Z$27,H816=$Y$25),"5",AND(F816=$Z$27,H816=$Z$25),"6")</f>
        <v>5</v>
      </c>
      <c r="L816" t="e" cm="1">
        <f t="array" ref="L816">_xlfn.IFS(K816="3",N816*I816)</f>
        <v>#N/A</v>
      </c>
      <c r="M816" t="s">
        <v>16</v>
      </c>
      <c r="N816">
        <f>VLOOKUP(C816,ETH_USD[],6)</f>
        <v>395.874664</v>
      </c>
      <c r="O816" s="10">
        <f t="shared" si="71"/>
        <v>3.4607699386766062E-2</v>
      </c>
      <c r="P816" cm="1">
        <f t="array" ref="P816">_xlfn.IFS(H816=$H$2,G816,F816=$F$102,E816)</f>
        <v>2.3079950050271001</v>
      </c>
      <c r="Q816" cm="1">
        <f t="array" ref="Q816">_xlfn.IFS(H816=$H$2,E816,F816=$F$102,G816)</f>
        <v>1</v>
      </c>
      <c r="R816">
        <f t="shared" si="72"/>
        <v>395.874664</v>
      </c>
      <c r="S816" s="10">
        <f t="shared" si="73"/>
        <v>4.7015160608725681E-2</v>
      </c>
      <c r="T816" s="9">
        <f t="shared" si="74"/>
        <v>171.52318923469755</v>
      </c>
      <c r="U816" cm="1">
        <f t="array" ref="U816">_xlfn.IFS(D816=$D$2,I816*N816,D816=$D$3&amp;F816=$F$3,(I816)*N816,D816=$D$3,(1/I816)*N816,D816=$D$146,N816*I816)</f>
        <v>171.52318885659599</v>
      </c>
      <c r="V816" cm="1">
        <f t="array" ref="V816">_xlfn.IFS(F816=$F$2,E816*N816,F816=$F$3,E816*N816)</f>
        <v>395.874664</v>
      </c>
      <c r="W816">
        <f t="shared" si="75"/>
        <v>171.52318885659599</v>
      </c>
      <c r="X816">
        <f t="shared" si="76"/>
        <v>913.67674914286829</v>
      </c>
    </row>
    <row r="817" spans="1:24" x14ac:dyDescent="0.25">
      <c r="A817" t="s">
        <v>835</v>
      </c>
      <c r="B817">
        <v>1598711259</v>
      </c>
      <c r="C817" s="2">
        <v>44072.602534722224</v>
      </c>
      <c r="D817" t="s">
        <v>12</v>
      </c>
      <c r="E817">
        <v>0.43324233786157601</v>
      </c>
      <c r="F817" t="s">
        <v>13</v>
      </c>
      <c r="G817">
        <v>1</v>
      </c>
      <c r="H817" t="s">
        <v>14</v>
      </c>
      <c r="I817">
        <v>0.43324234</v>
      </c>
      <c r="J817" t="s">
        <v>15</v>
      </c>
      <c r="K817" t="str" cm="1">
        <f t="array" ref="K817">_xlfn.IFS(AND(F817=$Y$25,H817=$Z$25),"1",AND(F817=$Y$25,H817=$Z$27),"2",AND(F817=$Z$25,H817=$Y$25),"3",AND(F817=$Z$25,H817=$Z$27),"4",AND(F817=$Z$27,H817=$Y$25),"5",AND(F817=$Z$27,H817=$Z$25),"6")</f>
        <v>5</v>
      </c>
      <c r="L817" t="e" cm="1">
        <f t="array" ref="L817">_xlfn.IFS(K817="3",N817*I817)</f>
        <v>#N/A</v>
      </c>
      <c r="M817" t="s">
        <v>16</v>
      </c>
      <c r="N817">
        <f>VLOOKUP(C817,ETH_USD[],6)</f>
        <v>399.92147799999998</v>
      </c>
      <c r="O817" s="10">
        <f t="shared" si="71"/>
        <v>1.0222462733811081E-2</v>
      </c>
      <c r="P817" cm="1">
        <f t="array" ref="P817">_xlfn.IFS(H817=$H$2,G817,F817=$F$102,E817)</f>
        <v>1</v>
      </c>
      <c r="Q817" cm="1">
        <f t="array" ref="Q817">_xlfn.IFS(H817=$H$2,E817,F817=$F$102,G817)</f>
        <v>0.43324233786157601</v>
      </c>
      <c r="R817">
        <f t="shared" si="72"/>
        <v>173.26291608977684</v>
      </c>
      <c r="S817" s="10">
        <f t="shared" si="73"/>
        <v>1.0142808461302517E-2</v>
      </c>
      <c r="T817" s="9">
        <f t="shared" si="74"/>
        <v>173.26291608977684</v>
      </c>
      <c r="U817" cm="1">
        <f t="array" ref="U817">_xlfn.IFS(D817=$D$2,I817*N817,D817=$D$3&amp;F817=$F$3,(I817)*N817,D817=$D$3,(1/I817)*N817,D817=$D$146,N817*I817)</f>
        <v>173.26291694497851</v>
      </c>
      <c r="V817" cm="1">
        <f t="array" ref="V817">_xlfn.IFS(F817=$F$2,E817*N817,F817=$F$3,E817*N817)</f>
        <v>173.26291608977684</v>
      </c>
      <c r="W817">
        <f t="shared" si="75"/>
        <v>173.26291694497851</v>
      </c>
      <c r="X817">
        <f t="shared" si="76"/>
        <v>923.08955306630457</v>
      </c>
    </row>
    <row r="818" spans="1:24" x14ac:dyDescent="0.25">
      <c r="A818" t="s">
        <v>836</v>
      </c>
      <c r="B818">
        <v>1598834251</v>
      </c>
      <c r="C818" s="2">
        <v>44074.026053240741</v>
      </c>
      <c r="D818" t="s">
        <v>12</v>
      </c>
      <c r="E818">
        <v>4.1271759335290703</v>
      </c>
      <c r="F818" t="s">
        <v>13</v>
      </c>
      <c r="G818">
        <v>10</v>
      </c>
      <c r="H818" t="s">
        <v>14</v>
      </c>
      <c r="I818">
        <v>0.41271759000000002</v>
      </c>
      <c r="J818" t="s">
        <v>15</v>
      </c>
      <c r="K818" t="str" cm="1">
        <f t="array" ref="K818">_xlfn.IFS(AND(F818=$Y$25,H818=$Z$25),"1",AND(F818=$Y$25,H818=$Z$27),"2",AND(F818=$Z$25,H818=$Y$25),"3",AND(F818=$Z$25,H818=$Z$27),"4",AND(F818=$Z$27,H818=$Y$25),"5",AND(F818=$Z$27,H818=$Z$25),"6")</f>
        <v>5</v>
      </c>
      <c r="L818" t="e" cm="1">
        <f t="array" ref="L818">_xlfn.IFS(K818="3",N818*I818)</f>
        <v>#N/A</v>
      </c>
      <c r="M818" t="s">
        <v>16</v>
      </c>
      <c r="N818">
        <f>VLOOKUP(C818,ETH_USD[],6)</f>
        <v>435.07974200000001</v>
      </c>
      <c r="O818" s="10">
        <f t="shared" si="71"/>
        <v>8.7912917745318078E-2</v>
      </c>
      <c r="P818" cm="1">
        <f t="array" ref="P818">_xlfn.IFS(H818=$H$2,G818,F818=$F$102,E818)</f>
        <v>10</v>
      </c>
      <c r="Q818" cm="1">
        <f t="array" ref="Q818">_xlfn.IFS(H818=$H$2,E818,F818=$F$102,G818)</f>
        <v>4.1271759335290703</v>
      </c>
      <c r="R818">
        <f t="shared" si="72"/>
        <v>1795.650640348437</v>
      </c>
      <c r="S818" s="10">
        <f t="shared" si="73"/>
        <v>3.6373322620296869E-2</v>
      </c>
      <c r="T818" s="9">
        <f t="shared" si="74"/>
        <v>179.56506403484372</v>
      </c>
      <c r="U818" cm="1">
        <f t="array" ref="U818">_xlfn.IFS(D818=$D$2,I818*N818,D818=$D$3&amp;F818=$F$3,(I818)*N818,D818=$D$3,(1/I818)*N818,D818=$D$146,N818*I818)</f>
        <v>179.56506257606179</v>
      </c>
      <c r="V818" cm="1">
        <f t="array" ref="V818">_xlfn.IFS(F818=$F$2,E818*N818,F818=$F$3,E818*N818)</f>
        <v>1795.650640348437</v>
      </c>
      <c r="W818">
        <f t="shared" si="75"/>
        <v>179.56506257606179</v>
      </c>
      <c r="X818">
        <f t="shared" si="76"/>
        <v>1054.1826966958204</v>
      </c>
    </row>
    <row r="819" spans="1:24" x14ac:dyDescent="0.25">
      <c r="A819" t="s">
        <v>837</v>
      </c>
      <c r="B819">
        <v>1598835049</v>
      </c>
      <c r="C819" s="2">
        <v>44074.03528935185</v>
      </c>
      <c r="D819" t="s">
        <v>12</v>
      </c>
      <c r="E819">
        <v>3.7859754388741198</v>
      </c>
      <c r="F819" t="s">
        <v>13</v>
      </c>
      <c r="G819">
        <v>10</v>
      </c>
      <c r="H819" t="s">
        <v>14</v>
      </c>
      <c r="I819">
        <v>0.37859754000000001</v>
      </c>
      <c r="J819" t="s">
        <v>15</v>
      </c>
      <c r="K819" t="str" cm="1">
        <f t="array" ref="K819">_xlfn.IFS(AND(F819=$Y$25,H819=$Z$25),"1",AND(F819=$Y$25,H819=$Z$27),"2",AND(F819=$Z$25,H819=$Y$25),"3",AND(F819=$Z$25,H819=$Z$27),"4",AND(F819=$Z$27,H819=$Y$25),"5",AND(F819=$Z$27,H819=$Z$25),"6")</f>
        <v>5</v>
      </c>
      <c r="L819" t="e" cm="1">
        <f t="array" ref="L819">_xlfn.IFS(K819="3",N819*I819)</f>
        <v>#N/A</v>
      </c>
      <c r="M819" t="s">
        <v>16</v>
      </c>
      <c r="N819">
        <f>VLOOKUP(C819,ETH_USD[],6)</f>
        <v>435.07974200000001</v>
      </c>
      <c r="O819" s="10">
        <f t="shared" si="71"/>
        <v>0</v>
      </c>
      <c r="P819" cm="1">
        <f t="array" ref="P819">_xlfn.IFS(H819=$H$2,G819,F819=$F$102,E819)</f>
        <v>10</v>
      </c>
      <c r="Q819" cm="1">
        <f t="array" ref="Q819">_xlfn.IFS(H819=$H$2,E819,F819=$F$102,G819)</f>
        <v>3.7859754388741198</v>
      </c>
      <c r="R819">
        <f t="shared" si="72"/>
        <v>1647.2012171636889</v>
      </c>
      <c r="S819" s="10">
        <f t="shared" si="73"/>
        <v>-8.2671662209271662E-2</v>
      </c>
      <c r="T819" s="9">
        <f t="shared" si="74"/>
        <v>164.72012171636888</v>
      </c>
      <c r="U819" cm="1">
        <f t="array" ref="U819">_xlfn.IFS(D819=$D$2,I819*N819,D819=$D$3&amp;F819=$F$3,(I819)*N819,D819=$D$3,(1/I819)*N819,D819=$D$146,N819*I819)</f>
        <v>164.72012002503467</v>
      </c>
      <c r="V819" cm="1">
        <f t="array" ref="V819">_xlfn.IFS(F819=$F$2,E819*N819,F819=$F$3,E819*N819)</f>
        <v>1647.2012171636889</v>
      </c>
      <c r="W819">
        <f t="shared" si="75"/>
        <v>164.72012002503467</v>
      </c>
      <c r="X819">
        <f t="shared" si="76"/>
        <v>1149.1879794041979</v>
      </c>
    </row>
    <row r="820" spans="1:24" x14ac:dyDescent="0.25">
      <c r="A820" t="s">
        <v>838</v>
      </c>
      <c r="B820">
        <v>1598854200</v>
      </c>
      <c r="C820" s="2">
        <v>44074.256944444445</v>
      </c>
      <c r="D820" t="s">
        <v>12</v>
      </c>
      <c r="E820">
        <v>1.46278868883043</v>
      </c>
      <c r="F820" t="s">
        <v>13</v>
      </c>
      <c r="G820">
        <v>4.0987146846371596</v>
      </c>
      <c r="H820" t="s">
        <v>14</v>
      </c>
      <c r="I820">
        <v>0.35688961000000002</v>
      </c>
      <c r="J820" t="s">
        <v>15</v>
      </c>
      <c r="K820" t="str" cm="1">
        <f t="array" ref="K820">_xlfn.IFS(AND(F820=$Y$25,H820=$Z$25),"1",AND(F820=$Y$25,H820=$Z$27),"2",AND(F820=$Z$25,H820=$Y$25),"3",AND(F820=$Z$25,H820=$Z$27),"4",AND(F820=$Z$27,H820=$Y$25),"5",AND(F820=$Z$27,H820=$Z$25),"6")</f>
        <v>5</v>
      </c>
      <c r="L820" t="e" cm="1">
        <f t="array" ref="L820">_xlfn.IFS(K820="3",N820*I820)</f>
        <v>#N/A</v>
      </c>
      <c r="M820" t="s">
        <v>16</v>
      </c>
      <c r="N820">
        <f>VLOOKUP(C820,ETH_USD[],6)</f>
        <v>435.07974200000001</v>
      </c>
      <c r="O820" s="10">
        <f t="shared" si="71"/>
        <v>0</v>
      </c>
      <c r="P820" cm="1">
        <f t="array" ref="P820">_xlfn.IFS(H820=$H$2,G820,F820=$F$102,E820)</f>
        <v>4.0987146846371596</v>
      </c>
      <c r="Q820" cm="1">
        <f t="array" ref="Q820">_xlfn.IFS(H820=$H$2,E820,F820=$F$102,G820)</f>
        <v>1.46278868883043</v>
      </c>
      <c r="R820">
        <f t="shared" si="72"/>
        <v>636.42972533686179</v>
      </c>
      <c r="S820" s="10">
        <f t="shared" si="73"/>
        <v>-5.7337754501824274E-2</v>
      </c>
      <c r="T820" s="9">
        <f t="shared" si="74"/>
        <v>155.27543981588511</v>
      </c>
      <c r="U820" cm="1">
        <f t="array" ref="U820">_xlfn.IFS(D820=$D$2,I820*N820,D820=$D$3&amp;F820=$F$3,(I820)*N820,D820=$D$3,(1/I820)*N820,D820=$D$146,N820*I820)</f>
        <v>155.27543944128064</v>
      </c>
      <c r="V820" cm="1">
        <f t="array" ref="V820">_xlfn.IFS(F820=$F$2,E820*N820,F820=$F$3,E820*N820)</f>
        <v>636.42972533686179</v>
      </c>
      <c r="W820">
        <f t="shared" si="75"/>
        <v>155.27543944128064</v>
      </c>
      <c r="X820">
        <f t="shared" si="76"/>
        <v>1219.0877229516432</v>
      </c>
    </row>
    <row r="821" spans="1:24" x14ac:dyDescent="0.25">
      <c r="A821" t="s">
        <v>839</v>
      </c>
      <c r="B821">
        <v>1598898015</v>
      </c>
      <c r="C821" s="2">
        <v>44074.764062499999</v>
      </c>
      <c r="D821" t="s">
        <v>18</v>
      </c>
      <c r="E821">
        <v>3.6803052879824301</v>
      </c>
      <c r="F821" t="s">
        <v>19</v>
      </c>
      <c r="G821">
        <v>10</v>
      </c>
      <c r="H821" t="s">
        <v>14</v>
      </c>
      <c r="I821">
        <v>0.36803053000000002</v>
      </c>
      <c r="J821" t="s">
        <v>89</v>
      </c>
      <c r="K821" t="str" cm="1">
        <f t="array" ref="K821">_xlfn.IFS(AND(F821=$Y$25,H821=$Z$25),"1",AND(F821=$Y$25,H821=$Z$27),"2",AND(F821=$Z$25,H821=$Y$25),"3",AND(F821=$Z$25,H821=$Z$27),"4",AND(F821=$Z$27,H821=$Y$25),"5",AND(F821=$Z$27,H821=$Z$25),"6")</f>
        <v>3</v>
      </c>
      <c r="L821" cm="1">
        <f t="array" ref="L821">_xlfn.IFS(K821="3",N821*I821)</f>
        <v>160.12262804052327</v>
      </c>
      <c r="M821" t="s">
        <v>16</v>
      </c>
      <c r="N821">
        <f>VLOOKUP(C821,ETH_USD[],6)</f>
        <v>435.07974200000001</v>
      </c>
      <c r="O821" s="10">
        <f t="shared" si="71"/>
        <v>0</v>
      </c>
      <c r="P821" cm="1">
        <f t="array" ref="P821">_xlfn.IFS(H821=$H$2,G821,F821=$F$102,E821)</f>
        <v>10</v>
      </c>
      <c r="Q821" cm="1">
        <f t="array" ref="Q821">_xlfn.IFS(H821=$H$2,E821,F821=$F$102,G821)</f>
        <v>3.6803052879824301</v>
      </c>
      <c r="R821">
        <f t="shared" si="72"/>
        <v>1601.2262751766314</v>
      </c>
      <c r="S821" s="10">
        <f t="shared" si="73"/>
        <v>3.1216705665271342E-2</v>
      </c>
      <c r="T821" s="9">
        <f t="shared" si="74"/>
        <v>160.12262751766315</v>
      </c>
      <c r="U821" cm="1">
        <f t="array" ref="U821">_xlfn.IFS(D821=$D$2,I821*N821,D821=$D$3&amp;F821=$F$3,(I821)*N821,D821=$D$3,(1/I821)*N821,D821=$D$146,N821*I821)</f>
        <v>1182.1838313250805</v>
      </c>
      <c r="V821" cm="1">
        <f t="array" ref="V821">_xlfn.IFS(F821=$F$2,E821*N821,F821=$F$3,E821*N821)</f>
        <v>1601.2262751766314</v>
      </c>
      <c r="W821">
        <f t="shared" si="75"/>
        <v>160.12262804052327</v>
      </c>
      <c r="X821">
        <f t="shared" si="76"/>
        <v>1182.1838313250805</v>
      </c>
    </row>
    <row r="822" spans="1:24" x14ac:dyDescent="0.25">
      <c r="A822" t="s">
        <v>840</v>
      </c>
      <c r="B822">
        <v>1598898049</v>
      </c>
      <c r="C822" s="2">
        <v>44074.764456018522</v>
      </c>
      <c r="D822" t="s">
        <v>12</v>
      </c>
      <c r="E822">
        <v>0.37978748213744201</v>
      </c>
      <c r="F822" t="s">
        <v>13</v>
      </c>
      <c r="G822">
        <v>1</v>
      </c>
      <c r="H822" t="s">
        <v>14</v>
      </c>
      <c r="I822">
        <v>0.37978748000000001</v>
      </c>
      <c r="J822" t="s">
        <v>15</v>
      </c>
      <c r="K822" t="str" cm="1">
        <f t="array" ref="K822">_xlfn.IFS(AND(F822=$Y$25,H822=$Z$25),"1",AND(F822=$Y$25,H822=$Z$27),"2",AND(F822=$Z$25,H822=$Y$25),"3",AND(F822=$Z$25,H822=$Z$27),"4",AND(F822=$Z$27,H822=$Y$25),"5",AND(F822=$Z$27,H822=$Z$25),"6")</f>
        <v>5</v>
      </c>
      <c r="L822" t="e" cm="1">
        <f t="array" ref="L822">_xlfn.IFS(K822="3",N822*I822)</f>
        <v>#N/A</v>
      </c>
      <c r="M822" t="s">
        <v>16</v>
      </c>
      <c r="N822">
        <f>VLOOKUP(C822,ETH_USD[],6)</f>
        <v>435.07974200000001</v>
      </c>
      <c r="O822" s="10">
        <f t="shared" si="71"/>
        <v>0</v>
      </c>
      <c r="P822" cm="1">
        <f t="array" ref="P822">_xlfn.IFS(H822=$H$2,G822,F822=$F$102,E822)</f>
        <v>1</v>
      </c>
      <c r="Q822" cm="1">
        <f t="array" ref="Q822">_xlfn.IFS(H822=$H$2,E822,F822=$F$102,G822)</f>
        <v>0.37978748213744201</v>
      </c>
      <c r="R822">
        <f t="shared" si="72"/>
        <v>165.23783974318789</v>
      </c>
      <c r="S822" s="10">
        <f t="shared" si="73"/>
        <v>3.1945592605020695E-2</v>
      </c>
      <c r="T822" s="9">
        <f t="shared" si="74"/>
        <v>165.23783974318789</v>
      </c>
      <c r="U822" cm="1">
        <f t="array" ref="U822">_xlfn.IFS(D822=$D$2,I822*N822,D822=$D$3&amp;F822=$F$3,(I822)*N822,D822=$D$3,(1/I822)*N822,D822=$D$146,N822*I822)</f>
        <v>165.23783881323016</v>
      </c>
      <c r="V822" cm="1">
        <f t="array" ref="V822">_xlfn.IFS(F822=$F$2,E822*N822,F822=$F$3,E822*N822)</f>
        <v>165.23783974318789</v>
      </c>
      <c r="W822">
        <f t="shared" si="75"/>
        <v>165.23783881323016</v>
      </c>
      <c r="X822">
        <f t="shared" si="76"/>
        <v>1145.5873742862718</v>
      </c>
    </row>
    <row r="823" spans="1:24" x14ac:dyDescent="0.25">
      <c r="A823" t="s">
        <v>841</v>
      </c>
      <c r="B823">
        <v>1598898341</v>
      </c>
      <c r="C823" s="2">
        <v>44074.767835648148</v>
      </c>
      <c r="D823" t="s">
        <v>12</v>
      </c>
      <c r="E823">
        <v>1.1203903202540999</v>
      </c>
      <c r="F823" t="s">
        <v>13</v>
      </c>
      <c r="G823">
        <v>3</v>
      </c>
      <c r="H823" t="s">
        <v>14</v>
      </c>
      <c r="I823">
        <v>0.37346343999999998</v>
      </c>
      <c r="J823" t="s">
        <v>15</v>
      </c>
      <c r="K823" t="str" cm="1">
        <f t="array" ref="K823">_xlfn.IFS(AND(F823=$Y$25,H823=$Z$25),"1",AND(F823=$Y$25,H823=$Z$27),"2",AND(F823=$Z$25,H823=$Y$25),"3",AND(F823=$Z$25,H823=$Z$27),"4",AND(F823=$Z$27,H823=$Y$25),"5",AND(F823=$Z$27,H823=$Z$25),"6")</f>
        <v>5</v>
      </c>
      <c r="L823" t="e" cm="1">
        <f t="array" ref="L823">_xlfn.IFS(K823="3",N823*I823)</f>
        <v>#N/A</v>
      </c>
      <c r="M823" t="s">
        <v>16</v>
      </c>
      <c r="N823">
        <f>VLOOKUP(C823,ETH_USD[],6)</f>
        <v>435.07974200000001</v>
      </c>
      <c r="O823" s="10">
        <f t="shared" si="71"/>
        <v>0</v>
      </c>
      <c r="P823" cm="1">
        <f t="array" ref="P823">_xlfn.IFS(H823=$H$2,G823,F823=$F$102,E823)</f>
        <v>3</v>
      </c>
      <c r="Q823" cm="1">
        <f t="array" ref="Q823">_xlfn.IFS(H823=$H$2,E823,F823=$F$102,G823)</f>
        <v>1.1203903202540999</v>
      </c>
      <c r="R823">
        <f t="shared" si="72"/>
        <v>487.45913147545116</v>
      </c>
      <c r="S823" s="10">
        <f t="shared" si="73"/>
        <v>-1.6651528420974792E-2</v>
      </c>
      <c r="T823" s="9">
        <f t="shared" si="74"/>
        <v>162.48637715848372</v>
      </c>
      <c r="U823" cm="1">
        <f t="array" ref="U823">_xlfn.IFS(D823=$D$2,I823*N823,D823=$D$3&amp;F823=$F$3,(I823)*N823,D823=$D$3,(1/I823)*N823,D823=$D$146,N823*I823)</f>
        <v>162.48637712163247</v>
      </c>
      <c r="V823" cm="1">
        <f t="array" ref="V823">_xlfn.IFS(F823=$F$2,E823*N823,F823=$F$3,E823*N823)</f>
        <v>487.45913147545116</v>
      </c>
      <c r="W823">
        <f t="shared" si="75"/>
        <v>162.48637712163247</v>
      </c>
      <c r="X823">
        <f t="shared" si="76"/>
        <v>1164.9861683917441</v>
      </c>
    </row>
    <row r="824" spans="1:24" x14ac:dyDescent="0.25">
      <c r="A824" t="s">
        <v>842</v>
      </c>
      <c r="B824">
        <v>1598898666</v>
      </c>
      <c r="C824" s="2">
        <v>44074.771597222221</v>
      </c>
      <c r="D824" t="s">
        <v>12</v>
      </c>
      <c r="E824">
        <v>1.45101365357663</v>
      </c>
      <c r="F824" t="s">
        <v>13</v>
      </c>
      <c r="G824">
        <v>4</v>
      </c>
      <c r="H824" t="s">
        <v>14</v>
      </c>
      <c r="I824">
        <v>0.36275341</v>
      </c>
      <c r="J824" t="s">
        <v>15</v>
      </c>
      <c r="K824" t="str" cm="1">
        <f t="array" ref="K824">_xlfn.IFS(AND(F824=$Y$25,H824=$Z$25),"1",AND(F824=$Y$25,H824=$Z$27),"2",AND(F824=$Z$25,H824=$Y$25),"3",AND(F824=$Z$25,H824=$Z$27),"4",AND(F824=$Z$27,H824=$Y$25),"5",AND(F824=$Z$27,H824=$Z$25),"6")</f>
        <v>5</v>
      </c>
      <c r="L824" t="e" cm="1">
        <f t="array" ref="L824">_xlfn.IFS(K824="3",N824*I824)</f>
        <v>#N/A</v>
      </c>
      <c r="M824" t="s">
        <v>16</v>
      </c>
      <c r="N824">
        <f>VLOOKUP(C824,ETH_USD[],6)</f>
        <v>435.07974200000001</v>
      </c>
      <c r="O824" s="10">
        <f t="shared" si="71"/>
        <v>0</v>
      </c>
      <c r="P824" cm="1">
        <f t="array" ref="P824">_xlfn.IFS(H824=$H$2,G824,F824=$F$102,E824)</f>
        <v>4</v>
      </c>
      <c r="Q824" cm="1">
        <f t="array" ref="Q824">_xlfn.IFS(H824=$H$2,E824,F824=$F$102,G824)</f>
        <v>1.45101365357663</v>
      </c>
      <c r="R824">
        <f t="shared" si="72"/>
        <v>631.30664603659761</v>
      </c>
      <c r="S824" s="10">
        <f t="shared" si="73"/>
        <v>-2.8677577350311574E-2</v>
      </c>
      <c r="T824" s="9">
        <f t="shared" si="74"/>
        <v>157.8266615091494</v>
      </c>
      <c r="U824" cm="1">
        <f t="array" ref="U824">_xlfn.IFS(D824=$D$2,I824*N824,D824=$D$3&amp;F824=$F$3,(I824)*N824,D824=$D$3,(1/I824)*N824,D824=$D$146,N824*I824)</f>
        <v>157.82666003242022</v>
      </c>
      <c r="V824" cm="1">
        <f t="array" ref="V824">_xlfn.IFS(F824=$F$2,E824*N824,F824=$F$3,E824*N824)</f>
        <v>631.30664603659761</v>
      </c>
      <c r="W824">
        <f t="shared" si="75"/>
        <v>157.82666003242022</v>
      </c>
      <c r="X824">
        <f t="shared" si="76"/>
        <v>1199.3815357931439</v>
      </c>
    </row>
    <row r="825" spans="1:24" x14ac:dyDescent="0.25">
      <c r="A825" t="s">
        <v>843</v>
      </c>
      <c r="B825">
        <v>1598899086</v>
      </c>
      <c r="C825" s="2">
        <v>44074.776458333334</v>
      </c>
      <c r="D825" t="s">
        <v>12</v>
      </c>
      <c r="E825">
        <v>1.74823207755189</v>
      </c>
      <c r="F825" t="s">
        <v>13</v>
      </c>
      <c r="G825">
        <v>5</v>
      </c>
      <c r="H825" t="s">
        <v>14</v>
      </c>
      <c r="I825">
        <v>0.34964642000000001</v>
      </c>
      <c r="J825" t="s">
        <v>15</v>
      </c>
      <c r="K825" t="str" cm="1">
        <f t="array" ref="K825">_xlfn.IFS(AND(F825=$Y$25,H825=$Z$25),"1",AND(F825=$Y$25,H825=$Z$27),"2",AND(F825=$Z$25,H825=$Y$25),"3",AND(F825=$Z$25,H825=$Z$27),"4",AND(F825=$Z$27,H825=$Y$25),"5",AND(F825=$Z$27,H825=$Z$25),"6")</f>
        <v>5</v>
      </c>
      <c r="L825" t="e" cm="1">
        <f t="array" ref="L825">_xlfn.IFS(K825="3",N825*I825)</f>
        <v>#N/A</v>
      </c>
      <c r="M825" t="s">
        <v>16</v>
      </c>
      <c r="N825">
        <f>VLOOKUP(C825,ETH_USD[],6)</f>
        <v>435.07974200000001</v>
      </c>
      <c r="O825" s="10">
        <f t="shared" si="71"/>
        <v>0</v>
      </c>
      <c r="P825" cm="1">
        <f t="array" ref="P825">_xlfn.IFS(H825=$H$2,G825,F825=$F$102,E825)</f>
        <v>5</v>
      </c>
      <c r="Q825" cm="1">
        <f t="array" ref="Q825">_xlfn.IFS(H825=$H$2,E825,F825=$F$102,G825)</f>
        <v>1.74823207755189</v>
      </c>
      <c r="R825">
        <f t="shared" si="72"/>
        <v>760.6203612574003</v>
      </c>
      <c r="S825" s="10">
        <f t="shared" si="73"/>
        <v>-3.6131976708756175E-2</v>
      </c>
      <c r="T825" s="9">
        <f t="shared" si="74"/>
        <v>152.12407225148007</v>
      </c>
      <c r="U825" cm="1">
        <f t="array" ref="U825">_xlfn.IFS(D825=$D$2,I825*N825,D825=$D$3&amp;F825=$F$3,(I825)*N825,D825=$D$3,(1/I825)*N825,D825=$D$146,N825*I825)</f>
        <v>152.12407420482364</v>
      </c>
      <c r="V825" cm="1">
        <f t="array" ref="V825">_xlfn.IFS(F825=$F$2,E825*N825,F825=$F$3,E825*N825)</f>
        <v>760.6203612574003</v>
      </c>
      <c r="W825">
        <f t="shared" si="75"/>
        <v>152.12407420482364</v>
      </c>
      <c r="X825">
        <f t="shared" si="76"/>
        <v>1244.3420470313981</v>
      </c>
    </row>
    <row r="826" spans="1:24" x14ac:dyDescent="0.25">
      <c r="A826" t="s">
        <v>844</v>
      </c>
      <c r="B826">
        <v>1598904667</v>
      </c>
      <c r="C826" s="2">
        <v>44074.841053240743</v>
      </c>
      <c r="D826" t="s">
        <v>18</v>
      </c>
      <c r="E826">
        <v>2.1192191249544301</v>
      </c>
      <c r="F826" t="s">
        <v>19</v>
      </c>
      <c r="G826">
        <v>6</v>
      </c>
      <c r="H826" t="s">
        <v>14</v>
      </c>
      <c r="I826">
        <v>0.35320319</v>
      </c>
      <c r="J826" t="s">
        <v>89</v>
      </c>
      <c r="K826" t="str" cm="1">
        <f t="array" ref="K826">_xlfn.IFS(AND(F826=$Y$25,H826=$Z$25),"1",AND(F826=$Y$25,H826=$Z$27),"2",AND(F826=$Z$25,H826=$Y$25),"3",AND(F826=$Z$25,H826=$Z$27),"4",AND(F826=$Z$27,H826=$Y$25),"5",AND(F826=$Z$27,H826=$Z$25),"6")</f>
        <v>3</v>
      </c>
      <c r="L826" cm="1">
        <f t="array" ref="L826">_xlfn.IFS(K826="3",N826*I826)</f>
        <v>153.67155277877697</v>
      </c>
      <c r="M826" t="s">
        <v>16</v>
      </c>
      <c r="N826">
        <f>VLOOKUP(C826,ETH_USD[],6)</f>
        <v>435.07974200000001</v>
      </c>
      <c r="O826" s="10">
        <f t="shared" si="71"/>
        <v>0</v>
      </c>
      <c r="P826" cm="1">
        <f t="array" ref="P826">_xlfn.IFS(H826=$H$2,G826,F826=$F$102,E826)</f>
        <v>6</v>
      </c>
      <c r="Q826" cm="1">
        <f t="array" ref="Q826">_xlfn.IFS(H826=$H$2,E826,F826=$F$102,G826)</f>
        <v>2.1192191249544301</v>
      </c>
      <c r="R826">
        <f t="shared" si="72"/>
        <v>922.02931012663919</v>
      </c>
      <c r="S826" s="10">
        <f t="shared" si="73"/>
        <v>1.0172482325709371E-2</v>
      </c>
      <c r="T826" s="9">
        <f t="shared" si="74"/>
        <v>153.67155168777319</v>
      </c>
      <c r="U826" cm="1">
        <f t="array" ref="U826">_xlfn.IFS(D826=$D$2,I826*N826,D826=$D$3&amp;F826=$F$3,(I826)*N826,D826=$D$3,(1/I826)*N826,D826=$D$146,N826*I826)</f>
        <v>1231.8114737298947</v>
      </c>
      <c r="V826" cm="1">
        <f t="array" ref="V826">_xlfn.IFS(F826=$F$2,E826*N826,F826=$F$3,E826*N826)</f>
        <v>922.02931012663919</v>
      </c>
      <c r="W826">
        <f t="shared" si="75"/>
        <v>153.67155277877697</v>
      </c>
      <c r="X826">
        <f t="shared" si="76"/>
        <v>1231.8114737298947</v>
      </c>
    </row>
    <row r="827" spans="1:24" x14ac:dyDescent="0.25">
      <c r="A827" t="s">
        <v>845</v>
      </c>
      <c r="B827">
        <v>1598957815</v>
      </c>
      <c r="C827" s="2">
        <v>44075.456192129626</v>
      </c>
      <c r="D827" t="s">
        <v>12</v>
      </c>
      <c r="E827">
        <v>3.45595595216757</v>
      </c>
      <c r="F827" t="s">
        <v>13</v>
      </c>
      <c r="G827">
        <v>10</v>
      </c>
      <c r="H827" t="s">
        <v>14</v>
      </c>
      <c r="I827">
        <v>0.3455956</v>
      </c>
      <c r="J827" t="s">
        <v>15</v>
      </c>
      <c r="K827" t="str" cm="1">
        <f t="array" ref="K827">_xlfn.IFS(AND(F827=$Y$25,H827=$Z$25),"1",AND(F827=$Y$25,H827=$Z$27),"2",AND(F827=$Z$25,H827=$Y$25),"3",AND(F827=$Z$25,H827=$Z$27),"4",AND(F827=$Z$27,H827=$Y$25),"5",AND(F827=$Z$27,H827=$Z$25),"6")</f>
        <v>5</v>
      </c>
      <c r="L827" t="e" cm="1">
        <f t="array" ref="L827">_xlfn.IFS(K827="3",N827*I827)</f>
        <v>#N/A</v>
      </c>
      <c r="M827" t="s">
        <v>16</v>
      </c>
      <c r="N827">
        <f>VLOOKUP(C827,ETH_USD[],6)</f>
        <v>477.05191000000002</v>
      </c>
      <c r="O827" s="10">
        <f t="shared" si="71"/>
        <v>9.6470058125574618E-2</v>
      </c>
      <c r="P827" cm="1">
        <f t="array" ref="P827">_xlfn.IFS(H827=$H$2,G827,F827=$F$102,E827)</f>
        <v>10</v>
      </c>
      <c r="Q827" cm="1">
        <f t="array" ref="Q827">_xlfn.IFS(H827=$H$2,E827,F827=$F$102,G827)</f>
        <v>3.45595595216757</v>
      </c>
      <c r="R827">
        <f t="shared" si="72"/>
        <v>1648.6703878574081</v>
      </c>
      <c r="S827" s="10">
        <f t="shared" si="73"/>
        <v>7.2853348424010173E-2</v>
      </c>
      <c r="T827" s="9">
        <f t="shared" si="74"/>
        <v>164.86703878574082</v>
      </c>
      <c r="U827" cm="1">
        <f t="array" ref="U827">_xlfn.IFS(D827=$D$2,I827*N827,D827=$D$3&amp;F827=$F$3,(I827)*N827,D827=$D$3,(1/I827)*N827,D827=$D$146,N827*I827)</f>
        <v>164.86704106759601</v>
      </c>
      <c r="V827" cm="1">
        <f t="array" ref="V827">_xlfn.IFS(F827=$F$2,E827*N827,F827=$F$3,E827*N827)</f>
        <v>1648.6703878574081</v>
      </c>
      <c r="W827">
        <f t="shared" si="75"/>
        <v>164.86704106759601</v>
      </c>
      <c r="X827">
        <f t="shared" si="76"/>
        <v>1380.3761101125131</v>
      </c>
    </row>
    <row r="828" spans="1:24" x14ac:dyDescent="0.25">
      <c r="A828" t="s">
        <v>846</v>
      </c>
      <c r="B828">
        <v>1599079849</v>
      </c>
      <c r="C828" s="2">
        <v>44076.868622685186</v>
      </c>
      <c r="D828" t="s">
        <v>18</v>
      </c>
      <c r="E828">
        <v>0.67316660089367197</v>
      </c>
      <c r="F828" t="s">
        <v>19</v>
      </c>
      <c r="G828">
        <v>2</v>
      </c>
      <c r="H828" t="s">
        <v>14</v>
      </c>
      <c r="I828">
        <v>0.33658329999999997</v>
      </c>
      <c r="J828" t="s">
        <v>89</v>
      </c>
      <c r="K828" t="str" cm="1">
        <f t="array" ref="K828">_xlfn.IFS(AND(F828=$Y$25,H828=$Z$25),"1",AND(F828=$Y$25,H828=$Z$27),"2",AND(F828=$Z$25,H828=$Y$25),"3",AND(F828=$Z$25,H828=$Z$27),"4",AND(F828=$Z$27,H828=$Y$25),"5",AND(F828=$Z$27,H828=$Z$25),"6")</f>
        <v>3</v>
      </c>
      <c r="L828" cm="1">
        <f t="array" ref="L828">_xlfn.IFS(K828="3",N828*I828)</f>
        <v>148.1102826139001</v>
      </c>
      <c r="M828" t="s">
        <v>16</v>
      </c>
      <c r="N828">
        <f>VLOOKUP(C828,ETH_USD[],6)</f>
        <v>440.04049700000002</v>
      </c>
      <c r="O828" s="10">
        <f t="shared" si="71"/>
        <v>-7.7583617682193129E-2</v>
      </c>
      <c r="P828" cm="1">
        <f t="array" ref="P828">_xlfn.IFS(H828=$H$2,G828,F828=$F$102,E828)</f>
        <v>2</v>
      </c>
      <c r="Q828" cm="1">
        <f t="array" ref="Q828">_xlfn.IFS(H828=$H$2,E828,F828=$F$102,G828)</f>
        <v>0.67316660089367197</v>
      </c>
      <c r="R828">
        <f t="shared" si="72"/>
        <v>296.22056562105206</v>
      </c>
      <c r="S828" s="10">
        <f t="shared" si="73"/>
        <v>-0.10163799931526436</v>
      </c>
      <c r="T828" s="9">
        <f t="shared" si="74"/>
        <v>148.11028281052603</v>
      </c>
      <c r="U828" cm="1">
        <f t="array" ref="U828">_xlfn.IFS(D828=$D$2,I828*N828,D828=$D$3&amp;F828=$F$3,(I828)*N828,D828=$D$3,(1/I828)*N828,D828=$D$146,N828*I828)</f>
        <v>1307.3747182346838</v>
      </c>
      <c r="V828" cm="1">
        <f t="array" ref="V828">_xlfn.IFS(F828=$F$2,E828*N828,F828=$F$3,E828*N828)</f>
        <v>296.22056562105206</v>
      </c>
      <c r="W828">
        <f t="shared" si="75"/>
        <v>148.1102826139001</v>
      </c>
      <c r="X828">
        <f t="shared" si="76"/>
        <v>1307.3747182346838</v>
      </c>
    </row>
    <row r="829" spans="1:24" x14ac:dyDescent="0.25">
      <c r="A829" t="s">
        <v>847</v>
      </c>
      <c r="B829">
        <v>1599135823</v>
      </c>
      <c r="C829" s="2">
        <v>44077.516469907408</v>
      </c>
      <c r="D829" t="s">
        <v>18</v>
      </c>
      <c r="E829">
        <v>3.9033189570398998</v>
      </c>
      <c r="F829" t="s">
        <v>19</v>
      </c>
      <c r="G829">
        <v>11</v>
      </c>
      <c r="H829" t="s">
        <v>14</v>
      </c>
      <c r="I829">
        <v>0.35484717999999998</v>
      </c>
      <c r="J829" t="s">
        <v>89</v>
      </c>
      <c r="K829" t="str" cm="1">
        <f t="array" ref="K829">_xlfn.IFS(AND(F829=$Y$25,H829=$Z$25),"1",AND(F829=$Y$25,H829=$Z$27),"2",AND(F829=$Z$25,H829=$Y$25),"3",AND(F829=$Z$25,H829=$Z$27),"4",AND(F829=$Z$27,H829=$Y$25),"5",AND(F829=$Z$27,H829=$Z$25),"6")</f>
        <v>3</v>
      </c>
      <c r="L829" cm="1">
        <f t="array" ref="L829">_xlfn.IFS(K829="3",N829*I829)</f>
        <v>136.85459889474049</v>
      </c>
      <c r="M829" t="s">
        <v>16</v>
      </c>
      <c r="N829">
        <f>VLOOKUP(C829,ETH_USD[],6)</f>
        <v>385.67193600000002</v>
      </c>
      <c r="O829" s="10">
        <f t="shared" si="71"/>
        <v>-0.12355353966432775</v>
      </c>
      <c r="P829" cm="1">
        <f t="array" ref="P829">_xlfn.IFS(H829=$H$2,G829,F829=$F$102,E829)</f>
        <v>11</v>
      </c>
      <c r="Q829" cm="1">
        <f t="array" ref="Q829">_xlfn.IFS(H829=$H$2,E829,F829=$F$102,G829)</f>
        <v>3.9033189570398998</v>
      </c>
      <c r="R829">
        <f t="shared" si="72"/>
        <v>1505.4005789870791</v>
      </c>
      <c r="S829" s="10">
        <f t="shared" si="73"/>
        <v>-7.5995295581135852E-2</v>
      </c>
      <c r="T829" s="9">
        <f t="shared" si="74"/>
        <v>136.85459808973448</v>
      </c>
      <c r="U829" cm="1">
        <f t="array" ref="U829">_xlfn.IFS(D829=$D$2,I829*N829,D829=$D$3&amp;F829=$F$3,(I829)*N829,D829=$D$3,(1/I829)*N829,D829=$D$146,N829*I829)</f>
        <v>1086.8676932982814</v>
      </c>
      <c r="V829" cm="1">
        <f t="array" ref="V829">_xlfn.IFS(F829=$F$2,E829*N829,F829=$F$3,E829*N829)</f>
        <v>1505.4005789870791</v>
      </c>
      <c r="W829">
        <f t="shared" si="75"/>
        <v>136.85459889474049</v>
      </c>
      <c r="X829">
        <f t="shared" si="76"/>
        <v>1086.8676932982814</v>
      </c>
    </row>
    <row r="830" spans="1:24" x14ac:dyDescent="0.25">
      <c r="A830" t="s">
        <v>848</v>
      </c>
      <c r="B830">
        <v>1599250398</v>
      </c>
      <c r="C830" s="2">
        <v>44078.842569444445</v>
      </c>
      <c r="D830" t="s">
        <v>18</v>
      </c>
      <c r="E830">
        <v>0.372736366389953</v>
      </c>
      <c r="F830" t="s">
        <v>19</v>
      </c>
      <c r="G830">
        <v>1</v>
      </c>
      <c r="H830" t="s">
        <v>14</v>
      </c>
      <c r="I830">
        <v>0.37273636999999998</v>
      </c>
      <c r="J830" t="s">
        <v>89</v>
      </c>
      <c r="K830" t="str" cm="1">
        <f t="array" ref="K830">_xlfn.IFS(AND(F830=$Y$25,H830=$Z$25),"1",AND(F830=$Y$25,H830=$Z$27),"2",AND(F830=$Z$25,H830=$Y$25),"3",AND(F830=$Z$25,H830=$Z$27),"4",AND(F830=$Z$27,H830=$Y$25),"5",AND(F830=$Z$27,H830=$Z$25),"6")</f>
        <v>3</v>
      </c>
      <c r="L830" cm="1">
        <f t="array" ref="L830">_xlfn.IFS(K830="3",N830*I830)</f>
        <v>144.71159693562549</v>
      </c>
      <c r="M830" t="s">
        <v>16</v>
      </c>
      <c r="N830">
        <f>VLOOKUP(C830,ETH_USD[],6)</f>
        <v>388.24115</v>
      </c>
      <c r="O830" s="10">
        <f t="shared" si="71"/>
        <v>6.661656605473072E-3</v>
      </c>
      <c r="P830" cm="1">
        <f t="array" ref="P830">_xlfn.IFS(H830=$H$2,G830,F830=$F$102,E830)</f>
        <v>1</v>
      </c>
      <c r="Q830" cm="1">
        <f t="array" ref="Q830">_xlfn.IFS(H830=$H$2,E830,F830=$F$102,G830)</f>
        <v>0.372736366389953</v>
      </c>
      <c r="R830">
        <f t="shared" si="72"/>
        <v>144.7115955340567</v>
      </c>
      <c r="S830" s="10">
        <f t="shared" si="73"/>
        <v>5.7411278495520086E-2</v>
      </c>
      <c r="T830" s="9">
        <f t="shared" si="74"/>
        <v>144.7115955340567</v>
      </c>
      <c r="U830" cm="1">
        <f t="array" ref="U830">_xlfn.IFS(D830=$D$2,I830*N830,D830=$D$3&amp;F830=$F$3,(I830)*N830,D830=$D$3,(1/I830)*N830,D830=$D$146,N830*I830)</f>
        <v>1041.5971749684636</v>
      </c>
      <c r="V830" cm="1">
        <f t="array" ref="V830">_xlfn.IFS(F830=$F$2,E830*N830,F830=$F$3,E830*N830)</f>
        <v>144.7115955340567</v>
      </c>
      <c r="W830">
        <f t="shared" si="75"/>
        <v>144.71159693562549</v>
      </c>
      <c r="X830">
        <f t="shared" si="76"/>
        <v>1041.5971749684636</v>
      </c>
    </row>
    <row r="831" spans="1:24" x14ac:dyDescent="0.25">
      <c r="A831" t="s">
        <v>849</v>
      </c>
      <c r="B831">
        <v>1599298465</v>
      </c>
      <c r="C831" s="2">
        <v>44079.398900462962</v>
      </c>
      <c r="D831" t="s">
        <v>18</v>
      </c>
      <c r="E831">
        <v>3.9067016682569302</v>
      </c>
      <c r="F831" t="s">
        <v>19</v>
      </c>
      <c r="G831">
        <v>10</v>
      </c>
      <c r="H831" t="s">
        <v>14</v>
      </c>
      <c r="I831">
        <v>0.39067016999999998</v>
      </c>
      <c r="J831" t="s">
        <v>89</v>
      </c>
      <c r="K831" t="str" cm="1">
        <f t="array" ref="K831">_xlfn.IFS(AND(F831=$Y$25,H831=$Z$25),"1",AND(F831=$Y$25,H831=$Z$27),"2",AND(F831=$Z$25,H831=$Y$25),"3",AND(F831=$Z$25,H831=$Z$27),"4",AND(F831=$Z$27,H831=$Y$25),"5",AND(F831=$Z$27,H831=$Z$25),"6")</f>
        <v>3</v>
      </c>
      <c r="L831" cm="1">
        <f t="array" ref="L831">_xlfn.IFS(K831="3",N831*I831)</f>
        <v>130.97610893178205</v>
      </c>
      <c r="M831" t="s">
        <v>16</v>
      </c>
      <c r="N831">
        <f>VLOOKUP(C831,ETH_USD[],6)</f>
        <v>335.26007099999998</v>
      </c>
      <c r="O831" s="10">
        <f t="shared" si="71"/>
        <v>-0.13646435726867187</v>
      </c>
      <c r="P831" cm="1">
        <f t="array" ref="P831">_xlfn.IFS(H831=$H$2,G831,F831=$F$102,E831)</f>
        <v>10</v>
      </c>
      <c r="Q831" cm="1">
        <f t="array" ref="Q831">_xlfn.IFS(H831=$H$2,E831,F831=$F$102,G831)</f>
        <v>3.9067016682569302</v>
      </c>
      <c r="R831">
        <f t="shared" si="72"/>
        <v>1309.7610786756368</v>
      </c>
      <c r="S831" s="10">
        <f t="shared" si="73"/>
        <v>-9.4916289298050613E-2</v>
      </c>
      <c r="T831" s="9">
        <f t="shared" si="74"/>
        <v>130.97610786756368</v>
      </c>
      <c r="U831" cm="1">
        <f t="array" ref="U831">_xlfn.IFS(D831=$D$2,I831*N831,D831=$D$3&amp;F831=$F$3,(I831)*N831,D831=$D$3,(1/I831)*N831,D831=$D$146,N831*I831)</f>
        <v>858.16654749964664</v>
      </c>
      <c r="V831" cm="1">
        <f t="array" ref="V831">_xlfn.IFS(F831=$F$2,E831*N831,F831=$F$3,E831*N831)</f>
        <v>1309.7610786756368</v>
      </c>
      <c r="W831">
        <f t="shared" si="75"/>
        <v>130.97610893178205</v>
      </c>
      <c r="X831">
        <f t="shared" si="76"/>
        <v>858.16654749964653</v>
      </c>
    </row>
    <row r="832" spans="1:24" x14ac:dyDescent="0.25">
      <c r="A832" t="s">
        <v>850</v>
      </c>
      <c r="B832">
        <v>1599338572</v>
      </c>
      <c r="C832" s="2">
        <v>44079.86310185185</v>
      </c>
      <c r="D832" t="s">
        <v>18</v>
      </c>
      <c r="E832">
        <v>3.3187183011781798</v>
      </c>
      <c r="F832" t="s">
        <v>19</v>
      </c>
      <c r="G832">
        <v>7.8583610999323401</v>
      </c>
      <c r="H832" t="s">
        <v>14</v>
      </c>
      <c r="I832">
        <v>0.42231685000000002</v>
      </c>
      <c r="J832" t="s">
        <v>89</v>
      </c>
      <c r="K832" t="str" cm="1">
        <f t="array" ref="K832">_xlfn.IFS(AND(F832=$Y$25,H832=$Z$25),"1",AND(F832=$Y$25,H832=$Z$27),"2",AND(F832=$Z$25,H832=$Y$25),"3",AND(F832=$Z$25,H832=$Z$27),"4",AND(F832=$Z$27,H832=$Y$25),"5",AND(F832=$Z$27,H832=$Z$25),"6")</f>
        <v>3</v>
      </c>
      <c r="L832" cm="1">
        <f t="array" ref="L832">_xlfn.IFS(K832="3",N832*I832)</f>
        <v>141.58597711549635</v>
      </c>
      <c r="M832" t="s">
        <v>16</v>
      </c>
      <c r="N832">
        <f>VLOOKUP(C832,ETH_USD[],6)</f>
        <v>335.26007099999998</v>
      </c>
      <c r="O832" s="10">
        <f t="shared" si="71"/>
        <v>0</v>
      </c>
      <c r="P832" cm="1">
        <f t="array" ref="P832">_xlfn.IFS(H832=$H$2,G832,F832=$F$102,E832)</f>
        <v>7.8583610999323401</v>
      </c>
      <c r="Q832" cm="1">
        <f t="array" ref="Q832">_xlfn.IFS(H832=$H$2,E832,F832=$F$102,G832)</f>
        <v>3.3187183011781798</v>
      </c>
      <c r="R832">
        <f t="shared" si="72"/>
        <v>1112.6337332819958</v>
      </c>
      <c r="S832" s="10">
        <f t="shared" si="73"/>
        <v>8.1006140889553976E-2</v>
      </c>
      <c r="T832" s="9">
        <f t="shared" si="74"/>
        <v>141.58597691464897</v>
      </c>
      <c r="U832" cm="1">
        <f t="array" ref="U832">_xlfn.IFS(D832=$D$2,I832*N832,D832=$D$3&amp;F832=$F$3,(I832)*N832,D832=$D$3,(1/I832)*N832,D832=$D$146,N832*I832)</f>
        <v>793.8590918169615</v>
      </c>
      <c r="V832" cm="1">
        <f t="array" ref="V832">_xlfn.IFS(F832=$F$2,E832*N832,F832=$F$3,E832*N832)</f>
        <v>1112.6337332819958</v>
      </c>
      <c r="W832">
        <f t="shared" si="75"/>
        <v>141.58597711549635</v>
      </c>
      <c r="X832">
        <f t="shared" si="76"/>
        <v>793.8590918169615</v>
      </c>
    </row>
    <row r="833" spans="1:24" x14ac:dyDescent="0.25">
      <c r="A833" t="s">
        <v>851</v>
      </c>
      <c r="B833">
        <v>1599553007</v>
      </c>
      <c r="C833" s="2">
        <v>44082.344988425924</v>
      </c>
      <c r="D833" t="s">
        <v>18</v>
      </c>
      <c r="E833">
        <v>1.7818378039248099</v>
      </c>
      <c r="F833" t="s">
        <v>19</v>
      </c>
      <c r="G833">
        <v>4</v>
      </c>
      <c r="H833" t="s">
        <v>14</v>
      </c>
      <c r="I833">
        <v>0.44545944999999998</v>
      </c>
      <c r="J833" t="s">
        <v>89</v>
      </c>
      <c r="K833" t="str" cm="1">
        <f t="array" ref="K833">_xlfn.IFS(AND(F833=$Y$25,H833=$Z$25),"1",AND(F833=$Y$25,H833=$Z$27),"2",AND(F833=$Z$25,H833=$Y$25),"3",AND(F833=$Z$25,H833=$Z$27),"4",AND(F833=$Z$27,H833=$Y$25),"5",AND(F833=$Z$27,H833=$Z$25),"6")</f>
        <v>3</v>
      </c>
      <c r="L833" cm="1">
        <f t="array" ref="L833">_xlfn.IFS(K833="3",N833*I833)</f>
        <v>150.38805113035838</v>
      </c>
      <c r="M833" t="s">
        <v>16</v>
      </c>
      <c r="N833">
        <f>VLOOKUP(C833,ETH_USD[],6)</f>
        <v>337.60211199999998</v>
      </c>
      <c r="O833" s="10">
        <f t="shared" si="71"/>
        <v>6.9857439122238772E-3</v>
      </c>
      <c r="P833" cm="1">
        <f t="array" ref="P833">_xlfn.IFS(H833=$H$2,G833,F833=$F$102,E833)</f>
        <v>4</v>
      </c>
      <c r="Q833" cm="1">
        <f t="array" ref="Q833">_xlfn.IFS(H833=$H$2,E833,F833=$F$102,G833)</f>
        <v>1.7818378039248099</v>
      </c>
      <c r="R833">
        <f t="shared" si="72"/>
        <v>601.5522058464577</v>
      </c>
      <c r="S833" s="10">
        <f t="shared" si="73"/>
        <v>6.216770007012442E-2</v>
      </c>
      <c r="T833" s="9">
        <f t="shared" si="74"/>
        <v>150.38805146161442</v>
      </c>
      <c r="U833" cm="1">
        <f t="array" ref="U833">_xlfn.IFS(D833=$D$2,I833*N833,D833=$D$3&amp;F833=$F$3,(I833)*N833,D833=$D$3,(1/I833)*N833,D833=$D$146,N833*I833)</f>
        <v>757.87394789806342</v>
      </c>
      <c r="V833" cm="1">
        <f t="array" ref="V833">_xlfn.IFS(F833=$F$2,E833*N833,F833=$F$3,E833*N833)</f>
        <v>601.5522058464577</v>
      </c>
      <c r="W833">
        <f t="shared" si="75"/>
        <v>150.38805113035838</v>
      </c>
      <c r="X833">
        <f t="shared" si="76"/>
        <v>757.87394789806342</v>
      </c>
    </row>
    <row r="834" spans="1:24" x14ac:dyDescent="0.25">
      <c r="A834" t="s">
        <v>852</v>
      </c>
      <c r="B834">
        <v>1599729445</v>
      </c>
      <c r="C834" s="2">
        <v>44084.387094907404</v>
      </c>
      <c r="D834" t="s">
        <v>12</v>
      </c>
      <c r="E834">
        <v>1.77135560671944</v>
      </c>
      <c r="F834" t="s">
        <v>13</v>
      </c>
      <c r="G834">
        <v>4</v>
      </c>
      <c r="H834" t="s">
        <v>14</v>
      </c>
      <c r="I834">
        <v>0.44283889999999998</v>
      </c>
      <c r="J834" t="s">
        <v>15</v>
      </c>
      <c r="K834" t="str" cm="1">
        <f t="array" ref="K834">_xlfn.IFS(AND(F834=$Y$25,H834=$Z$25),"1",AND(F834=$Y$25,H834=$Z$27),"2",AND(F834=$Z$25,H834=$Y$25),"3",AND(F834=$Z$25,H834=$Z$27),"4",AND(F834=$Z$27,H834=$Y$25),"5",AND(F834=$Z$27,H834=$Z$25),"6")</f>
        <v>5</v>
      </c>
      <c r="L834" t="e" cm="1">
        <f t="array" ref="L834">_xlfn.IFS(K834="3",N834*I834)</f>
        <v>#N/A</v>
      </c>
      <c r="M834" t="s">
        <v>16</v>
      </c>
      <c r="N834">
        <f>VLOOKUP(C834,ETH_USD[],6)</f>
        <v>368.10189800000001</v>
      </c>
      <c r="O834" s="10">
        <f t="shared" si="71"/>
        <v>9.0342402834257235E-2</v>
      </c>
      <c r="P834" cm="1">
        <f t="array" ref="P834">_xlfn.IFS(H834=$H$2,G834,F834=$F$102,E834)</f>
        <v>4</v>
      </c>
      <c r="Q834" cm="1">
        <f t="array" ref="Q834">_xlfn.IFS(H834=$H$2,E834,F834=$F$102,G834)</f>
        <v>1.77135560671944</v>
      </c>
      <c r="R834">
        <f t="shared" si="72"/>
        <v>652.03936086636747</v>
      </c>
      <c r="S834" s="10">
        <f t="shared" si="73"/>
        <v>8.3928135462271583E-2</v>
      </c>
      <c r="T834" s="9">
        <f t="shared" si="74"/>
        <v>163.00984021659187</v>
      </c>
      <c r="U834" cm="1">
        <f t="array" ref="U834">_xlfn.IFS(D834=$D$2,I834*N834,D834=$D$3&amp;F834=$F$3,(I834)*N834,D834=$D$3,(1/I834)*N834,D834=$D$146,N834*I834)</f>
        <v>163.00983959823219</v>
      </c>
      <c r="V834" cm="1">
        <f t="array" ref="V834">_xlfn.IFS(F834=$F$2,E834*N834,F834=$F$3,E834*N834)</f>
        <v>652.03936086636747</v>
      </c>
      <c r="W834">
        <f t="shared" si="75"/>
        <v>163.00983959823219</v>
      </c>
      <c r="X834">
        <f t="shared" si="76"/>
        <v>831.23207559227524</v>
      </c>
    </row>
    <row r="835" spans="1:24" x14ac:dyDescent="0.25">
      <c r="A835" t="s">
        <v>853</v>
      </c>
      <c r="B835">
        <v>1599744536</v>
      </c>
      <c r="C835" s="2">
        <v>44084.561759259261</v>
      </c>
      <c r="D835" t="s">
        <v>12</v>
      </c>
      <c r="E835">
        <v>1.2933947973348701</v>
      </c>
      <c r="F835" t="s">
        <v>13</v>
      </c>
      <c r="G835">
        <v>3.0150605989868602</v>
      </c>
      <c r="H835" t="s">
        <v>14</v>
      </c>
      <c r="I835">
        <v>0.42897804</v>
      </c>
      <c r="J835" t="s">
        <v>15</v>
      </c>
      <c r="K835" t="str" cm="1">
        <f t="array" ref="K835">_xlfn.IFS(AND(F835=$Y$25,H835=$Z$25),"1",AND(F835=$Y$25,H835=$Z$27),"2",AND(F835=$Z$25,H835=$Y$25),"3",AND(F835=$Z$25,H835=$Z$27),"4",AND(F835=$Z$27,H835=$Y$25),"5",AND(F835=$Z$27,H835=$Z$25),"6")</f>
        <v>5</v>
      </c>
      <c r="L835" t="e" cm="1">
        <f t="array" ref="L835">_xlfn.IFS(K835="3",N835*I835)</f>
        <v>#N/A</v>
      </c>
      <c r="M835" t="s">
        <v>16</v>
      </c>
      <c r="N835">
        <f>VLOOKUP(C835,ETH_USD[],6)</f>
        <v>368.10189800000001</v>
      </c>
      <c r="O835" s="10">
        <f t="shared" ref="O835:O898" si="77">(N835-N834)/N834</f>
        <v>0</v>
      </c>
      <c r="P835" cm="1">
        <f t="array" ref="P835">_xlfn.IFS(H835=$H$2,G835,F835=$F$102,E835)</f>
        <v>3.0150605989868602</v>
      </c>
      <c r="Q835" cm="1">
        <f t="array" ref="Q835">_xlfn.IFS(H835=$H$2,E835,F835=$F$102,G835)</f>
        <v>1.2933947973348701</v>
      </c>
      <c r="R835">
        <f t="shared" ref="R835:R898" si="78">Q835*N835</f>
        <v>476.10107976229102</v>
      </c>
      <c r="S835" s="10">
        <f t="shared" ref="S835:S898" si="79">(T835-T834)/T834</f>
        <v>-3.1300000848335299E-2</v>
      </c>
      <c r="T835" s="9">
        <f t="shared" ref="T835:T898" si="80">R835/P835</f>
        <v>157.90763207952554</v>
      </c>
      <c r="U835" cm="1">
        <f t="array" ref="U835">_xlfn.IFS(D835=$D$2,I835*N835,D835=$D$3&amp;F835=$F$3,(I835)*N835,D835=$D$3,(1/I835)*N835,D835=$D$146,N835*I835)</f>
        <v>157.90763072431992</v>
      </c>
      <c r="V835" cm="1">
        <f t="array" ref="V835">_xlfn.IFS(F835=$F$2,E835*N835,F835=$F$3,E835*N835)</f>
        <v>476.10107976229102</v>
      </c>
      <c r="W835">
        <f t="shared" ref="W835:W898" si="81">N835*I835</f>
        <v>157.90763072431992</v>
      </c>
      <c r="X835">
        <f t="shared" ref="X835:X898" si="82">N835/I835</f>
        <v>858.09030690708551</v>
      </c>
    </row>
    <row r="836" spans="1:24" x14ac:dyDescent="0.25">
      <c r="A836" t="s">
        <v>854</v>
      </c>
      <c r="B836">
        <v>1599941552</v>
      </c>
      <c r="C836" s="2">
        <v>44086.842037037037</v>
      </c>
      <c r="D836" t="s">
        <v>12</v>
      </c>
      <c r="E836">
        <v>6.3242504453614901</v>
      </c>
      <c r="F836" t="s">
        <v>13</v>
      </c>
      <c r="G836">
        <v>16.0094771841122</v>
      </c>
      <c r="H836" t="s">
        <v>14</v>
      </c>
      <c r="I836">
        <v>0.39503167</v>
      </c>
      <c r="J836" t="s">
        <v>15</v>
      </c>
      <c r="K836" t="str" cm="1">
        <f t="array" ref="K836">_xlfn.IFS(AND(F836=$Y$25,H836=$Z$25),"1",AND(F836=$Y$25,H836=$Z$27),"2",AND(F836=$Z$25,H836=$Y$25),"3",AND(F836=$Z$25,H836=$Z$27),"4",AND(F836=$Z$27,H836=$Y$25),"5",AND(F836=$Z$27,H836=$Z$25),"6")</f>
        <v>5</v>
      </c>
      <c r="L836" t="e" cm="1">
        <f t="array" ref="L836">_xlfn.IFS(K836="3",N836*I836)</f>
        <v>#N/A</v>
      </c>
      <c r="M836" t="s">
        <v>16</v>
      </c>
      <c r="N836">
        <f>VLOOKUP(C836,ETH_USD[],6)</f>
        <v>387.18310500000001</v>
      </c>
      <c r="O836" s="10">
        <f t="shared" si="77"/>
        <v>5.1836752550512538E-2</v>
      </c>
      <c r="P836" cm="1">
        <f t="array" ref="P836">_xlfn.IFS(H836=$H$2,G836,F836=$F$102,E836)</f>
        <v>16.0094771841122</v>
      </c>
      <c r="Q836" cm="1">
        <f t="array" ref="Q836">_xlfn.IFS(H836=$H$2,E836,F836=$F$102,G836)</f>
        <v>6.3242504453614901</v>
      </c>
      <c r="R836">
        <f t="shared" si="78"/>
        <v>2448.6429242326944</v>
      </c>
      <c r="S836" s="10">
        <f t="shared" si="79"/>
        <v>-3.1398387538094902E-2</v>
      </c>
      <c r="T836" s="9">
        <f t="shared" si="80"/>
        <v>152.94958705226969</v>
      </c>
      <c r="U836" cm="1">
        <f t="array" ref="U836">_xlfn.IFS(D836=$D$2,I836*N836,D836=$D$3&amp;F836=$F$3,(I836)*N836,D836=$D$3,(1/I836)*N836,D836=$D$146,N836*I836)</f>
        <v>152.94958856393535</v>
      </c>
      <c r="V836" cm="1">
        <f t="array" ref="V836">_xlfn.IFS(F836=$F$2,E836*N836,F836=$F$3,E836*N836)</f>
        <v>2448.6429242326944</v>
      </c>
      <c r="W836">
        <f t="shared" si="81"/>
        <v>152.94958856393535</v>
      </c>
      <c r="X836">
        <f t="shared" si="82"/>
        <v>980.13180816616557</v>
      </c>
    </row>
    <row r="837" spans="1:24" x14ac:dyDescent="0.25">
      <c r="A837" t="s">
        <v>855</v>
      </c>
      <c r="B837">
        <v>1600018452</v>
      </c>
      <c r="C837" s="2">
        <v>44087.732083333336</v>
      </c>
      <c r="D837" t="s">
        <v>12</v>
      </c>
      <c r="E837">
        <v>0.74801012033630698</v>
      </c>
      <c r="F837" t="s">
        <v>13</v>
      </c>
      <c r="G837">
        <v>2</v>
      </c>
      <c r="H837" t="s">
        <v>14</v>
      </c>
      <c r="I837">
        <v>0.37400506</v>
      </c>
      <c r="J837" t="s">
        <v>15</v>
      </c>
      <c r="K837" t="str" cm="1">
        <f t="array" ref="K837">_xlfn.IFS(AND(F837=$Y$25,H837=$Z$25),"1",AND(F837=$Y$25,H837=$Z$27),"2",AND(F837=$Z$25,H837=$Y$25),"3",AND(F837=$Z$25,H837=$Z$27),"4",AND(F837=$Z$27,H837=$Y$25),"5",AND(F837=$Z$27,H837=$Z$25),"6")</f>
        <v>5</v>
      </c>
      <c r="L837" t="e" cm="1">
        <f t="array" ref="L837">_xlfn.IFS(K837="3",N837*I837)</f>
        <v>#N/A</v>
      </c>
      <c r="M837" t="s">
        <v>16</v>
      </c>
      <c r="N837">
        <f>VLOOKUP(C837,ETH_USD[],6)</f>
        <v>365.57000699999998</v>
      </c>
      <c r="O837" s="10">
        <f t="shared" si="77"/>
        <v>-5.58213871444624E-2</v>
      </c>
      <c r="P837" cm="1">
        <f t="array" ref="P837">_xlfn.IFS(H837=$H$2,G837,F837=$F$102,E837)</f>
        <v>2</v>
      </c>
      <c r="Q837" cm="1">
        <f t="array" ref="Q837">_xlfn.IFS(H837=$H$2,E837,F837=$F$102,G837)</f>
        <v>0.74801012033630698</v>
      </c>
      <c r="R837">
        <f t="shared" si="78"/>
        <v>273.45006492741459</v>
      </c>
      <c r="S837" s="10">
        <f t="shared" si="79"/>
        <v>-0.10607779269791519</v>
      </c>
      <c r="T837" s="9">
        <f t="shared" si="80"/>
        <v>136.72503246370729</v>
      </c>
      <c r="U837" cm="1">
        <f t="array" ref="U837">_xlfn.IFS(D837=$D$2,I837*N837,D837=$D$3&amp;F837=$F$3,(I837)*N837,D837=$D$3,(1/I837)*N837,D837=$D$146,N837*I837)</f>
        <v>136.7250324022354</v>
      </c>
      <c r="V837" cm="1">
        <f t="array" ref="V837">_xlfn.IFS(F837=$F$2,E837*N837,F837=$F$3,E837*N837)</f>
        <v>273.45006492741459</v>
      </c>
      <c r="W837">
        <f t="shared" si="81"/>
        <v>136.7250324022354</v>
      </c>
      <c r="X837">
        <f t="shared" si="82"/>
        <v>977.44668748599281</v>
      </c>
    </row>
    <row r="838" spans="1:24" x14ac:dyDescent="0.25">
      <c r="A838" t="s">
        <v>856</v>
      </c>
      <c r="B838">
        <v>1600025837</v>
      </c>
      <c r="C838" s="2">
        <v>44087.817557870374</v>
      </c>
      <c r="D838" t="s">
        <v>105</v>
      </c>
      <c r="E838">
        <v>2</v>
      </c>
      <c r="F838" t="s">
        <v>14</v>
      </c>
      <c r="G838">
        <v>0.760715252935947</v>
      </c>
      <c r="H838" t="s">
        <v>13</v>
      </c>
      <c r="I838">
        <v>0.38035763</v>
      </c>
      <c r="J838" t="s">
        <v>15</v>
      </c>
      <c r="K838" t="str" cm="1">
        <f t="array" ref="K838">_xlfn.IFS(AND(F838=$Y$25,H838=$Z$25),"1",AND(F838=$Y$25,H838=$Z$27),"2",AND(F838=$Z$25,H838=$Y$25),"3",AND(F838=$Z$25,H838=$Z$27),"4",AND(F838=$Z$27,H838=$Y$25),"5",AND(F838=$Z$27,H838=$Z$25),"6")</f>
        <v>2</v>
      </c>
      <c r="L838" t="e" cm="1">
        <f t="array" ref="L838">_xlfn.IFS(K838="3",N838*I838)</f>
        <v>#N/A</v>
      </c>
      <c r="M838" t="s">
        <v>16</v>
      </c>
      <c r="N838">
        <f>VLOOKUP(C838,ETH_USD[],6)</f>
        <v>365.57000699999998</v>
      </c>
      <c r="O838" s="10">
        <f t="shared" si="77"/>
        <v>0</v>
      </c>
      <c r="P838" cm="1">
        <f t="array" ref="P838">_xlfn.IFS(H838=$H$2,G838,F838=$F$102,E838)</f>
        <v>2</v>
      </c>
      <c r="Q838" cm="1">
        <f t="array" ref="Q838">_xlfn.IFS(H838=$H$2,E838,F838=$F$102,G838)</f>
        <v>0.760715252935947</v>
      </c>
      <c r="R838">
        <f t="shared" si="78"/>
        <v>278.09468034080089</v>
      </c>
      <c r="S838" s="10">
        <f t="shared" si="79"/>
        <v>1.6985241581928993E-2</v>
      </c>
      <c r="T838" s="9">
        <f t="shared" si="80"/>
        <v>139.04734017040045</v>
      </c>
      <c r="U838" cm="1">
        <f t="array" ref="U838">_xlfn.IFS(D838=$D$2,I838*N838,D838=$D$3&amp;F838=$F$3,(I838)*N838,D838=$D$3,(1/I838)*N838,D838=$D$146,N838*I838)</f>
        <v>139.04734146160339</v>
      </c>
      <c r="V838" t="e" cm="1">
        <f t="array" ref="V838">_xlfn.IFS(F838=$F$2,E838*N838,F838=$F$3,E838*N838)</f>
        <v>#N/A</v>
      </c>
      <c r="W838">
        <f t="shared" si="81"/>
        <v>139.04734146160339</v>
      </c>
      <c r="X838">
        <f t="shared" si="82"/>
        <v>961.12179214072808</v>
      </c>
    </row>
    <row r="839" spans="1:24" x14ac:dyDescent="0.25">
      <c r="A839" t="s">
        <v>857</v>
      </c>
      <c r="B839">
        <v>1600030072</v>
      </c>
      <c r="C839" s="2">
        <v>44087.866574074076</v>
      </c>
      <c r="D839" t="s">
        <v>12</v>
      </c>
      <c r="E839">
        <v>3.0707850861745598</v>
      </c>
      <c r="F839" t="s">
        <v>13</v>
      </c>
      <c r="G839">
        <v>8.3374163633896607</v>
      </c>
      <c r="H839" t="s">
        <v>14</v>
      </c>
      <c r="I839">
        <v>0.36831375</v>
      </c>
      <c r="J839" t="s">
        <v>15</v>
      </c>
      <c r="K839" t="str" cm="1">
        <f t="array" ref="K839">_xlfn.IFS(AND(F839=$Y$25,H839=$Z$25),"1",AND(F839=$Y$25,H839=$Z$27),"2",AND(F839=$Z$25,H839=$Y$25),"3",AND(F839=$Z$25,H839=$Z$27),"4",AND(F839=$Z$27,H839=$Y$25),"5",AND(F839=$Z$27,H839=$Z$25),"6")</f>
        <v>5</v>
      </c>
      <c r="L839" t="e" cm="1">
        <f t="array" ref="L839">_xlfn.IFS(K839="3",N839*I839)</f>
        <v>#N/A</v>
      </c>
      <c r="M839" t="s">
        <v>16</v>
      </c>
      <c r="N839">
        <f>VLOOKUP(C839,ETH_USD[],6)</f>
        <v>365.57000699999998</v>
      </c>
      <c r="O839" s="10">
        <f t="shared" si="77"/>
        <v>0</v>
      </c>
      <c r="P839" cm="1">
        <f t="array" ref="P839">_xlfn.IFS(H839=$H$2,G839,F839=$F$102,E839)</f>
        <v>8.3374163633896607</v>
      </c>
      <c r="Q839" cm="1">
        <f t="array" ref="Q839">_xlfn.IFS(H839=$H$2,E839,F839=$F$102,G839)</f>
        <v>3.0707850861745598</v>
      </c>
      <c r="R839">
        <f t="shared" si="78"/>
        <v>1122.5869254483293</v>
      </c>
      <c r="S839" s="10">
        <f t="shared" si="79"/>
        <v>-3.1664611466422528E-2</v>
      </c>
      <c r="T839" s="9">
        <f t="shared" si="80"/>
        <v>134.64446016846523</v>
      </c>
      <c r="U839" cm="1">
        <f t="array" ref="U839">_xlfn.IFS(D839=$D$2,I839*N839,D839=$D$3&amp;F839=$F$3,(I839)*N839,D839=$D$3,(1/I839)*N839,D839=$D$146,N839*I839)</f>
        <v>134.64446016569624</v>
      </c>
      <c r="V839" cm="1">
        <f t="array" ref="V839">_xlfn.IFS(F839=$F$2,E839*N839,F839=$F$3,E839*N839)</f>
        <v>1122.5869254483293</v>
      </c>
      <c r="W839">
        <f t="shared" si="81"/>
        <v>134.64446016569624</v>
      </c>
      <c r="X839">
        <f t="shared" si="82"/>
        <v>992.55052791268304</v>
      </c>
    </row>
    <row r="840" spans="1:24" x14ac:dyDescent="0.25">
      <c r="A840" t="s">
        <v>858</v>
      </c>
      <c r="B840">
        <v>1600030502</v>
      </c>
      <c r="C840" s="2">
        <v>44087.871550925927</v>
      </c>
      <c r="D840" t="s">
        <v>105</v>
      </c>
      <c r="E840">
        <v>7.9612042770577602</v>
      </c>
      <c r="F840" t="s">
        <v>14</v>
      </c>
      <c r="G840">
        <v>2.9451958942041498</v>
      </c>
      <c r="H840" t="s">
        <v>13</v>
      </c>
      <c r="I840">
        <v>0.36994352000000003</v>
      </c>
      <c r="J840" t="s">
        <v>15</v>
      </c>
      <c r="K840" t="str" cm="1">
        <f t="array" ref="K840">_xlfn.IFS(AND(F840=$Y$25,H840=$Z$25),"1",AND(F840=$Y$25,H840=$Z$27),"2",AND(F840=$Z$25,H840=$Y$25),"3",AND(F840=$Z$25,H840=$Z$27),"4",AND(F840=$Z$27,H840=$Y$25),"5",AND(F840=$Z$27,H840=$Z$25),"6")</f>
        <v>2</v>
      </c>
      <c r="L840" t="e" cm="1">
        <f t="array" ref="L840">_xlfn.IFS(K840="3",N840*I840)</f>
        <v>#N/A</v>
      </c>
      <c r="M840" t="s">
        <v>16</v>
      </c>
      <c r="N840">
        <f>VLOOKUP(C840,ETH_USD[],6)</f>
        <v>365.57000699999998</v>
      </c>
      <c r="O840" s="10">
        <f t="shared" si="77"/>
        <v>0</v>
      </c>
      <c r="P840" cm="1">
        <f t="array" ref="P840">_xlfn.IFS(H840=$H$2,G840,F840=$F$102,E840)</f>
        <v>7.9612042770577602</v>
      </c>
      <c r="Q840" cm="1">
        <f t="array" ref="Q840">_xlfn.IFS(H840=$H$2,E840,F840=$F$102,G840)</f>
        <v>2.9451958942041498</v>
      </c>
      <c r="R840">
        <f t="shared" si="78"/>
        <v>1076.6752836605822</v>
      </c>
      <c r="S840" s="10">
        <f t="shared" si="79"/>
        <v>4.4249367071709268E-3</v>
      </c>
      <c r="T840" s="9">
        <f t="shared" si="80"/>
        <v>135.24025338268189</v>
      </c>
      <c r="U840" cm="1">
        <f t="array" ref="U840">_xlfn.IFS(D840=$D$2,I840*N840,D840=$D$3&amp;F840=$F$3,(I840)*N840,D840=$D$3,(1/I840)*N840,D840=$D$146,N840*I840)</f>
        <v>135.24025519600465</v>
      </c>
      <c r="V840" t="e" cm="1">
        <f t="array" ref="V840">_xlfn.IFS(F840=$F$2,E840*N840,F840=$F$3,E840*N840)</f>
        <v>#N/A</v>
      </c>
      <c r="W840">
        <f t="shared" si="81"/>
        <v>135.24025519600465</v>
      </c>
      <c r="X840">
        <f t="shared" si="82"/>
        <v>988.17788996547347</v>
      </c>
    </row>
    <row r="841" spans="1:24" x14ac:dyDescent="0.25">
      <c r="A841" t="s">
        <v>859</v>
      </c>
      <c r="B841">
        <v>1600064784</v>
      </c>
      <c r="C841" s="2">
        <v>44088.268333333333</v>
      </c>
      <c r="D841" t="s">
        <v>12</v>
      </c>
      <c r="E841">
        <v>0.77142833137173294</v>
      </c>
      <c r="F841" t="s">
        <v>13</v>
      </c>
      <c r="G841">
        <v>2</v>
      </c>
      <c r="H841" t="s">
        <v>14</v>
      </c>
      <c r="I841">
        <v>0.38571417000000002</v>
      </c>
      <c r="J841" t="s">
        <v>15</v>
      </c>
      <c r="K841" t="str" cm="1">
        <f t="array" ref="K841">_xlfn.IFS(AND(F841=$Y$25,H841=$Z$25),"1",AND(F841=$Y$25,H841=$Z$27),"2",AND(F841=$Z$25,H841=$Y$25),"3",AND(F841=$Z$25,H841=$Z$27),"4",AND(F841=$Z$27,H841=$Y$25),"5",AND(F841=$Z$27,H841=$Z$25),"6")</f>
        <v>5</v>
      </c>
      <c r="L841" t="e" cm="1">
        <f t="array" ref="L841">_xlfn.IFS(K841="3",N841*I841)</f>
        <v>#N/A</v>
      </c>
      <c r="M841" t="s">
        <v>16</v>
      </c>
      <c r="N841">
        <f>VLOOKUP(C841,ETH_USD[],6)</f>
        <v>377.26886000000002</v>
      </c>
      <c r="O841" s="10">
        <f t="shared" si="77"/>
        <v>3.2001676220664466E-2</v>
      </c>
      <c r="P841" cm="1">
        <f t="array" ref="P841">_xlfn.IFS(H841=$H$2,G841,F841=$F$102,E841)</f>
        <v>2</v>
      </c>
      <c r="Q841" cm="1">
        <f t="array" ref="Q841">_xlfn.IFS(H841=$H$2,E841,F841=$F$102,G841)</f>
        <v>0.77142833137173294</v>
      </c>
      <c r="R841">
        <f t="shared" si="78"/>
        <v>291.03588714831596</v>
      </c>
      <c r="S841" s="10">
        <f t="shared" si="79"/>
        <v>7.5995792187654981E-2</v>
      </c>
      <c r="T841" s="9">
        <f t="shared" si="80"/>
        <v>145.51794357415798</v>
      </c>
      <c r="U841" cm="1">
        <f t="array" ref="U841">_xlfn.IFS(D841=$D$2,I841*N841,D841=$D$3&amp;F841=$F$3,(I841)*N841,D841=$D$3,(1/I841)*N841,D841=$D$146,N841*I841)</f>
        <v>145.51794520174622</v>
      </c>
      <c r="V841" cm="1">
        <f t="array" ref="V841">_xlfn.IFS(F841=$F$2,E841*N841,F841=$F$3,E841*N841)</f>
        <v>291.03588714831596</v>
      </c>
      <c r="W841">
        <f t="shared" si="81"/>
        <v>145.51794520174622</v>
      </c>
      <c r="X841">
        <f t="shared" si="82"/>
        <v>978.10474528327541</v>
      </c>
    </row>
    <row r="842" spans="1:24" x14ac:dyDescent="0.25">
      <c r="A842" t="s">
        <v>860</v>
      </c>
      <c r="B842">
        <v>1600187835</v>
      </c>
      <c r="C842" s="2">
        <v>44089.69253472222</v>
      </c>
      <c r="D842" t="s">
        <v>12</v>
      </c>
      <c r="E842">
        <v>0.78473569035097901</v>
      </c>
      <c r="F842" t="s">
        <v>13</v>
      </c>
      <c r="G842">
        <v>2</v>
      </c>
      <c r="H842" t="s">
        <v>14</v>
      </c>
      <c r="I842">
        <v>0.39236785000000002</v>
      </c>
      <c r="J842" t="s">
        <v>15</v>
      </c>
      <c r="K842" t="str" cm="1">
        <f t="array" ref="K842">_xlfn.IFS(AND(F842=$Y$25,H842=$Z$25),"1",AND(F842=$Y$25,H842=$Z$27),"2",AND(F842=$Z$25,H842=$Y$25),"3",AND(F842=$Z$25,H842=$Z$27),"4",AND(F842=$Z$27,H842=$Y$25),"5",AND(F842=$Z$27,H842=$Z$25),"6")</f>
        <v>5</v>
      </c>
      <c r="L842" t="e" cm="1">
        <f t="array" ref="L842">_xlfn.IFS(K842="3",N842*I842)</f>
        <v>#N/A</v>
      </c>
      <c r="M842" t="s">
        <v>16</v>
      </c>
      <c r="N842">
        <f>VLOOKUP(C842,ETH_USD[],6)</f>
        <v>364.839203</v>
      </c>
      <c r="O842" s="10">
        <f t="shared" si="77"/>
        <v>-3.29464165157973E-2</v>
      </c>
      <c r="P842" cm="1">
        <f t="array" ref="P842">_xlfn.IFS(H842=$H$2,G842,F842=$F$102,E842)</f>
        <v>2</v>
      </c>
      <c r="Q842" cm="1">
        <f t="array" ref="Q842">_xlfn.IFS(H842=$H$2,E842,F842=$F$102,G842)</f>
        <v>0.78473569035097901</v>
      </c>
      <c r="R842">
        <f t="shared" si="78"/>
        <v>286.302343833306</v>
      </c>
      <c r="S842" s="10">
        <f t="shared" si="79"/>
        <v>-1.626446608145506E-2</v>
      </c>
      <c r="T842" s="9">
        <f t="shared" si="80"/>
        <v>143.151171916653</v>
      </c>
      <c r="U842" cm="1">
        <f t="array" ref="U842">_xlfn.IFS(D842=$D$2,I842*N842,D842=$D$3&amp;F842=$F$3,(I842)*N842,D842=$D$3,(1/I842)*N842,D842=$D$146,N842*I842)</f>
        <v>143.15117367682356</v>
      </c>
      <c r="V842" cm="1">
        <f t="array" ref="V842">_xlfn.IFS(F842=$F$2,E842*N842,F842=$F$3,E842*N842)</f>
        <v>286.302343833306</v>
      </c>
      <c r="W842">
        <f t="shared" si="81"/>
        <v>143.15117367682356</v>
      </c>
      <c r="X842">
        <f t="shared" si="82"/>
        <v>929.83969762048537</v>
      </c>
    </row>
    <row r="843" spans="1:24" x14ac:dyDescent="0.25">
      <c r="A843" t="s">
        <v>861</v>
      </c>
      <c r="B843">
        <v>1600248816</v>
      </c>
      <c r="C843" s="2">
        <v>44090.398333333331</v>
      </c>
      <c r="D843" t="s">
        <v>105</v>
      </c>
      <c r="E843">
        <v>0.399376597454356</v>
      </c>
      <c r="F843" t="s">
        <v>14</v>
      </c>
      <c r="G843">
        <v>0.15832843285912199</v>
      </c>
      <c r="H843" t="s">
        <v>13</v>
      </c>
      <c r="I843">
        <v>0.39643893000000002</v>
      </c>
      <c r="J843" t="s">
        <v>15</v>
      </c>
      <c r="K843" t="str" cm="1">
        <f t="array" ref="K843">_xlfn.IFS(AND(F843=$Y$25,H843=$Z$25),"1",AND(F843=$Y$25,H843=$Z$27),"2",AND(F843=$Z$25,H843=$Y$25),"3",AND(F843=$Z$25,H843=$Z$27),"4",AND(F843=$Z$27,H843=$Y$25),"5",AND(F843=$Z$27,H843=$Z$25),"6")</f>
        <v>2</v>
      </c>
      <c r="L843" t="e" cm="1">
        <f t="array" ref="L843">_xlfn.IFS(K843="3",N843*I843)</f>
        <v>#N/A</v>
      </c>
      <c r="M843" t="s">
        <v>16</v>
      </c>
      <c r="N843">
        <f>VLOOKUP(C843,ETH_USD[],6)</f>
        <v>365.81228599999997</v>
      </c>
      <c r="O843" s="10">
        <f t="shared" si="77"/>
        <v>2.6671558100075507E-3</v>
      </c>
      <c r="P843" cm="1">
        <f t="array" ref="P843">_xlfn.IFS(H843=$H$2,G843,F843=$F$102,E843)</f>
        <v>0.399376597454356</v>
      </c>
      <c r="Q843" cm="1">
        <f t="array" ref="Q843">_xlfn.IFS(H843=$H$2,E843,F843=$F$102,G843)</f>
        <v>0.15832843285912199</v>
      </c>
      <c r="R843">
        <f t="shared" si="78"/>
        <v>57.918485962992925</v>
      </c>
      <c r="S843" s="10">
        <f t="shared" si="79"/>
        <v>1.3070525646526268E-2</v>
      </c>
      <c r="T843" s="9">
        <f t="shared" si="80"/>
        <v>145.0222329805199</v>
      </c>
      <c r="U843" cm="1">
        <f t="array" ref="U843">_xlfn.IFS(D843=$D$2,I843*N843,D843=$D$3&amp;F843=$F$3,(I843)*N843,D843=$D$3,(1/I843)*N843,D843=$D$146,N843*I843)</f>
        <v>145.02223124269398</v>
      </c>
      <c r="V843" t="e" cm="1">
        <f t="array" ref="V843">_xlfn.IFS(F843=$F$2,E843*N843,F843=$F$3,E843*N843)</f>
        <v>#N/A</v>
      </c>
      <c r="W843">
        <f t="shared" si="81"/>
        <v>145.02223124269398</v>
      </c>
      <c r="X843">
        <f t="shared" si="82"/>
        <v>922.7456193568072</v>
      </c>
    </row>
    <row r="844" spans="1:24" x14ac:dyDescent="0.25">
      <c r="A844" t="s">
        <v>862</v>
      </c>
      <c r="B844">
        <v>1600283364</v>
      </c>
      <c r="C844" s="2">
        <v>44090.798194444447</v>
      </c>
      <c r="D844" t="s">
        <v>12</v>
      </c>
      <c r="E844">
        <v>2.6824606254847101</v>
      </c>
      <c r="F844" t="s">
        <v>13</v>
      </c>
      <c r="G844">
        <v>7</v>
      </c>
      <c r="H844" t="s">
        <v>14</v>
      </c>
      <c r="I844">
        <v>0.38320865999999998</v>
      </c>
      <c r="J844" t="s">
        <v>15</v>
      </c>
      <c r="K844" t="str" cm="1">
        <f t="array" ref="K844">_xlfn.IFS(AND(F844=$Y$25,H844=$Z$25),"1",AND(F844=$Y$25,H844=$Z$27),"2",AND(F844=$Z$25,H844=$Y$25),"3",AND(F844=$Z$25,H844=$Z$27),"4",AND(F844=$Z$27,H844=$Y$25),"5",AND(F844=$Z$27,H844=$Z$25),"6")</f>
        <v>5</v>
      </c>
      <c r="L844" t="e" cm="1">
        <f t="array" ref="L844">_xlfn.IFS(K844="3",N844*I844)</f>
        <v>#N/A</v>
      </c>
      <c r="M844" t="s">
        <v>16</v>
      </c>
      <c r="N844">
        <f>VLOOKUP(C844,ETH_USD[],6)</f>
        <v>365.81228599999997</v>
      </c>
      <c r="O844" s="10">
        <f t="shared" si="77"/>
        <v>0</v>
      </c>
      <c r="P844" cm="1">
        <f t="array" ref="P844">_xlfn.IFS(H844=$H$2,G844,F844=$F$102,E844)</f>
        <v>7</v>
      </c>
      <c r="Q844" cm="1">
        <f t="array" ref="Q844">_xlfn.IFS(H844=$H$2,E844,F844=$F$102,G844)</f>
        <v>2.6824606254847101</v>
      </c>
      <c r="R844">
        <f t="shared" si="78"/>
        <v>981.27705351355155</v>
      </c>
      <c r="S844" s="10">
        <f t="shared" si="79"/>
        <v>-3.3372791639116203E-2</v>
      </c>
      <c r="T844" s="9">
        <f t="shared" si="80"/>
        <v>140.18243621622165</v>
      </c>
      <c r="U844" cm="1">
        <f t="array" ref="U844">_xlfn.IFS(D844=$D$2,I844*N844,D844=$D$3&amp;F844=$F$3,(I844)*N844,D844=$D$3,(1/I844)*N844,D844=$D$146,N844*I844)</f>
        <v>140.18243592959675</v>
      </c>
      <c r="V844" cm="1">
        <f t="array" ref="V844">_xlfn.IFS(F844=$F$2,E844*N844,F844=$F$3,E844*N844)</f>
        <v>981.27705351355155</v>
      </c>
      <c r="W844">
        <f t="shared" si="81"/>
        <v>140.18243592959675</v>
      </c>
      <c r="X844">
        <f t="shared" si="82"/>
        <v>954.60339022609764</v>
      </c>
    </row>
    <row r="845" spans="1:24" x14ac:dyDescent="0.25">
      <c r="A845" t="s">
        <v>863</v>
      </c>
      <c r="B845">
        <v>1600291899</v>
      </c>
      <c r="C845" s="2">
        <v>44090.896979166668</v>
      </c>
      <c r="D845" t="s">
        <v>105</v>
      </c>
      <c r="E845">
        <v>4.8698357443549902</v>
      </c>
      <c r="F845" t="s">
        <v>14</v>
      </c>
      <c r="G845">
        <v>1.8603173007902001</v>
      </c>
      <c r="H845" t="s">
        <v>13</v>
      </c>
      <c r="I845">
        <v>0.38200822000000001</v>
      </c>
      <c r="J845" t="s">
        <v>15</v>
      </c>
      <c r="K845" t="str" cm="1">
        <f t="array" ref="K845">_xlfn.IFS(AND(F845=$Y$25,H845=$Z$25),"1",AND(F845=$Y$25,H845=$Z$27),"2",AND(F845=$Z$25,H845=$Y$25),"3",AND(F845=$Z$25,H845=$Z$27),"4",AND(F845=$Z$27,H845=$Y$25),"5",AND(F845=$Z$27,H845=$Z$25),"6")</f>
        <v>2</v>
      </c>
      <c r="L845" t="e" cm="1">
        <f t="array" ref="L845">_xlfn.IFS(K845="3",N845*I845)</f>
        <v>#N/A</v>
      </c>
      <c r="M845" t="s">
        <v>16</v>
      </c>
      <c r="N845">
        <f>VLOOKUP(C845,ETH_USD[],6)</f>
        <v>365.81228599999997</v>
      </c>
      <c r="O845" s="10">
        <f t="shared" si="77"/>
        <v>0</v>
      </c>
      <c r="P845" cm="1">
        <f t="array" ref="P845">_xlfn.IFS(H845=$H$2,G845,F845=$F$102,E845)</f>
        <v>4.8698357443549902</v>
      </c>
      <c r="Q845" cm="1">
        <f t="array" ref="Q845">_xlfn.IFS(H845=$H$2,E845,F845=$F$102,G845)</f>
        <v>1.8603173007902001</v>
      </c>
      <c r="R845">
        <f t="shared" si="78"/>
        <v>680.52692448741266</v>
      </c>
      <c r="S845" s="10">
        <f t="shared" si="79"/>
        <v>-3.1325946915387623E-3</v>
      </c>
      <c r="T845" s="9">
        <f t="shared" si="80"/>
        <v>139.74330146068374</v>
      </c>
      <c r="U845" cm="1">
        <f t="array" ref="U845">_xlfn.IFS(D845=$D$2,I845*N845,D845=$D$3&amp;F845=$F$3,(I845)*N845,D845=$D$3,(1/I845)*N845,D845=$D$146,N845*I845)</f>
        <v>139.7433002289909</v>
      </c>
      <c r="V845" t="e" cm="1">
        <f t="array" ref="V845">_xlfn.IFS(F845=$F$2,E845*N845,F845=$F$3,E845*N845)</f>
        <v>#N/A</v>
      </c>
      <c r="W845">
        <f t="shared" si="81"/>
        <v>139.7433002289909</v>
      </c>
      <c r="X845">
        <f t="shared" si="82"/>
        <v>957.6031793242563</v>
      </c>
    </row>
    <row r="846" spans="1:24" x14ac:dyDescent="0.25">
      <c r="A846" t="s">
        <v>864</v>
      </c>
      <c r="B846">
        <v>1600384296</v>
      </c>
      <c r="C846" s="2">
        <v>44091.96638888889</v>
      </c>
      <c r="D846" t="s">
        <v>12</v>
      </c>
      <c r="E846">
        <v>2</v>
      </c>
      <c r="F846" t="s">
        <v>13</v>
      </c>
      <c r="G846">
        <v>5.0184168207573201</v>
      </c>
      <c r="H846" t="s">
        <v>14</v>
      </c>
      <c r="I846">
        <v>0.39853206000000002</v>
      </c>
      <c r="J846" t="s">
        <v>15</v>
      </c>
      <c r="K846" t="str" cm="1">
        <f t="array" ref="K846">_xlfn.IFS(AND(F846=$Y$25,H846=$Z$25),"1",AND(F846=$Y$25,H846=$Z$27),"2",AND(F846=$Z$25,H846=$Y$25),"3",AND(F846=$Z$25,H846=$Z$27),"4",AND(F846=$Z$27,H846=$Y$25),"5",AND(F846=$Z$27,H846=$Z$25),"6")</f>
        <v>5</v>
      </c>
      <c r="L846" t="e" cm="1">
        <f t="array" ref="L846">_xlfn.IFS(K846="3",N846*I846)</f>
        <v>#N/A</v>
      </c>
      <c r="M846" t="s">
        <v>16</v>
      </c>
      <c r="N846">
        <f>VLOOKUP(C846,ETH_USD[],6)</f>
        <v>389.019226</v>
      </c>
      <c r="O846" s="10">
        <f t="shared" si="77"/>
        <v>6.3439476715661844E-2</v>
      </c>
      <c r="P846" cm="1">
        <f t="array" ref="P846">_xlfn.IFS(H846=$H$2,G846,F846=$F$102,E846)</f>
        <v>5.0184168207573201</v>
      </c>
      <c r="Q846" cm="1">
        <f t="array" ref="Q846">_xlfn.IFS(H846=$H$2,E846,F846=$F$102,G846)</f>
        <v>2</v>
      </c>
      <c r="R846">
        <f t="shared" si="78"/>
        <v>778.03845200000001</v>
      </c>
      <c r="S846" s="10">
        <f t="shared" si="79"/>
        <v>0.10943875233766223</v>
      </c>
      <c r="T846" s="9">
        <f t="shared" si="80"/>
        <v>155.03663402008678</v>
      </c>
      <c r="U846" cm="1">
        <f t="array" ref="U846">_xlfn.IFS(D846=$D$2,I846*N846,D846=$D$3&amp;F846=$F$3,(I846)*N846,D846=$D$3,(1/I846)*N846,D846=$D$146,N846*I846)</f>
        <v>155.03663351738558</v>
      </c>
      <c r="V846" cm="1">
        <f t="array" ref="V846">_xlfn.IFS(F846=$F$2,E846*N846,F846=$F$3,E846*N846)</f>
        <v>778.03845200000001</v>
      </c>
      <c r="W846">
        <f t="shared" si="81"/>
        <v>155.03663351738558</v>
      </c>
      <c r="X846">
        <f t="shared" si="82"/>
        <v>976.13031684326722</v>
      </c>
    </row>
    <row r="847" spans="1:24" x14ac:dyDescent="0.25">
      <c r="A847" t="s">
        <v>865</v>
      </c>
      <c r="B847">
        <v>1600479304</v>
      </c>
      <c r="C847" s="2">
        <v>44093.066018518519</v>
      </c>
      <c r="D847" t="s">
        <v>105</v>
      </c>
      <c r="E847">
        <v>4.2958132785291196</v>
      </c>
      <c r="F847" t="s">
        <v>14</v>
      </c>
      <c r="G847">
        <v>1.78311793647976</v>
      </c>
      <c r="H847" t="s">
        <v>13</v>
      </c>
      <c r="I847">
        <v>0.41508274000000001</v>
      </c>
      <c r="J847" t="s">
        <v>15</v>
      </c>
      <c r="K847" t="str" cm="1">
        <f t="array" ref="K847">_xlfn.IFS(AND(F847=$Y$25,H847=$Z$25),"1",AND(F847=$Y$25,H847=$Z$27),"2",AND(F847=$Z$25,H847=$Y$25),"3",AND(F847=$Z$25,H847=$Z$27),"4",AND(F847=$Z$27,H847=$Y$25),"5",AND(F847=$Z$27,H847=$Z$25),"6")</f>
        <v>2</v>
      </c>
      <c r="L847" t="e" cm="1">
        <f t="array" ref="L847">_xlfn.IFS(K847="3",N847*I847)</f>
        <v>#N/A</v>
      </c>
      <c r="M847" t="s">
        <v>16</v>
      </c>
      <c r="N847">
        <f>VLOOKUP(C847,ETH_USD[],6)</f>
        <v>385.54437300000001</v>
      </c>
      <c r="O847" s="10">
        <f t="shared" si="77"/>
        <v>-8.932342588126984E-3</v>
      </c>
      <c r="P847" cm="1">
        <f t="array" ref="P847">_xlfn.IFS(H847=$H$2,G847,F847=$F$102,E847)</f>
        <v>4.2958132785291196</v>
      </c>
      <c r="Q847" cm="1">
        <f t="array" ref="Q847">_xlfn.IFS(H847=$H$2,E847,F847=$F$102,G847)</f>
        <v>1.78311793647976</v>
      </c>
      <c r="R847">
        <f t="shared" si="78"/>
        <v>687.47108680514293</v>
      </c>
      <c r="S847" s="10">
        <f t="shared" si="79"/>
        <v>3.2225801839066905E-2</v>
      </c>
      <c r="T847" s="9">
        <f t="shared" si="80"/>
        <v>160.03281386581403</v>
      </c>
      <c r="U847" cm="1">
        <f t="array" ref="U847">_xlfn.IFS(D847=$D$2,I847*N847,D847=$D$3&amp;F847=$F$3,(I847)*N847,D847=$D$3,(1/I847)*N847,D847=$D$146,N847*I847)</f>
        <v>160.03281473642201</v>
      </c>
      <c r="V847" t="e" cm="1">
        <f t="array" ref="V847">_xlfn.IFS(F847=$F$2,E847*N847,F847=$F$3,E847*N847)</f>
        <v>#N/A</v>
      </c>
      <c r="W847">
        <f t="shared" si="81"/>
        <v>160.03281473642201</v>
      </c>
      <c r="X847">
        <f t="shared" si="82"/>
        <v>928.8373999843983</v>
      </c>
    </row>
    <row r="848" spans="1:24" x14ac:dyDescent="0.25">
      <c r="A848" t="s">
        <v>866</v>
      </c>
      <c r="B848">
        <v>1600479583</v>
      </c>
      <c r="C848" s="2">
        <v>44093.069247685184</v>
      </c>
      <c r="D848" t="s">
        <v>12</v>
      </c>
      <c r="E848">
        <v>2</v>
      </c>
      <c r="F848" t="s">
        <v>13</v>
      </c>
      <c r="G848">
        <v>4.6301976707506798</v>
      </c>
      <c r="H848" t="s">
        <v>14</v>
      </c>
      <c r="I848">
        <v>0.43194700000000003</v>
      </c>
      <c r="J848" t="s">
        <v>15</v>
      </c>
      <c r="K848" t="str" cm="1">
        <f t="array" ref="K848">_xlfn.IFS(AND(F848=$Y$25,H848=$Z$25),"1",AND(F848=$Y$25,H848=$Z$27),"2",AND(F848=$Z$25,H848=$Y$25),"3",AND(F848=$Z$25,H848=$Z$27),"4",AND(F848=$Z$27,H848=$Y$25),"5",AND(F848=$Z$27,H848=$Z$25),"6")</f>
        <v>5</v>
      </c>
      <c r="L848" t="e" cm="1">
        <f t="array" ref="L848">_xlfn.IFS(K848="3",N848*I848)</f>
        <v>#N/A</v>
      </c>
      <c r="M848" t="s">
        <v>16</v>
      </c>
      <c r="N848">
        <f>VLOOKUP(C848,ETH_USD[],6)</f>
        <v>385.54437300000001</v>
      </c>
      <c r="O848" s="10">
        <f t="shared" si="77"/>
        <v>0</v>
      </c>
      <c r="P848" cm="1">
        <f t="array" ref="P848">_xlfn.IFS(H848=$H$2,G848,F848=$F$102,E848)</f>
        <v>4.6301976707506798</v>
      </c>
      <c r="Q848" cm="1">
        <f t="array" ref="Q848">_xlfn.IFS(H848=$H$2,E848,F848=$F$102,G848)</f>
        <v>2</v>
      </c>
      <c r="R848">
        <f t="shared" si="78"/>
        <v>771.08874600000001</v>
      </c>
      <c r="S848" s="10">
        <f t="shared" si="79"/>
        <v>4.0628679957978253E-2</v>
      </c>
      <c r="T848" s="9">
        <f t="shared" si="80"/>
        <v>166.5347358431429</v>
      </c>
      <c r="U848" cm="1">
        <f t="array" ref="U848">_xlfn.IFS(D848=$D$2,I848*N848,D848=$D$3&amp;F848=$F$3,(I848)*N848,D848=$D$3,(1/I848)*N848,D848=$D$146,N848*I848)</f>
        <v>166.534735284231</v>
      </c>
      <c r="V848" cm="1">
        <f t="array" ref="V848">_xlfn.IFS(F848=$F$2,E848*N848,F848=$F$3,E848*N848)</f>
        <v>771.08874600000001</v>
      </c>
      <c r="W848">
        <f t="shared" si="81"/>
        <v>166.534735284231</v>
      </c>
      <c r="X848">
        <f t="shared" si="82"/>
        <v>892.57333191340604</v>
      </c>
    </row>
    <row r="849" spans="1:24" x14ac:dyDescent="0.25">
      <c r="A849" t="s">
        <v>867</v>
      </c>
      <c r="B849">
        <v>1600497131</v>
      </c>
      <c r="C849" s="2">
        <v>44093.272349537037</v>
      </c>
      <c r="D849" t="s">
        <v>105</v>
      </c>
      <c r="E849">
        <v>2.3418788291448398</v>
      </c>
      <c r="F849" t="s">
        <v>14</v>
      </c>
      <c r="G849">
        <v>1.0440327559215801</v>
      </c>
      <c r="H849" t="s">
        <v>13</v>
      </c>
      <c r="I849">
        <v>0.44580989999999998</v>
      </c>
      <c r="J849" t="s">
        <v>15</v>
      </c>
      <c r="K849" t="str" cm="1">
        <f t="array" ref="K849">_xlfn.IFS(AND(F849=$Y$25,H849=$Z$25),"1",AND(F849=$Y$25,H849=$Z$27),"2",AND(F849=$Z$25,H849=$Y$25),"3",AND(F849=$Z$25,H849=$Z$27),"4",AND(F849=$Z$27,H849=$Y$25),"5",AND(F849=$Z$27,H849=$Z$25),"6")</f>
        <v>2</v>
      </c>
      <c r="L849" t="e" cm="1">
        <f t="array" ref="L849">_xlfn.IFS(K849="3",N849*I849)</f>
        <v>#N/A</v>
      </c>
      <c r="M849" t="s">
        <v>16</v>
      </c>
      <c r="N849">
        <f>VLOOKUP(C849,ETH_USD[],6)</f>
        <v>385.54437300000001</v>
      </c>
      <c r="O849" s="10">
        <f t="shared" si="77"/>
        <v>0</v>
      </c>
      <c r="P849" cm="1">
        <f t="array" ref="P849">_xlfn.IFS(H849=$H$2,G849,F849=$F$102,E849)</f>
        <v>2.3418788291448398</v>
      </c>
      <c r="Q849" cm="1">
        <f t="array" ref="Q849">_xlfn.IFS(H849=$H$2,E849,F849=$F$102,G849)</f>
        <v>1.0440327559215801</v>
      </c>
      <c r="R849">
        <f t="shared" si="78"/>
        <v>402.52095427324764</v>
      </c>
      <c r="S849" s="10">
        <f t="shared" si="79"/>
        <v>3.209396969968862E-2</v>
      </c>
      <c r="T849" s="9">
        <f t="shared" si="80"/>
        <v>171.87949660923837</v>
      </c>
      <c r="U849" cm="1">
        <f t="array" ref="U849">_xlfn.IFS(D849=$D$2,I849*N849,D849=$D$3&amp;F849=$F$3,(I849)*N849,D849=$D$3,(1/I849)*N849,D849=$D$146,N849*I849)</f>
        <v>171.87949837269269</v>
      </c>
      <c r="V849" t="e" cm="1">
        <f t="array" ref="V849">_xlfn.IFS(F849=$F$2,E849*N849,F849=$F$3,E849*N849)</f>
        <v>#N/A</v>
      </c>
      <c r="W849">
        <f t="shared" si="81"/>
        <v>171.87949837269269</v>
      </c>
      <c r="X849">
        <f t="shared" si="82"/>
        <v>864.81788089497343</v>
      </c>
    </row>
    <row r="850" spans="1:24" x14ac:dyDescent="0.25">
      <c r="A850" t="s">
        <v>868</v>
      </c>
      <c r="B850">
        <v>1600497463</v>
      </c>
      <c r="C850" s="2">
        <v>44093.276192129626</v>
      </c>
      <c r="D850" t="s">
        <v>105</v>
      </c>
      <c r="E850">
        <v>0.6</v>
      </c>
      <c r="F850" t="s">
        <v>14</v>
      </c>
      <c r="G850">
        <v>0.27111971053133299</v>
      </c>
      <c r="H850" t="s">
        <v>13</v>
      </c>
      <c r="I850">
        <v>0.45186618000000001</v>
      </c>
      <c r="J850" t="s">
        <v>15</v>
      </c>
      <c r="K850" t="str" cm="1">
        <f t="array" ref="K850">_xlfn.IFS(AND(F850=$Y$25,H850=$Z$25),"1",AND(F850=$Y$25,H850=$Z$27),"2",AND(F850=$Z$25,H850=$Y$25),"3",AND(F850=$Z$25,H850=$Z$27),"4",AND(F850=$Z$27,H850=$Y$25),"5",AND(F850=$Z$27,H850=$Z$25),"6")</f>
        <v>2</v>
      </c>
      <c r="L850" t="e" cm="1">
        <f t="array" ref="L850">_xlfn.IFS(K850="3",N850*I850)</f>
        <v>#N/A</v>
      </c>
      <c r="M850" t="s">
        <v>16</v>
      </c>
      <c r="N850">
        <f>VLOOKUP(C850,ETH_USD[],6)</f>
        <v>385.54437300000001</v>
      </c>
      <c r="O850" s="10">
        <f t="shared" si="77"/>
        <v>0</v>
      </c>
      <c r="P850" cm="1">
        <f t="array" ref="P850">_xlfn.IFS(H850=$H$2,G850,F850=$F$102,E850)</f>
        <v>0.6</v>
      </c>
      <c r="Q850" cm="1">
        <f t="array" ref="Q850">_xlfn.IFS(H850=$H$2,E850,F850=$F$102,G850)</f>
        <v>0.27111971053133299</v>
      </c>
      <c r="R850">
        <f t="shared" si="78"/>
        <v>104.52867880474427</v>
      </c>
      <c r="S850" s="10">
        <f t="shared" si="79"/>
        <v>1.3584913334042943E-2</v>
      </c>
      <c r="T850" s="9">
        <f t="shared" si="80"/>
        <v>174.2144646745738</v>
      </c>
      <c r="U850" cm="1">
        <f t="array" ref="U850">_xlfn.IFS(D850=$D$2,I850*N850,D850=$D$3&amp;F850=$F$3,(I850)*N850,D850=$D$3,(1/I850)*N850,D850=$D$146,N850*I850)</f>
        <v>174.21446304800514</v>
      </c>
      <c r="V850" t="e" cm="1">
        <f t="array" ref="V850">_xlfn.IFS(F850=$F$2,E850*N850,F850=$F$3,E850*N850)</f>
        <v>#N/A</v>
      </c>
      <c r="W850">
        <f t="shared" si="81"/>
        <v>174.21446304800514</v>
      </c>
      <c r="X850">
        <f t="shared" si="82"/>
        <v>853.22688456126548</v>
      </c>
    </row>
    <row r="851" spans="1:24" x14ac:dyDescent="0.25">
      <c r="A851" t="s">
        <v>869</v>
      </c>
      <c r="B851">
        <v>1600499921</v>
      </c>
      <c r="C851" s="2">
        <v>44093.3046412037</v>
      </c>
      <c r="D851" t="s">
        <v>12</v>
      </c>
      <c r="E851">
        <v>1.72566595358874</v>
      </c>
      <c r="F851" t="s">
        <v>13</v>
      </c>
      <c r="G851">
        <v>3.9</v>
      </c>
      <c r="H851" t="s">
        <v>14</v>
      </c>
      <c r="I851">
        <v>0.44247845000000002</v>
      </c>
      <c r="J851" t="s">
        <v>15</v>
      </c>
      <c r="K851" t="str" cm="1">
        <f t="array" ref="K851">_xlfn.IFS(AND(F851=$Y$25,H851=$Z$25),"1",AND(F851=$Y$25,H851=$Z$27),"2",AND(F851=$Z$25,H851=$Y$25),"3",AND(F851=$Z$25,H851=$Z$27),"4",AND(F851=$Z$27,H851=$Y$25),"5",AND(F851=$Z$27,H851=$Z$25),"6")</f>
        <v>5</v>
      </c>
      <c r="L851" t="e" cm="1">
        <f t="array" ref="L851">_xlfn.IFS(K851="3",N851*I851)</f>
        <v>#N/A</v>
      </c>
      <c r="M851" t="s">
        <v>16</v>
      </c>
      <c r="N851">
        <f>VLOOKUP(C851,ETH_USD[],6)</f>
        <v>385.54437300000001</v>
      </c>
      <c r="O851" s="10">
        <f t="shared" si="77"/>
        <v>0</v>
      </c>
      <c r="P851" cm="1">
        <f t="array" ref="P851">_xlfn.IFS(H851=$H$2,G851,F851=$F$102,E851)</f>
        <v>3.9</v>
      </c>
      <c r="Q851" cm="1">
        <f t="array" ref="Q851">_xlfn.IFS(H851=$H$2,E851,F851=$F$102,G851)</f>
        <v>1.72566595358874</v>
      </c>
      <c r="R851">
        <f t="shared" si="78"/>
        <v>665.32079808381786</v>
      </c>
      <c r="S851" s="10">
        <f t="shared" si="79"/>
        <v>-2.0775474927334649E-2</v>
      </c>
      <c r="T851" s="9">
        <f t="shared" si="80"/>
        <v>170.59507643174817</v>
      </c>
      <c r="U851" cm="1">
        <f t="array" ref="U851">_xlfn.IFS(D851=$D$2,I851*N851,D851=$D$3&amp;F851=$F$3,(I851)*N851,D851=$D$3,(1/I851)*N851,D851=$D$146,N851*I851)</f>
        <v>170.59507657126187</v>
      </c>
      <c r="V851" cm="1">
        <f t="array" ref="V851">_xlfn.IFS(F851=$F$2,E851*N851,F851=$F$3,E851*N851)</f>
        <v>665.32079808381786</v>
      </c>
      <c r="W851">
        <f t="shared" si="81"/>
        <v>170.59507657126187</v>
      </c>
      <c r="X851">
        <f t="shared" si="82"/>
        <v>871.32915286608875</v>
      </c>
    </row>
    <row r="852" spans="1:24" x14ac:dyDescent="0.25">
      <c r="A852" t="s">
        <v>870</v>
      </c>
      <c r="B852">
        <v>1600529303</v>
      </c>
      <c r="C852" s="2">
        <v>44093.64471064815</v>
      </c>
      <c r="D852" t="s">
        <v>12</v>
      </c>
      <c r="E852">
        <v>0.43927678552995603</v>
      </c>
      <c r="F852" t="s">
        <v>13</v>
      </c>
      <c r="G852">
        <v>1</v>
      </c>
      <c r="H852" t="s">
        <v>14</v>
      </c>
      <c r="I852">
        <v>0.43927678999999997</v>
      </c>
      <c r="J852" t="s">
        <v>15</v>
      </c>
      <c r="K852" t="str" cm="1">
        <f t="array" ref="K852">_xlfn.IFS(AND(F852=$Y$25,H852=$Z$25),"1",AND(F852=$Y$25,H852=$Z$27),"2",AND(F852=$Z$25,H852=$Y$25),"3",AND(F852=$Z$25,H852=$Z$27),"4",AND(F852=$Z$27,H852=$Y$25),"5",AND(F852=$Z$27,H852=$Z$25),"6")</f>
        <v>5</v>
      </c>
      <c r="L852" t="e" cm="1">
        <f t="array" ref="L852">_xlfn.IFS(K852="3",N852*I852)</f>
        <v>#N/A</v>
      </c>
      <c r="M852" t="s">
        <v>16</v>
      </c>
      <c r="N852">
        <f>VLOOKUP(C852,ETH_USD[],6)</f>
        <v>385.54437300000001</v>
      </c>
      <c r="O852" s="10">
        <f t="shared" si="77"/>
        <v>0</v>
      </c>
      <c r="P852" cm="1">
        <f t="array" ref="P852">_xlfn.IFS(H852=$H$2,G852,F852=$F$102,E852)</f>
        <v>1</v>
      </c>
      <c r="Q852" cm="1">
        <f t="array" ref="Q852">_xlfn.IFS(H852=$H$2,E852,F852=$F$102,G852)</f>
        <v>0.43927678552995603</v>
      </c>
      <c r="R852">
        <f t="shared" si="78"/>
        <v>169.36069285060236</v>
      </c>
      <c r="S852" s="10">
        <f t="shared" si="79"/>
        <v>-7.2357515056400805E-3</v>
      </c>
      <c r="T852" s="9">
        <f t="shared" si="80"/>
        <v>169.36069285060236</v>
      </c>
      <c r="U852" cm="1">
        <f t="array" ref="U852">_xlfn.IFS(D852=$D$2,I852*N852,D852=$D$3&amp;F852=$F$3,(I852)*N852,D852=$D$3,(1/I852)*N852,D852=$D$146,N852*I852)</f>
        <v>169.36069457400265</v>
      </c>
      <c r="V852" cm="1">
        <f t="array" ref="V852">_xlfn.IFS(F852=$F$2,E852*N852,F852=$F$3,E852*N852)</f>
        <v>169.36069285060236</v>
      </c>
      <c r="W852">
        <f t="shared" si="81"/>
        <v>169.36069457400265</v>
      </c>
      <c r="X852">
        <f t="shared" si="82"/>
        <v>877.67981777502985</v>
      </c>
    </row>
    <row r="853" spans="1:24" x14ac:dyDescent="0.25">
      <c r="A853" t="s">
        <v>871</v>
      </c>
      <c r="B853">
        <v>1600529399</v>
      </c>
      <c r="C853" s="2">
        <v>44093.645821759259</v>
      </c>
      <c r="D853" t="s">
        <v>12</v>
      </c>
      <c r="E853">
        <v>0.44329496624262499</v>
      </c>
      <c r="F853" t="s">
        <v>13</v>
      </c>
      <c r="G853">
        <v>1</v>
      </c>
      <c r="H853" t="s">
        <v>14</v>
      </c>
      <c r="I853">
        <v>0.44329497000000001</v>
      </c>
      <c r="J853" t="s">
        <v>15</v>
      </c>
      <c r="K853" t="str" cm="1">
        <f t="array" ref="K853">_xlfn.IFS(AND(F853=$Y$25,H853=$Z$25),"1",AND(F853=$Y$25,H853=$Z$27),"2",AND(F853=$Z$25,H853=$Y$25),"3",AND(F853=$Z$25,H853=$Z$27),"4",AND(F853=$Z$27,H853=$Y$25),"5",AND(F853=$Z$27,H853=$Z$25),"6")</f>
        <v>5</v>
      </c>
      <c r="L853" t="e" cm="1">
        <f t="array" ref="L853">_xlfn.IFS(K853="3",N853*I853)</f>
        <v>#N/A</v>
      </c>
      <c r="M853" t="s">
        <v>16</v>
      </c>
      <c r="N853">
        <f>VLOOKUP(C853,ETH_USD[],6)</f>
        <v>385.54437300000001</v>
      </c>
      <c r="O853" s="10">
        <f t="shared" si="77"/>
        <v>0</v>
      </c>
      <c r="P853" cm="1">
        <f t="array" ref="P853">_xlfn.IFS(H853=$H$2,G853,F853=$F$102,E853)</f>
        <v>1</v>
      </c>
      <c r="Q853" cm="1">
        <f t="array" ref="Q853">_xlfn.IFS(H853=$H$2,E853,F853=$F$102,G853)</f>
        <v>0.44329496624262499</v>
      </c>
      <c r="R853">
        <f t="shared" si="78"/>
        <v>170.90987981406903</v>
      </c>
      <c r="S853" s="10">
        <f t="shared" si="79"/>
        <v>9.1472639689378615E-3</v>
      </c>
      <c r="T853" s="9">
        <f t="shared" si="80"/>
        <v>170.90987981406903</v>
      </c>
      <c r="U853" cm="1">
        <f t="array" ref="U853">_xlfn.IFS(D853=$D$2,I853*N853,D853=$D$3&amp;F853=$F$3,(I853)*N853,D853=$D$3,(1/I853)*N853,D853=$D$146,N853*I853)</f>
        <v>170.90988126270381</v>
      </c>
      <c r="V853" cm="1">
        <f t="array" ref="V853">_xlfn.IFS(F853=$F$2,E853*N853,F853=$F$3,E853*N853)</f>
        <v>170.90987981406903</v>
      </c>
      <c r="W853">
        <f t="shared" si="81"/>
        <v>170.90988126270381</v>
      </c>
      <c r="X853">
        <f t="shared" si="82"/>
        <v>869.72422222611726</v>
      </c>
    </row>
    <row r="854" spans="1:24" x14ac:dyDescent="0.25">
      <c r="A854" t="s">
        <v>872</v>
      </c>
      <c r="B854">
        <v>1600555416</v>
      </c>
      <c r="C854" s="2">
        <v>44093.946944444448</v>
      </c>
      <c r="D854" t="s">
        <v>12</v>
      </c>
      <c r="E854">
        <v>1.7389597809285799</v>
      </c>
      <c r="F854" t="s">
        <v>13</v>
      </c>
      <c r="G854">
        <v>4</v>
      </c>
      <c r="H854" t="s">
        <v>14</v>
      </c>
      <c r="I854">
        <v>0.43473994999999999</v>
      </c>
      <c r="J854" t="s">
        <v>15</v>
      </c>
      <c r="K854" t="str" cm="1">
        <f t="array" ref="K854">_xlfn.IFS(AND(F854=$Y$25,H854=$Z$25),"1",AND(F854=$Y$25,H854=$Z$27),"2",AND(F854=$Z$25,H854=$Y$25),"3",AND(F854=$Z$25,H854=$Z$27),"4",AND(F854=$Z$27,H854=$Y$25),"5",AND(F854=$Z$27,H854=$Z$25),"6")</f>
        <v>5</v>
      </c>
      <c r="L854" t="e" cm="1">
        <f t="array" ref="L854">_xlfn.IFS(K854="3",N854*I854)</f>
        <v>#N/A</v>
      </c>
      <c r="M854" t="s">
        <v>16</v>
      </c>
      <c r="N854">
        <f>VLOOKUP(C854,ETH_USD[],6)</f>
        <v>385.54437300000001</v>
      </c>
      <c r="O854" s="10">
        <f t="shared" si="77"/>
        <v>0</v>
      </c>
      <c r="P854" cm="1">
        <f t="array" ref="P854">_xlfn.IFS(H854=$H$2,G854,F854=$F$102,E854)</f>
        <v>4</v>
      </c>
      <c r="Q854" cm="1">
        <f t="array" ref="Q854">_xlfn.IFS(H854=$H$2,E854,F854=$F$102,G854)</f>
        <v>1.7389597809285799</v>
      </c>
      <c r="R854">
        <f t="shared" si="78"/>
        <v>670.44615841032669</v>
      </c>
      <c r="S854" s="10">
        <f t="shared" si="79"/>
        <v>-1.929871002820659E-2</v>
      </c>
      <c r="T854" s="9">
        <f t="shared" si="80"/>
        <v>167.61153960258167</v>
      </c>
      <c r="U854" cm="1">
        <f t="array" ref="U854">_xlfn.IFS(D854=$D$2,I854*N854,D854=$D$3&amp;F854=$F$3,(I854)*N854,D854=$D$3,(1/I854)*N854,D854=$D$146,N854*I854)</f>
        <v>167.61154144080135</v>
      </c>
      <c r="V854" cm="1">
        <f t="array" ref="V854">_xlfn.IFS(F854=$F$2,E854*N854,F854=$F$3,E854*N854)</f>
        <v>670.44615841032669</v>
      </c>
      <c r="W854">
        <f t="shared" si="81"/>
        <v>167.61154144080135</v>
      </c>
      <c r="X854">
        <f t="shared" si="82"/>
        <v>886.83907011536439</v>
      </c>
    </row>
    <row r="855" spans="1:24" x14ac:dyDescent="0.25">
      <c r="A855" t="s">
        <v>873</v>
      </c>
      <c r="B855">
        <v>1600708180</v>
      </c>
      <c r="C855" s="2">
        <v>44095.715046296296</v>
      </c>
      <c r="D855" t="s">
        <v>105</v>
      </c>
      <c r="E855">
        <v>5</v>
      </c>
      <c r="F855" t="s">
        <v>14</v>
      </c>
      <c r="G855">
        <v>2.1968332630285601</v>
      </c>
      <c r="H855" t="s">
        <v>13</v>
      </c>
      <c r="I855">
        <v>0.43936665000000003</v>
      </c>
      <c r="J855" t="s">
        <v>15</v>
      </c>
      <c r="K855" t="str" cm="1">
        <f t="array" ref="K855">_xlfn.IFS(AND(F855=$Y$25,H855=$Z$25),"1",AND(F855=$Y$25,H855=$Z$27),"2",AND(F855=$Z$25,H855=$Y$25),"3",AND(F855=$Z$25,H855=$Z$27),"4",AND(F855=$Z$27,H855=$Y$25),"5",AND(F855=$Z$27,H855=$Z$25),"6")</f>
        <v>2</v>
      </c>
      <c r="L855" t="e" cm="1">
        <f t="array" ref="L855">_xlfn.IFS(K855="3",N855*I855)</f>
        <v>#N/A</v>
      </c>
      <c r="M855" t="s">
        <v>16</v>
      </c>
      <c r="N855">
        <f>VLOOKUP(C855,ETH_USD[],6)</f>
        <v>341.78607199999999</v>
      </c>
      <c r="O855" s="10">
        <f t="shared" si="77"/>
        <v>-0.11349744430065904</v>
      </c>
      <c r="P855" cm="1">
        <f t="array" ref="P855">_xlfn.IFS(H855=$H$2,G855,F855=$F$102,E855)</f>
        <v>5</v>
      </c>
      <c r="Q855" cm="1">
        <f t="array" ref="Q855">_xlfn.IFS(H855=$H$2,E855,F855=$F$102,G855)</f>
        <v>2.1968332630285601</v>
      </c>
      <c r="R855">
        <f t="shared" si="78"/>
        <v>750.84701180947434</v>
      </c>
      <c r="S855" s="10">
        <f t="shared" si="79"/>
        <v>-0.10406286632795865</v>
      </c>
      <c r="T855" s="9">
        <f t="shared" si="80"/>
        <v>150.16940236189487</v>
      </c>
      <c r="U855" cm="1">
        <f t="array" ref="U855">_xlfn.IFS(D855=$D$2,I855*N855,D855=$D$3&amp;F855=$F$3,(I855)*N855,D855=$D$3,(1/I855)*N855,D855=$D$146,N855*I855)</f>
        <v>150.16940147129881</v>
      </c>
      <c r="V855" t="e" cm="1">
        <f t="array" ref="V855">_xlfn.IFS(F855=$F$2,E855*N855,F855=$F$3,E855*N855)</f>
        <v>#N/A</v>
      </c>
      <c r="W855">
        <f t="shared" si="81"/>
        <v>150.16940147129881</v>
      </c>
      <c r="X855">
        <f t="shared" si="82"/>
        <v>777.90627030977419</v>
      </c>
    </row>
    <row r="856" spans="1:24" x14ac:dyDescent="0.25">
      <c r="A856" t="s">
        <v>874</v>
      </c>
      <c r="B856">
        <v>1600839612</v>
      </c>
      <c r="C856" s="2">
        <v>44097.236250000002</v>
      </c>
      <c r="D856" t="s">
        <v>105</v>
      </c>
      <c r="E856">
        <v>2</v>
      </c>
      <c r="F856" t="s">
        <v>14</v>
      </c>
      <c r="G856">
        <v>0.90727547294161903</v>
      </c>
      <c r="H856" t="s">
        <v>13</v>
      </c>
      <c r="I856">
        <v>0.45363774000000001</v>
      </c>
      <c r="J856" t="s">
        <v>15</v>
      </c>
      <c r="K856" t="str" cm="1">
        <f t="array" ref="K856">_xlfn.IFS(AND(F856=$Y$25,H856=$Z$25),"1",AND(F856=$Y$25,H856=$Z$27),"2",AND(F856=$Z$25,H856=$Y$25),"3",AND(F856=$Z$25,H856=$Z$27),"4",AND(F856=$Z$27,H856=$Y$25),"5",AND(F856=$Z$27,H856=$Z$25),"6")</f>
        <v>2</v>
      </c>
      <c r="L856" t="e" cm="1">
        <f t="array" ref="L856">_xlfn.IFS(K856="3",N856*I856)</f>
        <v>#N/A</v>
      </c>
      <c r="M856" t="s">
        <v>16</v>
      </c>
      <c r="N856">
        <f>VLOOKUP(C856,ETH_USD[],6)</f>
        <v>320.58554099999998</v>
      </c>
      <c r="O856" s="10">
        <f t="shared" si="77"/>
        <v>-6.2028656919641864E-2</v>
      </c>
      <c r="P856" cm="1">
        <f t="array" ref="P856">_xlfn.IFS(H856=$H$2,G856,F856=$F$102,E856)</f>
        <v>2</v>
      </c>
      <c r="Q856" cm="1">
        <f t="array" ref="Q856">_xlfn.IFS(H856=$H$2,E856,F856=$F$102,G856)</f>
        <v>0.90727547294161903</v>
      </c>
      <c r="R856">
        <f t="shared" si="78"/>
        <v>290.85939832901977</v>
      </c>
      <c r="S856" s="10">
        <f t="shared" si="79"/>
        <v>-3.1562376375200069E-2</v>
      </c>
      <c r="T856" s="9">
        <f t="shared" si="80"/>
        <v>145.42969916450988</v>
      </c>
      <c r="U856" cm="1">
        <f t="array" ref="U856">_xlfn.IFS(D856=$D$2,I856*N856,D856=$D$3&amp;F856=$F$3,(I856)*N856,D856=$D$3,(1/I856)*N856,D856=$D$146,N856*I856)</f>
        <v>145.42970029591734</v>
      </c>
      <c r="V856" t="e" cm="1">
        <f t="array" ref="V856">_xlfn.IFS(F856=$F$2,E856*N856,F856=$F$3,E856*N856)</f>
        <v>#N/A</v>
      </c>
      <c r="W856">
        <f t="shared" si="81"/>
        <v>145.42970029591734</v>
      </c>
      <c r="X856">
        <f t="shared" si="82"/>
        <v>706.69944921249271</v>
      </c>
    </row>
    <row r="857" spans="1:24" x14ac:dyDescent="0.25">
      <c r="A857" t="s">
        <v>875</v>
      </c>
      <c r="B857">
        <v>1600893917</v>
      </c>
      <c r="C857" s="2">
        <v>44097.86478009259</v>
      </c>
      <c r="D857" t="s">
        <v>12</v>
      </c>
      <c r="E857">
        <v>0.92426150519649597</v>
      </c>
      <c r="F857" t="s">
        <v>13</v>
      </c>
      <c r="G857">
        <v>2</v>
      </c>
      <c r="H857" t="s">
        <v>14</v>
      </c>
      <c r="I857">
        <v>0.46213074999999998</v>
      </c>
      <c r="J857" t="s">
        <v>15</v>
      </c>
      <c r="K857" t="str" cm="1">
        <f t="array" ref="K857">_xlfn.IFS(AND(F857=$Y$25,H857=$Z$25),"1",AND(F857=$Y$25,H857=$Z$27),"2",AND(F857=$Z$25,H857=$Y$25),"3",AND(F857=$Z$25,H857=$Z$27),"4",AND(F857=$Z$27,H857=$Y$25),"5",AND(F857=$Z$27,H857=$Z$25),"6")</f>
        <v>5</v>
      </c>
      <c r="L857" t="e" cm="1">
        <f t="array" ref="L857">_xlfn.IFS(K857="3",N857*I857)</f>
        <v>#N/A</v>
      </c>
      <c r="M857" t="s">
        <v>16</v>
      </c>
      <c r="N857">
        <f>VLOOKUP(C857,ETH_USD[],6)</f>
        <v>320.58554099999998</v>
      </c>
      <c r="O857" s="10">
        <f t="shared" si="77"/>
        <v>0</v>
      </c>
      <c r="P857" cm="1">
        <f t="array" ref="P857">_xlfn.IFS(H857=$H$2,G857,F857=$F$102,E857)</f>
        <v>2</v>
      </c>
      <c r="Q857" cm="1">
        <f t="array" ref="Q857">_xlfn.IFS(H857=$H$2,E857,F857=$F$102,G857)</f>
        <v>0.92426150519649597</v>
      </c>
      <c r="R857">
        <f t="shared" si="78"/>
        <v>296.30487466889298</v>
      </c>
      <c r="S857" s="10">
        <f t="shared" si="79"/>
        <v>1.8722022981403869E-2</v>
      </c>
      <c r="T857" s="9">
        <f t="shared" si="80"/>
        <v>148.15243733444649</v>
      </c>
      <c r="U857" cm="1">
        <f t="array" ref="U857">_xlfn.IFS(D857=$D$2,I857*N857,D857=$D$3&amp;F857=$F$3,(I857)*N857,D857=$D$3,(1/I857)*N857,D857=$D$146,N857*I857)</f>
        <v>148.15243650148574</v>
      </c>
      <c r="V857" cm="1">
        <f t="array" ref="V857">_xlfn.IFS(F857=$F$2,E857*N857,F857=$F$3,E857*N857)</f>
        <v>296.30487466889298</v>
      </c>
      <c r="W857">
        <f t="shared" si="81"/>
        <v>148.15243650148574</v>
      </c>
      <c r="X857">
        <f t="shared" si="82"/>
        <v>693.71177096525173</v>
      </c>
    </row>
    <row r="858" spans="1:24" x14ac:dyDescent="0.25">
      <c r="A858" t="s">
        <v>876</v>
      </c>
      <c r="B858">
        <v>1600908100</v>
      </c>
      <c r="C858" s="2">
        <v>44098.028935185182</v>
      </c>
      <c r="D858" t="s">
        <v>105</v>
      </c>
      <c r="E858">
        <v>2</v>
      </c>
      <c r="F858" t="s">
        <v>14</v>
      </c>
      <c r="G858">
        <v>0.94172881640251804</v>
      </c>
      <c r="H858" t="s">
        <v>13</v>
      </c>
      <c r="I858">
        <v>0.47086441000000001</v>
      </c>
      <c r="J858" t="s">
        <v>15</v>
      </c>
      <c r="K858" t="str" cm="1">
        <f t="array" ref="K858">_xlfn.IFS(AND(F858=$Y$25,H858=$Z$25),"1",AND(F858=$Y$25,H858=$Z$27),"2",AND(F858=$Z$25,H858=$Y$25),"3",AND(F858=$Z$25,H858=$Z$27),"4",AND(F858=$Z$27,H858=$Y$25),"5",AND(F858=$Z$27,H858=$Z$25),"6")</f>
        <v>2</v>
      </c>
      <c r="L858" t="e" cm="1">
        <f t="array" ref="L858">_xlfn.IFS(K858="3",N858*I858)</f>
        <v>#N/A</v>
      </c>
      <c r="M858" t="s">
        <v>16</v>
      </c>
      <c r="N858">
        <f>VLOOKUP(C858,ETH_USD[],6)</f>
        <v>349.35665899999998</v>
      </c>
      <c r="O858" s="10">
        <f t="shared" si="77"/>
        <v>8.9745525984280136E-2</v>
      </c>
      <c r="P858" cm="1">
        <f t="array" ref="P858">_xlfn.IFS(H858=$H$2,G858,F858=$F$102,E858)</f>
        <v>2</v>
      </c>
      <c r="Q858" cm="1">
        <f t="array" ref="Q858">_xlfn.IFS(H858=$H$2,E858,F858=$F$102,G858)</f>
        <v>0.94172881640251804</v>
      </c>
      <c r="R858">
        <f t="shared" si="78"/>
        <v>328.9992329824081</v>
      </c>
      <c r="S858" s="10">
        <f t="shared" si="79"/>
        <v>0.11034026473593983</v>
      </c>
      <c r="T858" s="9">
        <f t="shared" si="80"/>
        <v>164.49961649120405</v>
      </c>
      <c r="U858" cm="1">
        <f t="array" ref="U858">_xlfn.IFS(D858=$D$2,I858*N858,D858=$D$3&amp;F858=$F$3,(I858)*N858,D858=$D$3,(1/I858)*N858,D858=$D$146,N858*I858)</f>
        <v>164.49961711960617</v>
      </c>
      <c r="V858" t="e" cm="1">
        <f t="array" ref="V858">_xlfn.IFS(F858=$F$2,E858*N858,F858=$F$3,E858*N858)</f>
        <v>#N/A</v>
      </c>
      <c r="W858">
        <f t="shared" si="81"/>
        <v>164.49961711960617</v>
      </c>
      <c r="X858">
        <f t="shared" si="82"/>
        <v>741.94747273424207</v>
      </c>
    </row>
    <row r="859" spans="1:24" x14ac:dyDescent="0.25">
      <c r="A859" t="s">
        <v>877</v>
      </c>
      <c r="B859">
        <v>1601112771</v>
      </c>
      <c r="C859" s="2">
        <v>44100.397812499999</v>
      </c>
      <c r="D859" t="s">
        <v>12</v>
      </c>
      <c r="E859">
        <v>0.470260969235679</v>
      </c>
      <c r="F859" t="s">
        <v>13</v>
      </c>
      <c r="G859">
        <v>1</v>
      </c>
      <c r="H859" t="s">
        <v>14</v>
      </c>
      <c r="I859">
        <v>0.47026097</v>
      </c>
      <c r="J859" t="s">
        <v>15</v>
      </c>
      <c r="K859" t="str" cm="1">
        <f t="array" ref="K859">_xlfn.IFS(AND(F859=$Y$25,H859=$Z$25),"1",AND(F859=$Y$25,H859=$Z$27),"2",AND(F859=$Z$25,H859=$Y$25),"3",AND(F859=$Z$25,H859=$Z$27),"4",AND(F859=$Z$27,H859=$Y$25),"5",AND(F859=$Z$27,H859=$Z$25),"6")</f>
        <v>5</v>
      </c>
      <c r="L859" t="e" cm="1">
        <f t="array" ref="L859">_xlfn.IFS(K859="3",N859*I859)</f>
        <v>#N/A</v>
      </c>
      <c r="M859" t="s">
        <v>16</v>
      </c>
      <c r="N859">
        <f>VLOOKUP(C859,ETH_USD[],6)</f>
        <v>354.96527099999997</v>
      </c>
      <c r="O859" s="10">
        <f t="shared" si="77"/>
        <v>1.605411505838792E-2</v>
      </c>
      <c r="P859" cm="1">
        <f t="array" ref="P859">_xlfn.IFS(H859=$H$2,G859,F859=$F$102,E859)</f>
        <v>1</v>
      </c>
      <c r="Q859" cm="1">
        <f t="array" ref="Q859">_xlfn.IFS(H859=$H$2,E859,F859=$F$102,G859)</f>
        <v>0.470260969235679</v>
      </c>
      <c r="R859">
        <f t="shared" si="78"/>
        <v>166.92631238546545</v>
      </c>
      <c r="S859" s="10">
        <f t="shared" si="79"/>
        <v>1.4751985117188145E-2</v>
      </c>
      <c r="T859" s="9">
        <f t="shared" si="80"/>
        <v>166.92631238546545</v>
      </c>
      <c r="U859" cm="1">
        <f t="array" ref="U859">_xlfn.IFS(D859=$D$2,I859*N859,D859=$D$3&amp;F859=$F$3,(I859)*N859,D859=$D$3,(1/I859)*N859,D859=$D$146,N859*I859)</f>
        <v>166.92631265677286</v>
      </c>
      <c r="V859" cm="1">
        <f t="array" ref="V859">_xlfn.IFS(F859=$F$2,E859*N859,F859=$F$3,E859*N859)</f>
        <v>166.92631238546545</v>
      </c>
      <c r="W859">
        <f t="shared" si="81"/>
        <v>166.92631265677286</v>
      </c>
      <c r="X859">
        <f t="shared" si="82"/>
        <v>754.82613621963981</v>
      </c>
    </row>
    <row r="860" spans="1:24" x14ac:dyDescent="0.25">
      <c r="A860" t="s">
        <v>878</v>
      </c>
      <c r="B860">
        <v>1601132571</v>
      </c>
      <c r="C860" s="2">
        <v>44100.626979166664</v>
      </c>
      <c r="D860" t="s">
        <v>12</v>
      </c>
      <c r="E860">
        <v>0.426886167326327</v>
      </c>
      <c r="F860" t="s">
        <v>13</v>
      </c>
      <c r="G860">
        <v>0.90273999999999999</v>
      </c>
      <c r="H860" t="s">
        <v>14</v>
      </c>
      <c r="I860">
        <v>0.47287831000000002</v>
      </c>
      <c r="J860" t="s">
        <v>15</v>
      </c>
      <c r="K860" t="str" cm="1">
        <f t="array" ref="K860">_xlfn.IFS(AND(F860=$Y$25,H860=$Z$25),"1",AND(F860=$Y$25,H860=$Z$27),"2",AND(F860=$Z$25,H860=$Y$25),"3",AND(F860=$Z$25,H860=$Z$27),"4",AND(F860=$Z$27,H860=$Y$25),"5",AND(F860=$Z$27,H860=$Z$25),"6")</f>
        <v>5</v>
      </c>
      <c r="L860" t="e" cm="1">
        <f t="array" ref="L860">_xlfn.IFS(K860="3",N860*I860)</f>
        <v>#N/A</v>
      </c>
      <c r="M860" t="s">
        <v>16</v>
      </c>
      <c r="N860">
        <f>VLOOKUP(C860,ETH_USD[],6)</f>
        <v>354.96527099999997</v>
      </c>
      <c r="O860" s="10">
        <f t="shared" si="77"/>
        <v>0</v>
      </c>
      <c r="P860" cm="1">
        <f t="array" ref="P860">_xlfn.IFS(H860=$H$2,G860,F860=$F$102,E860)</f>
        <v>0.90273999999999999</v>
      </c>
      <c r="Q860" cm="1">
        <f t="array" ref="Q860">_xlfn.IFS(H860=$H$2,E860,F860=$F$102,G860)</f>
        <v>0.426886167326327</v>
      </c>
      <c r="R860">
        <f t="shared" si="78"/>
        <v>151.52976407114099</v>
      </c>
      <c r="S860" s="10">
        <f t="shared" si="79"/>
        <v>5.5657238889949114E-3</v>
      </c>
      <c r="T860" s="9">
        <f t="shared" si="80"/>
        <v>167.85537815001106</v>
      </c>
      <c r="U860" cm="1">
        <f t="array" ref="U860">_xlfn.IFS(D860=$D$2,I860*N860,D860=$D$3&amp;F860=$F$3,(I860)*N860,D860=$D$3,(1/I860)*N860,D860=$D$146,N860*I860)</f>
        <v>167.85537745917202</v>
      </c>
      <c r="V860" cm="1">
        <f t="array" ref="V860">_xlfn.IFS(F860=$F$2,E860*N860,F860=$F$3,E860*N860)</f>
        <v>151.52976407114099</v>
      </c>
      <c r="W860">
        <f t="shared" si="81"/>
        <v>167.85537745917202</v>
      </c>
      <c r="X860">
        <f t="shared" si="82"/>
        <v>750.64823971308806</v>
      </c>
    </row>
    <row r="861" spans="1:24" x14ac:dyDescent="0.25">
      <c r="A861" t="s">
        <v>879</v>
      </c>
      <c r="B861">
        <v>1601587037</v>
      </c>
      <c r="C861" s="2">
        <v>44105.887002314812</v>
      </c>
      <c r="D861" t="s">
        <v>12</v>
      </c>
      <c r="E861">
        <v>0.93501001765354896</v>
      </c>
      <c r="F861" t="s">
        <v>13</v>
      </c>
      <c r="G861">
        <v>2</v>
      </c>
      <c r="H861" t="s">
        <v>14</v>
      </c>
      <c r="I861">
        <v>0.46750501</v>
      </c>
      <c r="J861" t="s">
        <v>15</v>
      </c>
      <c r="K861" t="str" cm="1">
        <f t="array" ref="K861">_xlfn.IFS(AND(F861=$Y$25,H861=$Z$25),"1",AND(F861=$Y$25,H861=$Z$27),"2",AND(F861=$Z$25,H861=$Y$25),"3",AND(F861=$Z$25,H861=$Z$27),"4",AND(F861=$Z$27,H861=$Y$25),"5",AND(F861=$Z$27,H861=$Z$25),"6")</f>
        <v>5</v>
      </c>
      <c r="L861" t="e" cm="1">
        <f t="array" ref="L861">_xlfn.IFS(K861="3",N861*I861)</f>
        <v>#N/A</v>
      </c>
      <c r="M861" t="s">
        <v>16</v>
      </c>
      <c r="N861">
        <f>VLOOKUP(C861,ETH_USD[],6)</f>
        <v>353.23129299999999</v>
      </c>
      <c r="O861" s="10">
        <f t="shared" si="77"/>
        <v>-4.8849229534907914E-3</v>
      </c>
      <c r="P861" cm="1">
        <f t="array" ref="P861">_xlfn.IFS(H861=$H$2,G861,F861=$F$102,E861)</f>
        <v>2</v>
      </c>
      <c r="Q861" cm="1">
        <f t="array" ref="Q861">_xlfn.IFS(H861=$H$2,E861,F861=$F$102,G861)</f>
        <v>0.93501001765354896</v>
      </c>
      <c r="R861">
        <f t="shared" si="78"/>
        <v>330.27479750371594</v>
      </c>
      <c r="S861" s="10">
        <f t="shared" si="79"/>
        <v>-1.6192387924109607E-2</v>
      </c>
      <c r="T861" s="9">
        <f t="shared" si="80"/>
        <v>165.13739875185797</v>
      </c>
      <c r="U861" cm="1">
        <f t="array" ref="U861">_xlfn.IFS(D861=$D$2,I861*N861,D861=$D$3&amp;F861=$F$3,(I861)*N861,D861=$D$3,(1/I861)*N861,D861=$D$146,N861*I861)</f>
        <v>165.13739916627793</v>
      </c>
      <c r="V861" cm="1">
        <f t="array" ref="V861">_xlfn.IFS(F861=$F$2,E861*N861,F861=$F$3,E861*N861)</f>
        <v>330.27479750371594</v>
      </c>
      <c r="W861">
        <f t="shared" si="81"/>
        <v>165.13739916627793</v>
      </c>
      <c r="X861">
        <f t="shared" si="82"/>
        <v>755.56686119791527</v>
      </c>
    </row>
    <row r="862" spans="1:24" x14ac:dyDescent="0.25">
      <c r="A862" t="s">
        <v>880</v>
      </c>
      <c r="B862">
        <v>1601981194</v>
      </c>
      <c r="C862" s="2">
        <v>44110.449004629627</v>
      </c>
      <c r="D862" t="s">
        <v>12</v>
      </c>
      <c r="E862">
        <v>0.46076901222700101</v>
      </c>
      <c r="F862" t="s">
        <v>13</v>
      </c>
      <c r="G862">
        <v>1</v>
      </c>
      <c r="H862" t="s">
        <v>14</v>
      </c>
      <c r="I862">
        <v>0.46076900999999998</v>
      </c>
      <c r="J862" t="s">
        <v>15</v>
      </c>
      <c r="K862" t="str" cm="1">
        <f t="array" ref="K862">_xlfn.IFS(AND(F862=$Y$25,H862=$Z$25),"1",AND(F862=$Y$25,H862=$Z$27),"2",AND(F862=$Z$25,H862=$Y$25),"3",AND(F862=$Z$25,H862=$Z$27),"4",AND(F862=$Z$27,H862=$Y$25),"5",AND(F862=$Z$27,H862=$Z$25),"6")</f>
        <v>5</v>
      </c>
      <c r="L862" t="e" cm="1">
        <f t="array" ref="L862">_xlfn.IFS(K862="3",N862*I862)</f>
        <v>#N/A</v>
      </c>
      <c r="M862" t="s">
        <v>16</v>
      </c>
      <c r="N862">
        <f>VLOOKUP(C862,ETH_USD[],6)</f>
        <v>341.02114899999998</v>
      </c>
      <c r="O862" s="10">
        <f t="shared" si="77"/>
        <v>-3.456699404036101E-2</v>
      </c>
      <c r="P862" cm="1">
        <f t="array" ref="P862">_xlfn.IFS(H862=$H$2,G862,F862=$F$102,E862)</f>
        <v>1</v>
      </c>
      <c r="Q862" cm="1">
        <f t="array" ref="Q862">_xlfn.IFS(H862=$H$2,E862,F862=$F$102,G862)</f>
        <v>0.46076901222700101</v>
      </c>
      <c r="R862">
        <f t="shared" si="78"/>
        <v>157.13197797324693</v>
      </c>
      <c r="S862" s="10">
        <f t="shared" si="79"/>
        <v>-4.8477333657412781E-2</v>
      </c>
      <c r="T862" s="9">
        <f t="shared" si="80"/>
        <v>157.13197797324693</v>
      </c>
      <c r="U862" cm="1">
        <f t="array" ref="U862">_xlfn.IFS(D862=$D$2,I862*N862,D862=$D$3&amp;F862=$F$3,(I862)*N862,D862=$D$3,(1/I862)*N862,D862=$D$146,N862*I862)</f>
        <v>157.13197721379248</v>
      </c>
      <c r="V862" cm="1">
        <f t="array" ref="V862">_xlfn.IFS(F862=$F$2,E862*N862,F862=$F$3,E862*N862)</f>
        <v>157.13197797324693</v>
      </c>
      <c r="W862">
        <f t="shared" si="81"/>
        <v>157.13197721379248</v>
      </c>
      <c r="X862">
        <f t="shared" si="82"/>
        <v>740.11303190724561</v>
      </c>
    </row>
    <row r="863" spans="1:24" x14ac:dyDescent="0.25">
      <c r="A863" t="s">
        <v>881</v>
      </c>
      <c r="B863">
        <v>1602050702</v>
      </c>
      <c r="C863" s="2">
        <v>44111.253495370373</v>
      </c>
      <c r="D863" t="s">
        <v>105</v>
      </c>
      <c r="E863">
        <v>1</v>
      </c>
      <c r="F863" t="s">
        <v>14</v>
      </c>
      <c r="G863">
        <v>0.46354611701403198</v>
      </c>
      <c r="H863" t="s">
        <v>13</v>
      </c>
      <c r="I863">
        <v>0.46354612000000001</v>
      </c>
      <c r="J863" t="s">
        <v>15</v>
      </c>
      <c r="K863" t="str" cm="1">
        <f t="array" ref="K863">_xlfn.IFS(AND(F863=$Y$25,H863=$Z$25),"1",AND(F863=$Y$25,H863=$Z$27),"2",AND(F863=$Z$25,H863=$Y$25),"3",AND(F863=$Z$25,H863=$Z$27),"4",AND(F863=$Z$27,H863=$Y$25),"5",AND(F863=$Z$27,H863=$Z$25),"6")</f>
        <v>2</v>
      </c>
      <c r="L863" t="e" cm="1">
        <f t="array" ref="L863">_xlfn.IFS(K863="3",N863*I863)</f>
        <v>#N/A</v>
      </c>
      <c r="M863" t="s">
        <v>16</v>
      </c>
      <c r="N863">
        <f>VLOOKUP(C863,ETH_USD[],6)</f>
        <v>342.11978099999999</v>
      </c>
      <c r="O863" s="10">
        <f t="shared" si="77"/>
        <v>3.2215949163903884E-3</v>
      </c>
      <c r="P863" cm="1">
        <f t="array" ref="P863">_xlfn.IFS(H863=$H$2,G863,F863=$F$102,E863)</f>
        <v>1</v>
      </c>
      <c r="Q863" cm="1">
        <f t="array" ref="Q863">_xlfn.IFS(H863=$H$2,E863,F863=$F$102,G863)</f>
        <v>0.46354611701403198</v>
      </c>
      <c r="R863">
        <f t="shared" si="78"/>
        <v>158.58829603624099</v>
      </c>
      <c r="S863" s="10">
        <f t="shared" si="79"/>
        <v>9.2681202246560415E-3</v>
      </c>
      <c r="T863" s="9">
        <f t="shared" si="80"/>
        <v>158.58829603624099</v>
      </c>
      <c r="U863" cm="1">
        <f t="array" ref="U863">_xlfn.IFS(D863=$D$2,I863*N863,D863=$D$3&amp;F863=$F$3,(I863)*N863,D863=$D$3,(1/I863)*N863,D863=$D$146,N863*I863)</f>
        <v>158.58829705779971</v>
      </c>
      <c r="V863" t="e" cm="1">
        <f t="array" ref="V863">_xlfn.IFS(F863=$F$2,E863*N863,F863=$F$3,E863*N863)</f>
        <v>#N/A</v>
      </c>
      <c r="W863">
        <f t="shared" si="81"/>
        <v>158.58829705779971</v>
      </c>
      <c r="X863">
        <f t="shared" si="82"/>
        <v>738.04906618569044</v>
      </c>
    </row>
    <row r="864" spans="1:24" x14ac:dyDescent="0.25">
      <c r="A864" t="s">
        <v>882</v>
      </c>
      <c r="B864">
        <v>1602100356</v>
      </c>
      <c r="C864" s="2">
        <v>44111.828194444446</v>
      </c>
      <c r="D864" t="s">
        <v>105</v>
      </c>
      <c r="E864">
        <v>3.07783390589239</v>
      </c>
      <c r="F864" t="s">
        <v>14</v>
      </c>
      <c r="G864">
        <v>1.4552681594327801</v>
      </c>
      <c r="H864" t="s">
        <v>13</v>
      </c>
      <c r="I864">
        <v>0.47282218999999998</v>
      </c>
      <c r="J864" t="s">
        <v>15</v>
      </c>
      <c r="K864" t="str" cm="1">
        <f t="array" ref="K864">_xlfn.IFS(AND(F864=$Y$25,H864=$Z$25),"1",AND(F864=$Y$25,H864=$Z$27),"2",AND(F864=$Z$25,H864=$Y$25),"3",AND(F864=$Z$25,H864=$Z$27),"4",AND(F864=$Z$27,H864=$Y$25),"5",AND(F864=$Z$27,H864=$Z$25),"6")</f>
        <v>2</v>
      </c>
      <c r="L864" t="e" cm="1">
        <f t="array" ref="L864">_xlfn.IFS(K864="3",N864*I864)</f>
        <v>#N/A</v>
      </c>
      <c r="M864" t="s">
        <v>16</v>
      </c>
      <c r="N864">
        <f>VLOOKUP(C864,ETH_USD[],6)</f>
        <v>342.11978099999999</v>
      </c>
      <c r="O864" s="10">
        <f t="shared" si="77"/>
        <v>0</v>
      </c>
      <c r="P864" cm="1">
        <f t="array" ref="P864">_xlfn.IFS(H864=$H$2,G864,F864=$F$102,E864)</f>
        <v>3.07783390589239</v>
      </c>
      <c r="Q864" cm="1">
        <f t="array" ref="Q864">_xlfn.IFS(H864=$H$2,E864,F864=$F$102,G864)</f>
        <v>1.4552681594327801</v>
      </c>
      <c r="R864">
        <f t="shared" si="78"/>
        <v>497.87602400141577</v>
      </c>
      <c r="S864" s="10">
        <f t="shared" si="79"/>
        <v>2.0011105505720096E-2</v>
      </c>
      <c r="T864" s="9">
        <f t="shared" si="80"/>
        <v>161.76182316019458</v>
      </c>
      <c r="U864" cm="1">
        <f t="array" ref="U864">_xlfn.IFS(D864=$D$2,I864*N864,D864=$D$3&amp;F864=$F$3,(I864)*N864,D864=$D$3,(1/I864)*N864,D864=$D$146,N864*I864)</f>
        <v>161.76182409474038</v>
      </c>
      <c r="V864" t="e" cm="1">
        <f t="array" ref="V864">_xlfn.IFS(F864=$F$2,E864*N864,F864=$F$3,E864*N864)</f>
        <v>#N/A</v>
      </c>
      <c r="W864">
        <f t="shared" si="81"/>
        <v>161.76182409474038</v>
      </c>
      <c r="X864">
        <f t="shared" si="82"/>
        <v>723.56963830314305</v>
      </c>
    </row>
    <row r="865" spans="1:24" x14ac:dyDescent="0.25">
      <c r="A865" t="s">
        <v>883</v>
      </c>
      <c r="B865">
        <v>1602126277</v>
      </c>
      <c r="C865" s="2">
        <v>44112.128206018519</v>
      </c>
      <c r="D865" t="s">
        <v>12</v>
      </c>
      <c r="E865">
        <v>1.9583312963548301</v>
      </c>
      <c r="F865" t="s">
        <v>13</v>
      </c>
      <c r="G865">
        <v>4</v>
      </c>
      <c r="H865" t="s">
        <v>14</v>
      </c>
      <c r="I865">
        <v>0.48958281999999997</v>
      </c>
      <c r="J865" t="s">
        <v>15</v>
      </c>
      <c r="K865" t="str" cm="1">
        <f t="array" ref="K865">_xlfn.IFS(AND(F865=$Y$25,H865=$Z$25),"1",AND(F865=$Y$25,H865=$Z$27),"2",AND(F865=$Z$25,H865=$Y$25),"3",AND(F865=$Z$25,H865=$Z$27),"4",AND(F865=$Z$27,H865=$Y$25),"5",AND(F865=$Z$27,H865=$Z$25),"6")</f>
        <v>5</v>
      </c>
      <c r="L865" t="e" cm="1">
        <f t="array" ref="L865">_xlfn.IFS(K865="3",N865*I865)</f>
        <v>#N/A</v>
      </c>
      <c r="M865" t="s">
        <v>16</v>
      </c>
      <c r="N865">
        <f>VLOOKUP(C865,ETH_USD[],6)</f>
        <v>351.45565800000003</v>
      </c>
      <c r="O865" s="10">
        <f t="shared" si="77"/>
        <v>2.7288328586881797E-2</v>
      </c>
      <c r="P865" cm="1">
        <f t="array" ref="P865">_xlfn.IFS(H865=$H$2,G865,F865=$F$102,E865)</f>
        <v>4</v>
      </c>
      <c r="Q865" cm="1">
        <f t="array" ref="Q865">_xlfn.IFS(H865=$H$2,E865,F865=$F$102,G865)</f>
        <v>1.9583312963548301</v>
      </c>
      <c r="R865">
        <f t="shared" si="78"/>
        <v>688.26661434237985</v>
      </c>
      <c r="S865" s="10">
        <f t="shared" si="79"/>
        <v>6.3703723314217295E-2</v>
      </c>
      <c r="T865" s="9">
        <f t="shared" si="80"/>
        <v>172.06665358559496</v>
      </c>
      <c r="U865" cm="1">
        <f t="array" ref="U865">_xlfn.IFS(D865=$D$2,I865*N865,D865=$D$3&amp;F865=$F$3,(I865)*N865,D865=$D$3,(1/I865)*N865,D865=$D$146,N865*I865)</f>
        <v>172.06665214859555</v>
      </c>
      <c r="V865" cm="1">
        <f t="array" ref="V865">_xlfn.IFS(F865=$F$2,E865*N865,F865=$F$3,E865*N865)</f>
        <v>688.26661434237985</v>
      </c>
      <c r="W865">
        <f t="shared" si="81"/>
        <v>172.06665214859555</v>
      </c>
      <c r="X865">
        <f t="shared" si="82"/>
        <v>717.86762860673923</v>
      </c>
    </row>
    <row r="866" spans="1:24" x14ac:dyDescent="0.25">
      <c r="A866" t="s">
        <v>884</v>
      </c>
      <c r="B866">
        <v>1602135519</v>
      </c>
      <c r="C866" s="2">
        <v>44112.235173611109</v>
      </c>
      <c r="D866" t="s">
        <v>12</v>
      </c>
      <c r="E866">
        <v>0.49395225857677599</v>
      </c>
      <c r="F866" t="s">
        <v>13</v>
      </c>
      <c r="G866">
        <v>1</v>
      </c>
      <c r="H866" t="s">
        <v>14</v>
      </c>
      <c r="I866">
        <v>0.49395225999999998</v>
      </c>
      <c r="J866" t="s">
        <v>15</v>
      </c>
      <c r="K866" t="str" cm="1">
        <f t="array" ref="K866">_xlfn.IFS(AND(F866=$Y$25,H866=$Z$25),"1",AND(F866=$Y$25,H866=$Z$27),"2",AND(F866=$Z$25,H866=$Y$25),"3",AND(F866=$Z$25,H866=$Z$27),"4",AND(F866=$Z$27,H866=$Y$25),"5",AND(F866=$Z$27,H866=$Z$25),"6")</f>
        <v>5</v>
      </c>
      <c r="L866" t="e" cm="1">
        <f t="array" ref="L866">_xlfn.IFS(K866="3",N866*I866)</f>
        <v>#N/A</v>
      </c>
      <c r="M866" t="s">
        <v>16</v>
      </c>
      <c r="N866">
        <f>VLOOKUP(C866,ETH_USD[],6)</f>
        <v>351.45565800000003</v>
      </c>
      <c r="O866" s="10">
        <f t="shared" si="77"/>
        <v>0</v>
      </c>
      <c r="P866" cm="1">
        <f t="array" ref="P866">_xlfn.IFS(H866=$H$2,G866,F866=$F$102,E866)</f>
        <v>1</v>
      </c>
      <c r="Q866" cm="1">
        <f t="array" ref="Q866">_xlfn.IFS(H866=$H$2,E866,F866=$F$102,G866)</f>
        <v>0.49395225857677599</v>
      </c>
      <c r="R866">
        <f t="shared" si="78"/>
        <v>173.60231605868697</v>
      </c>
      <c r="S866" s="10">
        <f t="shared" si="79"/>
        <v>8.9248116418332284E-3</v>
      </c>
      <c r="T866" s="9">
        <f t="shared" si="80"/>
        <v>173.60231605868697</v>
      </c>
      <c r="U866" cm="1">
        <f t="array" ref="U866">_xlfn.IFS(D866=$D$2,I866*N866,D866=$D$3&amp;F866=$F$3,(I866)*N866,D866=$D$3,(1/I866)*N866,D866=$D$146,N866*I866)</f>
        <v>173.60231655888708</v>
      </c>
      <c r="V866" cm="1">
        <f t="array" ref="V866">_xlfn.IFS(F866=$F$2,E866*N866,F866=$F$3,E866*N866)</f>
        <v>173.60231605868697</v>
      </c>
      <c r="W866">
        <f t="shared" si="81"/>
        <v>173.60231655888708</v>
      </c>
      <c r="X866">
        <f t="shared" si="82"/>
        <v>711.51746122185989</v>
      </c>
    </row>
    <row r="867" spans="1:24" x14ac:dyDescent="0.25">
      <c r="A867" t="s">
        <v>885</v>
      </c>
      <c r="B867">
        <v>1602184791</v>
      </c>
      <c r="C867" s="2">
        <v>44112.805451388886</v>
      </c>
      <c r="D867" t="s">
        <v>12</v>
      </c>
      <c r="E867">
        <v>0.47931346715059098</v>
      </c>
      <c r="F867" t="s">
        <v>13</v>
      </c>
      <c r="G867">
        <v>0.97995950854863301</v>
      </c>
      <c r="H867" t="s">
        <v>14</v>
      </c>
      <c r="I867">
        <v>0.48911557999999999</v>
      </c>
      <c r="J867" t="s">
        <v>15</v>
      </c>
      <c r="K867" t="str" cm="1">
        <f t="array" ref="K867">_xlfn.IFS(AND(F867=$Y$25,H867=$Z$25),"1",AND(F867=$Y$25,H867=$Z$27),"2",AND(F867=$Z$25,H867=$Y$25),"3",AND(F867=$Z$25,H867=$Z$27),"4",AND(F867=$Z$27,H867=$Y$25),"5",AND(F867=$Z$27,H867=$Z$25),"6")</f>
        <v>5</v>
      </c>
      <c r="L867" t="e" cm="1">
        <f t="array" ref="L867">_xlfn.IFS(K867="3",N867*I867)</f>
        <v>#N/A</v>
      </c>
      <c r="M867" t="s">
        <v>16</v>
      </c>
      <c r="N867">
        <f>VLOOKUP(C867,ETH_USD[],6)</f>
        <v>351.45565800000003</v>
      </c>
      <c r="O867" s="10">
        <f t="shared" si="77"/>
        <v>0</v>
      </c>
      <c r="P867" cm="1">
        <f t="array" ref="P867">_xlfn.IFS(H867=$H$2,G867,F867=$F$102,E867)</f>
        <v>0.97995950854863301</v>
      </c>
      <c r="Q867" cm="1">
        <f t="array" ref="Q867">_xlfn.IFS(H867=$H$2,E867,F867=$F$102,G867)</f>
        <v>0.47931346715059098</v>
      </c>
      <c r="R867">
        <f t="shared" si="78"/>
        <v>168.45742998567235</v>
      </c>
      <c r="S867" s="10">
        <f t="shared" si="79"/>
        <v>-9.7917858776584276E-3</v>
      </c>
      <c r="T867" s="9">
        <f t="shared" si="80"/>
        <v>171.90243935197472</v>
      </c>
      <c r="U867" cm="1">
        <f t="array" ref="U867">_xlfn.IFS(D867=$D$2,I867*N867,D867=$D$3&amp;F867=$F$3,(I867)*N867,D867=$D$3,(1/I867)*N867,D867=$D$146,N867*I867)</f>
        <v>171.90243800695166</v>
      </c>
      <c r="V867" cm="1">
        <f t="array" ref="V867">_xlfn.IFS(F867=$F$2,E867*N867,F867=$F$3,E867*N867)</f>
        <v>168.45742998567235</v>
      </c>
      <c r="W867">
        <f t="shared" si="81"/>
        <v>171.90243800695166</v>
      </c>
      <c r="X867">
        <f t="shared" si="82"/>
        <v>718.55338977343558</v>
      </c>
    </row>
    <row r="868" spans="1:24" x14ac:dyDescent="0.25">
      <c r="A868" t="s">
        <v>886</v>
      </c>
      <c r="B868">
        <v>1602203641</v>
      </c>
      <c r="C868" s="2">
        <v>44113.023622685185</v>
      </c>
      <c r="D868" t="s">
        <v>12</v>
      </c>
      <c r="E868">
        <v>0.96396349260796799</v>
      </c>
      <c r="F868" t="s">
        <v>13</v>
      </c>
      <c r="G868">
        <v>2</v>
      </c>
      <c r="H868" t="s">
        <v>14</v>
      </c>
      <c r="I868">
        <v>0.48198174999999999</v>
      </c>
      <c r="J868" t="s">
        <v>15</v>
      </c>
      <c r="K868" t="str" cm="1">
        <f t="array" ref="K868">_xlfn.IFS(AND(F868=$Y$25,H868=$Z$25),"1",AND(F868=$Y$25,H868=$Z$27),"2",AND(F868=$Z$25,H868=$Y$25),"3",AND(F868=$Z$25,H868=$Z$27),"4",AND(F868=$Z$27,H868=$Y$25),"5",AND(F868=$Z$27,H868=$Z$25),"6")</f>
        <v>5</v>
      </c>
      <c r="L868" t="e" cm="1">
        <f t="array" ref="L868">_xlfn.IFS(K868="3",N868*I868)</f>
        <v>#N/A</v>
      </c>
      <c r="M868" t="s">
        <v>16</v>
      </c>
      <c r="N868">
        <f>(N867+N869)/2</f>
        <v>361.21162400000003</v>
      </c>
      <c r="O868" s="10">
        <f t="shared" si="77"/>
        <v>2.7758739340027924E-2</v>
      </c>
      <c r="P868" cm="1">
        <f t="array" ref="P868">_xlfn.IFS(H868=$H$2,G868,F868=$F$102,E868)</f>
        <v>2</v>
      </c>
      <c r="Q868" cm="1">
        <f t="array" ref="Q868">_xlfn.IFS(H868=$H$2,E868,F868=$F$102,G868)</f>
        <v>0.96396349260796799</v>
      </c>
      <c r="R868">
        <f t="shared" si="78"/>
        <v>348.19481864163612</v>
      </c>
      <c r="S868" s="10">
        <f t="shared" si="79"/>
        <v>1.2768695878416713E-2</v>
      </c>
      <c r="T868" s="9">
        <f t="shared" si="80"/>
        <v>174.09740932081806</v>
      </c>
      <c r="U868" cm="1">
        <f t="array" ref="U868">_xlfn.IFS(D868=$D$2,I868*N868,D868=$D$3&amp;F868=$F$3,(I868)*N868,D868=$D$3,(1/I868)*N868,D868=$D$146,N868*I868)</f>
        <v>174.09741065586201</v>
      </c>
      <c r="V868" cm="1">
        <f t="array" ref="V868">_xlfn.IFS(F868=$F$2,E868*N868,F868=$F$3,E868*N868)</f>
        <v>348.19481864163612</v>
      </c>
      <c r="W868">
        <f t="shared" si="81"/>
        <v>174.09741065586201</v>
      </c>
      <c r="X868">
        <f t="shared" si="82"/>
        <v>749.43008526775145</v>
      </c>
    </row>
    <row r="869" spans="1:24" x14ac:dyDescent="0.25">
      <c r="A869" t="s">
        <v>887</v>
      </c>
      <c r="B869">
        <v>1602289785</v>
      </c>
      <c r="C869" s="2">
        <v>44114.02065972222</v>
      </c>
      <c r="D869" t="s">
        <v>12</v>
      </c>
      <c r="E869">
        <v>1.41106502025461</v>
      </c>
      <c r="F869" t="s">
        <v>13</v>
      </c>
      <c r="G869">
        <v>3</v>
      </c>
      <c r="H869" t="s">
        <v>14</v>
      </c>
      <c r="I869">
        <v>0.47035501000000002</v>
      </c>
      <c r="J869" t="s">
        <v>15</v>
      </c>
      <c r="K869" t="str" cm="1">
        <f t="array" ref="K869">_xlfn.IFS(AND(F869=$Y$25,H869=$Z$25),"1",AND(F869=$Y$25,H869=$Z$27),"2",AND(F869=$Z$25,H869=$Y$25),"3",AND(F869=$Z$25,H869=$Z$27),"4",AND(F869=$Z$27,H869=$Y$25),"5",AND(F869=$Z$27,H869=$Z$25),"6")</f>
        <v>5</v>
      </c>
      <c r="L869" t="e" cm="1">
        <f t="array" ref="L869">_xlfn.IFS(K869="3",N869*I869)</f>
        <v>#N/A</v>
      </c>
      <c r="M869" t="s">
        <v>16</v>
      </c>
      <c r="N869">
        <f>VLOOKUP(C869,ETH_USD[],6)</f>
        <v>370.96758999999997</v>
      </c>
      <c r="O869" s="10">
        <f t="shared" si="77"/>
        <v>2.7009003453332785E-2</v>
      </c>
      <c r="P869" cm="1">
        <f t="array" ref="P869">_xlfn.IFS(H869=$H$2,G869,F869=$F$102,E869)</f>
        <v>3</v>
      </c>
      <c r="Q869" cm="1">
        <f t="array" ref="Q869">_xlfn.IFS(H869=$H$2,E869,F869=$F$102,G869)</f>
        <v>1.41106502025461</v>
      </c>
      <c r="R869">
        <f t="shared" si="78"/>
        <v>523.45938989715387</v>
      </c>
      <c r="S869" s="10">
        <f t="shared" si="79"/>
        <v>2.2346913704861158E-3</v>
      </c>
      <c r="T869" s="9">
        <f t="shared" si="80"/>
        <v>174.48646329905128</v>
      </c>
      <c r="U869" cm="1">
        <f t="array" ref="U869">_xlfn.IFS(D869=$D$2,I869*N869,D869=$D$3&amp;F869=$F$3,(I869)*N869,D869=$D$3,(1/I869)*N869,D869=$D$146,N869*I869)</f>
        <v>174.48646450412591</v>
      </c>
      <c r="V869" cm="1">
        <f t="array" ref="V869">_xlfn.IFS(F869=$F$2,E869*N869,F869=$F$3,E869*N869)</f>
        <v>523.45938989715387</v>
      </c>
      <c r="W869">
        <f t="shared" si="81"/>
        <v>174.48646450412591</v>
      </c>
      <c r="X869">
        <f t="shared" si="82"/>
        <v>788.69700994574282</v>
      </c>
    </row>
    <row r="870" spans="1:24" x14ac:dyDescent="0.25">
      <c r="A870" t="s">
        <v>888</v>
      </c>
      <c r="B870">
        <v>1602304598</v>
      </c>
      <c r="C870" s="2">
        <v>44114.192106481481</v>
      </c>
      <c r="D870" t="s">
        <v>12</v>
      </c>
      <c r="E870">
        <v>1.8190797789903901</v>
      </c>
      <c r="F870" t="s">
        <v>13</v>
      </c>
      <c r="G870">
        <v>4</v>
      </c>
      <c r="H870" t="s">
        <v>14</v>
      </c>
      <c r="I870">
        <v>0.45476993999999998</v>
      </c>
      <c r="J870" t="s">
        <v>15</v>
      </c>
      <c r="K870" t="str" cm="1">
        <f t="array" ref="K870">_xlfn.IFS(AND(F870=$Y$25,H870=$Z$25),"1",AND(F870=$Y$25,H870=$Z$27),"2",AND(F870=$Z$25,H870=$Y$25),"3",AND(F870=$Z$25,H870=$Z$27),"4",AND(F870=$Z$27,H870=$Y$25),"5",AND(F870=$Z$27,H870=$Z$25),"6")</f>
        <v>5</v>
      </c>
      <c r="L870" t="e" cm="1">
        <f t="array" ref="L870">_xlfn.IFS(K870="3",N870*I870)</f>
        <v>#N/A</v>
      </c>
      <c r="M870" t="s">
        <v>16</v>
      </c>
      <c r="N870">
        <f>VLOOKUP(C870,ETH_USD[],6)</f>
        <v>370.96758999999997</v>
      </c>
      <c r="O870" s="10">
        <f t="shared" si="77"/>
        <v>0</v>
      </c>
      <c r="P870" cm="1">
        <f t="array" ref="P870">_xlfn.IFS(H870=$H$2,G870,F870=$F$102,E870)</f>
        <v>4</v>
      </c>
      <c r="Q870" cm="1">
        <f t="array" ref="Q870">_xlfn.IFS(H870=$H$2,E870,F870=$F$102,G870)</f>
        <v>1.8190797789903901</v>
      </c>
      <c r="R870">
        <f t="shared" si="78"/>
        <v>674.81964162979762</v>
      </c>
      <c r="S870" s="10">
        <f t="shared" si="79"/>
        <v>-3.3134678658096862E-2</v>
      </c>
      <c r="T870" s="9">
        <f t="shared" si="80"/>
        <v>168.7049104074494</v>
      </c>
      <c r="U870" cm="1">
        <f t="array" ref="U870">_xlfn.IFS(D870=$D$2,I870*N870,D870=$D$3&amp;F870=$F$3,(I870)*N870,D870=$D$3,(1/I870)*N870,D870=$D$146,N870*I870)</f>
        <v>168.70490864624458</v>
      </c>
      <c r="V870" cm="1">
        <f t="array" ref="V870">_xlfn.IFS(F870=$F$2,E870*N870,F870=$F$3,E870*N870)</f>
        <v>674.81964162979762</v>
      </c>
      <c r="W870">
        <f t="shared" si="81"/>
        <v>168.70490864624458</v>
      </c>
      <c r="X870">
        <f t="shared" si="82"/>
        <v>815.72583711227696</v>
      </c>
    </row>
    <row r="871" spans="1:24" x14ac:dyDescent="0.25">
      <c r="A871" t="s">
        <v>889</v>
      </c>
      <c r="B871">
        <v>1602455982</v>
      </c>
      <c r="C871" s="2">
        <v>44115.944236111114</v>
      </c>
      <c r="D871" t="s">
        <v>12</v>
      </c>
      <c r="E871">
        <v>0.88393299133023595</v>
      </c>
      <c r="F871" t="s">
        <v>13</v>
      </c>
      <c r="G871">
        <v>2</v>
      </c>
      <c r="H871" t="s">
        <v>14</v>
      </c>
      <c r="I871">
        <v>0.44196649999999998</v>
      </c>
      <c r="J871" t="s">
        <v>15</v>
      </c>
      <c r="K871" t="str" cm="1">
        <f t="array" ref="K871">_xlfn.IFS(AND(F871=$Y$25,H871=$Z$25),"1",AND(F871=$Y$25,H871=$Z$27),"2",AND(F871=$Z$25,H871=$Y$25),"3",AND(F871=$Z$25,H871=$Z$27),"4",AND(F871=$Z$27,H871=$Y$25),"5",AND(F871=$Z$27,H871=$Z$25),"6")</f>
        <v>5</v>
      </c>
      <c r="L871" t="e" cm="1">
        <f t="array" ref="L871">_xlfn.IFS(K871="3",N871*I871)</f>
        <v>#N/A</v>
      </c>
      <c r="M871" t="s">
        <v>16</v>
      </c>
      <c r="N871">
        <f>VLOOKUP(C871,ETH_USD[],6)</f>
        <v>375.14205900000002</v>
      </c>
      <c r="O871" s="10">
        <f t="shared" si="77"/>
        <v>1.1252921043587783E-2</v>
      </c>
      <c r="P871" cm="1">
        <f t="array" ref="P871">_xlfn.IFS(H871=$H$2,G871,F871=$F$102,E871)</f>
        <v>2</v>
      </c>
      <c r="Q871" cm="1">
        <f t="array" ref="Q871">_xlfn.IFS(H871=$H$2,E871,F871=$F$102,G871)</f>
        <v>0.88393299133023595</v>
      </c>
      <c r="R871">
        <f t="shared" si="78"/>
        <v>331.60044238565388</v>
      </c>
      <c r="S871" s="10">
        <f t="shared" si="79"/>
        <v>-1.7217573617787266E-2</v>
      </c>
      <c r="T871" s="9">
        <f t="shared" si="80"/>
        <v>165.80022119282694</v>
      </c>
      <c r="U871" cm="1">
        <f t="array" ref="U871">_xlfn.IFS(D871=$D$2,I871*N871,D871=$D$3&amp;F871=$F$3,(I871)*N871,D871=$D$3,(1/I871)*N871,D871=$D$146,N871*I871)</f>
        <v>165.8002228190235</v>
      </c>
      <c r="V871" cm="1">
        <f t="array" ref="V871">_xlfn.IFS(F871=$F$2,E871*N871,F871=$F$3,E871*N871)</f>
        <v>331.60044238565388</v>
      </c>
      <c r="W871">
        <f t="shared" si="81"/>
        <v>165.8002228190235</v>
      </c>
      <c r="X871">
        <f t="shared" si="82"/>
        <v>848.80202232522151</v>
      </c>
    </row>
    <row r="872" spans="1:24" x14ac:dyDescent="0.25">
      <c r="A872" t="s">
        <v>890</v>
      </c>
      <c r="B872">
        <v>1602792059</v>
      </c>
      <c r="C872" s="2">
        <v>44119.834016203706</v>
      </c>
      <c r="D872" t="s">
        <v>12</v>
      </c>
      <c r="E872">
        <v>1.71905946217048</v>
      </c>
      <c r="F872" t="s">
        <v>13</v>
      </c>
      <c r="G872">
        <v>4</v>
      </c>
      <c r="H872" t="s">
        <v>14</v>
      </c>
      <c r="I872">
        <v>0.42976487000000002</v>
      </c>
      <c r="J872" t="s">
        <v>15</v>
      </c>
      <c r="K872" t="str" cm="1">
        <f t="array" ref="K872">_xlfn.IFS(AND(F872=$Y$25,H872=$Z$25),"1",AND(F872=$Y$25,H872=$Z$27),"2",AND(F872=$Z$25,H872=$Y$25),"3",AND(F872=$Z$25,H872=$Z$27),"4",AND(F872=$Z$27,H872=$Y$25),"5",AND(F872=$Z$27,H872=$Z$25),"6")</f>
        <v>5</v>
      </c>
      <c r="L872" t="e" cm="1">
        <f t="array" ref="L872">_xlfn.IFS(K872="3",N872*I872)</f>
        <v>#N/A</v>
      </c>
      <c r="M872" t="s">
        <v>16</v>
      </c>
      <c r="N872">
        <f>VLOOKUP(C872,ETH_USD[],6)</f>
        <v>377.44183299999997</v>
      </c>
      <c r="O872" s="10">
        <f t="shared" si="77"/>
        <v>6.1304083208648073E-3</v>
      </c>
      <c r="P872" cm="1">
        <f t="array" ref="P872">_xlfn.IFS(H872=$H$2,G872,F872=$F$102,E872)</f>
        <v>4</v>
      </c>
      <c r="Q872" cm="1">
        <f t="array" ref="Q872">_xlfn.IFS(H872=$H$2,E872,F872=$F$102,G872)</f>
        <v>1.71905946217048</v>
      </c>
      <c r="R872">
        <f t="shared" si="78"/>
        <v>648.84495443762012</v>
      </c>
      <c r="S872" s="10">
        <f t="shared" si="79"/>
        <v>-2.1646428198958161E-2</v>
      </c>
      <c r="T872" s="9">
        <f t="shared" si="80"/>
        <v>162.21123860940503</v>
      </c>
      <c r="U872" cm="1">
        <f t="array" ref="U872">_xlfn.IFS(D872=$D$2,I872*N872,D872=$D$3&amp;F872=$F$3,(I872)*N872,D872=$D$3,(1/I872)*N872,D872=$D$146,N872*I872)</f>
        <v>162.21124029180672</v>
      </c>
      <c r="V872" cm="1">
        <f t="array" ref="V872">_xlfn.IFS(F872=$F$2,E872*N872,F872=$F$3,E872*N872)</f>
        <v>648.84495443762012</v>
      </c>
      <c r="W872">
        <f t="shared" si="81"/>
        <v>162.21124029180672</v>
      </c>
      <c r="X872">
        <f t="shared" si="82"/>
        <v>878.251945069405</v>
      </c>
    </row>
    <row r="873" spans="1:24" x14ac:dyDescent="0.25">
      <c r="A873" t="s">
        <v>891</v>
      </c>
      <c r="B873">
        <v>1602819276</v>
      </c>
      <c r="C873" s="2">
        <v>44120.149027777778</v>
      </c>
      <c r="D873" t="s">
        <v>12</v>
      </c>
      <c r="E873">
        <v>0.42634763840930601</v>
      </c>
      <c r="F873" t="s">
        <v>13</v>
      </c>
      <c r="G873">
        <v>1</v>
      </c>
      <c r="H873" t="s">
        <v>14</v>
      </c>
      <c r="I873">
        <v>0.42634764000000003</v>
      </c>
      <c r="J873" t="s">
        <v>15</v>
      </c>
      <c r="K873" t="str" cm="1">
        <f t="array" ref="K873">_xlfn.IFS(AND(F873=$Y$25,H873=$Z$25),"1",AND(F873=$Y$25,H873=$Z$27),"2",AND(F873=$Z$25,H873=$Y$25),"3",AND(F873=$Z$25,H873=$Z$27),"4",AND(F873=$Z$27,H873=$Y$25),"5",AND(F873=$Z$27,H873=$Z$25),"6")</f>
        <v>5</v>
      </c>
      <c r="L873" t="e" cm="1">
        <f t="array" ref="L873">_xlfn.IFS(K873="3",N873*I873)</f>
        <v>#N/A</v>
      </c>
      <c r="M873" t="s">
        <v>16</v>
      </c>
      <c r="N873">
        <f>VLOOKUP(C873,ETH_USD[],6)</f>
        <v>366.22900399999997</v>
      </c>
      <c r="O873" s="10">
        <f t="shared" si="77"/>
        <v>-2.9707435741496094E-2</v>
      </c>
      <c r="P873" cm="1">
        <f t="array" ref="P873">_xlfn.IFS(H873=$H$2,G873,F873=$F$102,E873)</f>
        <v>1</v>
      </c>
      <c r="Q873" cm="1">
        <f t="array" ref="Q873">_xlfn.IFS(H873=$H$2,E873,F873=$F$102,G873)</f>
        <v>0.42634763840930601</v>
      </c>
      <c r="R873">
        <f t="shared" si="78"/>
        <v>156.14087097239226</v>
      </c>
      <c r="S873" s="10">
        <f t="shared" si="79"/>
        <v>-3.7422608254843844E-2</v>
      </c>
      <c r="T873" s="9">
        <f t="shared" si="80"/>
        <v>156.14087097239226</v>
      </c>
      <c r="U873" cm="1">
        <f t="array" ref="U873">_xlfn.IFS(D873=$D$2,I873*N873,D873=$D$3&amp;F873=$F$3,(I873)*N873,D873=$D$3,(1/I873)*N873,D873=$D$146,N873*I873)</f>
        <v>156.14087155495056</v>
      </c>
      <c r="V873" cm="1">
        <f t="array" ref="V873">_xlfn.IFS(F873=$F$2,E873*N873,F873=$F$3,E873*N873)</f>
        <v>156.14087097239226</v>
      </c>
      <c r="W873">
        <f t="shared" si="81"/>
        <v>156.14087155495056</v>
      </c>
      <c r="X873">
        <f t="shared" si="82"/>
        <v>858.99151218475129</v>
      </c>
    </row>
    <row r="874" spans="1:24" x14ac:dyDescent="0.25">
      <c r="A874" t="s">
        <v>892</v>
      </c>
      <c r="B874">
        <v>1602873006</v>
      </c>
      <c r="C874" s="2">
        <v>44120.770902777775</v>
      </c>
      <c r="D874" t="s">
        <v>105</v>
      </c>
      <c r="E874">
        <v>1</v>
      </c>
      <c r="F874" t="s">
        <v>14</v>
      </c>
      <c r="G874">
        <v>0.43032131418406999</v>
      </c>
      <c r="H874" t="s">
        <v>13</v>
      </c>
      <c r="I874">
        <v>0.43032131000000001</v>
      </c>
      <c r="J874" t="s">
        <v>15</v>
      </c>
      <c r="K874" t="str" cm="1">
        <f t="array" ref="K874">_xlfn.IFS(AND(F874=$Y$25,H874=$Z$25),"1",AND(F874=$Y$25,H874=$Z$27),"2",AND(F874=$Z$25,H874=$Y$25),"3",AND(F874=$Z$25,H874=$Z$27),"4",AND(F874=$Z$27,H874=$Y$25),"5",AND(F874=$Z$27,H874=$Z$25),"6")</f>
        <v>2</v>
      </c>
      <c r="L874" t="e" cm="1">
        <f t="array" ref="L874">_xlfn.IFS(K874="3",N874*I874)</f>
        <v>#N/A</v>
      </c>
      <c r="M874" t="s">
        <v>16</v>
      </c>
      <c r="N874">
        <f>VLOOKUP(C874,ETH_USD[],6)</f>
        <v>366.22900399999997</v>
      </c>
      <c r="O874" s="10">
        <f t="shared" si="77"/>
        <v>0</v>
      </c>
      <c r="P874" cm="1">
        <f t="array" ref="P874">_xlfn.IFS(H874=$H$2,G874,F874=$F$102,E874)</f>
        <v>1</v>
      </c>
      <c r="Q874" cm="1">
        <f t="array" ref="Q874">_xlfn.IFS(H874=$H$2,E874,F874=$F$102,G874)</f>
        <v>0.43032131418406999</v>
      </c>
      <c r="R874">
        <f t="shared" si="78"/>
        <v>157.59614629360303</v>
      </c>
      <c r="S874" s="10">
        <f t="shared" si="79"/>
        <v>9.320271573661677E-3</v>
      </c>
      <c r="T874" s="9">
        <f t="shared" si="80"/>
        <v>157.59614629360303</v>
      </c>
      <c r="U874" cm="1">
        <f t="array" ref="U874">_xlfn.IFS(D874=$D$2,I874*N874,D874=$D$3&amp;F874=$F$3,(I874)*N874,D874=$D$3,(1/I874)*N874,D874=$D$146,N874*I874)</f>
        <v>157.59614476127524</v>
      </c>
      <c r="V874" t="e" cm="1">
        <f t="array" ref="V874">_xlfn.IFS(F874=$F$2,E874*N874,F874=$F$3,E874*N874)</f>
        <v>#N/A</v>
      </c>
      <c r="W874">
        <f t="shared" si="81"/>
        <v>157.59614476127524</v>
      </c>
      <c r="X874">
        <f t="shared" si="82"/>
        <v>851.05941883287153</v>
      </c>
    </row>
    <row r="875" spans="1:24" x14ac:dyDescent="0.25">
      <c r="A875" t="s">
        <v>893</v>
      </c>
      <c r="B875">
        <v>1602874093</v>
      </c>
      <c r="C875" s="2">
        <v>44120.783483796295</v>
      </c>
      <c r="D875" t="s">
        <v>12</v>
      </c>
      <c r="E875">
        <v>1.7621161885938801</v>
      </c>
      <c r="F875" t="s">
        <v>13</v>
      </c>
      <c r="G875">
        <v>4</v>
      </c>
      <c r="H875" t="s">
        <v>14</v>
      </c>
      <c r="I875">
        <v>0.44052904999999998</v>
      </c>
      <c r="J875" t="s">
        <v>15</v>
      </c>
      <c r="K875" t="str" cm="1">
        <f t="array" ref="K875">_xlfn.IFS(AND(F875=$Y$25,H875=$Z$25),"1",AND(F875=$Y$25,H875=$Z$27),"2",AND(F875=$Z$25,H875=$Y$25),"3",AND(F875=$Z$25,H875=$Z$27),"4",AND(F875=$Z$27,H875=$Y$25),"5",AND(F875=$Z$27,H875=$Z$25),"6")</f>
        <v>5</v>
      </c>
      <c r="L875" t="e" cm="1">
        <f t="array" ref="L875">_xlfn.IFS(K875="3",N875*I875)</f>
        <v>#N/A</v>
      </c>
      <c r="M875" t="s">
        <v>16</v>
      </c>
      <c r="N875">
        <f>VLOOKUP(C875,ETH_USD[],6)</f>
        <v>366.22900399999997</v>
      </c>
      <c r="O875" s="10">
        <f t="shared" si="77"/>
        <v>0</v>
      </c>
      <c r="P875" cm="1">
        <f t="array" ref="P875">_xlfn.IFS(H875=$H$2,G875,F875=$F$102,E875)</f>
        <v>4</v>
      </c>
      <c r="Q875" cm="1">
        <f t="array" ref="Q875">_xlfn.IFS(H875=$H$2,E875,F875=$F$102,G875)</f>
        <v>1.7621161885938801</v>
      </c>
      <c r="R875">
        <f t="shared" si="78"/>
        <v>645.33805668101286</v>
      </c>
      <c r="S875" s="10">
        <f t="shared" si="79"/>
        <v>2.3721188395594235E-2</v>
      </c>
      <c r="T875" s="9">
        <f t="shared" si="80"/>
        <v>161.33451417025321</v>
      </c>
      <c r="U875" cm="1">
        <f t="array" ref="U875">_xlfn.IFS(D875=$D$2,I875*N875,D875=$D$3&amp;F875=$F$3,(I875)*N875,D875=$D$3,(1/I875)*N875,D875=$D$146,N875*I875)</f>
        <v>161.33451521456618</v>
      </c>
      <c r="V875" cm="1">
        <f t="array" ref="V875">_xlfn.IFS(F875=$F$2,E875*N875,F875=$F$3,E875*N875)</f>
        <v>645.33805668101286</v>
      </c>
      <c r="W875">
        <f t="shared" si="81"/>
        <v>161.33451521456618</v>
      </c>
      <c r="X875">
        <f t="shared" si="82"/>
        <v>831.33905471160188</v>
      </c>
    </row>
    <row r="876" spans="1:24" x14ac:dyDescent="0.25">
      <c r="A876" t="s">
        <v>894</v>
      </c>
      <c r="B876">
        <v>1603114989</v>
      </c>
      <c r="C876" s="2">
        <v>44123.571631944447</v>
      </c>
      <c r="D876" t="s">
        <v>12</v>
      </c>
      <c r="E876">
        <v>1.75175526155311</v>
      </c>
      <c r="F876" t="s">
        <v>13</v>
      </c>
      <c r="G876">
        <v>4</v>
      </c>
      <c r="H876" t="s">
        <v>14</v>
      </c>
      <c r="I876">
        <v>0.43793882000000001</v>
      </c>
      <c r="J876" t="s">
        <v>15</v>
      </c>
      <c r="K876" t="str" cm="1">
        <f t="array" ref="K876">_xlfn.IFS(AND(F876=$Y$25,H876=$Z$25),"1",AND(F876=$Y$25,H876=$Z$27),"2",AND(F876=$Z$25,H876=$Y$25),"3",AND(F876=$Z$25,H876=$Z$27),"4",AND(F876=$Z$27,H876=$Y$25),"5",AND(F876=$Z$27,H876=$Z$25),"6")</f>
        <v>5</v>
      </c>
      <c r="L876" t="e" cm="1">
        <f t="array" ref="L876">_xlfn.IFS(K876="3",N876*I876)</f>
        <v>#N/A</v>
      </c>
      <c r="M876" t="s">
        <v>16</v>
      </c>
      <c r="N876">
        <f>VLOOKUP(C876,ETH_USD[],6)</f>
        <v>379.935608</v>
      </c>
      <c r="O876" s="10">
        <f t="shared" si="77"/>
        <v>3.7426320281285064E-2</v>
      </c>
      <c r="P876" cm="1">
        <f t="array" ref="P876">_xlfn.IFS(H876=$H$2,G876,F876=$F$102,E876)</f>
        <v>4</v>
      </c>
      <c r="Q876" cm="1">
        <f t="array" ref="Q876">_xlfn.IFS(H876=$H$2,E876,F876=$F$102,G876)</f>
        <v>1.75175526155311</v>
      </c>
      <c r="R876">
        <f t="shared" si="78"/>
        <v>665.55420036537987</v>
      </c>
      <c r="S876" s="10">
        <f t="shared" si="79"/>
        <v>3.1326439646747417E-2</v>
      </c>
      <c r="T876" s="9">
        <f t="shared" si="80"/>
        <v>166.38855009134497</v>
      </c>
      <c r="U876" cm="1">
        <f t="array" ref="U876">_xlfn.IFS(D876=$D$2,I876*N876,D876=$D$3&amp;F876=$F$3,(I876)*N876,D876=$D$3,(1/I876)*N876,D876=$D$146,N876*I876)</f>
        <v>166.38855184350257</v>
      </c>
      <c r="V876" cm="1">
        <f t="array" ref="V876">_xlfn.IFS(F876=$F$2,E876*N876,F876=$F$3,E876*N876)</f>
        <v>665.55420036537987</v>
      </c>
      <c r="W876">
        <f t="shared" si="81"/>
        <v>166.38855184350257</v>
      </c>
      <c r="X876">
        <f t="shared" si="82"/>
        <v>867.55407524731424</v>
      </c>
    </row>
    <row r="877" spans="1:24" x14ac:dyDescent="0.25">
      <c r="A877" t="s">
        <v>895</v>
      </c>
      <c r="B877">
        <v>1603298595</v>
      </c>
      <c r="C877" s="2">
        <v>44125.696701388886</v>
      </c>
      <c r="D877" t="s">
        <v>12</v>
      </c>
      <c r="E877">
        <v>1.27166455870692</v>
      </c>
      <c r="F877" t="s">
        <v>13</v>
      </c>
      <c r="G877">
        <v>3</v>
      </c>
      <c r="H877" t="s">
        <v>14</v>
      </c>
      <c r="I877">
        <v>0.42388819</v>
      </c>
      <c r="J877" t="s">
        <v>15</v>
      </c>
      <c r="K877" t="str" cm="1">
        <f t="array" ref="K877">_xlfn.IFS(AND(F877=$Y$25,H877=$Z$25),"1",AND(F877=$Y$25,H877=$Z$27),"2",AND(F877=$Z$25,H877=$Y$25),"3",AND(F877=$Z$25,H877=$Z$27),"4",AND(F877=$Z$27,H877=$Y$25),"5",AND(F877=$Z$27,H877=$Z$25),"6")</f>
        <v>5</v>
      </c>
      <c r="L877" t="e" cm="1">
        <f t="array" ref="L877">_xlfn.IFS(K877="3",N877*I877)</f>
        <v>#N/A</v>
      </c>
      <c r="M877" t="s">
        <v>16</v>
      </c>
      <c r="N877">
        <f>VLOOKUP(C877,ETH_USD[],6)</f>
        <v>392.18997200000001</v>
      </c>
      <c r="O877" s="10">
        <f t="shared" si="77"/>
        <v>3.2253791805689373E-2</v>
      </c>
      <c r="P877" cm="1">
        <f t="array" ref="P877">_xlfn.IFS(H877=$H$2,G877,F877=$F$102,E877)</f>
        <v>3</v>
      </c>
      <c r="Q877" cm="1">
        <f t="array" ref="Q877">_xlfn.IFS(H877=$H$2,E877,F877=$F$102,G877)</f>
        <v>1.27166455870692</v>
      </c>
      <c r="R877">
        <f t="shared" si="78"/>
        <v>498.73408767265931</v>
      </c>
      <c r="S877" s="10">
        <f t="shared" si="79"/>
        <v>-8.645679067432598E-4</v>
      </c>
      <c r="T877" s="9">
        <f t="shared" si="80"/>
        <v>166.24469589088645</v>
      </c>
      <c r="U877" cm="1">
        <f t="array" ref="U877">_xlfn.IFS(D877=$D$2,I877*N877,D877=$D$3&amp;F877=$F$3,(I877)*N877,D877=$D$3,(1/I877)*N877,D877=$D$146,N877*I877)</f>
        <v>166.24469736723069</v>
      </c>
      <c r="V877" cm="1">
        <f t="array" ref="V877">_xlfn.IFS(F877=$F$2,E877*N877,F877=$F$3,E877*N877)</f>
        <v>498.73408767265931</v>
      </c>
      <c r="W877">
        <f t="shared" si="81"/>
        <v>166.24469736723069</v>
      </c>
      <c r="X877">
        <f t="shared" si="82"/>
        <v>925.22033227677332</v>
      </c>
    </row>
    <row r="878" spans="1:24" x14ac:dyDescent="0.25">
      <c r="A878" t="s">
        <v>896</v>
      </c>
      <c r="B878">
        <v>1603368814</v>
      </c>
      <c r="C878" s="2">
        <v>44126.509421296294</v>
      </c>
      <c r="D878" t="s">
        <v>12</v>
      </c>
      <c r="E878">
        <v>2.0435136036324102</v>
      </c>
      <c r="F878" t="s">
        <v>13</v>
      </c>
      <c r="G878">
        <v>5</v>
      </c>
      <c r="H878" t="s">
        <v>14</v>
      </c>
      <c r="I878">
        <v>0.40870272000000002</v>
      </c>
      <c r="J878" t="s">
        <v>15</v>
      </c>
      <c r="K878" t="str" cm="1">
        <f t="array" ref="K878">_xlfn.IFS(AND(F878=$Y$25,H878=$Z$25),"1",AND(F878=$Y$25,H878=$Z$27),"2",AND(F878=$Z$25,H878=$Y$25),"3",AND(F878=$Z$25,H878=$Z$27),"4",AND(F878=$Z$27,H878=$Y$25),"5",AND(F878=$Z$27,H878=$Z$25),"6")</f>
        <v>5</v>
      </c>
      <c r="L878" t="e" cm="1">
        <f t="array" ref="L878">_xlfn.IFS(K878="3",N878*I878)</f>
        <v>#N/A</v>
      </c>
      <c r="M878" t="s">
        <v>16</v>
      </c>
      <c r="N878">
        <f>VLOOKUP(C878,ETH_USD[],6)</f>
        <v>413.77298000000002</v>
      </c>
      <c r="O878" s="10">
        <f t="shared" si="77"/>
        <v>5.5032024123248126E-2</v>
      </c>
      <c r="P878" cm="1">
        <f t="array" ref="P878">_xlfn.IFS(H878=$H$2,G878,F878=$F$102,E878)</f>
        <v>5</v>
      </c>
      <c r="Q878" cm="1">
        <f t="array" ref="Q878">_xlfn.IFS(H878=$H$2,E878,F878=$F$102,G878)</f>
        <v>2.0435136036324102</v>
      </c>
      <c r="R878">
        <f t="shared" si="78"/>
        <v>845.55071344552118</v>
      </c>
      <c r="S878" s="10">
        <f t="shared" si="79"/>
        <v>1.7236320129566753E-2</v>
      </c>
      <c r="T878" s="9">
        <f t="shared" si="80"/>
        <v>169.11014268910424</v>
      </c>
      <c r="U878" cm="1">
        <f t="array" ref="U878">_xlfn.IFS(D878=$D$2,I878*N878,D878=$D$3&amp;F878=$F$3,(I878)*N878,D878=$D$3,(1/I878)*N878,D878=$D$146,N878*I878)</f>
        <v>169.11014238850561</v>
      </c>
      <c r="V878" cm="1">
        <f t="array" ref="V878">_xlfn.IFS(F878=$F$2,E878*N878,F878=$F$3,E878*N878)</f>
        <v>845.55071344552118</v>
      </c>
      <c r="W878">
        <f t="shared" si="81"/>
        <v>169.11014238850561</v>
      </c>
      <c r="X878">
        <f t="shared" si="82"/>
        <v>1012.4057407790191</v>
      </c>
    </row>
    <row r="879" spans="1:24" x14ac:dyDescent="0.25">
      <c r="A879" t="s">
        <v>897</v>
      </c>
      <c r="B879">
        <v>1603400541</v>
      </c>
      <c r="C879" s="2">
        <v>44126.876631944448</v>
      </c>
      <c r="D879" t="s">
        <v>12</v>
      </c>
      <c r="E879">
        <v>0.39775620011065099</v>
      </c>
      <c r="F879" t="s">
        <v>13</v>
      </c>
      <c r="G879">
        <v>1</v>
      </c>
      <c r="H879" t="s">
        <v>14</v>
      </c>
      <c r="I879">
        <v>0.3977562</v>
      </c>
      <c r="J879" t="s">
        <v>15</v>
      </c>
      <c r="K879" t="str" cm="1">
        <f t="array" ref="K879">_xlfn.IFS(AND(F879=$Y$25,H879=$Z$25),"1",AND(F879=$Y$25,H879=$Z$27),"2",AND(F879=$Z$25,H879=$Y$25),"3",AND(F879=$Z$25,H879=$Z$27),"4",AND(F879=$Z$27,H879=$Y$25),"5",AND(F879=$Z$27,H879=$Z$25),"6")</f>
        <v>5</v>
      </c>
      <c r="L879" t="e" cm="1">
        <f t="array" ref="L879">_xlfn.IFS(K879="3",N879*I879)</f>
        <v>#N/A</v>
      </c>
      <c r="M879" t="s">
        <v>16</v>
      </c>
      <c r="N879">
        <f>VLOOKUP(C879,ETH_USD[],6)</f>
        <v>413.77298000000002</v>
      </c>
      <c r="O879" s="10">
        <f t="shared" si="77"/>
        <v>0</v>
      </c>
      <c r="P879" cm="1">
        <f t="array" ref="P879">_xlfn.IFS(H879=$H$2,G879,F879=$F$102,E879)</f>
        <v>1</v>
      </c>
      <c r="Q879" cm="1">
        <f t="array" ref="Q879">_xlfn.IFS(H879=$H$2,E879,F879=$F$102,G879)</f>
        <v>0.39775620011065099</v>
      </c>
      <c r="R879">
        <f t="shared" si="78"/>
        <v>164.58076823326039</v>
      </c>
      <c r="S879" s="10">
        <f t="shared" si="79"/>
        <v>-2.6783576572167827E-2</v>
      </c>
      <c r="T879" s="9">
        <f t="shared" si="80"/>
        <v>164.58076823326039</v>
      </c>
      <c r="U879" cm="1">
        <f t="array" ref="U879">_xlfn.IFS(D879=$D$2,I879*N879,D879=$D$3&amp;F879=$F$3,(I879)*N879,D879=$D$3,(1/I879)*N879,D879=$D$146,N879*I879)</f>
        <v>164.580768187476</v>
      </c>
      <c r="V879" cm="1">
        <f t="array" ref="V879">_xlfn.IFS(F879=$F$2,E879*N879,F879=$F$3,E879*N879)</f>
        <v>164.58076823326039</v>
      </c>
      <c r="W879">
        <f t="shared" si="81"/>
        <v>164.580768187476</v>
      </c>
      <c r="X879">
        <f t="shared" si="82"/>
        <v>1040.2678324058809</v>
      </c>
    </row>
    <row r="880" spans="1:24" x14ac:dyDescent="0.25">
      <c r="A880" t="s">
        <v>898</v>
      </c>
      <c r="B880">
        <v>1603484125</v>
      </c>
      <c r="C880" s="2">
        <v>44127.844039351854</v>
      </c>
      <c r="D880" t="s">
        <v>12</v>
      </c>
      <c r="E880">
        <v>0.39422441530894398</v>
      </c>
      <c r="F880" t="s">
        <v>13</v>
      </c>
      <c r="G880">
        <v>1</v>
      </c>
      <c r="H880" t="s">
        <v>14</v>
      </c>
      <c r="I880">
        <v>0.39422442000000002</v>
      </c>
      <c r="J880" t="s">
        <v>15</v>
      </c>
      <c r="K880" t="str" cm="1">
        <f t="array" ref="K880">_xlfn.IFS(AND(F880=$Y$25,H880=$Z$25),"1",AND(F880=$Y$25,H880=$Z$27),"2",AND(F880=$Z$25,H880=$Y$25),"3",AND(F880=$Z$25,H880=$Z$27),"4",AND(F880=$Z$27,H880=$Y$25),"5",AND(F880=$Z$27,H880=$Z$25),"6")</f>
        <v>5</v>
      </c>
      <c r="L880" t="e" cm="1">
        <f t="array" ref="L880">_xlfn.IFS(K880="3",N880*I880)</f>
        <v>#N/A</v>
      </c>
      <c r="M880" t="s">
        <v>16</v>
      </c>
      <c r="N880">
        <f>VLOOKUP(C880,ETH_USD[],6)</f>
        <v>409.76669299999998</v>
      </c>
      <c r="O880" s="10">
        <f t="shared" si="77"/>
        <v>-9.6823311178995848E-3</v>
      </c>
      <c r="P880" cm="1">
        <f t="array" ref="P880">_xlfn.IFS(H880=$H$2,G880,F880=$F$102,E880)</f>
        <v>1</v>
      </c>
      <c r="Q880" cm="1">
        <f t="array" ref="Q880">_xlfn.IFS(H880=$H$2,E880,F880=$F$102,G880)</f>
        <v>0.39422441530894398</v>
      </c>
      <c r="R880">
        <f t="shared" si="78"/>
        <v>161.54003496100452</v>
      </c>
      <c r="S880" s="10">
        <f t="shared" si="79"/>
        <v>-1.8475629351457586E-2</v>
      </c>
      <c r="T880" s="9">
        <f t="shared" si="80"/>
        <v>161.54003496100452</v>
      </c>
      <c r="U880" cm="1">
        <f t="array" ref="U880">_xlfn.IFS(D880=$D$2,I880*N880,D880=$D$3&amp;F880=$F$3,(I880)*N880,D880=$D$3,(1/I880)*N880,D880=$D$146,N880*I880)</f>
        <v>161.54003688324306</v>
      </c>
      <c r="V880" cm="1">
        <f t="array" ref="V880">_xlfn.IFS(F880=$F$2,E880*N880,F880=$F$3,E880*N880)</f>
        <v>161.54003496100452</v>
      </c>
      <c r="W880">
        <f t="shared" si="81"/>
        <v>161.54003688324306</v>
      </c>
      <c r="X880">
        <f t="shared" si="82"/>
        <v>1039.4249371969397</v>
      </c>
    </row>
    <row r="881" spans="1:24" x14ac:dyDescent="0.25">
      <c r="A881" t="s">
        <v>899</v>
      </c>
      <c r="B881">
        <v>1603484167</v>
      </c>
      <c r="C881" s="2">
        <v>44127.844525462962</v>
      </c>
      <c r="D881" t="s">
        <v>12</v>
      </c>
      <c r="E881">
        <v>2.1271534446135898</v>
      </c>
      <c r="F881" t="s">
        <v>13</v>
      </c>
      <c r="G881">
        <v>5.5533146589975502</v>
      </c>
      <c r="H881" t="s">
        <v>14</v>
      </c>
      <c r="I881">
        <v>0.38304211999999999</v>
      </c>
      <c r="J881" t="s">
        <v>15</v>
      </c>
      <c r="K881" t="str" cm="1">
        <f t="array" ref="K881">_xlfn.IFS(AND(F881=$Y$25,H881=$Z$25),"1",AND(F881=$Y$25,H881=$Z$27),"2",AND(F881=$Z$25,H881=$Y$25),"3",AND(F881=$Z$25,H881=$Z$27),"4",AND(F881=$Z$27,H881=$Y$25),"5",AND(F881=$Z$27,H881=$Z$25),"6")</f>
        <v>5</v>
      </c>
      <c r="L881" t="e" cm="1">
        <f t="array" ref="L881">_xlfn.IFS(K881="3",N881*I881)</f>
        <v>#N/A</v>
      </c>
      <c r="M881" t="s">
        <v>16</v>
      </c>
      <c r="N881">
        <f>VLOOKUP(C881,ETH_USD[],6)</f>
        <v>409.76669299999998</v>
      </c>
      <c r="O881" s="10">
        <f t="shared" si="77"/>
        <v>0</v>
      </c>
      <c r="P881" cm="1">
        <f t="array" ref="P881">_xlfn.IFS(H881=$H$2,G881,F881=$F$102,E881)</f>
        <v>5.5533146589975502</v>
      </c>
      <c r="Q881" cm="1">
        <f t="array" ref="Q881">_xlfn.IFS(H881=$H$2,E881,F881=$F$102,G881)</f>
        <v>2.1271534446135898</v>
      </c>
      <c r="R881">
        <f t="shared" si="78"/>
        <v>871.63663250286925</v>
      </c>
      <c r="S881" s="10">
        <f t="shared" si="79"/>
        <v>-2.8365292569860666E-2</v>
      </c>
      <c r="T881" s="9">
        <f t="shared" si="80"/>
        <v>156.95790460759011</v>
      </c>
      <c r="U881" cm="1">
        <f t="array" ref="U881">_xlfn.IFS(D881=$D$2,I881*N881,D881=$D$3&amp;F881=$F$3,(I881)*N881,D881=$D$3,(1/I881)*N881,D881=$D$146,N881*I881)</f>
        <v>156.95790279210914</v>
      </c>
      <c r="V881" cm="1">
        <f t="array" ref="V881">_xlfn.IFS(F881=$F$2,E881*N881,F881=$F$3,E881*N881)</f>
        <v>871.63663250286925</v>
      </c>
      <c r="W881">
        <f t="shared" si="81"/>
        <v>156.95790279210914</v>
      </c>
      <c r="X881">
        <f t="shared" si="82"/>
        <v>1069.7692802034408</v>
      </c>
    </row>
    <row r="882" spans="1:24" x14ac:dyDescent="0.25">
      <c r="A882" t="s">
        <v>900</v>
      </c>
      <c r="B882">
        <v>1603485146</v>
      </c>
      <c r="C882" s="2">
        <v>44127.855856481481</v>
      </c>
      <c r="D882" t="s">
        <v>12</v>
      </c>
      <c r="E882">
        <v>0.91978875165659102</v>
      </c>
      <c r="F882" t="s">
        <v>13</v>
      </c>
      <c r="G882">
        <v>2.4873294479563501</v>
      </c>
      <c r="H882" t="s">
        <v>14</v>
      </c>
      <c r="I882">
        <v>0.36978968000000001</v>
      </c>
      <c r="J882" t="s">
        <v>15</v>
      </c>
      <c r="K882" t="str" cm="1">
        <f t="array" ref="K882">_xlfn.IFS(AND(F882=$Y$25,H882=$Z$25),"1",AND(F882=$Y$25,H882=$Z$27),"2",AND(F882=$Z$25,H882=$Y$25),"3",AND(F882=$Z$25,H882=$Z$27),"4",AND(F882=$Z$27,H882=$Y$25),"5",AND(F882=$Z$27,H882=$Z$25),"6")</f>
        <v>5</v>
      </c>
      <c r="L882" t="e" cm="1">
        <f t="array" ref="L882">_xlfn.IFS(K882="3",N882*I882)</f>
        <v>#N/A</v>
      </c>
      <c r="M882" t="s">
        <v>16</v>
      </c>
      <c r="N882">
        <f>VLOOKUP(C882,ETH_USD[],6)</f>
        <v>409.76669299999998</v>
      </c>
      <c r="O882" s="10">
        <f t="shared" si="77"/>
        <v>0</v>
      </c>
      <c r="P882" cm="1">
        <f t="array" ref="P882">_xlfn.IFS(H882=$H$2,G882,F882=$F$102,E882)</f>
        <v>2.4873294479563501</v>
      </c>
      <c r="Q882" cm="1">
        <f t="array" ref="Q882">_xlfn.IFS(H882=$H$2,E882,F882=$F$102,G882)</f>
        <v>0.91978875165659102</v>
      </c>
      <c r="R882">
        <f t="shared" si="78"/>
        <v>376.89879502491954</v>
      </c>
      <c r="S882" s="10">
        <f t="shared" si="79"/>
        <v>-3.459788672482017E-2</v>
      </c>
      <c r="T882" s="9">
        <f t="shared" si="80"/>
        <v>151.52749280341158</v>
      </c>
      <c r="U882" cm="1">
        <f t="array" ref="U882">_xlfn.IFS(D882=$D$2,I882*N882,D882=$D$3&amp;F882=$F$3,(I882)*N882,D882=$D$3,(1/I882)*N882,D882=$D$146,N882*I882)</f>
        <v>151.52749427912823</v>
      </c>
      <c r="V882" cm="1">
        <f t="array" ref="V882">_xlfn.IFS(F882=$F$2,E882*N882,F882=$F$3,E882*N882)</f>
        <v>376.89879502491954</v>
      </c>
      <c r="W882">
        <f t="shared" si="81"/>
        <v>151.52749427912823</v>
      </c>
      <c r="X882">
        <f t="shared" si="82"/>
        <v>1108.1074328521011</v>
      </c>
    </row>
    <row r="883" spans="1:24" x14ac:dyDescent="0.25">
      <c r="A883" t="s">
        <v>901</v>
      </c>
      <c r="B883">
        <v>1603486569</v>
      </c>
      <c r="C883" s="2">
        <v>44127.87232638889</v>
      </c>
      <c r="D883" t="s">
        <v>105</v>
      </c>
      <c r="E883">
        <v>1</v>
      </c>
      <c r="F883" t="s">
        <v>14</v>
      </c>
      <c r="G883">
        <v>0.369607087377189</v>
      </c>
      <c r="H883" t="s">
        <v>13</v>
      </c>
      <c r="I883">
        <v>0.36960709000000003</v>
      </c>
      <c r="J883" t="s">
        <v>15</v>
      </c>
      <c r="K883" t="str" cm="1">
        <f t="array" ref="K883">_xlfn.IFS(AND(F883=$Y$25,H883=$Z$25),"1",AND(F883=$Y$25,H883=$Z$27),"2",AND(F883=$Z$25,H883=$Y$25),"3",AND(F883=$Z$25,H883=$Z$27),"4",AND(F883=$Z$27,H883=$Y$25),"5",AND(F883=$Z$27,H883=$Z$25),"6")</f>
        <v>2</v>
      </c>
      <c r="L883" t="e" cm="1">
        <f t="array" ref="L883">_xlfn.IFS(K883="3",N883*I883)</f>
        <v>#N/A</v>
      </c>
      <c r="M883" t="s">
        <v>16</v>
      </c>
      <c r="N883">
        <f>VLOOKUP(C883,ETH_USD[],6)</f>
        <v>409.76669299999998</v>
      </c>
      <c r="O883" s="10">
        <f t="shared" si="77"/>
        <v>0</v>
      </c>
      <c r="P883" cm="1">
        <f t="array" ref="P883">_xlfn.IFS(H883=$H$2,G883,F883=$F$102,E883)</f>
        <v>1</v>
      </c>
      <c r="Q883" cm="1">
        <f t="array" ref="Q883">_xlfn.IFS(H883=$H$2,E883,F883=$F$102,G883)</f>
        <v>0.369607087377189</v>
      </c>
      <c r="R883">
        <f t="shared" si="78"/>
        <v>151.45267390391277</v>
      </c>
      <c r="S883" s="10">
        <f t="shared" si="79"/>
        <v>-4.93764518336463E-4</v>
      </c>
      <c r="T883" s="9">
        <f t="shared" si="80"/>
        <v>151.45267390391277</v>
      </c>
      <c r="U883" cm="1">
        <f t="array" ref="U883">_xlfn.IFS(D883=$D$2,I883*N883,D883=$D$3&amp;F883=$F$3,(I883)*N883,D883=$D$3,(1/I883)*N883,D883=$D$146,N883*I883)</f>
        <v>151.45267497865336</v>
      </c>
      <c r="V883" t="e" cm="1">
        <f t="array" ref="V883">_xlfn.IFS(F883=$F$2,E883*N883,F883=$F$3,E883*N883)</f>
        <v>#N/A</v>
      </c>
      <c r="W883">
        <f t="shared" si="81"/>
        <v>151.45267497865336</v>
      </c>
      <c r="X883">
        <f t="shared" si="82"/>
        <v>1108.6548502086362</v>
      </c>
    </row>
    <row r="884" spans="1:24" x14ac:dyDescent="0.25">
      <c r="A884" t="s">
        <v>902</v>
      </c>
      <c r="B884">
        <v>1603487518</v>
      </c>
      <c r="C884" s="2">
        <v>44127.883310185185</v>
      </c>
      <c r="D884" t="s">
        <v>105</v>
      </c>
      <c r="E884">
        <v>4</v>
      </c>
      <c r="F884" t="s">
        <v>14</v>
      </c>
      <c r="G884">
        <v>1.5112346953132501</v>
      </c>
      <c r="H884" t="s">
        <v>13</v>
      </c>
      <c r="I884">
        <v>0.37780867000000001</v>
      </c>
      <c r="J884" t="s">
        <v>15</v>
      </c>
      <c r="K884" t="str" cm="1">
        <f t="array" ref="K884">_xlfn.IFS(AND(F884=$Y$25,H884=$Z$25),"1",AND(F884=$Y$25,H884=$Z$27),"2",AND(F884=$Z$25,H884=$Y$25),"3",AND(F884=$Z$25,H884=$Z$27),"4",AND(F884=$Z$27,H884=$Y$25),"5",AND(F884=$Z$27,H884=$Z$25),"6")</f>
        <v>2</v>
      </c>
      <c r="L884" t="e" cm="1">
        <f t="array" ref="L884">_xlfn.IFS(K884="3",N884*I884)</f>
        <v>#N/A</v>
      </c>
      <c r="M884" t="s">
        <v>16</v>
      </c>
      <c r="N884">
        <f>VLOOKUP(C884,ETH_USD[],6)</f>
        <v>409.76669299999998</v>
      </c>
      <c r="O884" s="10">
        <f t="shared" si="77"/>
        <v>0</v>
      </c>
      <c r="P884" cm="1">
        <f t="array" ref="P884">_xlfn.IFS(H884=$H$2,G884,F884=$F$102,E884)</f>
        <v>4</v>
      </c>
      <c r="Q884" cm="1">
        <f t="array" ref="Q884">_xlfn.IFS(H884=$H$2,E884,F884=$F$102,G884)</f>
        <v>1.5112346953132501</v>
      </c>
      <c r="R884">
        <f t="shared" si="78"/>
        <v>619.25364344537309</v>
      </c>
      <c r="S884" s="10">
        <f t="shared" si="79"/>
        <v>2.2190014020899235E-2</v>
      </c>
      <c r="T884" s="9">
        <f t="shared" si="80"/>
        <v>154.81341086134327</v>
      </c>
      <c r="U884" cm="1">
        <f t="array" ref="U884">_xlfn.IFS(D884=$D$2,I884*N884,D884=$D$3&amp;F884=$F$3,(I884)*N884,D884=$D$3,(1/I884)*N884,D884=$D$146,N884*I884)</f>
        <v>154.81340929262831</v>
      </c>
      <c r="V884" t="e" cm="1">
        <f t="array" ref="V884">_xlfn.IFS(F884=$F$2,E884*N884,F884=$F$3,E884*N884)</f>
        <v>#N/A</v>
      </c>
      <c r="W884">
        <f t="shared" si="81"/>
        <v>154.81340929262831</v>
      </c>
      <c r="X884">
        <f t="shared" si="82"/>
        <v>1084.5878497176891</v>
      </c>
    </row>
    <row r="885" spans="1:24" x14ac:dyDescent="0.25">
      <c r="A885" t="s">
        <v>903</v>
      </c>
      <c r="B885">
        <v>1603487644</v>
      </c>
      <c r="C885" s="2">
        <v>44127.884768518517</v>
      </c>
      <c r="D885" t="s">
        <v>105</v>
      </c>
      <c r="E885">
        <v>1</v>
      </c>
      <c r="F885" t="s">
        <v>14</v>
      </c>
      <c r="G885">
        <v>0.386244797367717</v>
      </c>
      <c r="H885" t="s">
        <v>13</v>
      </c>
      <c r="I885">
        <v>0.3862448</v>
      </c>
      <c r="J885" t="s">
        <v>15</v>
      </c>
      <c r="K885" t="str" cm="1">
        <f t="array" ref="K885">_xlfn.IFS(AND(F885=$Y$25,H885=$Z$25),"1",AND(F885=$Y$25,H885=$Z$27),"2",AND(F885=$Z$25,H885=$Y$25),"3",AND(F885=$Z$25,H885=$Z$27),"4",AND(F885=$Z$27,H885=$Y$25),"5",AND(F885=$Z$27,H885=$Z$25),"6")</f>
        <v>2</v>
      </c>
      <c r="L885" t="e" cm="1">
        <f t="array" ref="L885">_xlfn.IFS(K885="3",N885*I885)</f>
        <v>#N/A</v>
      </c>
      <c r="M885" t="s">
        <v>16</v>
      </c>
      <c r="N885">
        <f>VLOOKUP(C885,ETH_USD[],6)</f>
        <v>409.76669299999998</v>
      </c>
      <c r="O885" s="10">
        <f t="shared" si="77"/>
        <v>0</v>
      </c>
      <c r="P885" cm="1">
        <f t="array" ref="P885">_xlfn.IFS(H885=$H$2,G885,F885=$F$102,E885)</f>
        <v>1</v>
      </c>
      <c r="Q885" cm="1">
        <f t="array" ref="Q885">_xlfn.IFS(H885=$H$2,E885,F885=$F$102,G885)</f>
        <v>0.386244797367717</v>
      </c>
      <c r="R885">
        <f t="shared" si="78"/>
        <v>158.2702533058245</v>
      </c>
      <c r="S885" s="10">
        <f t="shared" si="79"/>
        <v>2.2329089096662973E-2</v>
      </c>
      <c r="T885" s="9">
        <f t="shared" si="80"/>
        <v>158.2702533058245</v>
      </c>
      <c r="U885" cm="1">
        <f t="array" ref="U885">_xlfn.IFS(D885=$D$2,I885*N885,D885=$D$3&amp;F885=$F$3,(I885)*N885,D885=$D$3,(1/I885)*N885,D885=$D$146,N885*I885)</f>
        <v>158.27025438444639</v>
      </c>
      <c r="V885" t="e" cm="1">
        <f t="array" ref="V885">_xlfn.IFS(F885=$F$2,E885*N885,F885=$F$3,E885*N885)</f>
        <v>#N/A</v>
      </c>
      <c r="W885">
        <f t="shared" si="81"/>
        <v>158.27025438444639</v>
      </c>
      <c r="X885">
        <f t="shared" si="82"/>
        <v>1060.8989247233878</v>
      </c>
    </row>
    <row r="886" spans="1:24" x14ac:dyDescent="0.25">
      <c r="A886" t="s">
        <v>904</v>
      </c>
      <c r="B886">
        <v>1603591552</v>
      </c>
      <c r="C886" s="2">
        <v>44129.087407407409</v>
      </c>
      <c r="D886" t="s">
        <v>12</v>
      </c>
      <c r="E886">
        <v>2.3917574071101999</v>
      </c>
      <c r="F886" t="s">
        <v>13</v>
      </c>
      <c r="G886">
        <v>6</v>
      </c>
      <c r="H886" t="s">
        <v>14</v>
      </c>
      <c r="I886">
        <v>0.39862623000000003</v>
      </c>
      <c r="J886" t="s">
        <v>15</v>
      </c>
      <c r="K886" t="str" cm="1">
        <f t="array" ref="K886">_xlfn.IFS(AND(F886=$Y$25,H886=$Z$25),"1",AND(F886=$Y$25,H886=$Z$27),"2",AND(F886=$Z$25,H886=$Y$25),"3",AND(F886=$Z$25,H886=$Z$27),"4",AND(F886=$Z$27,H886=$Y$25),"5",AND(F886=$Z$27,H886=$Z$25),"6")</f>
        <v>5</v>
      </c>
      <c r="L886" t="e" cm="1">
        <f t="array" ref="L886">_xlfn.IFS(K886="3",N886*I886)</f>
        <v>#N/A</v>
      </c>
      <c r="M886" t="s">
        <v>16</v>
      </c>
      <c r="N886">
        <f>VLOOKUP(C886,ETH_USD[],6)</f>
        <v>406.21777300000002</v>
      </c>
      <c r="O886" s="10">
        <f t="shared" si="77"/>
        <v>-8.6608308108632754E-3</v>
      </c>
      <c r="P886" cm="1">
        <f t="array" ref="P886">_xlfn.IFS(H886=$H$2,G886,F886=$F$102,E886)</f>
        <v>6</v>
      </c>
      <c r="Q886" cm="1">
        <f t="array" ref="Q886">_xlfn.IFS(H886=$H$2,E886,F886=$F$102,G886)</f>
        <v>2.3917574071101999</v>
      </c>
      <c r="R886">
        <f t="shared" si="78"/>
        <v>971.57436747255986</v>
      </c>
      <c r="S886" s="10">
        <f t="shared" si="79"/>
        <v>2.3117470675505059E-2</v>
      </c>
      <c r="T886" s="9">
        <f t="shared" si="80"/>
        <v>161.92906124542665</v>
      </c>
      <c r="U886" cm="1">
        <f t="array" ref="U886">_xlfn.IFS(D886=$D$2,I886*N886,D886=$D$3&amp;F886=$F$3,(I886)*N886,D886=$D$3,(1/I886)*N886,D886=$D$146,N886*I886)</f>
        <v>161.9290594099858</v>
      </c>
      <c r="V886" cm="1">
        <f t="array" ref="V886">_xlfn.IFS(F886=$F$2,E886*N886,F886=$F$3,E886*N886)</f>
        <v>971.57436747255986</v>
      </c>
      <c r="W886">
        <f t="shared" si="81"/>
        <v>161.9290594099858</v>
      </c>
      <c r="X886">
        <f t="shared" si="82"/>
        <v>1019.0442635949972</v>
      </c>
    </row>
    <row r="887" spans="1:24" x14ac:dyDescent="0.25">
      <c r="A887" t="s">
        <v>905</v>
      </c>
      <c r="B887">
        <v>1603591592</v>
      </c>
      <c r="C887" s="2">
        <v>44129.087870370371</v>
      </c>
      <c r="D887" t="s">
        <v>12</v>
      </c>
      <c r="E887">
        <v>0.40530368117258397</v>
      </c>
      <c r="F887" t="s">
        <v>13</v>
      </c>
      <c r="G887">
        <v>1</v>
      </c>
      <c r="H887" t="s">
        <v>14</v>
      </c>
      <c r="I887">
        <v>0.40530368</v>
      </c>
      <c r="J887" t="s">
        <v>15</v>
      </c>
      <c r="K887" t="str" cm="1">
        <f t="array" ref="K887">_xlfn.IFS(AND(F887=$Y$25,H887=$Z$25),"1",AND(F887=$Y$25,H887=$Z$27),"2",AND(F887=$Z$25,H887=$Y$25),"3",AND(F887=$Z$25,H887=$Z$27),"4",AND(F887=$Z$27,H887=$Y$25),"5",AND(F887=$Z$27,H887=$Z$25),"6")</f>
        <v>5</v>
      </c>
      <c r="L887" t="e" cm="1">
        <f t="array" ref="L887">_xlfn.IFS(K887="3",N887*I887)</f>
        <v>#N/A</v>
      </c>
      <c r="M887" t="s">
        <v>16</v>
      </c>
      <c r="N887">
        <f>VLOOKUP(C887,ETH_USD[],6)</f>
        <v>406.21777300000002</v>
      </c>
      <c r="O887" s="10">
        <f t="shared" si="77"/>
        <v>0</v>
      </c>
      <c r="P887" cm="1">
        <f t="array" ref="P887">_xlfn.IFS(H887=$H$2,G887,F887=$F$102,E887)</f>
        <v>1</v>
      </c>
      <c r="Q887" cm="1">
        <f t="array" ref="Q887">_xlfn.IFS(H887=$H$2,E887,F887=$F$102,G887)</f>
        <v>0.40530368117258397</v>
      </c>
      <c r="R887">
        <f t="shared" si="78"/>
        <v>164.6415587546291</v>
      </c>
      <c r="S887" s="10">
        <f t="shared" si="79"/>
        <v>1.6751147004374169E-2</v>
      </c>
      <c r="T887" s="9">
        <f t="shared" si="80"/>
        <v>164.6415587546291</v>
      </c>
      <c r="U887" cm="1">
        <f t="array" ref="U887">_xlfn.IFS(D887=$D$2,I887*N887,D887=$D$3&amp;F887=$F$3,(I887)*N887,D887=$D$3,(1/I887)*N887,D887=$D$146,N887*I887)</f>
        <v>164.64155827830464</v>
      </c>
      <c r="V887" cm="1">
        <f t="array" ref="V887">_xlfn.IFS(F887=$F$2,E887*N887,F887=$F$3,E887*N887)</f>
        <v>164.6415587546291</v>
      </c>
      <c r="W887">
        <f t="shared" si="81"/>
        <v>164.64155827830464</v>
      </c>
      <c r="X887">
        <f t="shared" si="82"/>
        <v>1002.2553286464116</v>
      </c>
    </row>
    <row r="888" spans="1:24" x14ac:dyDescent="0.25">
      <c r="A888" t="s">
        <v>906</v>
      </c>
      <c r="B888">
        <v>1603592516</v>
      </c>
      <c r="C888" s="2">
        <v>44129.098564814813</v>
      </c>
      <c r="D888" t="s">
        <v>12</v>
      </c>
      <c r="E888">
        <v>0.40163229204680601</v>
      </c>
      <c r="F888" t="s">
        <v>13</v>
      </c>
      <c r="G888">
        <v>1</v>
      </c>
      <c r="H888" t="s">
        <v>14</v>
      </c>
      <c r="I888">
        <v>0.40163229</v>
      </c>
      <c r="J888" t="s">
        <v>15</v>
      </c>
      <c r="K888" t="str" cm="1">
        <f t="array" ref="K888">_xlfn.IFS(AND(F888=$Y$25,H888=$Z$25),"1",AND(F888=$Y$25,H888=$Z$27),"2",AND(F888=$Z$25,H888=$Y$25),"3",AND(F888=$Z$25,H888=$Z$27),"4",AND(F888=$Z$27,H888=$Y$25),"5",AND(F888=$Z$27,H888=$Z$25),"6")</f>
        <v>5</v>
      </c>
      <c r="L888" t="e" cm="1">
        <f t="array" ref="L888">_xlfn.IFS(K888="3",N888*I888)</f>
        <v>#N/A</v>
      </c>
      <c r="M888" t="s">
        <v>16</v>
      </c>
      <c r="N888">
        <f>VLOOKUP(C888,ETH_USD[],6)</f>
        <v>406.21777300000002</v>
      </c>
      <c r="O888" s="10">
        <f t="shared" si="77"/>
        <v>0</v>
      </c>
      <c r="P888" cm="1">
        <f t="array" ref="P888">_xlfn.IFS(H888=$H$2,G888,F888=$F$102,E888)</f>
        <v>1</v>
      </c>
      <c r="Q888" cm="1">
        <f t="array" ref="Q888">_xlfn.IFS(H888=$H$2,E888,F888=$F$102,G888)</f>
        <v>0.40163229204680601</v>
      </c>
      <c r="R888">
        <f t="shared" si="78"/>
        <v>163.15017524013916</v>
      </c>
      <c r="S888" s="10">
        <f t="shared" si="79"/>
        <v>-9.0583661000962629E-3</v>
      </c>
      <c r="T888" s="9">
        <f t="shared" si="80"/>
        <v>163.15017524013916</v>
      </c>
      <c r="U888" cm="1">
        <f t="array" ref="U888">_xlfn.IFS(D888=$D$2,I888*N888,D888=$D$3&amp;F888=$F$3,(I888)*N888,D888=$D$3,(1/I888)*N888,D888=$D$146,N888*I888)</f>
        <v>163.15017440869019</v>
      </c>
      <c r="V888" cm="1">
        <f t="array" ref="V888">_xlfn.IFS(F888=$F$2,E888*N888,F888=$F$3,E888*N888)</f>
        <v>163.15017524013916</v>
      </c>
      <c r="W888">
        <f t="shared" si="81"/>
        <v>163.15017440869019</v>
      </c>
      <c r="X888">
        <f t="shared" si="82"/>
        <v>1011.4171173836646</v>
      </c>
    </row>
    <row r="889" spans="1:24" x14ac:dyDescent="0.25">
      <c r="A889" t="s">
        <v>907</v>
      </c>
      <c r="B889">
        <v>1603734549</v>
      </c>
      <c r="C889" s="2">
        <v>44130.742465277777</v>
      </c>
      <c r="D889" t="s">
        <v>105</v>
      </c>
      <c r="E889">
        <v>1</v>
      </c>
      <c r="F889" t="s">
        <v>14</v>
      </c>
      <c r="G889">
        <v>0.404052973410509</v>
      </c>
      <c r="H889" t="s">
        <v>13</v>
      </c>
      <c r="I889">
        <v>0.40405297000000001</v>
      </c>
      <c r="J889" t="s">
        <v>15</v>
      </c>
      <c r="K889" t="str" cm="1">
        <f t="array" ref="K889">_xlfn.IFS(AND(F889=$Y$25,H889=$Z$25),"1",AND(F889=$Y$25,H889=$Z$27),"2",AND(F889=$Z$25,H889=$Y$25),"3",AND(F889=$Z$25,H889=$Z$27),"4",AND(F889=$Z$27,H889=$Y$25),"5",AND(F889=$Z$27,H889=$Z$25),"6")</f>
        <v>2</v>
      </c>
      <c r="L889" t="e" cm="1">
        <f t="array" ref="L889">_xlfn.IFS(K889="3",N889*I889)</f>
        <v>#N/A</v>
      </c>
      <c r="M889" t="s">
        <v>16</v>
      </c>
      <c r="N889">
        <f>VLOOKUP(C889,ETH_USD[],6)</f>
        <v>393.888306</v>
      </c>
      <c r="O889" s="10">
        <f t="shared" si="77"/>
        <v>-3.0351864983514696E-2</v>
      </c>
      <c r="P889" cm="1">
        <f t="array" ref="P889">_xlfn.IFS(H889=$H$2,G889,F889=$F$102,E889)</f>
        <v>1</v>
      </c>
      <c r="Q889" cm="1">
        <f t="array" ref="Q889">_xlfn.IFS(H889=$H$2,E889,F889=$F$102,G889)</f>
        <v>0.404052973410509</v>
      </c>
      <c r="R889">
        <f t="shared" si="78"/>
        <v>159.15174123092842</v>
      </c>
      <c r="S889" s="10">
        <f t="shared" si="79"/>
        <v>-2.450769055764411E-2</v>
      </c>
      <c r="T889" s="9">
        <f t="shared" si="80"/>
        <v>159.15174123092842</v>
      </c>
      <c r="U889" cm="1">
        <f t="array" ref="U889">_xlfn.IFS(D889=$D$2,I889*N889,D889=$D$3&amp;F889=$F$3,(I889)*N889,D889=$D$3,(1/I889)*N889,D889=$D$146,N889*I889)</f>
        <v>159.15173988756882</v>
      </c>
      <c r="V889" t="e" cm="1">
        <f t="array" ref="V889">_xlfn.IFS(F889=$F$2,E889*N889,F889=$F$3,E889*N889)</f>
        <v>#N/A</v>
      </c>
      <c r="W889">
        <f t="shared" si="81"/>
        <v>159.15173988756882</v>
      </c>
      <c r="X889">
        <f t="shared" si="82"/>
        <v>974.84323899413482</v>
      </c>
    </row>
    <row r="890" spans="1:24" x14ac:dyDescent="0.25">
      <c r="A890" t="s">
        <v>908</v>
      </c>
      <c r="B890">
        <v>1603735518</v>
      </c>
      <c r="C890" s="2">
        <v>44130.753680555557</v>
      </c>
      <c r="D890" t="s">
        <v>12</v>
      </c>
      <c r="E890">
        <v>4.2527779989777503</v>
      </c>
      <c r="F890" t="s">
        <v>13</v>
      </c>
      <c r="G890">
        <v>10</v>
      </c>
      <c r="H890" t="s">
        <v>14</v>
      </c>
      <c r="I890">
        <v>0.42527779999999998</v>
      </c>
      <c r="J890" t="s">
        <v>15</v>
      </c>
      <c r="K890" t="str" cm="1">
        <f t="array" ref="K890">_xlfn.IFS(AND(F890=$Y$25,H890=$Z$25),"1",AND(F890=$Y$25,H890=$Z$27),"2",AND(F890=$Z$25,H890=$Y$25),"3",AND(F890=$Z$25,H890=$Z$27),"4",AND(F890=$Z$27,H890=$Y$25),"5",AND(F890=$Z$27,H890=$Z$25),"6")</f>
        <v>5</v>
      </c>
      <c r="L890" t="e" cm="1">
        <f t="array" ref="L890">_xlfn.IFS(K890="3",N890*I890)</f>
        <v>#N/A</v>
      </c>
      <c r="M890" t="s">
        <v>16</v>
      </c>
      <c r="N890">
        <f>VLOOKUP(C890,ETH_USD[],6)</f>
        <v>393.888306</v>
      </c>
      <c r="O890" s="10">
        <f t="shared" si="77"/>
        <v>0</v>
      </c>
      <c r="P890" cm="1">
        <f t="array" ref="P890">_xlfn.IFS(H890=$H$2,G890,F890=$F$102,E890)</f>
        <v>10</v>
      </c>
      <c r="Q890" cm="1">
        <f t="array" ref="Q890">_xlfn.IFS(H890=$H$2,E890,F890=$F$102,G890)</f>
        <v>4.2527779989777503</v>
      </c>
      <c r="R890">
        <f t="shared" si="78"/>
        <v>1675.1195218114158</v>
      </c>
      <c r="S890" s="10">
        <f t="shared" si="79"/>
        <v>5.2529811396046983E-2</v>
      </c>
      <c r="T890" s="9">
        <f t="shared" si="80"/>
        <v>167.51195218114157</v>
      </c>
      <c r="U890" cm="1">
        <f t="array" ref="U890">_xlfn.IFS(D890=$D$2,I890*N890,D890=$D$3&amp;F890=$F$3,(I890)*N890,D890=$D$3,(1/I890)*N890,D890=$D$146,N890*I890)</f>
        <v>167.5119522214068</v>
      </c>
      <c r="V890" cm="1">
        <f t="array" ref="V890">_xlfn.IFS(F890=$F$2,E890*N890,F890=$F$3,E890*N890)</f>
        <v>1675.1195218114158</v>
      </c>
      <c r="W890">
        <f t="shared" si="81"/>
        <v>167.5119522214068</v>
      </c>
      <c r="X890">
        <f t="shared" si="82"/>
        <v>926.19061234797584</v>
      </c>
    </row>
    <row r="891" spans="1:24" x14ac:dyDescent="0.25">
      <c r="A891" t="s">
        <v>909</v>
      </c>
      <c r="B891">
        <v>1603735549</v>
      </c>
      <c r="C891" s="2">
        <v>44130.75403935185</v>
      </c>
      <c r="D891" t="s">
        <v>12</v>
      </c>
      <c r="E891">
        <v>0.44087389625055301</v>
      </c>
      <c r="F891" t="s">
        <v>13</v>
      </c>
      <c r="G891">
        <v>1</v>
      </c>
      <c r="H891" t="s">
        <v>14</v>
      </c>
      <c r="I891">
        <v>0.44087389999999999</v>
      </c>
      <c r="J891" t="s">
        <v>15</v>
      </c>
      <c r="K891" t="str" cm="1">
        <f t="array" ref="K891">_xlfn.IFS(AND(F891=$Y$25,H891=$Z$25),"1",AND(F891=$Y$25,H891=$Z$27),"2",AND(F891=$Z$25,H891=$Y$25),"3",AND(F891=$Z$25,H891=$Z$27),"4",AND(F891=$Z$27,H891=$Y$25),"5",AND(F891=$Z$27,H891=$Z$25),"6")</f>
        <v>5</v>
      </c>
      <c r="L891" t="e" cm="1">
        <f t="array" ref="L891">_xlfn.IFS(K891="3",N891*I891)</f>
        <v>#N/A</v>
      </c>
      <c r="M891" t="s">
        <v>16</v>
      </c>
      <c r="N891">
        <f>VLOOKUP(C891,ETH_USD[],6)</f>
        <v>393.888306</v>
      </c>
      <c r="O891" s="10">
        <f t="shared" si="77"/>
        <v>0</v>
      </c>
      <c r="P891" cm="1">
        <f t="array" ref="P891">_xlfn.IFS(H891=$H$2,G891,F891=$F$102,E891)</f>
        <v>1</v>
      </c>
      <c r="Q891" cm="1">
        <f t="array" ref="Q891">_xlfn.IFS(H891=$H$2,E891,F891=$F$102,G891)</f>
        <v>0.44087389625055301</v>
      </c>
      <c r="R891">
        <f t="shared" si="78"/>
        <v>173.65507215375007</v>
      </c>
      <c r="S891" s="10">
        <f t="shared" si="79"/>
        <v>3.6672726289796606E-2</v>
      </c>
      <c r="T891" s="9">
        <f t="shared" si="80"/>
        <v>173.65507215375007</v>
      </c>
      <c r="U891" cm="1">
        <f t="array" ref="U891">_xlfn.IFS(D891=$D$2,I891*N891,D891=$D$3&amp;F891=$F$3,(I891)*N891,D891=$D$3,(1/I891)*N891,D891=$D$146,N891*I891)</f>
        <v>173.6550736306134</v>
      </c>
      <c r="V891" cm="1">
        <f t="array" ref="V891">_xlfn.IFS(F891=$F$2,E891*N891,F891=$F$3,E891*N891)</f>
        <v>173.65507215375007</v>
      </c>
      <c r="W891">
        <f t="shared" si="81"/>
        <v>173.6550736306134</v>
      </c>
      <c r="X891">
        <f t="shared" si="82"/>
        <v>893.42622913263858</v>
      </c>
    </row>
    <row r="892" spans="1:24" x14ac:dyDescent="0.25">
      <c r="A892" t="s">
        <v>910</v>
      </c>
      <c r="B892">
        <v>1603786875</v>
      </c>
      <c r="C892" s="2">
        <v>44131.348090277781</v>
      </c>
      <c r="D892" t="s">
        <v>12</v>
      </c>
      <c r="E892">
        <v>1.2978922232191501</v>
      </c>
      <c r="F892" t="s">
        <v>13</v>
      </c>
      <c r="G892">
        <v>3</v>
      </c>
      <c r="H892" t="s">
        <v>14</v>
      </c>
      <c r="I892">
        <v>0.43263074000000001</v>
      </c>
      <c r="J892" t="s">
        <v>15</v>
      </c>
      <c r="K892" t="str" cm="1">
        <f t="array" ref="K892">_xlfn.IFS(AND(F892=$Y$25,H892=$Z$25),"1",AND(F892=$Y$25,H892=$Z$27),"2",AND(F892=$Z$25,H892=$Y$25),"3",AND(F892=$Z$25,H892=$Z$27),"4",AND(F892=$Z$27,H892=$Y$25),"5",AND(F892=$Z$27,H892=$Z$25),"6")</f>
        <v>5</v>
      </c>
      <c r="L892" t="e" cm="1">
        <f t="array" ref="L892">_xlfn.IFS(K892="3",N892*I892)</f>
        <v>#N/A</v>
      </c>
      <c r="M892" t="s">
        <v>16</v>
      </c>
      <c r="N892">
        <f>VLOOKUP(C892,ETH_USD[],6)</f>
        <v>403.99704000000003</v>
      </c>
      <c r="O892" s="10">
        <f t="shared" si="77"/>
        <v>2.5663960686357689E-2</v>
      </c>
      <c r="P892" cm="1">
        <f t="array" ref="P892">_xlfn.IFS(H892=$H$2,G892,F892=$F$102,E892)</f>
        <v>3</v>
      </c>
      <c r="Q892" cm="1">
        <f t="array" ref="Q892">_xlfn.IFS(H892=$H$2,E892,F892=$F$102,G892)</f>
        <v>1.2978922232191501</v>
      </c>
      <c r="R892">
        <f t="shared" si="78"/>
        <v>524.3446164195559</v>
      </c>
      <c r="S892" s="10">
        <f t="shared" si="79"/>
        <v>6.4868053595993416E-3</v>
      </c>
      <c r="T892" s="9">
        <f t="shared" si="80"/>
        <v>174.78153880651863</v>
      </c>
      <c r="U892" cm="1">
        <f t="array" ref="U892">_xlfn.IFS(D892=$D$2,I892*N892,D892=$D$3&amp;F892=$F$3,(I892)*N892,D892=$D$3,(1/I892)*N892,D892=$D$146,N892*I892)</f>
        <v>174.78153837300962</v>
      </c>
      <c r="V892" cm="1">
        <f t="array" ref="V892">_xlfn.IFS(F892=$F$2,E892*N892,F892=$F$3,E892*N892)</f>
        <v>524.3446164195559</v>
      </c>
      <c r="W892">
        <f t="shared" si="81"/>
        <v>174.78153837300962</v>
      </c>
      <c r="X892">
        <f t="shared" si="82"/>
        <v>933.81492031749758</v>
      </c>
    </row>
    <row r="893" spans="1:24" x14ac:dyDescent="0.25">
      <c r="A893" t="s">
        <v>911</v>
      </c>
      <c r="B893">
        <v>1603802389</v>
      </c>
      <c r="C893" s="2">
        <v>44131.527650462966</v>
      </c>
      <c r="D893" t="s">
        <v>12</v>
      </c>
      <c r="E893">
        <v>0.42456755143132702</v>
      </c>
      <c r="F893" t="s">
        <v>13</v>
      </c>
      <c r="G893">
        <v>1</v>
      </c>
      <c r="H893" t="s">
        <v>14</v>
      </c>
      <c r="I893">
        <v>0.42456755000000002</v>
      </c>
      <c r="J893" t="s">
        <v>15</v>
      </c>
      <c r="K893" t="str" cm="1">
        <f t="array" ref="K893">_xlfn.IFS(AND(F893=$Y$25,H893=$Z$25),"1",AND(F893=$Y$25,H893=$Z$27),"2",AND(F893=$Z$25,H893=$Y$25),"3",AND(F893=$Z$25,H893=$Z$27),"4",AND(F893=$Z$27,H893=$Y$25),"5",AND(F893=$Z$27,H893=$Z$25),"6")</f>
        <v>5</v>
      </c>
      <c r="L893" t="e" cm="1">
        <f t="array" ref="L893">_xlfn.IFS(K893="3",N893*I893)</f>
        <v>#N/A</v>
      </c>
      <c r="M893" t="s">
        <v>16</v>
      </c>
      <c r="N893">
        <f>VLOOKUP(C893,ETH_USD[],6)</f>
        <v>403.99704000000003</v>
      </c>
      <c r="O893" s="10">
        <f t="shared" si="77"/>
        <v>0</v>
      </c>
      <c r="P893" cm="1">
        <f t="array" ref="P893">_xlfn.IFS(H893=$H$2,G893,F893=$F$102,E893)</f>
        <v>1</v>
      </c>
      <c r="Q893" cm="1">
        <f t="array" ref="Q893">_xlfn.IFS(H893=$H$2,E893,F893=$F$102,G893)</f>
        <v>0.42456755143132702</v>
      </c>
      <c r="R893">
        <f t="shared" si="78"/>
        <v>171.5240340583039</v>
      </c>
      <c r="S893" s="10">
        <f t="shared" si="79"/>
        <v>-1.8637579062745022E-2</v>
      </c>
      <c r="T893" s="9">
        <f t="shared" si="80"/>
        <v>171.5240340583039</v>
      </c>
      <c r="U893" cm="1">
        <f t="array" ref="U893">_xlfn.IFS(D893=$D$2,I893*N893,D893=$D$3&amp;F893=$F$3,(I893)*N893,D893=$D$3,(1/I893)*N893,D893=$D$146,N893*I893)</f>
        <v>171.52403348005203</v>
      </c>
      <c r="V893" cm="1">
        <f t="array" ref="V893">_xlfn.IFS(F893=$F$2,E893*N893,F893=$F$3,E893*N893)</f>
        <v>171.5240340583039</v>
      </c>
      <c r="W893">
        <f t="shared" si="81"/>
        <v>171.52403348005203</v>
      </c>
      <c r="X893">
        <f t="shared" si="82"/>
        <v>951.54950019143007</v>
      </c>
    </row>
    <row r="894" spans="1:24" x14ac:dyDescent="0.25">
      <c r="A894" t="s">
        <v>912</v>
      </c>
      <c r="B894">
        <v>1603815320</v>
      </c>
      <c r="C894" s="2">
        <v>44131.677314814813</v>
      </c>
      <c r="D894" t="s">
        <v>12</v>
      </c>
      <c r="E894">
        <v>0.42063241446502703</v>
      </c>
      <c r="F894" t="s">
        <v>13</v>
      </c>
      <c r="G894">
        <v>1</v>
      </c>
      <c r="H894" t="s">
        <v>14</v>
      </c>
      <c r="I894">
        <v>0.42063241000000001</v>
      </c>
      <c r="J894" t="s">
        <v>15</v>
      </c>
      <c r="K894" t="str" cm="1">
        <f t="array" ref="K894">_xlfn.IFS(AND(F894=$Y$25,H894=$Z$25),"1",AND(F894=$Y$25,H894=$Z$27),"2",AND(F894=$Z$25,H894=$Y$25),"3",AND(F894=$Z$25,H894=$Z$27),"4",AND(F894=$Z$27,H894=$Y$25),"5",AND(F894=$Z$27,H894=$Z$25),"6")</f>
        <v>5</v>
      </c>
      <c r="L894" t="e" cm="1">
        <f t="array" ref="L894">_xlfn.IFS(K894="3",N894*I894)</f>
        <v>#N/A</v>
      </c>
      <c r="M894" t="s">
        <v>16</v>
      </c>
      <c r="N894">
        <f>VLOOKUP(C894,ETH_USD[],6)</f>
        <v>403.99704000000003</v>
      </c>
      <c r="O894" s="10">
        <f t="shared" si="77"/>
        <v>0</v>
      </c>
      <c r="P894" cm="1">
        <f t="array" ref="P894">_xlfn.IFS(H894=$H$2,G894,F894=$F$102,E894)</f>
        <v>1</v>
      </c>
      <c r="Q894" cm="1">
        <f t="array" ref="Q894">_xlfn.IFS(H894=$H$2,E894,F894=$F$102,G894)</f>
        <v>0.42063241446502703</v>
      </c>
      <c r="R894">
        <f t="shared" si="78"/>
        <v>169.93425037192412</v>
      </c>
      <c r="S894" s="10">
        <f t="shared" si="79"/>
        <v>-9.2685768213647581E-3</v>
      </c>
      <c r="T894" s="9">
        <f t="shared" si="80"/>
        <v>169.93425037192412</v>
      </c>
      <c r="U894" cm="1">
        <f t="array" ref="U894">_xlfn.IFS(D894=$D$2,I894*N894,D894=$D$3&amp;F894=$F$3,(I894)*N894,D894=$D$3,(1/I894)*N894,D894=$D$146,N894*I894)</f>
        <v>169.93424856806641</v>
      </c>
      <c r="V894" cm="1">
        <f t="array" ref="V894">_xlfn.IFS(F894=$F$2,E894*N894,F894=$F$3,E894*N894)</f>
        <v>169.93425037192412</v>
      </c>
      <c r="W894">
        <f t="shared" si="81"/>
        <v>169.93424856806641</v>
      </c>
      <c r="X894">
        <f t="shared" si="82"/>
        <v>960.4515258346355</v>
      </c>
    </row>
    <row r="895" spans="1:24" x14ac:dyDescent="0.25">
      <c r="A895" t="s">
        <v>913</v>
      </c>
      <c r="B895">
        <v>1604002965</v>
      </c>
      <c r="C895" s="2">
        <v>44133.849131944444</v>
      </c>
      <c r="D895" t="s">
        <v>12</v>
      </c>
      <c r="E895">
        <v>1.71668425001495</v>
      </c>
      <c r="F895" t="s">
        <v>13</v>
      </c>
      <c r="G895">
        <v>4</v>
      </c>
      <c r="H895" t="s">
        <v>14</v>
      </c>
      <c r="I895">
        <v>0.42917105999999999</v>
      </c>
      <c r="J895" t="s">
        <v>15</v>
      </c>
      <c r="K895" t="str" cm="1">
        <f t="array" ref="K895">_xlfn.IFS(AND(F895=$Y$25,H895=$Z$25),"1",AND(F895=$Y$25,H895=$Z$27),"2",AND(F895=$Z$25,H895=$Y$25),"3",AND(F895=$Z$25,H895=$Z$27),"4",AND(F895=$Z$27,H895=$Y$25),"5",AND(F895=$Z$27,H895=$Z$25),"6")</f>
        <v>5</v>
      </c>
      <c r="L895" t="e" cm="1">
        <f t="array" ref="L895">_xlfn.IFS(K895="3",N895*I895)</f>
        <v>#N/A</v>
      </c>
      <c r="M895" t="s">
        <v>16</v>
      </c>
      <c r="N895">
        <f>VLOOKUP(C895,ETH_USD[],6)</f>
        <v>386.73010299999999</v>
      </c>
      <c r="O895" s="10">
        <f t="shared" si="77"/>
        <v>-4.2740256215738709E-2</v>
      </c>
      <c r="P895" cm="1">
        <f t="array" ref="P895">_xlfn.IFS(H895=$H$2,G895,F895=$F$102,E895)</f>
        <v>4</v>
      </c>
      <c r="Q895" cm="1">
        <f t="array" ref="Q895">_xlfn.IFS(H895=$H$2,E895,F895=$F$102,G895)</f>
        <v>1.71668425001495</v>
      </c>
      <c r="R895">
        <f t="shared" si="78"/>
        <v>663.8934768267593</v>
      </c>
      <c r="S895" s="10">
        <f t="shared" si="79"/>
        <v>-2.3308315754860323E-2</v>
      </c>
      <c r="T895" s="9">
        <f t="shared" si="80"/>
        <v>165.97336920668982</v>
      </c>
      <c r="U895" cm="1">
        <f t="array" ref="U895">_xlfn.IFS(D895=$D$2,I895*N895,D895=$D$3&amp;F895=$F$3,(I895)*N895,D895=$D$3,(1/I895)*N895,D895=$D$146,N895*I895)</f>
        <v>165.97336823841917</v>
      </c>
      <c r="V895" cm="1">
        <f t="array" ref="V895">_xlfn.IFS(F895=$F$2,E895*N895,F895=$F$3,E895*N895)</f>
        <v>663.8934768267593</v>
      </c>
      <c r="W895">
        <f t="shared" si="81"/>
        <v>165.97336823841917</v>
      </c>
      <c r="X895">
        <f t="shared" si="82"/>
        <v>901.10946204061383</v>
      </c>
    </row>
    <row r="896" spans="1:24" x14ac:dyDescent="0.25">
      <c r="A896" t="s">
        <v>914</v>
      </c>
      <c r="B896">
        <v>1604278891</v>
      </c>
      <c r="C896" s="2">
        <v>44137.042719907404</v>
      </c>
      <c r="D896" t="s">
        <v>12</v>
      </c>
      <c r="E896">
        <v>1.2858929685590701</v>
      </c>
      <c r="F896" t="s">
        <v>13</v>
      </c>
      <c r="G896">
        <v>3</v>
      </c>
      <c r="H896" t="s">
        <v>14</v>
      </c>
      <c r="I896">
        <v>0.42863098999999999</v>
      </c>
      <c r="J896" t="s">
        <v>15</v>
      </c>
      <c r="K896" t="str" cm="1">
        <f t="array" ref="K896">_xlfn.IFS(AND(F896=$Y$25,H896=$Z$25),"1",AND(F896=$Y$25,H896=$Z$27),"2",AND(F896=$Z$25,H896=$Y$25),"3",AND(F896=$Z$25,H896=$Z$27),"4",AND(F896=$Z$27,H896=$Y$25),"5",AND(F896=$Z$27,H896=$Z$25),"6")</f>
        <v>5</v>
      </c>
      <c r="L896" t="e" cm="1">
        <f t="array" ref="L896">_xlfn.IFS(K896="3",N896*I896)</f>
        <v>#N/A</v>
      </c>
      <c r="M896" t="s">
        <v>16</v>
      </c>
      <c r="N896">
        <f>VLOOKUP(C896,ETH_USD[],6)</f>
        <v>383.15673800000002</v>
      </c>
      <c r="O896" s="10">
        <f t="shared" si="77"/>
        <v>-9.2399453062488052E-3</v>
      </c>
      <c r="P896" cm="1">
        <f t="array" ref="P896">_xlfn.IFS(H896=$H$2,G896,F896=$F$102,E896)</f>
        <v>3</v>
      </c>
      <c r="Q896" cm="1">
        <f t="array" ref="Q896">_xlfn.IFS(H896=$H$2,E896,F896=$F$102,G896)</f>
        <v>1.2858929685590701</v>
      </c>
      <c r="R896">
        <f t="shared" si="78"/>
        <v>492.6985552502299</v>
      </c>
      <c r="S896" s="10">
        <f t="shared" si="79"/>
        <v>-1.0486727267949176E-2</v>
      </c>
      <c r="T896" s="9">
        <f t="shared" si="80"/>
        <v>164.23285175007663</v>
      </c>
      <c r="U896" cm="1">
        <f t="array" ref="U896">_xlfn.IFS(D896=$D$2,I896*N896,D896=$D$3&amp;F896=$F$3,(I896)*N896,D896=$D$3,(1/I896)*N896,D896=$D$146,N896*I896)</f>
        <v>164.23285193411061</v>
      </c>
      <c r="V896" cm="1">
        <f t="array" ref="V896">_xlfn.IFS(F896=$F$2,E896*N896,F896=$F$3,E896*N896)</f>
        <v>492.6985552502299</v>
      </c>
      <c r="W896">
        <f t="shared" si="81"/>
        <v>164.23285193411061</v>
      </c>
      <c r="X896">
        <f t="shared" si="82"/>
        <v>893.9081562907993</v>
      </c>
    </row>
    <row r="897" spans="1:24" x14ac:dyDescent="0.25">
      <c r="A897" t="s">
        <v>915</v>
      </c>
      <c r="B897">
        <v>1604339812</v>
      </c>
      <c r="C897" s="2">
        <v>44137.747824074075</v>
      </c>
      <c r="D897" t="s">
        <v>12</v>
      </c>
      <c r="E897">
        <v>1.7330531499224</v>
      </c>
      <c r="F897" t="s">
        <v>13</v>
      </c>
      <c r="G897">
        <v>4</v>
      </c>
      <c r="H897" t="s">
        <v>14</v>
      </c>
      <c r="I897">
        <v>0.43326329000000002</v>
      </c>
      <c r="J897" t="s">
        <v>15</v>
      </c>
      <c r="K897" t="str" cm="1">
        <f t="array" ref="K897">_xlfn.IFS(AND(F897=$Y$25,H897=$Z$25),"1",AND(F897=$Y$25,H897=$Z$27),"2",AND(F897=$Z$25,H897=$Y$25),"3",AND(F897=$Z$25,H897=$Z$27),"4",AND(F897=$Z$27,H897=$Y$25),"5",AND(F897=$Z$27,H897=$Z$25),"6")</f>
        <v>5</v>
      </c>
      <c r="L897" t="e" cm="1">
        <f t="array" ref="L897">_xlfn.IFS(K897="3",N897*I897)</f>
        <v>#N/A</v>
      </c>
      <c r="M897" t="s">
        <v>16</v>
      </c>
      <c r="N897">
        <f>VLOOKUP(C897,ETH_USD[],6)</f>
        <v>383.15673800000002</v>
      </c>
      <c r="O897" s="10">
        <f t="shared" si="77"/>
        <v>0</v>
      </c>
      <c r="P897" cm="1">
        <f t="array" ref="P897">_xlfn.IFS(H897=$H$2,G897,F897=$F$102,E897)</f>
        <v>4</v>
      </c>
      <c r="Q897" cm="1">
        <f t="array" ref="Q897">_xlfn.IFS(H897=$H$2,E897,F897=$F$102,G897)</f>
        <v>1.7330531499224</v>
      </c>
      <c r="R897">
        <f t="shared" si="78"/>
        <v>664.03099170489179</v>
      </c>
      <c r="S897" s="10">
        <f t="shared" si="79"/>
        <v>1.0807193306533359E-2</v>
      </c>
      <c r="T897" s="9">
        <f t="shared" si="80"/>
        <v>166.00774792622295</v>
      </c>
      <c r="U897" cm="1">
        <f t="array" ref="U897">_xlfn.IFS(D897=$D$2,I897*N897,D897=$D$3&amp;F897=$F$3,(I897)*N897,D897=$D$3,(1/I897)*N897,D897=$D$146,N897*I897)</f>
        <v>166.00774889154803</v>
      </c>
      <c r="V897" cm="1">
        <f t="array" ref="V897">_xlfn.IFS(F897=$F$2,E897*N897,F897=$F$3,E897*N897)</f>
        <v>664.03099170489179</v>
      </c>
      <c r="W897">
        <f t="shared" si="81"/>
        <v>166.00774889154803</v>
      </c>
      <c r="X897">
        <f t="shared" si="82"/>
        <v>884.35080202617678</v>
      </c>
    </row>
    <row r="898" spans="1:24" x14ac:dyDescent="0.25">
      <c r="A898" t="s">
        <v>916</v>
      </c>
      <c r="B898">
        <v>1604378930</v>
      </c>
      <c r="C898" s="2">
        <v>44138.200578703705</v>
      </c>
      <c r="D898" t="s">
        <v>12</v>
      </c>
      <c r="E898">
        <v>0.89151714617281197</v>
      </c>
      <c r="F898" t="s">
        <v>13</v>
      </c>
      <c r="G898">
        <v>2</v>
      </c>
      <c r="H898" t="s">
        <v>14</v>
      </c>
      <c r="I898">
        <v>0.44575857000000002</v>
      </c>
      <c r="J898" t="s">
        <v>15</v>
      </c>
      <c r="K898" t="str" cm="1">
        <f t="array" ref="K898">_xlfn.IFS(AND(F898=$Y$25,H898=$Z$25),"1",AND(F898=$Y$25,H898=$Z$27),"2",AND(F898=$Z$25,H898=$Y$25),"3",AND(F898=$Z$25,H898=$Z$27),"4",AND(F898=$Z$27,H898=$Y$25),"5",AND(F898=$Z$27,H898=$Z$25),"6")</f>
        <v>5</v>
      </c>
      <c r="L898" t="e" cm="1">
        <f t="array" ref="L898">_xlfn.IFS(K898="3",N898*I898)</f>
        <v>#N/A</v>
      </c>
      <c r="M898" t="s">
        <v>16</v>
      </c>
      <c r="N898">
        <f>VLOOKUP(C898,ETH_USD[],6)</f>
        <v>387.60217299999999</v>
      </c>
      <c r="O898" s="10">
        <f t="shared" si="77"/>
        <v>1.1602131866985397E-2</v>
      </c>
      <c r="P898" cm="1">
        <f t="array" ref="P898">_xlfn.IFS(H898=$H$2,G898,F898=$F$102,E898)</f>
        <v>2</v>
      </c>
      <c r="Q898" cm="1">
        <f t="array" ref="Q898">_xlfn.IFS(H898=$H$2,E898,F898=$F$102,G898)</f>
        <v>0.89151714617281197</v>
      </c>
      <c r="R898">
        <f t="shared" si="78"/>
        <v>345.55398312334057</v>
      </c>
      <c r="S898" s="10">
        <f t="shared" si="79"/>
        <v>4.0776672896350126E-2</v>
      </c>
      <c r="T898" s="9">
        <f t="shared" si="80"/>
        <v>172.77699156167029</v>
      </c>
      <c r="U898" cm="1">
        <f t="array" ref="U898">_xlfn.IFS(D898=$D$2,I898*N898,D898=$D$3&amp;F898=$F$3,(I898)*N898,D898=$D$3,(1/I898)*N898,D898=$D$146,N898*I898)</f>
        <v>172.77699036537263</v>
      </c>
      <c r="V898" cm="1">
        <f t="array" ref="V898">_xlfn.IFS(F898=$F$2,E898*N898,F898=$F$3,E898*N898)</f>
        <v>345.55398312334057</v>
      </c>
      <c r="W898">
        <f t="shared" si="81"/>
        <v>172.77699036537263</v>
      </c>
      <c r="X898">
        <f t="shared" si="82"/>
        <v>869.53386672969623</v>
      </c>
    </row>
    <row r="899" spans="1:24" x14ac:dyDescent="0.25">
      <c r="A899" t="s">
        <v>917</v>
      </c>
      <c r="B899">
        <v>1604511351</v>
      </c>
      <c r="C899" s="2">
        <v>44139.733229166668</v>
      </c>
      <c r="D899" t="s">
        <v>12</v>
      </c>
      <c r="E899">
        <v>3.44693122203708</v>
      </c>
      <c r="F899" t="s">
        <v>13</v>
      </c>
      <c r="G899">
        <v>8</v>
      </c>
      <c r="H899" t="s">
        <v>14</v>
      </c>
      <c r="I899">
        <v>0.43086639999999998</v>
      </c>
      <c r="J899" t="s">
        <v>15</v>
      </c>
      <c r="K899" t="str" cm="1">
        <f t="array" ref="K899">_xlfn.IFS(AND(F899=$Y$25,H899=$Z$25),"1",AND(F899=$Y$25,H899=$Z$27),"2",AND(F899=$Z$25,H899=$Y$25),"3",AND(F899=$Z$25,H899=$Z$27),"4",AND(F899=$Z$27,H899=$Y$25),"5",AND(F899=$Z$27,H899=$Z$25),"6")</f>
        <v>5</v>
      </c>
      <c r="L899" t="e" cm="1">
        <f t="array" ref="L899">_xlfn.IFS(K899="3",N899*I899)</f>
        <v>#N/A</v>
      </c>
      <c r="M899" t="s">
        <v>16</v>
      </c>
      <c r="N899">
        <f>VLOOKUP(C899,ETH_USD[],6)</f>
        <v>402.141998</v>
      </c>
      <c r="O899" s="10">
        <f t="shared" ref="O899:O962" si="83">(N899-N898)/N898</f>
        <v>3.7512238095734327E-2</v>
      </c>
      <c r="P899" cm="1">
        <f t="array" ref="P899">_xlfn.IFS(H899=$H$2,G899,F899=$F$102,E899)</f>
        <v>8</v>
      </c>
      <c r="Q899" cm="1">
        <f t="array" ref="Q899">_xlfn.IFS(H899=$H$2,E899,F899=$F$102,G899)</f>
        <v>3.44693122203708</v>
      </c>
      <c r="R899">
        <f t="shared" ref="R899:R962" si="84">Q899*N899</f>
        <v>1386.155808598573</v>
      </c>
      <c r="S899" s="10">
        <f t="shared" ref="S899:S962" si="85">(T899-T898)/T898</f>
        <v>2.8504056512383131E-3</v>
      </c>
      <c r="T899" s="9">
        <f t="shared" ref="T899:T962" si="86">R899/P899</f>
        <v>173.26947607482163</v>
      </c>
      <c r="U899" cm="1">
        <f t="array" ref="U899">_xlfn.IFS(D899=$D$2,I899*N899,D899=$D$3&amp;F899=$F$3,(I899)*N899,D899=$D$3,(1/I899)*N899,D899=$D$146,N899*I899)</f>
        <v>173.2694749670672</v>
      </c>
      <c r="V899" cm="1">
        <f t="array" ref="V899">_xlfn.IFS(F899=$F$2,E899*N899,F899=$F$3,E899*N899)</f>
        <v>1386.155808598573</v>
      </c>
      <c r="W899">
        <f t="shared" ref="W899:W962" si="87">N899*I899</f>
        <v>173.2694749670672</v>
      </c>
      <c r="X899">
        <f t="shared" ref="X899:X962" si="88">N899/I899</f>
        <v>933.33339058232445</v>
      </c>
    </row>
    <row r="900" spans="1:24" x14ac:dyDescent="0.25">
      <c r="A900" t="s">
        <v>918</v>
      </c>
      <c r="B900">
        <v>1604539499</v>
      </c>
      <c r="C900" s="2">
        <v>44140.059016203704</v>
      </c>
      <c r="D900" t="s">
        <v>12</v>
      </c>
      <c r="E900">
        <v>1.2278612189100799</v>
      </c>
      <c r="F900" t="s">
        <v>13</v>
      </c>
      <c r="G900">
        <v>3</v>
      </c>
      <c r="H900" t="s">
        <v>14</v>
      </c>
      <c r="I900">
        <v>0.40928706999999998</v>
      </c>
      <c r="J900" t="s">
        <v>15</v>
      </c>
      <c r="K900" t="str" cm="1">
        <f t="array" ref="K900">_xlfn.IFS(AND(F900=$Y$25,H900=$Z$25),"1",AND(F900=$Y$25,H900=$Z$27),"2",AND(F900=$Z$25,H900=$Y$25),"3",AND(F900=$Z$25,H900=$Z$27),"4",AND(F900=$Z$27,H900=$Y$25),"5",AND(F900=$Z$27,H900=$Z$25),"6")</f>
        <v>5</v>
      </c>
      <c r="L900" t="e" cm="1">
        <f t="array" ref="L900">_xlfn.IFS(K900="3",N900*I900)</f>
        <v>#N/A</v>
      </c>
      <c r="M900" t="s">
        <v>16</v>
      </c>
      <c r="N900">
        <f>VLOOKUP(C900,ETH_USD[],6)</f>
        <v>414.06735200000003</v>
      </c>
      <c r="O900" s="10">
        <f t="shared" si="83"/>
        <v>2.9654584846420411E-2</v>
      </c>
      <c r="P900" cm="1">
        <f t="array" ref="P900">_xlfn.IFS(H900=$H$2,G900,F900=$F$102,E900)</f>
        <v>3</v>
      </c>
      <c r="Q900" cm="1">
        <f t="array" ref="Q900">_xlfn.IFS(H900=$H$2,E900,F900=$F$102,G900)</f>
        <v>1.2278612189100799</v>
      </c>
      <c r="R900">
        <f t="shared" si="84"/>
        <v>508.41724353758917</v>
      </c>
      <c r="S900" s="10">
        <f t="shared" si="85"/>
        <v>-2.1914197747399233E-2</v>
      </c>
      <c r="T900" s="9">
        <f t="shared" si="86"/>
        <v>169.47241451252972</v>
      </c>
      <c r="U900" cm="1">
        <f t="array" ref="U900">_xlfn.IFS(D900=$D$2,I900*N900,D900=$D$3&amp;F900=$F$3,(I900)*N900,D900=$D$3,(1/I900)*N900,D900=$D$146,N900*I900)</f>
        <v>169.47241328273864</v>
      </c>
      <c r="V900" cm="1">
        <f t="array" ref="V900">_xlfn.IFS(F900=$F$2,E900*N900,F900=$F$3,E900*N900)</f>
        <v>508.41724353758917</v>
      </c>
      <c r="W900">
        <f t="shared" si="87"/>
        <v>169.47241328273864</v>
      </c>
      <c r="X900">
        <f t="shared" si="88"/>
        <v>1011.6795333896085</v>
      </c>
    </row>
    <row r="901" spans="1:24" x14ac:dyDescent="0.25">
      <c r="A901" t="s">
        <v>919</v>
      </c>
      <c r="B901">
        <v>1604556953</v>
      </c>
      <c r="C901" s="2">
        <v>44140.261030092595</v>
      </c>
      <c r="D901" t="s">
        <v>12</v>
      </c>
      <c r="E901">
        <v>1.654659667127</v>
      </c>
      <c r="F901" t="s">
        <v>13</v>
      </c>
      <c r="G901">
        <v>4</v>
      </c>
      <c r="H901" t="s">
        <v>14</v>
      </c>
      <c r="I901">
        <v>0.41366491999999999</v>
      </c>
      <c r="J901" t="s">
        <v>15</v>
      </c>
      <c r="K901" t="str" cm="1">
        <f t="array" ref="K901">_xlfn.IFS(AND(F901=$Y$25,H901=$Z$25),"1",AND(F901=$Y$25,H901=$Z$27),"2",AND(F901=$Z$25,H901=$Y$25),"3",AND(F901=$Z$25,H901=$Z$27),"4",AND(F901=$Z$27,H901=$Y$25),"5",AND(F901=$Z$27,H901=$Z$25),"6")</f>
        <v>5</v>
      </c>
      <c r="L901" t="e" cm="1">
        <f t="array" ref="L901">_xlfn.IFS(K901="3",N901*I901)</f>
        <v>#N/A</v>
      </c>
      <c r="M901" t="s">
        <v>16</v>
      </c>
      <c r="N901">
        <f>VLOOKUP(C901,ETH_USD[],6)</f>
        <v>414.06735200000003</v>
      </c>
      <c r="O901" s="10">
        <f t="shared" si="83"/>
        <v>0</v>
      </c>
      <c r="P901" cm="1">
        <f t="array" ref="P901">_xlfn.IFS(H901=$H$2,G901,F901=$F$102,E901)</f>
        <v>4</v>
      </c>
      <c r="Q901" cm="1">
        <f t="array" ref="Q901">_xlfn.IFS(H901=$H$2,E901,F901=$F$102,G901)</f>
        <v>1.654659667127</v>
      </c>
      <c r="R901">
        <f t="shared" si="84"/>
        <v>685.14054682847836</v>
      </c>
      <c r="S901" s="10">
        <f t="shared" si="85"/>
        <v>1.0696266998992014E-2</v>
      </c>
      <c r="T901" s="9">
        <f t="shared" si="86"/>
        <v>171.28513670711959</v>
      </c>
      <c r="U901" cm="1">
        <f t="array" ref="U901">_xlfn.IFS(D901=$D$2,I901*N901,D901=$D$3&amp;F901=$F$3,(I901)*N901,D901=$D$3,(1/I901)*N901,D901=$D$146,N901*I901)</f>
        <v>171.28513803969184</v>
      </c>
      <c r="V901" cm="1">
        <f t="array" ref="V901">_xlfn.IFS(F901=$F$2,E901*N901,F901=$F$3,E901*N901)</f>
        <v>685.14054682847836</v>
      </c>
      <c r="W901">
        <f t="shared" si="87"/>
        <v>171.28513803969184</v>
      </c>
      <c r="X901">
        <f t="shared" si="88"/>
        <v>1000.9728453647944</v>
      </c>
    </row>
    <row r="902" spans="1:24" x14ac:dyDescent="0.25">
      <c r="A902" t="s">
        <v>920</v>
      </c>
      <c r="B902">
        <v>1604607046</v>
      </c>
      <c r="C902" s="2">
        <v>44140.840810185182</v>
      </c>
      <c r="D902" t="s">
        <v>12</v>
      </c>
      <c r="E902">
        <v>1.6449267481302701</v>
      </c>
      <c r="F902" t="s">
        <v>13</v>
      </c>
      <c r="G902">
        <v>4</v>
      </c>
      <c r="H902" t="s">
        <v>14</v>
      </c>
      <c r="I902">
        <v>0.41123168999999998</v>
      </c>
      <c r="J902" t="s">
        <v>15</v>
      </c>
      <c r="K902" t="str" cm="1">
        <f t="array" ref="K902">_xlfn.IFS(AND(F902=$Y$25,H902=$Z$25),"1",AND(F902=$Y$25,H902=$Z$27),"2",AND(F902=$Z$25,H902=$Y$25),"3",AND(F902=$Z$25,H902=$Z$27),"4",AND(F902=$Z$27,H902=$Y$25),"5",AND(F902=$Z$27,H902=$Z$25),"6")</f>
        <v>5</v>
      </c>
      <c r="L902" t="e" cm="1">
        <f t="array" ref="L902">_xlfn.IFS(K902="3",N902*I902)</f>
        <v>#N/A</v>
      </c>
      <c r="M902" t="s">
        <v>16</v>
      </c>
      <c r="N902">
        <f>VLOOKUP(C902,ETH_USD[],6)</f>
        <v>414.06735200000003</v>
      </c>
      <c r="O902" s="10">
        <f t="shared" si="83"/>
        <v>0</v>
      </c>
      <c r="P902" cm="1">
        <f t="array" ref="P902">_xlfn.IFS(H902=$H$2,G902,F902=$F$102,E902)</f>
        <v>4</v>
      </c>
      <c r="Q902" cm="1">
        <f t="array" ref="Q902">_xlfn.IFS(H902=$H$2,E902,F902=$F$102,G902)</f>
        <v>1.6449267481302701</v>
      </c>
      <c r="R902">
        <f t="shared" si="84"/>
        <v>681.11046283227188</v>
      </c>
      <c r="S902" s="10">
        <f t="shared" si="85"/>
        <v>-5.8821274187636097E-3</v>
      </c>
      <c r="T902" s="9">
        <f t="shared" si="86"/>
        <v>170.27761570806797</v>
      </c>
      <c r="U902" cm="1">
        <f t="array" ref="U902">_xlfn.IFS(D902=$D$2,I902*N902,D902=$D$3&amp;F902=$F$3,(I902)*N902,D902=$D$3,(1/I902)*N902,D902=$D$146,N902*I902)</f>
        <v>170.27761693678488</v>
      </c>
      <c r="V902" cm="1">
        <f t="array" ref="V902">_xlfn.IFS(F902=$F$2,E902*N902,F902=$F$3,E902*N902)</f>
        <v>681.11046283227188</v>
      </c>
      <c r="W902">
        <f t="shared" si="87"/>
        <v>170.27761693678488</v>
      </c>
      <c r="X902">
        <f t="shared" si="88"/>
        <v>1006.8955337561656</v>
      </c>
    </row>
    <row r="903" spans="1:24" x14ac:dyDescent="0.25">
      <c r="A903" t="s">
        <v>921</v>
      </c>
      <c r="B903">
        <v>1604658317</v>
      </c>
      <c r="C903" s="2">
        <v>44141.434224537035</v>
      </c>
      <c r="D903" t="s">
        <v>12</v>
      </c>
      <c r="E903">
        <v>1.19492392727118</v>
      </c>
      <c r="F903" t="s">
        <v>13</v>
      </c>
      <c r="G903">
        <v>3</v>
      </c>
      <c r="H903" t="s">
        <v>14</v>
      </c>
      <c r="I903">
        <v>0.39830798000000001</v>
      </c>
      <c r="J903" t="s">
        <v>15</v>
      </c>
      <c r="K903" t="str" cm="1">
        <f t="array" ref="K903">_xlfn.IFS(AND(F903=$Y$25,H903=$Z$25),"1",AND(F903=$Y$25,H903=$Z$27),"2",AND(F903=$Z$25,H903=$Y$25),"3",AND(F903=$Z$25,H903=$Z$27),"4",AND(F903=$Z$27,H903=$Y$25),"5",AND(F903=$Z$27,H903=$Z$25),"6")</f>
        <v>5</v>
      </c>
      <c r="L903" t="e" cm="1">
        <f t="array" ref="L903">_xlfn.IFS(K903="3",N903*I903)</f>
        <v>#N/A</v>
      </c>
      <c r="M903" t="s">
        <v>16</v>
      </c>
      <c r="N903">
        <f>VLOOKUP(C903,ETH_USD[],6)</f>
        <v>454.71929899999998</v>
      </c>
      <c r="O903" s="10">
        <f t="shared" si="83"/>
        <v>9.8177136650947419E-2</v>
      </c>
      <c r="P903" cm="1">
        <f t="array" ref="P903">_xlfn.IFS(H903=$H$2,G903,F903=$F$102,E903)</f>
        <v>3</v>
      </c>
      <c r="Q903" cm="1">
        <f t="array" ref="Q903">_xlfn.IFS(H903=$H$2,E903,F903=$F$102,G903)</f>
        <v>1.19492392727118</v>
      </c>
      <c r="R903">
        <f t="shared" si="84"/>
        <v>543.35497056707788</v>
      </c>
      <c r="S903" s="10">
        <f t="shared" si="85"/>
        <v>6.3664902572262691E-2</v>
      </c>
      <c r="T903" s="9">
        <f t="shared" si="86"/>
        <v>181.1183235223593</v>
      </c>
      <c r="U903" cm="1">
        <f t="array" ref="U903">_xlfn.IFS(D903=$D$2,I903*N903,D903=$D$3&amp;F903=$F$3,(I903)*N903,D903=$D$3,(1/I903)*N903,D903=$D$146,N903*I903)</f>
        <v>181.11832545170603</v>
      </c>
      <c r="V903" cm="1">
        <f t="array" ref="V903">_xlfn.IFS(F903=$F$2,E903*N903,F903=$F$3,E903*N903)</f>
        <v>543.35497056707788</v>
      </c>
      <c r="W903">
        <f t="shared" si="87"/>
        <v>181.11832545170603</v>
      </c>
      <c r="X903">
        <f t="shared" si="88"/>
        <v>1141.6273884344471</v>
      </c>
    </row>
    <row r="904" spans="1:24" x14ac:dyDescent="0.25">
      <c r="A904" t="s">
        <v>922</v>
      </c>
      <c r="B904">
        <v>1604703641</v>
      </c>
      <c r="C904" s="2">
        <v>44141.958807870367</v>
      </c>
      <c r="D904" t="s">
        <v>12</v>
      </c>
      <c r="E904">
        <v>1.54406654429376</v>
      </c>
      <c r="F904" t="s">
        <v>13</v>
      </c>
      <c r="G904">
        <v>4</v>
      </c>
      <c r="H904" t="s">
        <v>14</v>
      </c>
      <c r="I904">
        <v>0.38601664000000002</v>
      </c>
      <c r="J904" t="s">
        <v>15</v>
      </c>
      <c r="K904" t="str" cm="1">
        <f t="array" ref="K904">_xlfn.IFS(AND(F904=$Y$25,H904=$Z$25),"1",AND(F904=$Y$25,H904=$Z$27),"2",AND(F904=$Z$25,H904=$Y$25),"3",AND(F904=$Z$25,H904=$Z$27),"4",AND(F904=$Z$27,H904=$Y$25),"5",AND(F904=$Z$27,H904=$Z$25),"6")</f>
        <v>5</v>
      </c>
      <c r="L904" t="e" cm="1">
        <f t="array" ref="L904">_xlfn.IFS(K904="3",N904*I904)</f>
        <v>#N/A</v>
      </c>
      <c r="M904" t="s">
        <v>16</v>
      </c>
      <c r="N904">
        <f>VLOOKUP(C904,ETH_USD[],6)</f>
        <v>454.71929899999998</v>
      </c>
      <c r="O904" s="10">
        <f t="shared" si="83"/>
        <v>0</v>
      </c>
      <c r="P904" cm="1">
        <f t="array" ref="P904">_xlfn.IFS(H904=$H$2,G904,F904=$F$102,E904)</f>
        <v>4</v>
      </c>
      <c r="Q904" cm="1">
        <f t="array" ref="Q904">_xlfn.IFS(H904=$H$2,E904,F904=$F$102,G904)</f>
        <v>1.54406654429376</v>
      </c>
      <c r="R904">
        <f t="shared" si="84"/>
        <v>702.11685663061098</v>
      </c>
      <c r="S904" s="10">
        <f t="shared" si="85"/>
        <v>-3.0858884159319065E-2</v>
      </c>
      <c r="T904" s="9">
        <f t="shared" si="86"/>
        <v>175.52921415765275</v>
      </c>
      <c r="U904" cm="1">
        <f t="array" ref="U904">_xlfn.IFS(D904=$D$2,I904*N904,D904=$D$3&amp;F904=$F$3,(I904)*N904,D904=$D$3,(1/I904)*N904,D904=$D$146,N904*I904)</f>
        <v>175.52921594313537</v>
      </c>
      <c r="V904" cm="1">
        <f t="array" ref="V904">_xlfn.IFS(F904=$F$2,E904*N904,F904=$F$3,E904*N904)</f>
        <v>702.11685663061098</v>
      </c>
      <c r="W904">
        <f t="shared" si="87"/>
        <v>175.52921594313537</v>
      </c>
      <c r="X904">
        <f t="shared" si="88"/>
        <v>1177.9784907717967</v>
      </c>
    </row>
    <row r="905" spans="1:24" x14ac:dyDescent="0.25">
      <c r="A905" t="s">
        <v>923</v>
      </c>
      <c r="B905">
        <v>1604746918</v>
      </c>
      <c r="C905" s="2">
        <v>44142.459699074076</v>
      </c>
      <c r="D905" t="s">
        <v>12</v>
      </c>
      <c r="E905">
        <v>1.86169215577631</v>
      </c>
      <c r="F905" t="s">
        <v>13</v>
      </c>
      <c r="G905">
        <v>5.0180067053494799</v>
      </c>
      <c r="H905" t="s">
        <v>14</v>
      </c>
      <c r="I905">
        <v>0.37100232999999999</v>
      </c>
      <c r="J905" t="s">
        <v>15</v>
      </c>
      <c r="K905" t="str" cm="1">
        <f t="array" ref="K905">_xlfn.IFS(AND(F905=$Y$25,H905=$Z$25),"1",AND(F905=$Y$25,H905=$Z$27),"2",AND(F905=$Z$25,H905=$Y$25),"3",AND(F905=$Z$25,H905=$Z$27),"4",AND(F905=$Z$27,H905=$Y$25),"5",AND(F905=$Z$27,H905=$Z$25),"6")</f>
        <v>5</v>
      </c>
      <c r="L905" t="e" cm="1">
        <f t="array" ref="L905">_xlfn.IFS(K905="3",N905*I905)</f>
        <v>#N/A</v>
      </c>
      <c r="M905" t="s">
        <v>16</v>
      </c>
      <c r="N905">
        <f>VLOOKUP(C905,ETH_USD[],6)</f>
        <v>435.71313500000002</v>
      </c>
      <c r="O905" s="10">
        <f t="shared" si="83"/>
        <v>-4.179757499142335E-2</v>
      </c>
      <c r="P905" cm="1">
        <f t="array" ref="P905">_xlfn.IFS(H905=$H$2,G905,F905=$F$102,E905)</f>
        <v>5.0180067053494799</v>
      </c>
      <c r="Q905" cm="1">
        <f t="array" ref="Q905">_xlfn.IFS(H905=$H$2,E905,F905=$F$102,G905)</f>
        <v>1.86169215577631</v>
      </c>
      <c r="R905">
        <f t="shared" si="84"/>
        <v>811.16372559820445</v>
      </c>
      <c r="S905" s="10">
        <f t="shared" si="85"/>
        <v>-7.9067339301648706E-2</v>
      </c>
      <c r="T905" s="9">
        <f t="shared" si="86"/>
        <v>161.65058622449786</v>
      </c>
      <c r="U905" cm="1">
        <f t="array" ref="U905">_xlfn.IFS(D905=$D$2,I905*N905,D905=$D$3&amp;F905=$F$3,(I905)*N905,D905=$D$3,(1/I905)*N905,D905=$D$146,N905*I905)</f>
        <v>161.65058829660455</v>
      </c>
      <c r="V905" cm="1">
        <f t="array" ref="V905">_xlfn.IFS(F905=$F$2,E905*N905,F905=$F$3,E905*N905)</f>
        <v>811.16372559820445</v>
      </c>
      <c r="W905">
        <f t="shared" si="87"/>
        <v>161.65058829660455</v>
      </c>
      <c r="X905">
        <f t="shared" si="88"/>
        <v>1174.4215595627122</v>
      </c>
    </row>
    <row r="906" spans="1:24" x14ac:dyDescent="0.25">
      <c r="A906" t="s">
        <v>924</v>
      </c>
      <c r="B906">
        <v>1604752518</v>
      </c>
      <c r="C906" s="2">
        <v>44142.524513888886</v>
      </c>
      <c r="D906" t="s">
        <v>12</v>
      </c>
      <c r="E906">
        <v>1.4272500518072</v>
      </c>
      <c r="F906" t="s">
        <v>13</v>
      </c>
      <c r="G906">
        <v>4</v>
      </c>
      <c r="H906" t="s">
        <v>14</v>
      </c>
      <c r="I906">
        <v>0.35681251000000003</v>
      </c>
      <c r="J906" t="s">
        <v>15</v>
      </c>
      <c r="K906" t="str" cm="1">
        <f t="array" ref="K906">_xlfn.IFS(AND(F906=$Y$25,H906=$Z$25),"1",AND(F906=$Y$25,H906=$Z$27),"2",AND(F906=$Z$25,H906=$Y$25),"3",AND(F906=$Z$25,H906=$Z$27),"4",AND(F906=$Z$27,H906=$Y$25),"5",AND(F906=$Z$27,H906=$Z$25),"6")</f>
        <v>5</v>
      </c>
      <c r="L906" t="e" cm="1">
        <f t="array" ref="L906">_xlfn.IFS(K906="3",N906*I906)</f>
        <v>#N/A</v>
      </c>
      <c r="M906" t="s">
        <v>16</v>
      </c>
      <c r="N906">
        <f>VLOOKUP(C906,ETH_USD[],6)</f>
        <v>435.71313500000002</v>
      </c>
      <c r="O906" s="10">
        <f t="shared" si="83"/>
        <v>0</v>
      </c>
      <c r="P906" cm="1">
        <f t="array" ref="P906">_xlfn.IFS(H906=$H$2,G906,F906=$F$102,E906)</f>
        <v>4</v>
      </c>
      <c r="Q906" cm="1">
        <f t="array" ref="Q906">_xlfn.IFS(H906=$H$2,E906,F906=$F$102,G906)</f>
        <v>1.4272500518072</v>
      </c>
      <c r="R906">
        <f t="shared" si="84"/>
        <v>621.87159450182753</v>
      </c>
      <c r="S906" s="10">
        <f t="shared" si="85"/>
        <v>-3.8247232771890807E-2</v>
      </c>
      <c r="T906" s="9">
        <f t="shared" si="86"/>
        <v>155.46789862545688</v>
      </c>
      <c r="U906" cm="1">
        <f t="array" ref="U906">_xlfn.IFS(D906=$D$2,I906*N906,D906=$D$3&amp;F906=$F$3,(I906)*N906,D906=$D$3,(1/I906)*N906,D906=$D$146,N906*I906)</f>
        <v>155.46789733931888</v>
      </c>
      <c r="V906" cm="1">
        <f t="array" ref="V906">_xlfn.IFS(F906=$F$2,E906*N906,F906=$F$3,E906*N906)</f>
        <v>621.87159450182753</v>
      </c>
      <c r="W906">
        <f t="shared" si="87"/>
        <v>155.46789733931888</v>
      </c>
      <c r="X906">
        <f t="shared" si="88"/>
        <v>1221.1262856226649</v>
      </c>
    </row>
    <row r="907" spans="1:24" x14ac:dyDescent="0.25">
      <c r="A907" t="s">
        <v>925</v>
      </c>
      <c r="B907">
        <v>1604765364</v>
      </c>
      <c r="C907" s="2">
        <v>44142.673194444447</v>
      </c>
      <c r="D907" t="s">
        <v>105</v>
      </c>
      <c r="E907">
        <v>2</v>
      </c>
      <c r="F907" t="s">
        <v>14</v>
      </c>
      <c r="G907">
        <v>0.71177633943496099</v>
      </c>
      <c r="H907" t="s">
        <v>13</v>
      </c>
      <c r="I907">
        <v>0.35588817</v>
      </c>
      <c r="J907" t="s">
        <v>15</v>
      </c>
      <c r="K907" t="str" cm="1">
        <f t="array" ref="K907">_xlfn.IFS(AND(F907=$Y$25,H907=$Z$25),"1",AND(F907=$Y$25,H907=$Z$27),"2",AND(F907=$Z$25,H907=$Y$25),"3",AND(F907=$Z$25,H907=$Z$27),"4",AND(F907=$Z$27,H907=$Y$25),"5",AND(F907=$Z$27,H907=$Z$25),"6")</f>
        <v>2</v>
      </c>
      <c r="L907" t="e" cm="1">
        <f t="array" ref="L907">_xlfn.IFS(K907="3",N907*I907)</f>
        <v>#N/A</v>
      </c>
      <c r="M907" t="s">
        <v>16</v>
      </c>
      <c r="N907">
        <f>VLOOKUP(C907,ETH_USD[],6)</f>
        <v>435.71313500000002</v>
      </c>
      <c r="O907" s="10">
        <f t="shared" si="83"/>
        <v>0</v>
      </c>
      <c r="P907" cm="1">
        <f t="array" ref="P907">_xlfn.IFS(H907=$H$2,G907,F907=$F$102,E907)</f>
        <v>2</v>
      </c>
      <c r="Q907" cm="1">
        <f t="array" ref="Q907">_xlfn.IFS(H907=$H$2,E907,F907=$F$102,G907)</f>
        <v>0.71177633943496099</v>
      </c>
      <c r="R907">
        <f t="shared" si="84"/>
        <v>310.13030027403101</v>
      </c>
      <c r="S907" s="10">
        <f t="shared" si="85"/>
        <v>-2.5905572275833652E-3</v>
      </c>
      <c r="T907" s="9">
        <f t="shared" si="86"/>
        <v>155.06515013701551</v>
      </c>
      <c r="U907" cm="1">
        <f t="array" ref="U907">_xlfn.IFS(D907=$D$2,I907*N907,D907=$D$3&amp;F907=$F$3,(I907)*N907,D907=$D$3,(1/I907)*N907,D907=$D$146,N907*I907)</f>
        <v>155.06515026011297</v>
      </c>
      <c r="V907" t="e" cm="1">
        <f t="array" ref="V907">_xlfn.IFS(F907=$F$2,E907*N907,F907=$F$3,E907*N907)</f>
        <v>#N/A</v>
      </c>
      <c r="W907">
        <f t="shared" si="87"/>
        <v>155.06515026011297</v>
      </c>
      <c r="X907">
        <f t="shared" si="88"/>
        <v>1224.2978882945167</v>
      </c>
    </row>
    <row r="908" spans="1:24" x14ac:dyDescent="0.25">
      <c r="A908" t="s">
        <v>926</v>
      </c>
      <c r="B908">
        <v>1604766186</v>
      </c>
      <c r="C908" s="2">
        <v>44142.682708333334</v>
      </c>
      <c r="D908" t="s">
        <v>12</v>
      </c>
      <c r="E908">
        <v>3.3600327943030801</v>
      </c>
      <c r="F908" t="s">
        <v>13</v>
      </c>
      <c r="G908">
        <v>9</v>
      </c>
      <c r="H908" t="s">
        <v>14</v>
      </c>
      <c r="I908">
        <v>0.37333697999999998</v>
      </c>
      <c r="J908" t="s">
        <v>15</v>
      </c>
      <c r="K908" t="str" cm="1">
        <f t="array" ref="K908">_xlfn.IFS(AND(F908=$Y$25,H908=$Z$25),"1",AND(F908=$Y$25,H908=$Z$27),"2",AND(F908=$Z$25,H908=$Y$25),"3",AND(F908=$Z$25,H908=$Z$27),"4",AND(F908=$Z$27,H908=$Y$25),"5",AND(F908=$Z$27,H908=$Z$25),"6")</f>
        <v>5</v>
      </c>
      <c r="L908" t="e" cm="1">
        <f t="array" ref="L908">_xlfn.IFS(K908="3",N908*I908)</f>
        <v>#N/A</v>
      </c>
      <c r="M908" t="s">
        <v>16</v>
      </c>
      <c r="N908">
        <f>VLOOKUP(C908,ETH_USD[],6)</f>
        <v>435.71313500000002</v>
      </c>
      <c r="O908" s="10">
        <f t="shared" si="83"/>
        <v>0</v>
      </c>
      <c r="P908" cm="1">
        <f t="array" ref="P908">_xlfn.IFS(H908=$H$2,G908,F908=$F$102,E908)</f>
        <v>9</v>
      </c>
      <c r="Q908" cm="1">
        <f t="array" ref="Q908">_xlfn.IFS(H908=$H$2,E908,F908=$F$102,G908)</f>
        <v>3.3600327943030801</v>
      </c>
      <c r="R908">
        <f t="shared" si="84"/>
        <v>1464.0104225086052</v>
      </c>
      <c r="S908" s="10">
        <f t="shared" si="85"/>
        <v>4.9028905459705896E-2</v>
      </c>
      <c r="T908" s="9">
        <f t="shared" si="86"/>
        <v>162.66782472317834</v>
      </c>
      <c r="U908" cm="1">
        <f t="array" ref="U908">_xlfn.IFS(D908=$D$2,I908*N908,D908=$D$3&amp;F908=$F$3,(I908)*N908,D908=$D$3,(1/I908)*N908,D908=$D$146,N908*I908)</f>
        <v>162.66782596723229</v>
      </c>
      <c r="V908" cm="1">
        <f t="array" ref="V908">_xlfn.IFS(F908=$F$2,E908*N908,F908=$F$3,E908*N908)</f>
        <v>1464.0104225086052</v>
      </c>
      <c r="W908">
        <f t="shared" si="87"/>
        <v>162.66782596723229</v>
      </c>
      <c r="X908">
        <f t="shared" si="88"/>
        <v>1167.0773546194112</v>
      </c>
    </row>
    <row r="909" spans="1:24" x14ac:dyDescent="0.25">
      <c r="A909" t="s">
        <v>927</v>
      </c>
      <c r="B909">
        <v>1604849862</v>
      </c>
      <c r="C909" s="2">
        <v>44143.651180555556</v>
      </c>
      <c r="D909" t="s">
        <v>12</v>
      </c>
      <c r="E909">
        <v>1.51714112988718</v>
      </c>
      <c r="F909" t="s">
        <v>13</v>
      </c>
      <c r="G909">
        <v>4</v>
      </c>
      <c r="H909" t="s">
        <v>14</v>
      </c>
      <c r="I909">
        <v>0.37928528</v>
      </c>
      <c r="J909" t="s">
        <v>15</v>
      </c>
      <c r="K909" t="str" cm="1">
        <f t="array" ref="K909">_xlfn.IFS(AND(F909=$Y$25,H909=$Z$25),"1",AND(F909=$Y$25,H909=$Z$27),"2",AND(F909=$Z$25,H909=$Y$25),"3",AND(F909=$Z$25,H909=$Z$27),"4",AND(F909=$Z$27,H909=$Y$25),"5",AND(F909=$Z$27,H909=$Z$25),"6")</f>
        <v>5</v>
      </c>
      <c r="L909" t="e" cm="1">
        <f t="array" ref="L909">_xlfn.IFS(K909="3",N909*I909)</f>
        <v>#N/A</v>
      </c>
      <c r="M909" t="s">
        <v>16</v>
      </c>
      <c r="N909">
        <f>VLOOKUP(C909,ETH_USD[],6)</f>
        <v>453.554779</v>
      </c>
      <c r="O909" s="10">
        <f t="shared" si="83"/>
        <v>4.0948143553211844E-2</v>
      </c>
      <c r="P909" cm="1">
        <f t="array" ref="P909">_xlfn.IFS(H909=$H$2,G909,F909=$F$102,E909)</f>
        <v>4</v>
      </c>
      <c r="Q909" cm="1">
        <f t="array" ref="Q909">_xlfn.IFS(H909=$H$2,E909,F909=$F$102,G909)</f>
        <v>1.51714112988718</v>
      </c>
      <c r="R909">
        <f t="shared" si="84"/>
        <v>688.10660987779022</v>
      </c>
      <c r="S909" s="10">
        <f t="shared" si="85"/>
        <v>5.7533367537161671E-2</v>
      </c>
      <c r="T909" s="9">
        <f t="shared" si="86"/>
        <v>172.02665246944755</v>
      </c>
      <c r="U909" cm="1">
        <f t="array" ref="U909">_xlfn.IFS(D909=$D$2,I909*N909,D909=$D$3&amp;F909=$F$3,(I909)*N909,D909=$D$3,(1/I909)*N909,D909=$D$146,N909*I909)</f>
        <v>172.02665134835311</v>
      </c>
      <c r="V909" cm="1">
        <f t="array" ref="V909">_xlfn.IFS(F909=$F$2,E909*N909,F909=$F$3,E909*N909)</f>
        <v>688.10660987779022</v>
      </c>
      <c r="W909">
        <f t="shared" si="87"/>
        <v>172.02665134835311</v>
      </c>
      <c r="X909">
        <f t="shared" si="88"/>
        <v>1195.8143458665204</v>
      </c>
    </row>
    <row r="910" spans="1:24" x14ac:dyDescent="0.25">
      <c r="A910" t="s">
        <v>928</v>
      </c>
      <c r="B910">
        <v>1604943245</v>
      </c>
      <c r="C910" s="2">
        <v>44144.732002314813</v>
      </c>
      <c r="D910" t="s">
        <v>12</v>
      </c>
      <c r="E910">
        <v>1.13963704572027</v>
      </c>
      <c r="F910" t="s">
        <v>13</v>
      </c>
      <c r="G910">
        <v>3</v>
      </c>
      <c r="H910" t="s">
        <v>14</v>
      </c>
      <c r="I910">
        <v>0.37987902000000001</v>
      </c>
      <c r="J910" t="s">
        <v>15</v>
      </c>
      <c r="K910" t="str" cm="1">
        <f t="array" ref="K910">_xlfn.IFS(AND(F910=$Y$25,H910=$Z$25),"1",AND(F910=$Y$25,H910=$Z$27),"2",AND(F910=$Z$25,H910=$Y$25),"3",AND(F910=$Z$25,H910=$Z$27),"4",AND(F910=$Z$27,H910=$Y$25),"5",AND(F910=$Z$27,H910=$Z$25),"6")</f>
        <v>5</v>
      </c>
      <c r="L910" t="e" cm="1">
        <f t="array" ref="L910">_xlfn.IFS(K910="3",N910*I910)</f>
        <v>#N/A</v>
      </c>
      <c r="M910" t="s">
        <v>16</v>
      </c>
      <c r="N910">
        <f>VLOOKUP(C910,ETH_USD[],6)</f>
        <v>444.16305499999999</v>
      </c>
      <c r="O910" s="10">
        <f t="shared" si="83"/>
        <v>-2.0706923253475434E-2</v>
      </c>
      <c r="P910" cm="1">
        <f t="array" ref="P910">_xlfn.IFS(H910=$H$2,G910,F910=$F$102,E910)</f>
        <v>3</v>
      </c>
      <c r="Q910" cm="1">
        <f t="array" ref="Q910">_xlfn.IFS(H910=$H$2,E910,F910=$F$102,G910)</f>
        <v>1.13963704572027</v>
      </c>
      <c r="R910">
        <f t="shared" si="84"/>
        <v>506.18467181828981</v>
      </c>
      <c r="S910" s="10">
        <f t="shared" si="85"/>
        <v>-1.917393893718549E-2</v>
      </c>
      <c r="T910" s="9">
        <f t="shared" si="86"/>
        <v>168.72822393942994</v>
      </c>
      <c r="U910" cm="1">
        <f t="array" ref="U910">_xlfn.IFS(D910=$D$2,I910*N910,D910=$D$3&amp;F910=$F$3,(I910)*N910,D910=$D$3,(1/I910)*N910,D910=$D$146,N910*I910)</f>
        <v>168.72822605360611</v>
      </c>
      <c r="V910" cm="1">
        <f t="array" ref="V910">_xlfn.IFS(F910=$F$2,E910*N910,F910=$F$3,E910*N910)</f>
        <v>506.18467181828981</v>
      </c>
      <c r="W910">
        <f t="shared" si="87"/>
        <v>168.72822605360611</v>
      </c>
      <c r="X910">
        <f t="shared" si="88"/>
        <v>1169.2223882224398</v>
      </c>
    </row>
    <row r="911" spans="1:24" x14ac:dyDescent="0.25">
      <c r="A911" t="s">
        <v>929</v>
      </c>
      <c r="B911">
        <v>1605012733</v>
      </c>
      <c r="C911" s="2">
        <v>44145.536261574074</v>
      </c>
      <c r="D911" t="s">
        <v>12</v>
      </c>
      <c r="E911">
        <v>0.75857617436116798</v>
      </c>
      <c r="F911" t="s">
        <v>13</v>
      </c>
      <c r="G911">
        <v>2</v>
      </c>
      <c r="H911" t="s">
        <v>14</v>
      </c>
      <c r="I911">
        <v>0.37928809000000002</v>
      </c>
      <c r="J911" t="s">
        <v>15</v>
      </c>
      <c r="K911" t="str" cm="1">
        <f t="array" ref="K911">_xlfn.IFS(AND(F911=$Y$25,H911=$Z$25),"1",AND(F911=$Y$25,H911=$Z$27),"2",AND(F911=$Z$25,H911=$Y$25),"3",AND(F911=$Z$25,H911=$Z$27),"4",AND(F911=$Z$27,H911=$Y$25),"5",AND(F911=$Z$27,H911=$Z$25),"6")</f>
        <v>5</v>
      </c>
      <c r="L911" t="e" cm="1">
        <f t="array" ref="L911">_xlfn.IFS(K911="3",N911*I911)</f>
        <v>#N/A</v>
      </c>
      <c r="M911" t="s">
        <v>16</v>
      </c>
      <c r="N911">
        <f>VLOOKUP(C911,ETH_USD[],6)</f>
        <v>449.67962599999998</v>
      </c>
      <c r="O911" s="10">
        <f t="shared" si="83"/>
        <v>1.242014827189983E-2</v>
      </c>
      <c r="P911" cm="1">
        <f t="array" ref="P911">_xlfn.IFS(H911=$H$2,G911,F911=$F$102,E911)</f>
        <v>2</v>
      </c>
      <c r="Q911" cm="1">
        <f t="array" ref="Q911">_xlfn.IFS(H911=$H$2,E911,F911=$F$102,G911)</f>
        <v>0.75857617436116798</v>
      </c>
      <c r="R911">
        <f t="shared" si="84"/>
        <v>341.1162503792408</v>
      </c>
      <c r="S911" s="10">
        <f t="shared" si="85"/>
        <v>1.0845258768606241E-2</v>
      </c>
      <c r="T911" s="9">
        <f t="shared" si="86"/>
        <v>170.5581251896204</v>
      </c>
      <c r="U911" cm="1">
        <f t="array" ref="U911">_xlfn.IFS(D911=$D$2,I911*N911,D911=$D$3&amp;F911=$F$3,(I911)*N911,D911=$D$3,(1/I911)*N911,D911=$D$146,N911*I911)</f>
        <v>170.55812645745434</v>
      </c>
      <c r="V911" cm="1">
        <f t="array" ref="V911">_xlfn.IFS(F911=$F$2,E911*N911,F911=$F$3,E911*N911)</f>
        <v>341.1162503792408</v>
      </c>
      <c r="W911">
        <f t="shared" si="87"/>
        <v>170.55812645745434</v>
      </c>
      <c r="X911">
        <f t="shared" si="88"/>
        <v>1185.5885746372894</v>
      </c>
    </row>
    <row r="912" spans="1:24" x14ac:dyDescent="0.25">
      <c r="A912" t="s">
        <v>930</v>
      </c>
      <c r="B912">
        <v>1605012766</v>
      </c>
      <c r="C912" s="2">
        <v>44145.536643518521</v>
      </c>
      <c r="D912" t="s">
        <v>12</v>
      </c>
      <c r="E912">
        <v>0.745373150398703</v>
      </c>
      <c r="F912" t="s">
        <v>13</v>
      </c>
      <c r="G912">
        <v>2</v>
      </c>
      <c r="H912" t="s">
        <v>14</v>
      </c>
      <c r="I912">
        <v>0.37268657999999999</v>
      </c>
      <c r="J912" t="s">
        <v>15</v>
      </c>
      <c r="K912" t="str" cm="1">
        <f t="array" ref="K912">_xlfn.IFS(AND(F912=$Y$25,H912=$Z$25),"1",AND(F912=$Y$25,H912=$Z$27),"2",AND(F912=$Z$25,H912=$Y$25),"3",AND(F912=$Z$25,H912=$Z$27),"4",AND(F912=$Z$27,H912=$Y$25),"5",AND(F912=$Z$27,H912=$Z$25),"6")</f>
        <v>5</v>
      </c>
      <c r="L912" t="e" cm="1">
        <f t="array" ref="L912">_xlfn.IFS(K912="3",N912*I912)</f>
        <v>#N/A</v>
      </c>
      <c r="M912" t="s">
        <v>16</v>
      </c>
      <c r="N912">
        <f>VLOOKUP(C912,ETH_USD[],6)</f>
        <v>449.67962599999998</v>
      </c>
      <c r="O912" s="10">
        <f t="shared" si="83"/>
        <v>0</v>
      </c>
      <c r="P912" cm="1">
        <f t="array" ref="P912">_xlfn.IFS(H912=$H$2,G912,F912=$F$102,E912)</f>
        <v>2</v>
      </c>
      <c r="Q912" cm="1">
        <f t="array" ref="Q912">_xlfn.IFS(H912=$H$2,E912,F912=$F$102,G912)</f>
        <v>0.745373150398703</v>
      </c>
      <c r="R912">
        <f t="shared" si="84"/>
        <v>335.1791195017305</v>
      </c>
      <c r="S912" s="10">
        <f t="shared" si="85"/>
        <v>-1.7405007445144022E-2</v>
      </c>
      <c r="T912" s="9">
        <f t="shared" si="86"/>
        <v>167.58955975086525</v>
      </c>
      <c r="U912" cm="1">
        <f t="array" ref="U912">_xlfn.IFS(D912=$D$2,I912*N912,D912=$D$3&amp;F912=$F$3,(I912)*N912,D912=$D$3,(1/I912)*N912,D912=$D$146,N912*I912)</f>
        <v>167.58956190961908</v>
      </c>
      <c r="V912" cm="1">
        <f t="array" ref="V912">_xlfn.IFS(F912=$F$2,E912*N912,F912=$F$3,E912*N912)</f>
        <v>335.1791195017305</v>
      </c>
      <c r="W912">
        <f t="shared" si="87"/>
        <v>167.58956190961908</v>
      </c>
      <c r="X912">
        <f t="shared" si="88"/>
        <v>1206.5892632892765</v>
      </c>
    </row>
    <row r="913" spans="1:24" x14ac:dyDescent="0.25">
      <c r="A913" t="s">
        <v>931</v>
      </c>
      <c r="B913">
        <v>1605012812</v>
      </c>
      <c r="C913" s="2">
        <v>44145.537175925929</v>
      </c>
      <c r="D913" t="s">
        <v>12</v>
      </c>
      <c r="E913">
        <v>0.73251201736301796</v>
      </c>
      <c r="F913" t="s">
        <v>13</v>
      </c>
      <c r="G913">
        <v>2</v>
      </c>
      <c r="H913" t="s">
        <v>14</v>
      </c>
      <c r="I913">
        <v>0.36625601000000002</v>
      </c>
      <c r="J913" t="s">
        <v>15</v>
      </c>
      <c r="K913" t="str" cm="1">
        <f t="array" ref="K913">_xlfn.IFS(AND(F913=$Y$25,H913=$Z$25),"1",AND(F913=$Y$25,H913=$Z$27),"2",AND(F913=$Z$25,H913=$Y$25),"3",AND(F913=$Z$25,H913=$Z$27),"4",AND(F913=$Z$27,H913=$Y$25),"5",AND(F913=$Z$27,H913=$Z$25),"6")</f>
        <v>5</v>
      </c>
      <c r="L913" t="e" cm="1">
        <f t="array" ref="L913">_xlfn.IFS(K913="3",N913*I913)</f>
        <v>#N/A</v>
      </c>
      <c r="M913" t="s">
        <v>16</v>
      </c>
      <c r="N913">
        <f>VLOOKUP(C913,ETH_USD[],6)</f>
        <v>449.67962599999998</v>
      </c>
      <c r="O913" s="10">
        <f t="shared" si="83"/>
        <v>0</v>
      </c>
      <c r="P913" cm="1">
        <f t="array" ref="P913">_xlfn.IFS(H913=$H$2,G913,F913=$F$102,E913)</f>
        <v>2</v>
      </c>
      <c r="Q913" cm="1">
        <f t="array" ref="Q913">_xlfn.IFS(H913=$H$2,E913,F913=$F$102,G913)</f>
        <v>0.73251201736301796</v>
      </c>
      <c r="R913">
        <f t="shared" si="84"/>
        <v>329.3957300083074</v>
      </c>
      <c r="S913" s="10">
        <f t="shared" si="85"/>
        <v>-1.7254623444385657E-2</v>
      </c>
      <c r="T913" s="9">
        <f t="shared" si="86"/>
        <v>164.6978650041537</v>
      </c>
      <c r="U913" cm="1">
        <f t="array" ref="U913">_xlfn.IFS(D913=$D$2,I913*N913,D913=$D$3&amp;F913=$F$3,(I913)*N913,D913=$D$3,(1/I913)*N913,D913=$D$146,N913*I913)</f>
        <v>164.69786559705227</v>
      </c>
      <c r="V913" cm="1">
        <f t="array" ref="V913">_xlfn.IFS(F913=$F$2,E913*N913,F913=$F$3,E913*N913)</f>
        <v>329.3957300083074</v>
      </c>
      <c r="W913">
        <f t="shared" si="87"/>
        <v>164.69786559705227</v>
      </c>
      <c r="X913">
        <f t="shared" si="88"/>
        <v>1227.7740534551226</v>
      </c>
    </row>
    <row r="914" spans="1:24" x14ac:dyDescent="0.25">
      <c r="A914" t="s">
        <v>932</v>
      </c>
      <c r="B914">
        <v>1605012835</v>
      </c>
      <c r="C914" s="2">
        <v>44145.537442129629</v>
      </c>
      <c r="D914" t="s">
        <v>12</v>
      </c>
      <c r="E914">
        <v>0.71998106913765003</v>
      </c>
      <c r="F914" t="s">
        <v>13</v>
      </c>
      <c r="G914">
        <v>2</v>
      </c>
      <c r="H914" t="s">
        <v>14</v>
      </c>
      <c r="I914">
        <v>0.35999052999999998</v>
      </c>
      <c r="J914" t="s">
        <v>15</v>
      </c>
      <c r="K914" t="str" cm="1">
        <f t="array" ref="K914">_xlfn.IFS(AND(F914=$Y$25,H914=$Z$25),"1",AND(F914=$Y$25,H914=$Z$27),"2",AND(F914=$Z$25,H914=$Y$25),"3",AND(F914=$Z$25,H914=$Z$27),"4",AND(F914=$Z$27,H914=$Y$25),"5",AND(F914=$Z$27,H914=$Z$25),"6")</f>
        <v>5</v>
      </c>
      <c r="L914" t="e" cm="1">
        <f t="array" ref="L914">_xlfn.IFS(K914="3",N914*I914)</f>
        <v>#N/A</v>
      </c>
      <c r="M914" t="s">
        <v>16</v>
      </c>
      <c r="N914">
        <f>VLOOKUP(C914,ETH_USD[],6)</f>
        <v>449.67962599999998</v>
      </c>
      <c r="O914" s="10">
        <f t="shared" si="83"/>
        <v>0</v>
      </c>
      <c r="P914" cm="1">
        <f t="array" ref="P914">_xlfn.IFS(H914=$H$2,G914,F914=$F$102,E914)</f>
        <v>2</v>
      </c>
      <c r="Q914" cm="1">
        <f t="array" ref="Q914">_xlfn.IFS(H914=$H$2,E914,F914=$F$102,G914)</f>
        <v>0.71998106913765003</v>
      </c>
      <c r="R914">
        <f t="shared" si="84"/>
        <v>323.76081789689857</v>
      </c>
      <c r="S914" s="10">
        <f t="shared" si="85"/>
        <v>-1.7106815899728605E-2</v>
      </c>
      <c r="T914" s="9">
        <f t="shared" si="86"/>
        <v>161.88040894844929</v>
      </c>
      <c r="U914" cm="1">
        <f t="array" ref="U914">_xlfn.IFS(D914=$D$2,I914*N914,D914=$D$3&amp;F914=$F$3,(I914)*N914,D914=$D$3,(1/I914)*N914,D914=$D$146,N914*I914)</f>
        <v>161.88040689394177</v>
      </c>
      <c r="V914" cm="1">
        <f t="array" ref="V914">_xlfn.IFS(F914=$F$2,E914*N914,F914=$F$3,E914*N914)</f>
        <v>323.76081789689857</v>
      </c>
      <c r="W914">
        <f t="shared" si="87"/>
        <v>161.88040689394177</v>
      </c>
      <c r="X914">
        <f t="shared" si="88"/>
        <v>1249.1429316210069</v>
      </c>
    </row>
    <row r="915" spans="1:24" x14ac:dyDescent="0.25">
      <c r="A915" t="s">
        <v>933</v>
      </c>
      <c r="B915">
        <v>1605012919</v>
      </c>
      <c r="C915" s="2">
        <v>44145.538414351853</v>
      </c>
      <c r="D915" t="s">
        <v>12</v>
      </c>
      <c r="E915">
        <v>0.70776909643735197</v>
      </c>
      <c r="F915" t="s">
        <v>13</v>
      </c>
      <c r="G915">
        <v>2</v>
      </c>
      <c r="H915" t="s">
        <v>14</v>
      </c>
      <c r="I915">
        <v>0.35388455000000002</v>
      </c>
      <c r="J915" t="s">
        <v>15</v>
      </c>
      <c r="K915" t="str" cm="1">
        <f t="array" ref="K915">_xlfn.IFS(AND(F915=$Y$25,H915=$Z$25),"1",AND(F915=$Y$25,H915=$Z$27),"2",AND(F915=$Z$25,H915=$Y$25),"3",AND(F915=$Z$25,H915=$Z$27),"4",AND(F915=$Z$27,H915=$Y$25),"5",AND(F915=$Z$27,H915=$Z$25),"6")</f>
        <v>5</v>
      </c>
      <c r="L915" t="e" cm="1">
        <f t="array" ref="L915">_xlfn.IFS(K915="3",N915*I915)</f>
        <v>#N/A</v>
      </c>
      <c r="M915" t="s">
        <v>16</v>
      </c>
      <c r="N915">
        <f>VLOOKUP(C915,ETH_USD[],6)</f>
        <v>449.67962599999998</v>
      </c>
      <c r="O915" s="10">
        <f t="shared" si="83"/>
        <v>0</v>
      </c>
      <c r="P915" cm="1">
        <f t="array" ref="P915">_xlfn.IFS(H915=$H$2,G915,F915=$F$102,E915)</f>
        <v>2</v>
      </c>
      <c r="Q915" cm="1">
        <f t="array" ref="Q915">_xlfn.IFS(H915=$H$2,E915,F915=$F$102,G915)</f>
        <v>0.70776909643735197</v>
      </c>
      <c r="R915">
        <f t="shared" si="84"/>
        <v>318.26934258030633</v>
      </c>
      <c r="S915" s="10">
        <f t="shared" si="85"/>
        <v>-1.6961519161781336E-2</v>
      </c>
      <c r="T915" s="9">
        <f t="shared" si="86"/>
        <v>159.13467129015316</v>
      </c>
      <c r="U915" cm="1">
        <f t="array" ref="U915">_xlfn.IFS(D915=$D$2,I915*N915,D915=$D$3&amp;F915=$F$3,(I915)*N915,D915=$D$3,(1/I915)*N915,D915=$D$146,N915*I915)</f>
        <v>159.13467209117832</v>
      </c>
      <c r="V915" cm="1">
        <f t="array" ref="V915">_xlfn.IFS(F915=$F$2,E915*N915,F915=$F$3,E915*N915)</f>
        <v>318.26934258030633</v>
      </c>
      <c r="W915">
        <f t="shared" si="87"/>
        <v>159.13467209117832</v>
      </c>
      <c r="X915">
        <f t="shared" si="88"/>
        <v>1270.695841341477</v>
      </c>
    </row>
    <row r="916" spans="1:24" x14ac:dyDescent="0.25">
      <c r="A916" t="s">
        <v>934</v>
      </c>
      <c r="B916">
        <v>1605013089</v>
      </c>
      <c r="C916" s="2">
        <v>44145.540381944447</v>
      </c>
      <c r="D916" t="s">
        <v>12</v>
      </c>
      <c r="E916">
        <v>0.69586536171486202</v>
      </c>
      <c r="F916" t="s">
        <v>13</v>
      </c>
      <c r="G916">
        <v>2</v>
      </c>
      <c r="H916" t="s">
        <v>14</v>
      </c>
      <c r="I916">
        <v>0.34793267999999999</v>
      </c>
      <c r="J916" t="s">
        <v>15</v>
      </c>
      <c r="K916" t="str" cm="1">
        <f t="array" ref="K916">_xlfn.IFS(AND(F916=$Y$25,H916=$Z$25),"1",AND(F916=$Y$25,H916=$Z$27),"2",AND(F916=$Z$25,H916=$Y$25),"3",AND(F916=$Z$25,H916=$Z$27),"4",AND(F916=$Z$27,H916=$Y$25),"5",AND(F916=$Z$27,H916=$Z$25),"6")</f>
        <v>5</v>
      </c>
      <c r="L916" t="e" cm="1">
        <f t="array" ref="L916">_xlfn.IFS(K916="3",N916*I916)</f>
        <v>#N/A</v>
      </c>
      <c r="M916" t="s">
        <v>16</v>
      </c>
      <c r="N916">
        <f>VLOOKUP(C916,ETH_USD[],6)</f>
        <v>449.67962599999998</v>
      </c>
      <c r="O916" s="10">
        <f t="shared" si="83"/>
        <v>0</v>
      </c>
      <c r="P916" cm="1">
        <f t="array" ref="P916">_xlfn.IFS(H916=$H$2,G916,F916=$F$102,E916)</f>
        <v>2</v>
      </c>
      <c r="Q916" cm="1">
        <f t="array" ref="Q916">_xlfn.IFS(H916=$H$2,E916,F916=$F$102,G916)</f>
        <v>0.69586536171486202</v>
      </c>
      <c r="R916">
        <f t="shared" si="84"/>
        <v>312.91647560229387</v>
      </c>
      <c r="S916" s="10">
        <f t="shared" si="85"/>
        <v>-1.6818669792745784E-2</v>
      </c>
      <c r="T916" s="9">
        <f t="shared" si="86"/>
        <v>156.45823780114694</v>
      </c>
      <c r="U916" cm="1">
        <f t="array" ref="U916">_xlfn.IFS(D916=$D$2,I916*N916,D916=$D$3&amp;F916=$F$3,(I916)*N916,D916=$D$3,(1/I916)*N916,D916=$D$146,N916*I916)</f>
        <v>156.45823741557768</v>
      </c>
      <c r="V916" cm="1">
        <f t="array" ref="V916">_xlfn.IFS(F916=$F$2,E916*N916,F916=$F$3,E916*N916)</f>
        <v>312.91647560229387</v>
      </c>
      <c r="W916">
        <f t="shared" si="87"/>
        <v>156.45823741557768</v>
      </c>
      <c r="X916">
        <f t="shared" si="88"/>
        <v>1292.4328522402666</v>
      </c>
    </row>
    <row r="917" spans="1:24" x14ac:dyDescent="0.25">
      <c r="A917" t="s">
        <v>935</v>
      </c>
      <c r="B917">
        <v>1605013113</v>
      </c>
      <c r="C917" s="2">
        <v>44145.540659722225</v>
      </c>
      <c r="D917" t="s">
        <v>105</v>
      </c>
      <c r="E917">
        <v>1</v>
      </c>
      <c r="F917" t="s">
        <v>14</v>
      </c>
      <c r="G917">
        <v>0.34854954381278402</v>
      </c>
      <c r="H917" t="s">
        <v>13</v>
      </c>
      <c r="I917">
        <v>0.34854953999999999</v>
      </c>
      <c r="J917" t="s">
        <v>15</v>
      </c>
      <c r="K917" t="str" cm="1">
        <f t="array" ref="K917">_xlfn.IFS(AND(F917=$Y$25,H917=$Z$25),"1",AND(F917=$Y$25,H917=$Z$27),"2",AND(F917=$Z$25,H917=$Y$25),"3",AND(F917=$Z$25,H917=$Z$27),"4",AND(F917=$Z$27,H917=$Y$25),"5",AND(F917=$Z$27,H917=$Z$25),"6")</f>
        <v>2</v>
      </c>
      <c r="L917" t="e" cm="1">
        <f t="array" ref="L917">_xlfn.IFS(K917="3",N917*I917)</f>
        <v>#N/A</v>
      </c>
      <c r="M917" t="s">
        <v>16</v>
      </c>
      <c r="N917">
        <f>VLOOKUP(C917,ETH_USD[],6)</f>
        <v>449.67962599999998</v>
      </c>
      <c r="O917" s="10">
        <f t="shared" si="83"/>
        <v>0</v>
      </c>
      <c r="P917" cm="1">
        <f t="array" ref="P917">_xlfn.IFS(H917=$H$2,G917,F917=$F$102,E917)</f>
        <v>1</v>
      </c>
      <c r="Q917" cm="1">
        <f t="array" ref="Q917">_xlfn.IFS(H917=$H$2,E917,F917=$F$102,G917)</f>
        <v>0.34854954381278402</v>
      </c>
      <c r="R917">
        <f t="shared" si="84"/>
        <v>156.73562850420333</v>
      </c>
      <c r="S917" s="10">
        <f t="shared" si="85"/>
        <v>1.7729376666567832E-3</v>
      </c>
      <c r="T917" s="9">
        <f t="shared" si="86"/>
        <v>156.73562850420333</v>
      </c>
      <c r="U917" cm="1">
        <f t="array" ref="U917">_xlfn.IFS(D917=$D$2,I917*N917,D917=$D$3&amp;F917=$F$3,(I917)*N917,D917=$D$3,(1/I917)*N917,D917=$D$146,N917*I917)</f>
        <v>156.73562678967204</v>
      </c>
      <c r="V917" t="e" cm="1">
        <f t="array" ref="V917">_xlfn.IFS(F917=$F$2,E917*N917,F917=$F$3,E917*N917)</f>
        <v>#N/A</v>
      </c>
      <c r="W917">
        <f t="shared" si="87"/>
        <v>156.73562678967204</v>
      </c>
      <c r="X917">
        <f t="shared" si="88"/>
        <v>1290.1455156130746</v>
      </c>
    </row>
    <row r="918" spans="1:24" x14ac:dyDescent="0.25">
      <c r="A918" t="s">
        <v>936</v>
      </c>
      <c r="B918">
        <v>1605013195</v>
      </c>
      <c r="C918" s="2">
        <v>44145.541608796295</v>
      </c>
      <c r="D918" t="s">
        <v>12</v>
      </c>
      <c r="E918">
        <v>0.69004329309714796</v>
      </c>
      <c r="F918" t="s">
        <v>13</v>
      </c>
      <c r="G918">
        <v>2</v>
      </c>
      <c r="H918" t="s">
        <v>14</v>
      </c>
      <c r="I918">
        <v>0.34502165000000001</v>
      </c>
      <c r="J918" t="s">
        <v>15</v>
      </c>
      <c r="K918" t="str" cm="1">
        <f t="array" ref="K918">_xlfn.IFS(AND(F918=$Y$25,H918=$Z$25),"1",AND(F918=$Y$25,H918=$Z$27),"2",AND(F918=$Z$25,H918=$Y$25),"3",AND(F918=$Z$25,H918=$Z$27),"4",AND(F918=$Z$27,H918=$Y$25),"5",AND(F918=$Z$27,H918=$Z$25),"6")</f>
        <v>5</v>
      </c>
      <c r="L918" t="e" cm="1">
        <f t="array" ref="L918">_xlfn.IFS(K918="3",N918*I918)</f>
        <v>#N/A</v>
      </c>
      <c r="M918" t="s">
        <v>16</v>
      </c>
      <c r="N918">
        <f>VLOOKUP(C918,ETH_USD[],6)</f>
        <v>449.67962599999998</v>
      </c>
      <c r="O918" s="10">
        <f t="shared" si="83"/>
        <v>0</v>
      </c>
      <c r="P918" cm="1">
        <f t="array" ref="P918">_xlfn.IFS(H918=$H$2,G918,F918=$F$102,E918)</f>
        <v>2</v>
      </c>
      <c r="Q918" cm="1">
        <f t="array" ref="Q918">_xlfn.IFS(H918=$H$2,E918,F918=$F$102,G918)</f>
        <v>0.69004329309714796</v>
      </c>
      <c r="R918">
        <f t="shared" si="84"/>
        <v>310.29840996373389</v>
      </c>
      <c r="S918" s="10">
        <f t="shared" si="85"/>
        <v>-1.0121652220853183E-2</v>
      </c>
      <c r="T918" s="9">
        <f t="shared" si="86"/>
        <v>155.14920498186694</v>
      </c>
      <c r="U918" cm="1">
        <f t="array" ref="U918">_xlfn.IFS(D918=$D$2,I918*N918,D918=$D$3&amp;F918=$F$3,(I918)*N918,D918=$D$3,(1/I918)*N918,D918=$D$146,N918*I918)</f>
        <v>155.14920653390291</v>
      </c>
      <c r="V918" cm="1">
        <f t="array" ref="V918">_xlfn.IFS(F918=$F$2,E918*N918,F918=$F$3,E918*N918)</f>
        <v>310.29840996373389</v>
      </c>
      <c r="W918">
        <f t="shared" si="87"/>
        <v>155.14920653390291</v>
      </c>
      <c r="X918">
        <f t="shared" si="88"/>
        <v>1303.3374166519695</v>
      </c>
    </row>
    <row r="919" spans="1:24" x14ac:dyDescent="0.25">
      <c r="A919" t="s">
        <v>937</v>
      </c>
      <c r="B919">
        <v>1605013238</v>
      </c>
      <c r="C919" s="2">
        <v>44145.54210648148</v>
      </c>
      <c r="D919" t="s">
        <v>105</v>
      </c>
      <c r="E919">
        <v>1</v>
      </c>
      <c r="F919" t="s">
        <v>14</v>
      </c>
      <c r="G919">
        <v>0.34563952906755802</v>
      </c>
      <c r="H919" t="s">
        <v>13</v>
      </c>
      <c r="I919">
        <v>0.34563952999999997</v>
      </c>
      <c r="J919" t="s">
        <v>15</v>
      </c>
      <c r="K919" t="str" cm="1">
        <f t="array" ref="K919">_xlfn.IFS(AND(F919=$Y$25,H919=$Z$25),"1",AND(F919=$Y$25,H919=$Z$27),"2",AND(F919=$Z$25,H919=$Y$25),"3",AND(F919=$Z$25,H919=$Z$27),"4",AND(F919=$Z$27,H919=$Y$25),"5",AND(F919=$Z$27,H919=$Z$25),"6")</f>
        <v>2</v>
      </c>
      <c r="L919" t="e" cm="1">
        <f t="array" ref="L919">_xlfn.IFS(K919="3",N919*I919)</f>
        <v>#N/A</v>
      </c>
      <c r="M919" t="s">
        <v>16</v>
      </c>
      <c r="N919">
        <f>VLOOKUP(C919,ETH_USD[],6)</f>
        <v>449.67962599999998</v>
      </c>
      <c r="O919" s="10">
        <f t="shared" si="83"/>
        <v>0</v>
      </c>
      <c r="P919" cm="1">
        <f t="array" ref="P919">_xlfn.IFS(H919=$H$2,G919,F919=$F$102,E919)</f>
        <v>1</v>
      </c>
      <c r="Q919" cm="1">
        <f t="array" ref="Q919">_xlfn.IFS(H919=$H$2,E919,F919=$F$102,G919)</f>
        <v>0.34563952906755802</v>
      </c>
      <c r="R919">
        <f t="shared" si="84"/>
        <v>155.42705416191561</v>
      </c>
      <c r="S919" s="10">
        <f t="shared" si="85"/>
        <v>1.7908514586403173E-3</v>
      </c>
      <c r="T919" s="9">
        <f t="shared" si="86"/>
        <v>155.42705416191561</v>
      </c>
      <c r="U919" cm="1">
        <f t="array" ref="U919">_xlfn.IFS(D919=$D$2,I919*N919,D919=$D$3&amp;F919=$F$3,(I919)*N919,D919=$D$3,(1/I919)*N919,D919=$D$146,N919*I919)</f>
        <v>155.42705458121577</v>
      </c>
      <c r="V919" t="e" cm="1">
        <f t="array" ref="V919">_xlfn.IFS(F919=$F$2,E919*N919,F919=$F$3,E919*N919)</f>
        <v>#N/A</v>
      </c>
      <c r="W919">
        <f t="shared" si="87"/>
        <v>155.42705458121577</v>
      </c>
      <c r="X919">
        <f t="shared" si="88"/>
        <v>1301.0075149679783</v>
      </c>
    </row>
    <row r="920" spans="1:24" x14ac:dyDescent="0.25">
      <c r="A920" t="s">
        <v>938</v>
      </c>
      <c r="B920">
        <v>1605013271</v>
      </c>
      <c r="C920" s="2">
        <v>44145.542488425926</v>
      </c>
      <c r="D920" t="s">
        <v>12</v>
      </c>
      <c r="E920">
        <v>0.68429409568361599</v>
      </c>
      <c r="F920" t="s">
        <v>13</v>
      </c>
      <c r="G920">
        <v>2</v>
      </c>
      <c r="H920" t="s">
        <v>14</v>
      </c>
      <c r="I920">
        <v>0.34214705000000001</v>
      </c>
      <c r="J920" t="s">
        <v>15</v>
      </c>
      <c r="K920" t="str" cm="1">
        <f t="array" ref="K920">_xlfn.IFS(AND(F920=$Y$25,H920=$Z$25),"1",AND(F920=$Y$25,H920=$Z$27),"2",AND(F920=$Z$25,H920=$Y$25),"3",AND(F920=$Z$25,H920=$Z$27),"4",AND(F920=$Z$27,H920=$Y$25),"5",AND(F920=$Z$27,H920=$Z$25),"6")</f>
        <v>5</v>
      </c>
      <c r="L920" t="e" cm="1">
        <f t="array" ref="L920">_xlfn.IFS(K920="3",N920*I920)</f>
        <v>#N/A</v>
      </c>
      <c r="M920" t="s">
        <v>16</v>
      </c>
      <c r="N920">
        <f>VLOOKUP(C920,ETH_USD[],6)</f>
        <v>449.67962599999998</v>
      </c>
      <c r="O920" s="10">
        <f t="shared" si="83"/>
        <v>0</v>
      </c>
      <c r="P920" cm="1">
        <f t="array" ref="P920">_xlfn.IFS(H920=$H$2,G920,F920=$F$102,E920)</f>
        <v>2</v>
      </c>
      <c r="Q920" cm="1">
        <f t="array" ref="Q920">_xlfn.IFS(H920=$H$2,E920,F920=$F$102,G920)</f>
        <v>0.68429409568361599</v>
      </c>
      <c r="R920">
        <f t="shared" si="84"/>
        <v>307.71311302101662</v>
      </c>
      <c r="S920" s="10">
        <f t="shared" si="85"/>
        <v>-1.0104403379936889E-2</v>
      </c>
      <c r="T920" s="9">
        <f t="shared" si="86"/>
        <v>153.85655651050831</v>
      </c>
      <c r="U920" cm="1">
        <f t="array" ref="U920">_xlfn.IFS(D920=$D$2,I920*N920,D920=$D$3&amp;F920=$F$3,(I920)*N920,D920=$D$3,(1/I920)*N920,D920=$D$146,N920*I920)</f>
        <v>153.85655748100331</v>
      </c>
      <c r="V920" cm="1">
        <f t="array" ref="V920">_xlfn.IFS(F920=$F$2,E920*N920,F920=$F$3,E920*N920)</f>
        <v>307.71311302101662</v>
      </c>
      <c r="W920">
        <f t="shared" si="87"/>
        <v>153.85655748100331</v>
      </c>
      <c r="X920">
        <f t="shared" si="88"/>
        <v>1314.2876023627853</v>
      </c>
    </row>
    <row r="921" spans="1:24" x14ac:dyDescent="0.25">
      <c r="A921" t="s">
        <v>939</v>
      </c>
      <c r="B921">
        <v>1605013350</v>
      </c>
      <c r="C921" s="2">
        <v>44145.543402777781</v>
      </c>
      <c r="D921" t="s">
        <v>105</v>
      </c>
      <c r="E921">
        <v>1</v>
      </c>
      <c r="F921" t="s">
        <v>14</v>
      </c>
      <c r="G921">
        <v>0.34276586013078703</v>
      </c>
      <c r="H921" t="s">
        <v>13</v>
      </c>
      <c r="I921">
        <v>0.34276585999999998</v>
      </c>
      <c r="J921" t="s">
        <v>15</v>
      </c>
      <c r="K921" t="str" cm="1">
        <f t="array" ref="K921">_xlfn.IFS(AND(F921=$Y$25,H921=$Z$25),"1",AND(F921=$Y$25,H921=$Z$27),"2",AND(F921=$Z$25,H921=$Y$25),"3",AND(F921=$Z$25,H921=$Z$27),"4",AND(F921=$Z$27,H921=$Y$25),"5",AND(F921=$Z$27,H921=$Z$25),"6")</f>
        <v>2</v>
      </c>
      <c r="L921" t="e" cm="1">
        <f t="array" ref="L921">_xlfn.IFS(K921="3",N921*I921)</f>
        <v>#N/A</v>
      </c>
      <c r="M921" t="s">
        <v>16</v>
      </c>
      <c r="N921">
        <f>VLOOKUP(C921,ETH_USD[],6)</f>
        <v>449.67962599999998</v>
      </c>
      <c r="O921" s="10">
        <f t="shared" si="83"/>
        <v>0</v>
      </c>
      <c r="P921" cm="1">
        <f t="array" ref="P921">_xlfn.IFS(H921=$H$2,G921,F921=$F$102,E921)</f>
        <v>1</v>
      </c>
      <c r="Q921" cm="1">
        <f t="array" ref="Q921">_xlfn.IFS(H921=$H$2,E921,F921=$F$102,G921)</f>
        <v>0.34276586013078703</v>
      </c>
      <c r="R921">
        <f t="shared" si="84"/>
        <v>154.13482378918061</v>
      </c>
      <c r="S921" s="10">
        <f t="shared" si="85"/>
        <v>1.8086150176726276E-3</v>
      </c>
      <c r="T921" s="9">
        <f t="shared" si="86"/>
        <v>154.13482378918061</v>
      </c>
      <c r="U921" cm="1">
        <f t="array" ref="U921">_xlfn.IFS(D921=$D$2,I921*N921,D921=$D$3&amp;F921=$F$3,(I921)*N921,D921=$D$3,(1/I921)*N921,D921=$D$146,N921*I921)</f>
        <v>154.13482373036834</v>
      </c>
      <c r="V921" t="e" cm="1">
        <f t="array" ref="V921">_xlfn.IFS(F921=$F$2,E921*N921,F921=$F$3,E921*N921)</f>
        <v>#N/A</v>
      </c>
      <c r="W921">
        <f t="shared" si="87"/>
        <v>154.13482373036834</v>
      </c>
      <c r="X921">
        <f t="shared" si="88"/>
        <v>1311.9148622327789</v>
      </c>
    </row>
    <row r="922" spans="1:24" x14ac:dyDescent="0.25">
      <c r="A922" t="s">
        <v>940</v>
      </c>
      <c r="B922">
        <v>1605017655</v>
      </c>
      <c r="C922" s="2">
        <v>44145.593229166669</v>
      </c>
      <c r="D922" t="s">
        <v>12</v>
      </c>
      <c r="E922">
        <v>0.67861655751363903</v>
      </c>
      <c r="F922" t="s">
        <v>13</v>
      </c>
      <c r="G922">
        <v>2</v>
      </c>
      <c r="H922" t="s">
        <v>14</v>
      </c>
      <c r="I922">
        <v>0.33930828000000002</v>
      </c>
      <c r="J922" t="s">
        <v>15</v>
      </c>
      <c r="K922" t="str" cm="1">
        <f t="array" ref="K922">_xlfn.IFS(AND(F922=$Y$25,H922=$Z$25),"1",AND(F922=$Y$25,H922=$Z$27),"2",AND(F922=$Z$25,H922=$Y$25),"3",AND(F922=$Z$25,H922=$Z$27),"4",AND(F922=$Z$27,H922=$Y$25),"5",AND(F922=$Z$27,H922=$Z$25),"6")</f>
        <v>5</v>
      </c>
      <c r="L922" t="e" cm="1">
        <f t="array" ref="L922">_xlfn.IFS(K922="3",N922*I922)</f>
        <v>#N/A</v>
      </c>
      <c r="M922" t="s">
        <v>16</v>
      </c>
      <c r="N922">
        <f>VLOOKUP(C922,ETH_USD[],6)</f>
        <v>449.67962599999998</v>
      </c>
      <c r="O922" s="10">
        <f t="shared" si="83"/>
        <v>0</v>
      </c>
      <c r="P922" cm="1">
        <f t="array" ref="P922">_xlfn.IFS(H922=$H$2,G922,F922=$F$102,E922)</f>
        <v>2</v>
      </c>
      <c r="Q922" cm="1">
        <f t="array" ref="Q922">_xlfn.IFS(H922=$H$2,E922,F922=$F$102,G922)</f>
        <v>0.67861655751363903</v>
      </c>
      <c r="R922">
        <f t="shared" si="84"/>
        <v>305.16003978014066</v>
      </c>
      <c r="S922" s="10">
        <f t="shared" si="85"/>
        <v>-1.008729799592129E-2</v>
      </c>
      <c r="T922" s="9">
        <f t="shared" si="86"/>
        <v>152.58001989007033</v>
      </c>
      <c r="U922" cm="1">
        <f t="array" ref="U922">_xlfn.IFS(D922=$D$2,I922*N922,D922=$D$3&amp;F922=$F$3,(I922)*N922,D922=$D$3,(1/I922)*N922,D922=$D$146,N922*I922)</f>
        <v>152.58002044910327</v>
      </c>
      <c r="V922" cm="1">
        <f t="array" ref="V922">_xlfn.IFS(F922=$F$2,E922*N922,F922=$F$3,E922*N922)</f>
        <v>305.16003978014066</v>
      </c>
      <c r="W922">
        <f t="shared" si="87"/>
        <v>152.58002044910327</v>
      </c>
      <c r="X922">
        <f t="shared" si="88"/>
        <v>1325.2833853627149</v>
      </c>
    </row>
    <row r="923" spans="1:24" x14ac:dyDescent="0.25">
      <c r="A923" t="s">
        <v>941</v>
      </c>
      <c r="B923">
        <v>1605022690</v>
      </c>
      <c r="C923" s="2">
        <v>44145.651504629626</v>
      </c>
      <c r="D923" t="s">
        <v>105</v>
      </c>
      <c r="E923">
        <v>4</v>
      </c>
      <c r="F923" t="s">
        <v>14</v>
      </c>
      <c r="G923">
        <v>1.37696110895449</v>
      </c>
      <c r="H923" t="s">
        <v>13</v>
      </c>
      <c r="I923">
        <v>0.34424028000000001</v>
      </c>
      <c r="J923" t="s">
        <v>15</v>
      </c>
      <c r="K923" t="str" cm="1">
        <f t="array" ref="K923">_xlfn.IFS(AND(F923=$Y$25,H923=$Z$25),"1",AND(F923=$Y$25,H923=$Z$27),"2",AND(F923=$Z$25,H923=$Y$25),"3",AND(F923=$Z$25,H923=$Z$27),"4",AND(F923=$Z$27,H923=$Y$25),"5",AND(F923=$Z$27,H923=$Z$25),"6")</f>
        <v>2</v>
      </c>
      <c r="L923" t="e" cm="1">
        <f t="array" ref="L923">_xlfn.IFS(K923="3",N923*I923)</f>
        <v>#N/A</v>
      </c>
      <c r="M923" t="s">
        <v>16</v>
      </c>
      <c r="N923">
        <f>VLOOKUP(C923,ETH_USD[],6)</f>
        <v>449.67962599999998</v>
      </c>
      <c r="O923" s="10">
        <f t="shared" si="83"/>
        <v>0</v>
      </c>
      <c r="P923" cm="1">
        <f t="array" ref="P923">_xlfn.IFS(H923=$H$2,G923,F923=$F$102,E923)</f>
        <v>4</v>
      </c>
      <c r="Q923" cm="1">
        <f t="array" ref="Q923">_xlfn.IFS(H923=$H$2,E923,F923=$F$102,G923)</f>
        <v>1.37696110895449</v>
      </c>
      <c r="R923">
        <f t="shared" si="84"/>
        <v>619.19135649120028</v>
      </c>
      <c r="S923" s="10">
        <f t="shared" si="85"/>
        <v>1.4535449886083482E-2</v>
      </c>
      <c r="T923" s="9">
        <f t="shared" si="86"/>
        <v>154.79783912280007</v>
      </c>
      <c r="U923" cm="1">
        <f t="array" ref="U923">_xlfn.IFS(D923=$D$2,I923*N923,D923=$D$3&amp;F923=$F$3,(I923)*N923,D923=$D$3,(1/I923)*N923,D923=$D$146,N923*I923)</f>
        <v>154.79784036453529</v>
      </c>
      <c r="V923" t="e" cm="1">
        <f t="array" ref="V923">_xlfn.IFS(F923=$F$2,E923*N923,F923=$F$3,E923*N923)</f>
        <v>#N/A</v>
      </c>
      <c r="W923">
        <f t="shared" si="87"/>
        <v>154.79784036453529</v>
      </c>
      <c r="X923">
        <f t="shared" si="88"/>
        <v>1306.2957827015478</v>
      </c>
    </row>
    <row r="924" spans="1:24" x14ac:dyDescent="0.25">
      <c r="A924" t="s">
        <v>942</v>
      </c>
      <c r="B924">
        <v>1605022794</v>
      </c>
      <c r="C924" s="2">
        <v>44145.652708333335</v>
      </c>
      <c r="D924" t="s">
        <v>12</v>
      </c>
      <c r="E924">
        <v>1.7882115652755199</v>
      </c>
      <c r="F924" t="s">
        <v>13</v>
      </c>
      <c r="G924">
        <v>5</v>
      </c>
      <c r="H924" t="s">
        <v>14</v>
      </c>
      <c r="I924">
        <v>0.35764231000000002</v>
      </c>
      <c r="J924" t="s">
        <v>15</v>
      </c>
      <c r="K924" t="str" cm="1">
        <f t="array" ref="K924">_xlfn.IFS(AND(F924=$Y$25,H924=$Z$25),"1",AND(F924=$Y$25,H924=$Z$27),"2",AND(F924=$Z$25,H924=$Y$25),"3",AND(F924=$Z$25,H924=$Z$27),"4",AND(F924=$Z$27,H924=$Y$25),"5",AND(F924=$Z$27,H924=$Z$25),"6")</f>
        <v>5</v>
      </c>
      <c r="L924" t="e" cm="1">
        <f t="array" ref="L924">_xlfn.IFS(K924="3",N924*I924)</f>
        <v>#N/A</v>
      </c>
      <c r="M924" t="s">
        <v>16</v>
      </c>
      <c r="N924">
        <f>VLOOKUP(C924,ETH_USD[],6)</f>
        <v>449.67962599999998</v>
      </c>
      <c r="O924" s="10">
        <f t="shared" si="83"/>
        <v>0</v>
      </c>
      <c r="P924" cm="1">
        <f t="array" ref="P924">_xlfn.IFS(H924=$H$2,G924,F924=$F$102,E924)</f>
        <v>5</v>
      </c>
      <c r="Q924" cm="1">
        <f t="array" ref="Q924">_xlfn.IFS(H924=$H$2,E924,F924=$F$102,G924)</f>
        <v>1.7882115652755199</v>
      </c>
      <c r="R924">
        <f t="shared" si="84"/>
        <v>804.12230788197041</v>
      </c>
      <c r="S924" s="10">
        <f t="shared" si="85"/>
        <v>3.8932213057658531E-2</v>
      </c>
      <c r="T924" s="9">
        <f t="shared" si="86"/>
        <v>160.82446157639407</v>
      </c>
      <c r="U924" cm="1">
        <f t="array" ref="U924">_xlfn.IFS(D924=$D$2,I924*N924,D924=$D$3&amp;F924=$F$3,(I924)*N924,D924=$D$3,(1/I924)*N924,D924=$D$146,N924*I924)</f>
        <v>160.82446020257606</v>
      </c>
      <c r="V924" cm="1">
        <f t="array" ref="V924">_xlfn.IFS(F924=$F$2,E924*N924,F924=$F$3,E924*N924)</f>
        <v>804.12230788197041</v>
      </c>
      <c r="W924">
        <f t="shared" si="87"/>
        <v>160.82446020257606</v>
      </c>
      <c r="X924">
        <f t="shared" si="88"/>
        <v>1257.3445966166587</v>
      </c>
    </row>
    <row r="925" spans="1:24" x14ac:dyDescent="0.25">
      <c r="A925" t="s">
        <v>943</v>
      </c>
      <c r="B925">
        <v>1605023220</v>
      </c>
      <c r="C925" s="2">
        <v>44145.657638888886</v>
      </c>
      <c r="D925" t="s">
        <v>105</v>
      </c>
      <c r="E925">
        <v>2</v>
      </c>
      <c r="F925" t="s">
        <v>14</v>
      </c>
      <c r="G925">
        <v>0.73715036501563003</v>
      </c>
      <c r="H925" t="s">
        <v>13</v>
      </c>
      <c r="I925">
        <v>0.36857518</v>
      </c>
      <c r="J925" t="s">
        <v>15</v>
      </c>
      <c r="K925" t="str" cm="1">
        <f t="array" ref="K925">_xlfn.IFS(AND(F925=$Y$25,H925=$Z$25),"1",AND(F925=$Y$25,H925=$Z$27),"2",AND(F925=$Z$25,H925=$Y$25),"3",AND(F925=$Z$25,H925=$Z$27),"4",AND(F925=$Z$27,H925=$Y$25),"5",AND(F925=$Z$27,H925=$Z$25),"6")</f>
        <v>2</v>
      </c>
      <c r="L925" t="e" cm="1">
        <f t="array" ref="L925">_xlfn.IFS(K925="3",N925*I925)</f>
        <v>#N/A</v>
      </c>
      <c r="M925" t="s">
        <v>16</v>
      </c>
      <c r="N925">
        <f>VLOOKUP(C925,ETH_USD[],6)</f>
        <v>449.67962599999998</v>
      </c>
      <c r="O925" s="10">
        <f t="shared" si="83"/>
        <v>0</v>
      </c>
      <c r="P925" cm="1">
        <f t="array" ref="P925">_xlfn.IFS(H925=$H$2,G925,F925=$F$102,E925)</f>
        <v>2</v>
      </c>
      <c r="Q925" cm="1">
        <f t="array" ref="Q925">_xlfn.IFS(H925=$H$2,E925,F925=$F$102,G925)</f>
        <v>0.73715036501563003</v>
      </c>
      <c r="R925">
        <f t="shared" si="84"/>
        <v>331.48150044599197</v>
      </c>
      <c r="S925" s="10">
        <f t="shared" si="85"/>
        <v>3.0569284040578622E-2</v>
      </c>
      <c r="T925" s="9">
        <f t="shared" si="86"/>
        <v>165.74075022299598</v>
      </c>
      <c r="U925" cm="1">
        <f t="array" ref="U925">_xlfn.IFS(D925=$D$2,I925*N925,D925=$D$3&amp;F925=$F$3,(I925)*N925,D925=$D$3,(1/I925)*N925,D925=$D$146,N925*I925)</f>
        <v>165.74074909528267</v>
      </c>
      <c r="V925" t="e" cm="1">
        <f t="array" ref="V925">_xlfn.IFS(F925=$F$2,E925*N925,F925=$F$3,E925*N925)</f>
        <v>#N/A</v>
      </c>
      <c r="W925">
        <f t="shared" si="87"/>
        <v>165.74074909528267</v>
      </c>
      <c r="X925">
        <f t="shared" si="88"/>
        <v>1220.0485827613243</v>
      </c>
    </row>
    <row r="926" spans="1:24" x14ac:dyDescent="0.25">
      <c r="A926" t="s">
        <v>944</v>
      </c>
      <c r="B926">
        <v>1605029945</v>
      </c>
      <c r="C926" s="2">
        <v>44145.735474537039</v>
      </c>
      <c r="D926" t="s">
        <v>12</v>
      </c>
      <c r="E926">
        <v>1.09444424707326</v>
      </c>
      <c r="F926" t="s">
        <v>13</v>
      </c>
      <c r="G926">
        <v>3</v>
      </c>
      <c r="H926" t="s">
        <v>14</v>
      </c>
      <c r="I926">
        <v>0.36481475000000002</v>
      </c>
      <c r="J926" t="s">
        <v>15</v>
      </c>
      <c r="K926" t="str" cm="1">
        <f t="array" ref="K926">_xlfn.IFS(AND(F926=$Y$25,H926=$Z$25),"1",AND(F926=$Y$25,H926=$Z$27),"2",AND(F926=$Z$25,H926=$Y$25),"3",AND(F926=$Z$25,H926=$Z$27),"4",AND(F926=$Z$27,H926=$Y$25),"5",AND(F926=$Z$27,H926=$Z$25),"6")</f>
        <v>5</v>
      </c>
      <c r="L926" t="e" cm="1">
        <f t="array" ref="L926">_xlfn.IFS(K926="3",N926*I926)</f>
        <v>#N/A</v>
      </c>
      <c r="M926" t="s">
        <v>16</v>
      </c>
      <c r="N926">
        <f>VLOOKUP(C926,ETH_USD[],6)</f>
        <v>449.67962599999998</v>
      </c>
      <c r="O926" s="10">
        <f t="shared" si="83"/>
        <v>0</v>
      </c>
      <c r="P926" cm="1">
        <f t="array" ref="P926">_xlfn.IFS(H926=$H$2,G926,F926=$F$102,E926)</f>
        <v>3</v>
      </c>
      <c r="Q926" cm="1">
        <f t="array" ref="Q926">_xlfn.IFS(H926=$H$2,E926,F926=$F$102,G926)</f>
        <v>1.09444424707326</v>
      </c>
      <c r="R926">
        <f t="shared" si="84"/>
        <v>492.14927970175518</v>
      </c>
      <c r="S926" s="10">
        <f t="shared" si="85"/>
        <v>-1.0202622590616862E-2</v>
      </c>
      <c r="T926" s="9">
        <f t="shared" si="86"/>
        <v>164.04975990058506</v>
      </c>
      <c r="U926" cm="1">
        <f t="array" ref="U926">_xlfn.IFS(D926=$D$2,I926*N926,D926=$D$3&amp;F926=$F$3,(I926)*N926,D926=$D$3,(1/I926)*N926,D926=$D$146,N926*I926)</f>
        <v>164.04976033928349</v>
      </c>
      <c r="V926" cm="1">
        <f t="array" ref="V926">_xlfn.IFS(F926=$F$2,E926*N926,F926=$F$3,E926*N926)</f>
        <v>492.14927970175518</v>
      </c>
      <c r="W926">
        <f t="shared" si="87"/>
        <v>164.04976033928349</v>
      </c>
      <c r="X926">
        <f t="shared" si="88"/>
        <v>1232.6245745272086</v>
      </c>
    </row>
    <row r="927" spans="1:24" x14ac:dyDescent="0.25">
      <c r="A927" t="s">
        <v>945</v>
      </c>
      <c r="B927">
        <v>1605059695</v>
      </c>
      <c r="C927" s="2">
        <v>44146.07980324074</v>
      </c>
      <c r="D927" t="s">
        <v>12</v>
      </c>
      <c r="E927">
        <v>0.35856932287971499</v>
      </c>
      <c r="F927" t="s">
        <v>13</v>
      </c>
      <c r="G927">
        <v>1</v>
      </c>
      <c r="H927" t="s">
        <v>14</v>
      </c>
      <c r="I927">
        <v>0.35856932000000002</v>
      </c>
      <c r="J927" t="s">
        <v>15</v>
      </c>
      <c r="K927" t="str" cm="1">
        <f t="array" ref="K927">_xlfn.IFS(AND(F927=$Y$25,H927=$Z$25),"1",AND(F927=$Y$25,H927=$Z$27),"2",AND(F927=$Z$25,H927=$Y$25),"3",AND(F927=$Z$25,H927=$Z$27),"4",AND(F927=$Z$27,H927=$Y$25),"5",AND(F927=$Z$27,H927=$Z$25),"6")</f>
        <v>5</v>
      </c>
      <c r="L927" t="e" cm="1">
        <f t="array" ref="L927">_xlfn.IFS(K927="3",N927*I927)</f>
        <v>#N/A</v>
      </c>
      <c r="M927" t="s">
        <v>16</v>
      </c>
      <c r="N927">
        <f>VLOOKUP(C927,ETH_USD[],6)</f>
        <v>462.96054099999998</v>
      </c>
      <c r="O927" s="10">
        <f t="shared" si="83"/>
        <v>2.9534171067825951E-2</v>
      </c>
      <c r="P927" cm="1">
        <f t="array" ref="P927">_xlfn.IFS(H927=$H$2,G927,F927=$F$102,E927)</f>
        <v>1</v>
      </c>
      <c r="Q927" cm="1">
        <f t="array" ref="Q927">_xlfn.IFS(H927=$H$2,E927,F927=$F$102,G927)</f>
        <v>0.35856932287971499</v>
      </c>
      <c r="R927">
        <f t="shared" si="84"/>
        <v>166.00344770639651</v>
      </c>
      <c r="S927" s="10">
        <f t="shared" si="85"/>
        <v>1.1909117130042736E-2</v>
      </c>
      <c r="T927" s="9">
        <f t="shared" si="86"/>
        <v>166.00344770639651</v>
      </c>
      <c r="U927" cm="1">
        <f t="array" ref="U927">_xlfn.IFS(D927=$D$2,I927*N927,D927=$D$3&amp;F927=$F$3,(I927)*N927,D927=$D$3,(1/I927)*N927,D927=$D$146,N927*I927)</f>
        <v>166.00344637320211</v>
      </c>
      <c r="V927" cm="1">
        <f t="array" ref="V927">_xlfn.IFS(F927=$F$2,E927*N927,F927=$F$3,E927*N927)</f>
        <v>166.00344770639651</v>
      </c>
      <c r="W927">
        <f t="shared" si="87"/>
        <v>166.00344637320211</v>
      </c>
      <c r="X927">
        <f t="shared" si="88"/>
        <v>1291.1326072180407</v>
      </c>
    </row>
    <row r="928" spans="1:24" x14ac:dyDescent="0.25">
      <c r="A928" t="s">
        <v>946</v>
      </c>
      <c r="B928">
        <v>1605114450</v>
      </c>
      <c r="C928" s="2">
        <v>44146.713541666664</v>
      </c>
      <c r="D928" t="s">
        <v>12</v>
      </c>
      <c r="E928">
        <v>1.0575529008373199</v>
      </c>
      <c r="F928" t="s">
        <v>13</v>
      </c>
      <c r="G928">
        <v>3</v>
      </c>
      <c r="H928" t="s">
        <v>14</v>
      </c>
      <c r="I928">
        <v>0.35251763000000003</v>
      </c>
      <c r="J928" t="s">
        <v>15</v>
      </c>
      <c r="K928" t="str" cm="1">
        <f t="array" ref="K928">_xlfn.IFS(AND(F928=$Y$25,H928=$Z$25),"1",AND(F928=$Y$25,H928=$Z$27),"2",AND(F928=$Z$25,H928=$Y$25),"3",AND(F928=$Z$25,H928=$Z$27),"4",AND(F928=$Z$27,H928=$Y$25),"5",AND(F928=$Z$27,H928=$Z$25),"6")</f>
        <v>5</v>
      </c>
      <c r="L928" t="e" cm="1">
        <f t="array" ref="L928">_xlfn.IFS(K928="3",N928*I928)</f>
        <v>#N/A</v>
      </c>
      <c r="M928" t="s">
        <v>16</v>
      </c>
      <c r="N928">
        <f>VLOOKUP(C928,ETH_USD[],6)</f>
        <v>462.96054099999998</v>
      </c>
      <c r="O928" s="10">
        <f t="shared" si="83"/>
        <v>0</v>
      </c>
      <c r="P928" cm="1">
        <f t="array" ref="P928">_xlfn.IFS(H928=$H$2,G928,F928=$F$102,E928)</f>
        <v>3</v>
      </c>
      <c r="Q928" cm="1">
        <f t="array" ref="Q928">_xlfn.IFS(H928=$H$2,E928,F928=$F$102,G928)</f>
        <v>1.0575529008373199</v>
      </c>
      <c r="R928">
        <f t="shared" si="84"/>
        <v>489.60526310776493</v>
      </c>
      <c r="S928" s="10">
        <f t="shared" si="85"/>
        <v>-1.6877320175281957E-2</v>
      </c>
      <c r="T928" s="9">
        <f t="shared" si="86"/>
        <v>163.20175436925499</v>
      </c>
      <c r="U928" cm="1">
        <f t="array" ref="U928">_xlfn.IFS(D928=$D$2,I928*N928,D928=$D$3&amp;F928=$F$3,(I928)*N928,D928=$D$3,(1/I928)*N928,D928=$D$146,N928*I928)</f>
        <v>163.20175269683784</v>
      </c>
      <c r="V928" cm="1">
        <f t="array" ref="V928">_xlfn.IFS(F928=$F$2,E928*N928,F928=$F$3,E928*N928)</f>
        <v>489.60526310776493</v>
      </c>
      <c r="W928">
        <f t="shared" si="87"/>
        <v>163.20175269683784</v>
      </c>
      <c r="X928">
        <f t="shared" si="88"/>
        <v>1313.2975533734298</v>
      </c>
    </row>
    <row r="929" spans="1:24" x14ac:dyDescent="0.25">
      <c r="A929" t="s">
        <v>947</v>
      </c>
      <c r="B929">
        <v>1605175292</v>
      </c>
      <c r="C929" s="2">
        <v>44147.417731481481</v>
      </c>
      <c r="D929" t="s">
        <v>12</v>
      </c>
      <c r="E929">
        <v>0.69027079266202596</v>
      </c>
      <c r="F929" t="s">
        <v>13</v>
      </c>
      <c r="G929">
        <v>2</v>
      </c>
      <c r="H929" t="s">
        <v>14</v>
      </c>
      <c r="I929">
        <v>0.34513539999999998</v>
      </c>
      <c r="J929" t="s">
        <v>15</v>
      </c>
      <c r="K929" t="str" cm="1">
        <f t="array" ref="K929">_xlfn.IFS(AND(F929=$Y$25,H929=$Z$25),"1",AND(F929=$Y$25,H929=$Z$27),"2",AND(F929=$Z$25,H929=$Y$25),"3",AND(F929=$Z$25,H929=$Z$27),"4",AND(F929=$Z$27,H929=$Y$25),"5",AND(F929=$Z$27,H929=$Z$25),"6")</f>
        <v>5</v>
      </c>
      <c r="L929" t="e" cm="1">
        <f t="array" ref="L929">_xlfn.IFS(K929="3",N929*I929)</f>
        <v>#N/A</v>
      </c>
      <c r="M929" t="s">
        <v>16</v>
      </c>
      <c r="N929">
        <f>VLOOKUP(C929,ETH_USD[],6)</f>
        <v>461.00528000000003</v>
      </c>
      <c r="O929" s="10">
        <f t="shared" si="83"/>
        <v>-4.2233858543895874E-3</v>
      </c>
      <c r="P929" cm="1">
        <f t="array" ref="P929">_xlfn.IFS(H929=$H$2,G929,F929=$F$102,E929)</f>
        <v>2</v>
      </c>
      <c r="Q929" cm="1">
        <f t="array" ref="Q929">_xlfn.IFS(H929=$H$2,E929,F929=$F$102,G929)</f>
        <v>0.69027079266202596</v>
      </c>
      <c r="R929">
        <f t="shared" si="84"/>
        <v>318.21848004697927</v>
      </c>
      <c r="S929" s="10">
        <f t="shared" si="85"/>
        <v>-2.5076411473529642E-2</v>
      </c>
      <c r="T929" s="9">
        <f t="shared" si="86"/>
        <v>159.10924002348963</v>
      </c>
      <c r="U929" cm="1">
        <f t="array" ref="U929">_xlfn.IFS(D929=$D$2,I929*N929,D929=$D$3&amp;F929=$F$3,(I929)*N929,D929=$D$3,(1/I929)*N929,D929=$D$146,N929*I929)</f>
        <v>159.109241714912</v>
      </c>
      <c r="V929" cm="1">
        <f t="array" ref="V929">_xlfn.IFS(F929=$F$2,E929*N929,F929=$F$3,E929*N929)</f>
        <v>318.21848004697927</v>
      </c>
      <c r="W929">
        <f t="shared" si="87"/>
        <v>159.109241714912</v>
      </c>
      <c r="X929">
        <f t="shared" si="88"/>
        <v>1335.7229655375834</v>
      </c>
    </row>
    <row r="930" spans="1:24" x14ac:dyDescent="0.25">
      <c r="A930" t="s">
        <v>948</v>
      </c>
      <c r="B930">
        <v>1605175342</v>
      </c>
      <c r="C930" s="2">
        <v>44147.418310185189</v>
      </c>
      <c r="D930" t="s">
        <v>12</v>
      </c>
      <c r="E930">
        <v>0.67880618793131797</v>
      </c>
      <c r="F930" t="s">
        <v>13</v>
      </c>
      <c r="G930">
        <v>2</v>
      </c>
      <c r="H930" t="s">
        <v>14</v>
      </c>
      <c r="I930">
        <v>0.33940309000000002</v>
      </c>
      <c r="J930" t="s">
        <v>15</v>
      </c>
      <c r="K930" t="str" cm="1">
        <f t="array" ref="K930">_xlfn.IFS(AND(F930=$Y$25,H930=$Z$25),"1",AND(F930=$Y$25,H930=$Z$27),"2",AND(F930=$Z$25,H930=$Y$25),"3",AND(F930=$Z$25,H930=$Z$27),"4",AND(F930=$Z$27,H930=$Y$25),"5",AND(F930=$Z$27,H930=$Z$25),"6")</f>
        <v>5</v>
      </c>
      <c r="L930" t="e" cm="1">
        <f t="array" ref="L930">_xlfn.IFS(K930="3",N930*I930)</f>
        <v>#N/A</v>
      </c>
      <c r="M930" t="s">
        <v>16</v>
      </c>
      <c r="N930">
        <f>VLOOKUP(C930,ETH_USD[],6)</f>
        <v>461.00528000000003</v>
      </c>
      <c r="O930" s="10">
        <f t="shared" si="83"/>
        <v>0</v>
      </c>
      <c r="P930" cm="1">
        <f t="array" ref="P930">_xlfn.IFS(H930=$H$2,G930,F930=$F$102,E930)</f>
        <v>2</v>
      </c>
      <c r="Q930" cm="1">
        <f t="array" ref="Q930">_xlfn.IFS(H930=$H$2,E930,F930=$F$102,G930)</f>
        <v>0.67880618793131797</v>
      </c>
      <c r="R930">
        <f t="shared" si="84"/>
        <v>312.93323673300989</v>
      </c>
      <c r="S930" s="10">
        <f t="shared" si="85"/>
        <v>-1.6608850979330625E-2</v>
      </c>
      <c r="T930" s="9">
        <f t="shared" si="86"/>
        <v>156.46661836650495</v>
      </c>
      <c r="U930" cm="1">
        <f t="array" ref="U930">_xlfn.IFS(D930=$D$2,I930*N930,D930=$D$3&amp;F930=$F$3,(I930)*N930,D930=$D$3,(1/I930)*N930,D930=$D$146,N930*I930)</f>
        <v>156.46661653831521</v>
      </c>
      <c r="V930" cm="1">
        <f t="array" ref="V930">_xlfn.IFS(F930=$F$2,E930*N930,F930=$F$3,E930*N930)</f>
        <v>312.93323673300989</v>
      </c>
      <c r="W930">
        <f t="shared" si="87"/>
        <v>156.46661653831521</v>
      </c>
      <c r="X930">
        <f t="shared" si="88"/>
        <v>1358.2825070920833</v>
      </c>
    </row>
    <row r="931" spans="1:24" x14ac:dyDescent="0.25">
      <c r="A931" t="s">
        <v>949</v>
      </c>
      <c r="B931">
        <v>1605175413</v>
      </c>
      <c r="C931" s="2">
        <v>44147.419131944444</v>
      </c>
      <c r="D931" t="s">
        <v>12</v>
      </c>
      <c r="E931">
        <v>0.66762499002637699</v>
      </c>
      <c r="F931" t="s">
        <v>13</v>
      </c>
      <c r="G931">
        <v>2</v>
      </c>
      <c r="H931" t="s">
        <v>14</v>
      </c>
      <c r="I931">
        <v>0.33381250000000001</v>
      </c>
      <c r="J931" t="s">
        <v>15</v>
      </c>
      <c r="K931" t="str" cm="1">
        <f t="array" ref="K931">_xlfn.IFS(AND(F931=$Y$25,H931=$Z$25),"1",AND(F931=$Y$25,H931=$Z$27),"2",AND(F931=$Z$25,H931=$Y$25),"3",AND(F931=$Z$25,H931=$Z$27),"4",AND(F931=$Z$27,H931=$Y$25),"5",AND(F931=$Z$27,H931=$Z$25),"6")</f>
        <v>5</v>
      </c>
      <c r="L931" t="e" cm="1">
        <f t="array" ref="L931">_xlfn.IFS(K931="3",N931*I931)</f>
        <v>#N/A</v>
      </c>
      <c r="M931" t="s">
        <v>16</v>
      </c>
      <c r="N931">
        <f>VLOOKUP(C931,ETH_USD[],6)</f>
        <v>461.00528000000003</v>
      </c>
      <c r="O931" s="10">
        <f t="shared" si="83"/>
        <v>0</v>
      </c>
      <c r="P931" cm="1">
        <f t="array" ref="P931">_xlfn.IFS(H931=$H$2,G931,F931=$F$102,E931)</f>
        <v>2</v>
      </c>
      <c r="Q931" cm="1">
        <f t="array" ref="Q931">_xlfn.IFS(H931=$H$2,E931,F931=$F$102,G931)</f>
        <v>0.66762499002637699</v>
      </c>
      <c r="R931">
        <f t="shared" si="84"/>
        <v>307.77864546210714</v>
      </c>
      <c r="S931" s="10">
        <f t="shared" si="85"/>
        <v>-1.6471856184776496E-2</v>
      </c>
      <c r="T931" s="9">
        <f t="shared" si="86"/>
        <v>153.88932273105357</v>
      </c>
      <c r="U931" cm="1">
        <f t="array" ref="U931">_xlfn.IFS(D931=$D$2,I931*N931,D931=$D$3&amp;F931=$F$3,(I931)*N931,D931=$D$3,(1/I931)*N931,D931=$D$146,N931*I931)</f>
        <v>153.88932503000001</v>
      </c>
      <c r="V931" cm="1">
        <f t="array" ref="V931">_xlfn.IFS(F931=$F$2,E931*N931,F931=$F$3,E931*N931)</f>
        <v>307.77864546210714</v>
      </c>
      <c r="W931">
        <f t="shared" si="87"/>
        <v>153.88932503000001</v>
      </c>
      <c r="X931">
        <f t="shared" si="88"/>
        <v>1381.0306085002808</v>
      </c>
    </row>
    <row r="932" spans="1:24" x14ac:dyDescent="0.25">
      <c r="A932" t="s">
        <v>950</v>
      </c>
      <c r="B932">
        <v>1605175458</v>
      </c>
      <c r="C932" s="2">
        <v>44147.419652777775</v>
      </c>
      <c r="D932" t="s">
        <v>105</v>
      </c>
      <c r="E932">
        <v>1</v>
      </c>
      <c r="F932" t="s">
        <v>14</v>
      </c>
      <c r="G932">
        <v>0.33443372773109098</v>
      </c>
      <c r="H932" t="s">
        <v>13</v>
      </c>
      <c r="I932">
        <v>0.33443372999999998</v>
      </c>
      <c r="J932" t="s">
        <v>15</v>
      </c>
      <c r="K932" t="str" cm="1">
        <f t="array" ref="K932">_xlfn.IFS(AND(F932=$Y$25,H932=$Z$25),"1",AND(F932=$Y$25,H932=$Z$27),"2",AND(F932=$Z$25,H932=$Y$25),"3",AND(F932=$Z$25,H932=$Z$27),"4",AND(F932=$Z$27,H932=$Y$25),"5",AND(F932=$Z$27,H932=$Z$25),"6")</f>
        <v>2</v>
      </c>
      <c r="L932" t="e" cm="1">
        <f t="array" ref="L932">_xlfn.IFS(K932="3",N932*I932)</f>
        <v>#N/A</v>
      </c>
      <c r="M932" t="s">
        <v>16</v>
      </c>
      <c r="N932">
        <f>VLOOKUP(C932,ETH_USD[],6)</f>
        <v>461.00528000000003</v>
      </c>
      <c r="O932" s="10">
        <f t="shared" si="83"/>
        <v>0</v>
      </c>
      <c r="P932" cm="1">
        <f t="array" ref="P932">_xlfn.IFS(H932=$H$2,G932,F932=$F$102,E932)</f>
        <v>1</v>
      </c>
      <c r="Q932" cm="1">
        <f t="array" ref="Q932">_xlfn.IFS(H932=$H$2,E932,F932=$F$102,G932)</f>
        <v>0.33443372773109098</v>
      </c>
      <c r="R932">
        <f t="shared" si="84"/>
        <v>154.17571429411538</v>
      </c>
      <c r="S932" s="10">
        <f t="shared" si="85"/>
        <v>1.8610229610427737E-3</v>
      </c>
      <c r="T932" s="9">
        <f t="shared" si="86"/>
        <v>154.17571429411538</v>
      </c>
      <c r="U932" cm="1">
        <f t="array" ref="U932">_xlfn.IFS(D932=$D$2,I932*N932,D932=$D$3&amp;F932=$F$3,(I932)*N932,D932=$D$3,(1/I932)*N932,D932=$D$146,N932*I932)</f>
        <v>154.1757153400944</v>
      </c>
      <c r="V932" t="e" cm="1">
        <f t="array" ref="V932">_xlfn.IFS(F932=$F$2,E932*N932,F932=$F$3,E932*N932)</f>
        <v>#N/A</v>
      </c>
      <c r="W932">
        <f t="shared" si="87"/>
        <v>154.1757153400944</v>
      </c>
      <c r="X932">
        <f t="shared" si="88"/>
        <v>1378.4652642542965</v>
      </c>
    </row>
    <row r="933" spans="1:24" x14ac:dyDescent="0.25">
      <c r="A933" t="s">
        <v>951</v>
      </c>
      <c r="B933">
        <v>1605175475</v>
      </c>
      <c r="C933" s="2">
        <v>44147.419849537036</v>
      </c>
      <c r="D933" t="s">
        <v>12</v>
      </c>
      <c r="E933">
        <v>0.66215414992435295</v>
      </c>
      <c r="F933" t="s">
        <v>13</v>
      </c>
      <c r="G933">
        <v>2</v>
      </c>
      <c r="H933" t="s">
        <v>14</v>
      </c>
      <c r="I933">
        <v>0.33107706999999997</v>
      </c>
      <c r="J933" t="s">
        <v>15</v>
      </c>
      <c r="K933" t="str" cm="1">
        <f t="array" ref="K933">_xlfn.IFS(AND(F933=$Y$25,H933=$Z$25),"1",AND(F933=$Y$25,H933=$Z$27),"2",AND(F933=$Z$25,H933=$Y$25),"3",AND(F933=$Z$25,H933=$Z$27),"4",AND(F933=$Z$27,H933=$Y$25),"5",AND(F933=$Z$27,H933=$Z$25),"6")</f>
        <v>5</v>
      </c>
      <c r="L933" t="e" cm="1">
        <f t="array" ref="L933">_xlfn.IFS(K933="3",N933*I933)</f>
        <v>#N/A</v>
      </c>
      <c r="M933" t="s">
        <v>16</v>
      </c>
      <c r="N933">
        <f>VLOOKUP(C933,ETH_USD[],6)</f>
        <v>461.00528000000003</v>
      </c>
      <c r="O933" s="10">
        <f t="shared" si="83"/>
        <v>0</v>
      </c>
      <c r="P933" cm="1">
        <f t="array" ref="P933">_xlfn.IFS(H933=$H$2,G933,F933=$F$102,E933)</f>
        <v>2</v>
      </c>
      <c r="Q933" cm="1">
        <f t="array" ref="Q933">_xlfn.IFS(H933=$H$2,E933,F933=$F$102,G933)</f>
        <v>0.66215414992435295</v>
      </c>
      <c r="R933">
        <f t="shared" si="84"/>
        <v>305.25655928903831</v>
      </c>
      <c r="S933" s="10">
        <f t="shared" si="85"/>
        <v>-1.0036824909040096E-2</v>
      </c>
      <c r="T933" s="9">
        <f t="shared" si="86"/>
        <v>152.62827964451915</v>
      </c>
      <c r="U933" cm="1">
        <f t="array" ref="U933">_xlfn.IFS(D933=$D$2,I933*N933,D933=$D$3&amp;F933=$F$3,(I933)*N933,D933=$D$3,(1/I933)*N933,D933=$D$146,N933*I933)</f>
        <v>152.6282773569296</v>
      </c>
      <c r="V933" cm="1">
        <f t="array" ref="V933">_xlfn.IFS(F933=$F$2,E933*N933,F933=$F$3,E933*N933)</f>
        <v>305.25655928903831</v>
      </c>
      <c r="W933">
        <f t="shared" si="87"/>
        <v>152.6282773569296</v>
      </c>
      <c r="X933">
        <f t="shared" si="88"/>
        <v>1392.4409805849739</v>
      </c>
    </row>
    <row r="934" spans="1:24" x14ac:dyDescent="0.25">
      <c r="A934" t="s">
        <v>952</v>
      </c>
      <c r="B934">
        <v>1605175595</v>
      </c>
      <c r="C934" s="2">
        <v>44147.421238425923</v>
      </c>
      <c r="D934" t="s">
        <v>105</v>
      </c>
      <c r="E934">
        <v>1</v>
      </c>
      <c r="F934" t="s">
        <v>14</v>
      </c>
      <c r="G934">
        <v>0.33169890528123003</v>
      </c>
      <c r="H934" t="s">
        <v>13</v>
      </c>
      <c r="I934">
        <v>0.33169891000000001</v>
      </c>
      <c r="J934" t="s">
        <v>15</v>
      </c>
      <c r="K934" t="str" cm="1">
        <f t="array" ref="K934">_xlfn.IFS(AND(F934=$Y$25,H934=$Z$25),"1",AND(F934=$Y$25,H934=$Z$27),"2",AND(F934=$Z$25,H934=$Y$25),"3",AND(F934=$Z$25,H934=$Z$27),"4",AND(F934=$Z$27,H934=$Y$25),"5",AND(F934=$Z$27,H934=$Z$25),"6")</f>
        <v>2</v>
      </c>
      <c r="L934" t="e" cm="1">
        <f t="array" ref="L934">_xlfn.IFS(K934="3",N934*I934)</f>
        <v>#N/A</v>
      </c>
      <c r="M934" t="s">
        <v>16</v>
      </c>
      <c r="N934">
        <f>VLOOKUP(C934,ETH_USD[],6)</f>
        <v>461.00528000000003</v>
      </c>
      <c r="O934" s="10">
        <f t="shared" si="83"/>
        <v>0</v>
      </c>
      <c r="P934" cm="1">
        <f t="array" ref="P934">_xlfn.IFS(H934=$H$2,G934,F934=$F$102,E934)</f>
        <v>1</v>
      </c>
      <c r="Q934" cm="1">
        <f t="array" ref="Q934">_xlfn.IFS(H934=$H$2,E934,F934=$F$102,G934)</f>
        <v>0.33169890528123003</v>
      </c>
      <c r="R934">
        <f t="shared" si="84"/>
        <v>152.91494670486694</v>
      </c>
      <c r="S934" s="10">
        <f t="shared" si="85"/>
        <v>1.8782040983194401E-3</v>
      </c>
      <c r="T934" s="9">
        <f t="shared" si="86"/>
        <v>152.91494670486694</v>
      </c>
      <c r="U934" cm="1">
        <f t="array" ref="U934">_xlfn.IFS(D934=$D$2,I934*N934,D934=$D$3&amp;F934=$F$3,(I934)*N934,D934=$D$3,(1/I934)*N934,D934=$D$146,N934*I934)</f>
        <v>152.91494888024482</v>
      </c>
      <c r="V934" t="e" cm="1">
        <f t="array" ref="V934">_xlfn.IFS(F934=$F$2,E934*N934,F934=$F$3,E934*N934)</f>
        <v>#N/A</v>
      </c>
      <c r="W934">
        <f t="shared" si="87"/>
        <v>152.91494888024482</v>
      </c>
      <c r="X934">
        <f t="shared" si="88"/>
        <v>1389.8305544627808</v>
      </c>
    </row>
    <row r="935" spans="1:24" x14ac:dyDescent="0.25">
      <c r="A935" t="s">
        <v>953</v>
      </c>
      <c r="B935">
        <v>1605175709</v>
      </c>
      <c r="C935" s="2">
        <v>44147.42255787037</v>
      </c>
      <c r="D935" t="s">
        <v>12</v>
      </c>
      <c r="E935">
        <v>0.65675038152158005</v>
      </c>
      <c r="F935" t="s">
        <v>13</v>
      </c>
      <c r="G935">
        <v>2</v>
      </c>
      <c r="H935" t="s">
        <v>14</v>
      </c>
      <c r="I935">
        <v>0.32837518999999998</v>
      </c>
      <c r="J935" t="s">
        <v>15</v>
      </c>
      <c r="K935" t="str" cm="1">
        <f t="array" ref="K935">_xlfn.IFS(AND(F935=$Y$25,H935=$Z$25),"1",AND(F935=$Y$25,H935=$Z$27),"2",AND(F935=$Z$25,H935=$Y$25),"3",AND(F935=$Z$25,H935=$Z$27),"4",AND(F935=$Z$27,H935=$Y$25),"5",AND(F935=$Z$27,H935=$Z$25),"6")</f>
        <v>5</v>
      </c>
      <c r="L935" t="e" cm="1">
        <f t="array" ref="L935">_xlfn.IFS(K935="3",N935*I935)</f>
        <v>#N/A</v>
      </c>
      <c r="M935" t="s">
        <v>16</v>
      </c>
      <c r="N935">
        <f>VLOOKUP(C935,ETH_USD[],6)</f>
        <v>461.00528000000003</v>
      </c>
      <c r="O935" s="10">
        <f t="shared" si="83"/>
        <v>0</v>
      </c>
      <c r="P935" cm="1">
        <f t="array" ref="P935">_xlfn.IFS(H935=$H$2,G935,F935=$F$102,E935)</f>
        <v>2</v>
      </c>
      <c r="Q935" cm="1">
        <f t="array" ref="Q935">_xlfn.IFS(H935=$H$2,E935,F935=$F$102,G935)</f>
        <v>0.65675038152158005</v>
      </c>
      <c r="R935">
        <f t="shared" si="84"/>
        <v>302.76539352346288</v>
      </c>
      <c r="S935" s="10">
        <f t="shared" si="85"/>
        <v>-1.0020275820994868E-2</v>
      </c>
      <c r="T935" s="9">
        <f t="shared" si="86"/>
        <v>151.38269676173144</v>
      </c>
      <c r="U935" cm="1">
        <f t="array" ref="U935">_xlfn.IFS(D935=$D$2,I935*N935,D935=$D$3&amp;F935=$F$3,(I935)*N935,D935=$D$3,(1/I935)*N935,D935=$D$146,N935*I935)</f>
        <v>151.3826964110032</v>
      </c>
      <c r="V935" cm="1">
        <f t="array" ref="V935">_xlfn.IFS(F935=$F$2,E935*N935,F935=$F$3,E935*N935)</f>
        <v>302.76539352346288</v>
      </c>
      <c r="W935">
        <f t="shared" si="87"/>
        <v>151.3826964110032</v>
      </c>
      <c r="X935">
        <f t="shared" si="88"/>
        <v>1403.8980228682931</v>
      </c>
    </row>
    <row r="936" spans="1:24" x14ac:dyDescent="0.25">
      <c r="A936" t="s">
        <v>954</v>
      </c>
      <c r="B936">
        <v>1605175709</v>
      </c>
      <c r="C936" s="2">
        <v>44147.42255787037</v>
      </c>
      <c r="D936" t="s">
        <v>105</v>
      </c>
      <c r="E936">
        <v>1</v>
      </c>
      <c r="F936" t="s">
        <v>14</v>
      </c>
      <c r="G936">
        <v>0.32899754190561697</v>
      </c>
      <c r="H936" t="s">
        <v>13</v>
      </c>
      <c r="I936">
        <v>0.32899753999999998</v>
      </c>
      <c r="J936" t="s">
        <v>15</v>
      </c>
      <c r="K936" t="str" cm="1">
        <f t="array" ref="K936">_xlfn.IFS(AND(F936=$Y$25,H936=$Z$25),"1",AND(F936=$Y$25,H936=$Z$27),"2",AND(F936=$Z$25,H936=$Y$25),"3",AND(F936=$Z$25,H936=$Z$27),"4",AND(F936=$Z$27,H936=$Y$25),"5",AND(F936=$Z$27,H936=$Z$25),"6")</f>
        <v>2</v>
      </c>
      <c r="L936" t="e" cm="1">
        <f t="array" ref="L936">_xlfn.IFS(K936="3",N936*I936)</f>
        <v>#N/A</v>
      </c>
      <c r="M936" t="s">
        <v>16</v>
      </c>
      <c r="N936">
        <f>VLOOKUP(C936,ETH_USD[],6)</f>
        <v>461.00528000000003</v>
      </c>
      <c r="O936" s="10">
        <f t="shared" si="83"/>
        <v>0</v>
      </c>
      <c r="P936" cm="1">
        <f t="array" ref="P936">_xlfn.IFS(H936=$H$2,G936,F936=$F$102,E936)</f>
        <v>1</v>
      </c>
      <c r="Q936" cm="1">
        <f t="array" ref="Q936">_xlfn.IFS(H936=$H$2,E936,F936=$F$102,G936)</f>
        <v>0.32899754190561697</v>
      </c>
      <c r="R936">
        <f t="shared" si="84"/>
        <v>151.6696039255107</v>
      </c>
      <c r="S936" s="10">
        <f t="shared" si="85"/>
        <v>1.8952441059419004E-3</v>
      </c>
      <c r="T936" s="9">
        <f t="shared" si="86"/>
        <v>151.6696039255107</v>
      </c>
      <c r="U936" cm="1">
        <f t="array" ref="U936">_xlfn.IFS(D936=$D$2,I936*N936,D936=$D$3&amp;F936=$F$3,(I936)*N936,D936=$D$3,(1/I936)*N936,D936=$D$146,N936*I936)</f>
        <v>151.66960304701121</v>
      </c>
      <c r="V936" t="e" cm="1">
        <f t="array" ref="V936">_xlfn.IFS(F936=$F$2,E936*N936,F936=$F$3,E936*N936)</f>
        <v>#N/A</v>
      </c>
      <c r="W936">
        <f t="shared" si="87"/>
        <v>151.66960304701121</v>
      </c>
      <c r="X936">
        <f t="shared" si="88"/>
        <v>1401.2423314776154</v>
      </c>
    </row>
    <row r="937" spans="1:24" x14ac:dyDescent="0.25">
      <c r="A937" t="s">
        <v>955</v>
      </c>
      <c r="B937">
        <v>1605175844</v>
      </c>
      <c r="C937" s="2">
        <v>44147.424120370371</v>
      </c>
      <c r="D937" t="s">
        <v>105</v>
      </c>
      <c r="E937">
        <v>1</v>
      </c>
      <c r="F937" t="s">
        <v>14</v>
      </c>
      <c r="G937">
        <v>0.33171522801452202</v>
      </c>
      <c r="H937" t="s">
        <v>13</v>
      </c>
      <c r="I937">
        <v>0.33171523000000003</v>
      </c>
      <c r="J937" t="s">
        <v>15</v>
      </c>
      <c r="K937" t="str" cm="1">
        <f t="array" ref="K937">_xlfn.IFS(AND(F937=$Y$25,H937=$Z$25),"1",AND(F937=$Y$25,H937=$Z$27),"2",AND(F937=$Z$25,H937=$Y$25),"3",AND(F937=$Z$25,H937=$Z$27),"4",AND(F937=$Z$27,H937=$Y$25),"5",AND(F937=$Z$27,H937=$Z$25),"6")</f>
        <v>2</v>
      </c>
      <c r="L937" t="e" cm="1">
        <f t="array" ref="L937">_xlfn.IFS(K937="3",N937*I937)</f>
        <v>#N/A</v>
      </c>
      <c r="M937" t="s">
        <v>16</v>
      </c>
      <c r="N937">
        <f>VLOOKUP(C937,ETH_USD[],6)</f>
        <v>461.00528000000003</v>
      </c>
      <c r="O937" s="10">
        <f t="shared" si="83"/>
        <v>0</v>
      </c>
      <c r="P937" cm="1">
        <f t="array" ref="P937">_xlfn.IFS(H937=$H$2,G937,F937=$F$102,E937)</f>
        <v>1</v>
      </c>
      <c r="Q937" cm="1">
        <f t="array" ref="Q937">_xlfn.IFS(H937=$H$2,E937,F937=$F$102,G937)</f>
        <v>0.33171522801452202</v>
      </c>
      <c r="R937">
        <f t="shared" si="84"/>
        <v>152.92247157109858</v>
      </c>
      <c r="S937" s="10">
        <f t="shared" si="85"/>
        <v>8.2605058176535035E-3</v>
      </c>
      <c r="T937" s="9">
        <f t="shared" si="86"/>
        <v>152.92247157109858</v>
      </c>
      <c r="U937" cm="1">
        <f t="array" ref="U937">_xlfn.IFS(D937=$D$2,I937*N937,D937=$D$3&amp;F937=$F$3,(I937)*N937,D937=$D$3,(1/I937)*N937,D937=$D$146,N937*I937)</f>
        <v>152.92247248641442</v>
      </c>
      <c r="V937" t="e" cm="1">
        <f t="array" ref="V937">_xlfn.IFS(F937=$F$2,E937*N937,F937=$F$3,E937*N937)</f>
        <v>#N/A</v>
      </c>
      <c r="W937">
        <f t="shared" si="87"/>
        <v>152.92247248641442</v>
      </c>
      <c r="X937">
        <f t="shared" si="88"/>
        <v>1389.7621764306691</v>
      </c>
    </row>
    <row r="938" spans="1:24" x14ac:dyDescent="0.25">
      <c r="A938" t="s">
        <v>956</v>
      </c>
      <c r="B938">
        <v>1605175897</v>
      </c>
      <c r="C938" s="2">
        <v>44147.424733796295</v>
      </c>
      <c r="D938" t="s">
        <v>105</v>
      </c>
      <c r="E938">
        <v>1</v>
      </c>
      <c r="F938" t="s">
        <v>14</v>
      </c>
      <c r="G938">
        <v>0.33446671083316798</v>
      </c>
      <c r="H938" t="s">
        <v>13</v>
      </c>
      <c r="I938">
        <v>0.33446671</v>
      </c>
      <c r="J938" t="s">
        <v>15</v>
      </c>
      <c r="K938" t="str" cm="1">
        <f t="array" ref="K938">_xlfn.IFS(AND(F938=$Y$25,H938=$Z$25),"1",AND(F938=$Y$25,H938=$Z$27),"2",AND(F938=$Z$25,H938=$Y$25),"3",AND(F938=$Z$25,H938=$Z$27),"4",AND(F938=$Z$27,H938=$Y$25),"5",AND(F938=$Z$27,H938=$Z$25),"6")</f>
        <v>2</v>
      </c>
      <c r="L938" t="e" cm="1">
        <f t="array" ref="L938">_xlfn.IFS(K938="3",N938*I938)</f>
        <v>#N/A</v>
      </c>
      <c r="M938" t="s">
        <v>16</v>
      </c>
      <c r="N938">
        <f>VLOOKUP(C938,ETH_USD[],6)</f>
        <v>461.00528000000003</v>
      </c>
      <c r="O938" s="10">
        <f t="shared" si="83"/>
        <v>0</v>
      </c>
      <c r="P938" cm="1">
        <f t="array" ref="P938">_xlfn.IFS(H938=$H$2,G938,F938=$F$102,E938)</f>
        <v>1</v>
      </c>
      <c r="Q938" cm="1">
        <f t="array" ref="Q938">_xlfn.IFS(H938=$H$2,E938,F938=$F$102,G938)</f>
        <v>0.33446671083316798</v>
      </c>
      <c r="R938">
        <f t="shared" si="84"/>
        <v>154.19091967832364</v>
      </c>
      <c r="S938" s="10">
        <f t="shared" si="85"/>
        <v>8.2947136166008958E-3</v>
      </c>
      <c r="T938" s="9">
        <f t="shared" si="86"/>
        <v>154.19091967832364</v>
      </c>
      <c r="U938" cm="1">
        <f t="array" ref="U938">_xlfn.IFS(D938=$D$2,I938*N938,D938=$D$3&amp;F938=$F$3,(I938)*N938,D938=$D$3,(1/I938)*N938,D938=$D$146,N938*I938)</f>
        <v>154.19091929422882</v>
      </c>
      <c r="V938" t="e" cm="1">
        <f t="array" ref="V938">_xlfn.IFS(F938=$F$2,E938*N938,F938=$F$3,E938*N938)</f>
        <v>#N/A</v>
      </c>
      <c r="W938">
        <f t="shared" si="87"/>
        <v>154.19091929422882</v>
      </c>
      <c r="X938">
        <f t="shared" si="88"/>
        <v>1378.32934105759</v>
      </c>
    </row>
    <row r="939" spans="1:24" x14ac:dyDescent="0.25">
      <c r="A939" t="s">
        <v>957</v>
      </c>
      <c r="B939">
        <v>1605176159</v>
      </c>
      <c r="C939" s="2">
        <v>44147.427766203706</v>
      </c>
      <c r="D939" t="s">
        <v>12</v>
      </c>
      <c r="E939">
        <v>0.54920534005643595</v>
      </c>
      <c r="F939" t="s">
        <v>13</v>
      </c>
      <c r="G939">
        <v>1.65634664618809</v>
      </c>
      <c r="H939" t="s">
        <v>14</v>
      </c>
      <c r="I939">
        <v>0.33157632999999997</v>
      </c>
      <c r="J939" t="s">
        <v>15</v>
      </c>
      <c r="K939" t="str" cm="1">
        <f t="array" ref="K939">_xlfn.IFS(AND(F939=$Y$25,H939=$Z$25),"1",AND(F939=$Y$25,H939=$Z$27),"2",AND(F939=$Z$25,H939=$Y$25),"3",AND(F939=$Z$25,H939=$Z$27),"4",AND(F939=$Z$27,H939=$Y$25),"5",AND(F939=$Z$27,H939=$Z$25),"6")</f>
        <v>5</v>
      </c>
      <c r="L939" t="e" cm="1">
        <f t="array" ref="L939">_xlfn.IFS(K939="3",N939*I939)</f>
        <v>#N/A</v>
      </c>
      <c r="M939" t="s">
        <v>16</v>
      </c>
      <c r="N939">
        <f>VLOOKUP(C939,ETH_USD[],6)</f>
        <v>461.00528000000003</v>
      </c>
      <c r="O939" s="10">
        <f t="shared" si="83"/>
        <v>0</v>
      </c>
      <c r="P939" cm="1">
        <f t="array" ref="P939">_xlfn.IFS(H939=$H$2,G939,F939=$F$102,E939)</f>
        <v>1.65634664618809</v>
      </c>
      <c r="Q939" cm="1">
        <f t="array" ref="Q939">_xlfn.IFS(H939=$H$2,E939,F939=$F$102,G939)</f>
        <v>0.54920534005643595</v>
      </c>
      <c r="R939">
        <f t="shared" si="84"/>
        <v>253.18656157021249</v>
      </c>
      <c r="S939" s="10">
        <f t="shared" si="85"/>
        <v>-8.6417631531977013E-3</v>
      </c>
      <c r="T939" s="9">
        <f t="shared" si="86"/>
        <v>152.85843827008983</v>
      </c>
      <c r="U939" cm="1">
        <f t="array" ref="U939">_xlfn.IFS(D939=$D$2,I939*N939,D939=$D$3&amp;F939=$F$3,(I939)*N939,D939=$D$3,(1/I939)*N939,D939=$D$146,N939*I939)</f>
        <v>152.85843885302239</v>
      </c>
      <c r="V939" cm="1">
        <f t="array" ref="V939">_xlfn.IFS(F939=$F$2,E939*N939,F939=$F$3,E939*N939)</f>
        <v>253.18656157021249</v>
      </c>
      <c r="W939">
        <f t="shared" si="87"/>
        <v>152.85843885302239</v>
      </c>
      <c r="X939">
        <f t="shared" si="88"/>
        <v>1390.3443590198374</v>
      </c>
    </row>
    <row r="940" spans="1:24" x14ac:dyDescent="0.25">
      <c r="A940" t="s">
        <v>958</v>
      </c>
      <c r="B940">
        <v>1605176219</v>
      </c>
      <c r="C940" s="2">
        <v>44147.428460648145</v>
      </c>
      <c r="D940" t="s">
        <v>105</v>
      </c>
      <c r="E940">
        <v>1</v>
      </c>
      <c r="F940" t="s">
        <v>14</v>
      </c>
      <c r="G940">
        <v>0.33267057179520998</v>
      </c>
      <c r="H940" t="s">
        <v>13</v>
      </c>
      <c r="I940">
        <v>0.33267057</v>
      </c>
      <c r="J940" t="s">
        <v>15</v>
      </c>
      <c r="K940" t="str" cm="1">
        <f t="array" ref="K940">_xlfn.IFS(AND(F940=$Y$25,H940=$Z$25),"1",AND(F940=$Y$25,H940=$Z$27),"2",AND(F940=$Z$25,H940=$Y$25),"3",AND(F940=$Z$25,H940=$Z$27),"4",AND(F940=$Z$27,H940=$Y$25),"5",AND(F940=$Z$27,H940=$Z$25),"6")</f>
        <v>2</v>
      </c>
      <c r="L940" t="e" cm="1">
        <f t="array" ref="L940">_xlfn.IFS(K940="3",N940*I940)</f>
        <v>#N/A</v>
      </c>
      <c r="M940" t="s">
        <v>16</v>
      </c>
      <c r="N940">
        <f>VLOOKUP(C940,ETH_USD[],6)</f>
        <v>461.00528000000003</v>
      </c>
      <c r="O940" s="10">
        <f t="shared" si="83"/>
        <v>0</v>
      </c>
      <c r="P940" cm="1">
        <f t="array" ref="P940">_xlfn.IFS(H940=$H$2,G940,F940=$F$102,E940)</f>
        <v>1</v>
      </c>
      <c r="Q940" cm="1">
        <f t="array" ref="Q940">_xlfn.IFS(H940=$H$2,E940,F940=$F$102,G940)</f>
        <v>0.33267057179520998</v>
      </c>
      <c r="R940">
        <f t="shared" si="84"/>
        <v>153.3628900982109</v>
      </c>
      <c r="S940" s="10">
        <f t="shared" si="85"/>
        <v>3.3001241791423565E-3</v>
      </c>
      <c r="T940" s="9">
        <f t="shared" si="86"/>
        <v>153.3628900982109</v>
      </c>
      <c r="U940" cm="1">
        <f t="array" ref="U940">_xlfn.IFS(D940=$D$2,I940*N940,D940=$D$3&amp;F940=$F$3,(I940)*N940,D940=$D$3,(1/I940)*N940,D940=$D$146,N940*I940)</f>
        <v>153.3628892706096</v>
      </c>
      <c r="V940" t="e" cm="1">
        <f t="array" ref="V940">_xlfn.IFS(F940=$F$2,E940*N940,F940=$F$3,E940*N940)</f>
        <v>#N/A</v>
      </c>
      <c r="W940">
        <f t="shared" si="87"/>
        <v>153.3628892706096</v>
      </c>
      <c r="X940">
        <f t="shared" si="88"/>
        <v>1385.771154929635</v>
      </c>
    </row>
    <row r="941" spans="1:24" x14ac:dyDescent="0.25">
      <c r="A941" t="s">
        <v>959</v>
      </c>
      <c r="B941">
        <v>1605176560</v>
      </c>
      <c r="C941" s="2">
        <v>44147.43240740741</v>
      </c>
      <c r="D941" t="s">
        <v>105</v>
      </c>
      <c r="E941">
        <v>1</v>
      </c>
      <c r="F941" t="s">
        <v>14</v>
      </c>
      <c r="G941">
        <v>0.33543391145871598</v>
      </c>
      <c r="H941" t="s">
        <v>13</v>
      </c>
      <c r="I941">
        <v>0.33543391</v>
      </c>
      <c r="J941" t="s">
        <v>15</v>
      </c>
      <c r="K941" t="str" cm="1">
        <f t="array" ref="K941">_xlfn.IFS(AND(F941=$Y$25,H941=$Z$25),"1",AND(F941=$Y$25,H941=$Z$27),"2",AND(F941=$Z$25,H941=$Y$25),"3",AND(F941=$Z$25,H941=$Z$27),"4",AND(F941=$Z$27,H941=$Y$25),"5",AND(F941=$Z$27,H941=$Z$25),"6")</f>
        <v>2</v>
      </c>
      <c r="L941" t="e" cm="1">
        <f t="array" ref="L941">_xlfn.IFS(K941="3",N941*I941)</f>
        <v>#N/A</v>
      </c>
      <c r="M941" t="s">
        <v>16</v>
      </c>
      <c r="N941">
        <f>VLOOKUP(C941,ETH_USD[],6)</f>
        <v>461.00528000000003</v>
      </c>
      <c r="O941" s="10">
        <f t="shared" si="83"/>
        <v>0</v>
      </c>
      <c r="P941" cm="1">
        <f t="array" ref="P941">_xlfn.IFS(H941=$H$2,G941,F941=$F$102,E941)</f>
        <v>1</v>
      </c>
      <c r="Q941" cm="1">
        <f t="array" ref="Q941">_xlfn.IFS(H941=$H$2,E941,F941=$F$102,G941)</f>
        <v>0.33543391145871598</v>
      </c>
      <c r="R941">
        <f t="shared" si="84"/>
        <v>154.63680427352057</v>
      </c>
      <c r="S941" s="10">
        <f t="shared" si="85"/>
        <v>8.3065347457515828E-3</v>
      </c>
      <c r="T941" s="9">
        <f t="shared" si="86"/>
        <v>154.63680427352057</v>
      </c>
      <c r="U941" cm="1">
        <f t="array" ref="U941">_xlfn.IFS(D941=$D$2,I941*N941,D941=$D$3&amp;F941=$F$3,(I941)*N941,D941=$D$3,(1/I941)*N941,D941=$D$146,N941*I941)</f>
        <v>154.63680360104482</v>
      </c>
      <c r="V941" t="e" cm="1">
        <f t="array" ref="V941">_xlfn.IFS(F941=$F$2,E941*N941,F941=$F$3,E941*N941)</f>
        <v>#N/A</v>
      </c>
      <c r="W941">
        <f t="shared" si="87"/>
        <v>154.63680360104482</v>
      </c>
      <c r="X941">
        <f t="shared" si="88"/>
        <v>1374.3550257038712</v>
      </c>
    </row>
    <row r="942" spans="1:24" x14ac:dyDescent="0.25">
      <c r="A942" t="s">
        <v>960</v>
      </c>
      <c r="B942">
        <v>1605178925</v>
      </c>
      <c r="C942" s="2">
        <v>44147.459780092591</v>
      </c>
      <c r="D942" t="s">
        <v>105</v>
      </c>
      <c r="E942">
        <v>1</v>
      </c>
      <c r="F942" t="s">
        <v>14</v>
      </c>
      <c r="G942">
        <v>0.33823180785416102</v>
      </c>
      <c r="H942" t="s">
        <v>13</v>
      </c>
      <c r="I942">
        <v>0.33823181000000002</v>
      </c>
      <c r="J942" t="s">
        <v>15</v>
      </c>
      <c r="K942" t="str" cm="1">
        <f t="array" ref="K942">_xlfn.IFS(AND(F942=$Y$25,H942=$Z$25),"1",AND(F942=$Y$25,H942=$Z$27),"2",AND(F942=$Z$25,H942=$Y$25),"3",AND(F942=$Z$25,H942=$Z$27),"4",AND(F942=$Z$27,H942=$Y$25),"5",AND(F942=$Z$27,H942=$Z$25),"6")</f>
        <v>2</v>
      </c>
      <c r="L942" t="e" cm="1">
        <f t="array" ref="L942">_xlfn.IFS(K942="3",N942*I942)</f>
        <v>#N/A</v>
      </c>
      <c r="M942" t="s">
        <v>16</v>
      </c>
      <c r="N942">
        <f>VLOOKUP(C942,ETH_USD[],6)</f>
        <v>461.00528000000003</v>
      </c>
      <c r="O942" s="10">
        <f t="shared" si="83"/>
        <v>0</v>
      </c>
      <c r="P942" cm="1">
        <f t="array" ref="P942">_xlfn.IFS(H942=$H$2,G942,F942=$F$102,E942)</f>
        <v>1</v>
      </c>
      <c r="Q942" cm="1">
        <f t="array" ref="Q942">_xlfn.IFS(H942=$H$2,E942,F942=$F$102,G942)</f>
        <v>0.33823180785416102</v>
      </c>
      <c r="R942">
        <f t="shared" si="84"/>
        <v>155.9266492847137</v>
      </c>
      <c r="S942" s="10">
        <f t="shared" si="85"/>
        <v>8.3411256282279814E-3</v>
      </c>
      <c r="T942" s="9">
        <f t="shared" si="86"/>
        <v>155.9266492847137</v>
      </c>
      <c r="U942" cm="1">
        <f t="array" ref="U942">_xlfn.IFS(D942=$D$2,I942*N942,D942=$D$3&amp;F942=$F$3,(I942)*N942,D942=$D$3,(1/I942)*N942,D942=$D$146,N942*I942)</f>
        <v>155.92665027395682</v>
      </c>
      <c r="V942" t="e" cm="1">
        <f t="array" ref="V942">_xlfn.IFS(F942=$F$2,E942*N942,F942=$F$3,E942*N942)</f>
        <v>#N/A</v>
      </c>
      <c r="W942">
        <f t="shared" si="87"/>
        <v>155.92665027395682</v>
      </c>
      <c r="X942">
        <f t="shared" si="88"/>
        <v>1362.9861721166913</v>
      </c>
    </row>
    <row r="943" spans="1:24" x14ac:dyDescent="0.25">
      <c r="A943" t="s">
        <v>961</v>
      </c>
      <c r="B943">
        <v>1605179068</v>
      </c>
      <c r="C943" s="2">
        <v>44147.461435185185</v>
      </c>
      <c r="D943" t="s">
        <v>105</v>
      </c>
      <c r="E943">
        <v>1</v>
      </c>
      <c r="F943" t="s">
        <v>14</v>
      </c>
      <c r="G943">
        <v>0.34106483944149601</v>
      </c>
      <c r="H943" t="s">
        <v>13</v>
      </c>
      <c r="I943">
        <v>0.34106483999999998</v>
      </c>
      <c r="J943" t="s">
        <v>15</v>
      </c>
      <c r="K943" t="str" cm="1">
        <f t="array" ref="K943">_xlfn.IFS(AND(F943=$Y$25,H943=$Z$25),"1",AND(F943=$Y$25,H943=$Z$27),"2",AND(F943=$Z$25,H943=$Y$25),"3",AND(F943=$Z$25,H943=$Z$27),"4",AND(F943=$Z$27,H943=$Y$25),"5",AND(F943=$Z$27,H943=$Z$25),"6")</f>
        <v>2</v>
      </c>
      <c r="L943" t="e" cm="1">
        <f t="array" ref="L943">_xlfn.IFS(K943="3",N943*I943)</f>
        <v>#N/A</v>
      </c>
      <c r="M943" t="s">
        <v>16</v>
      </c>
      <c r="N943">
        <f>VLOOKUP(C943,ETH_USD[],6)</f>
        <v>461.00528000000003</v>
      </c>
      <c r="O943" s="10">
        <f t="shared" si="83"/>
        <v>0</v>
      </c>
      <c r="P943" cm="1">
        <f t="array" ref="P943">_xlfn.IFS(H943=$H$2,G943,F943=$F$102,E943)</f>
        <v>1</v>
      </c>
      <c r="Q943" cm="1">
        <f t="array" ref="Q943">_xlfn.IFS(H943=$H$2,E943,F943=$F$102,G943)</f>
        <v>0.34106483944149601</v>
      </c>
      <c r="R943">
        <f t="shared" si="84"/>
        <v>157.23269180488191</v>
      </c>
      <c r="S943" s="10">
        <f t="shared" si="85"/>
        <v>8.3760058088815943E-3</v>
      </c>
      <c r="T943" s="9">
        <f t="shared" si="86"/>
        <v>157.23269180488191</v>
      </c>
      <c r="U943" cm="1">
        <f t="array" ref="U943">_xlfn.IFS(D943=$D$2,I943*N943,D943=$D$3&amp;F943=$F$3,(I943)*N943,D943=$D$3,(1/I943)*N943,D943=$D$146,N943*I943)</f>
        <v>157.2326920623552</v>
      </c>
      <c r="V943" t="e" cm="1">
        <f t="array" ref="V943">_xlfn.IFS(F943=$F$2,E943*N943,F943=$F$3,E943*N943)</f>
        <v>#N/A</v>
      </c>
      <c r="W943">
        <f t="shared" si="87"/>
        <v>157.2326920623552</v>
      </c>
      <c r="X943">
        <f t="shared" si="88"/>
        <v>1351.6646277581708</v>
      </c>
    </row>
    <row r="944" spans="1:24" x14ac:dyDescent="0.25">
      <c r="A944" t="s">
        <v>962</v>
      </c>
      <c r="B944">
        <v>1605181238</v>
      </c>
      <c r="C944" s="2">
        <v>44147.486550925925</v>
      </c>
      <c r="D944" t="s">
        <v>105</v>
      </c>
      <c r="E944">
        <v>1</v>
      </c>
      <c r="F944" t="s">
        <v>14</v>
      </c>
      <c r="G944">
        <v>0.34393359683353297</v>
      </c>
      <c r="H944" t="s">
        <v>13</v>
      </c>
      <c r="I944">
        <v>0.34393360000000001</v>
      </c>
      <c r="J944" t="s">
        <v>15</v>
      </c>
      <c r="K944" t="str" cm="1">
        <f t="array" ref="K944">_xlfn.IFS(AND(F944=$Y$25,H944=$Z$25),"1",AND(F944=$Y$25,H944=$Z$27),"2",AND(F944=$Z$25,H944=$Y$25),"3",AND(F944=$Z$25,H944=$Z$27),"4",AND(F944=$Z$27,H944=$Y$25),"5",AND(F944=$Z$27,H944=$Z$25),"6")</f>
        <v>2</v>
      </c>
      <c r="L944" t="e" cm="1">
        <f t="array" ref="L944">_xlfn.IFS(K944="3",N944*I944)</f>
        <v>#N/A</v>
      </c>
      <c r="M944" t="s">
        <v>16</v>
      </c>
      <c r="N944">
        <f>VLOOKUP(C944,ETH_USD[],6)</f>
        <v>461.00528000000003</v>
      </c>
      <c r="O944" s="10">
        <f t="shared" si="83"/>
        <v>0</v>
      </c>
      <c r="P944" cm="1">
        <f t="array" ref="P944">_xlfn.IFS(H944=$H$2,G944,F944=$F$102,E944)</f>
        <v>1</v>
      </c>
      <c r="Q944" cm="1">
        <f t="array" ref="Q944">_xlfn.IFS(H944=$H$2,E944,F944=$F$102,G944)</f>
        <v>0.34393359683353297</v>
      </c>
      <c r="R944">
        <f t="shared" si="84"/>
        <v>158.55520410964999</v>
      </c>
      <c r="S944" s="10">
        <f t="shared" si="85"/>
        <v>8.4111789322366595E-3</v>
      </c>
      <c r="T944" s="9">
        <f t="shared" si="86"/>
        <v>158.55520410964999</v>
      </c>
      <c r="U944" cm="1">
        <f t="array" ref="U944">_xlfn.IFS(D944=$D$2,I944*N944,D944=$D$3&amp;F944=$F$3,(I944)*N944,D944=$D$3,(1/I944)*N944,D944=$D$146,N944*I944)</f>
        <v>158.555205569408</v>
      </c>
      <c r="V944" t="e" cm="1">
        <f t="array" ref="V944">_xlfn.IFS(F944=$F$2,E944*N944,F944=$F$3,E944*N944)</f>
        <v>#N/A</v>
      </c>
      <c r="W944">
        <f t="shared" si="87"/>
        <v>158.555205569408</v>
      </c>
      <c r="X944">
        <f t="shared" si="88"/>
        <v>1340.3903544172481</v>
      </c>
    </row>
    <row r="945" spans="1:24" x14ac:dyDescent="0.25">
      <c r="A945" t="s">
        <v>963</v>
      </c>
      <c r="B945">
        <v>1605201107</v>
      </c>
      <c r="C945" s="2">
        <v>44147.716516203705</v>
      </c>
      <c r="D945" t="s">
        <v>105</v>
      </c>
      <c r="E945">
        <v>2</v>
      </c>
      <c r="F945" t="s">
        <v>14</v>
      </c>
      <c r="G945">
        <v>0.69661497752984702</v>
      </c>
      <c r="H945" t="s">
        <v>13</v>
      </c>
      <c r="I945">
        <v>0.34830749</v>
      </c>
      <c r="J945" t="s">
        <v>15</v>
      </c>
      <c r="K945" t="str" cm="1">
        <f t="array" ref="K945">_xlfn.IFS(AND(F945=$Y$25,H945=$Z$25),"1",AND(F945=$Y$25,H945=$Z$27),"2",AND(F945=$Z$25,H945=$Y$25),"3",AND(F945=$Z$25,H945=$Z$27),"4",AND(F945=$Z$27,H945=$Y$25),"5",AND(F945=$Z$27,H945=$Z$25),"6")</f>
        <v>2</v>
      </c>
      <c r="L945" t="e" cm="1">
        <f t="array" ref="L945">_xlfn.IFS(K945="3",N945*I945)</f>
        <v>#N/A</v>
      </c>
      <c r="M945" t="s">
        <v>16</v>
      </c>
      <c r="N945">
        <f>VLOOKUP(C945,ETH_USD[],6)</f>
        <v>461.00528000000003</v>
      </c>
      <c r="O945" s="10">
        <f t="shared" si="83"/>
        <v>0</v>
      </c>
      <c r="P945" cm="1">
        <f t="array" ref="P945">_xlfn.IFS(H945=$H$2,G945,F945=$F$102,E945)</f>
        <v>2</v>
      </c>
      <c r="Q945" cm="1">
        <f t="array" ref="Q945">_xlfn.IFS(H945=$H$2,E945,F945=$F$102,G945)</f>
        <v>0.69661497752984702</v>
      </c>
      <c r="R945">
        <f t="shared" si="84"/>
        <v>321.14318276834086</v>
      </c>
      <c r="S945" s="10">
        <f t="shared" si="85"/>
        <v>1.2717256969540987E-2</v>
      </c>
      <c r="T945" s="9">
        <f t="shared" si="86"/>
        <v>160.57159138417043</v>
      </c>
      <c r="U945" cm="1">
        <f t="array" ref="U945">_xlfn.IFS(D945=$D$2,I945*N945,D945=$D$3&amp;F945=$F$3,(I945)*N945,D945=$D$3,(1/I945)*N945,D945=$D$146,N945*I945)</f>
        <v>160.5715919535472</v>
      </c>
      <c r="V945" t="e" cm="1">
        <f t="array" ref="V945">_xlfn.IFS(F945=$F$2,E945*N945,F945=$F$3,E945*N945)</f>
        <v>#N/A</v>
      </c>
      <c r="W945">
        <f t="shared" si="87"/>
        <v>160.5715919535472</v>
      </c>
      <c r="X945">
        <f t="shared" si="88"/>
        <v>1323.5583306003555</v>
      </c>
    </row>
    <row r="946" spans="1:24" x14ac:dyDescent="0.25">
      <c r="A946" t="s">
        <v>964</v>
      </c>
      <c r="B946">
        <v>1605307738</v>
      </c>
      <c r="C946" s="2">
        <v>44148.950671296298</v>
      </c>
      <c r="D946" t="s">
        <v>12</v>
      </c>
      <c r="E946">
        <v>1.04784921729748</v>
      </c>
      <c r="F946" t="s">
        <v>13</v>
      </c>
      <c r="G946">
        <v>3.0395539865178298</v>
      </c>
      <c r="H946" t="s">
        <v>14</v>
      </c>
      <c r="I946">
        <v>0.34473781999999997</v>
      </c>
      <c r="J946" t="s">
        <v>15</v>
      </c>
      <c r="K946" t="str" cm="1">
        <f t="array" ref="K946">_xlfn.IFS(AND(F946=$Y$25,H946=$Z$25),"1",AND(F946=$Y$25,H946=$Z$27),"2",AND(F946=$Z$25,H946=$Y$25),"3",AND(F946=$Z$25,H946=$Z$27),"4",AND(F946=$Z$27,H946=$Y$25),"5",AND(F946=$Z$27,H946=$Z$25),"6")</f>
        <v>5</v>
      </c>
      <c r="L946" t="e" cm="1">
        <f t="array" ref="L946">_xlfn.IFS(K946="3",N946*I946)</f>
        <v>#N/A</v>
      </c>
      <c r="M946" t="s">
        <v>16</v>
      </c>
      <c r="N946">
        <f>VLOOKUP(C946,ETH_USD[],6)</f>
        <v>474.62643400000002</v>
      </c>
      <c r="O946" s="10">
        <f t="shared" si="83"/>
        <v>2.954663339213813E-2</v>
      </c>
      <c r="P946" cm="1">
        <f t="array" ref="P946">_xlfn.IFS(H946=$H$2,G946,F946=$F$102,E946)</f>
        <v>3.0395539865178298</v>
      </c>
      <c r="Q946" cm="1">
        <f t="array" ref="Q946">_xlfn.IFS(H946=$H$2,E946,F946=$F$102,G946)</f>
        <v>1.04784921729748</v>
      </c>
      <c r="R946">
        <f t="shared" si="84"/>
        <v>497.33693737559406</v>
      </c>
      <c r="S946" s="10">
        <f t="shared" si="85"/>
        <v>1.8995210215163441E-2</v>
      </c>
      <c r="T946" s="9">
        <f t="shared" si="86"/>
        <v>163.62168251709608</v>
      </c>
      <c r="U946" cm="1">
        <f t="array" ref="U946">_xlfn.IFS(D946=$D$2,I946*N946,D946=$D$3&amp;F946=$F$3,(I946)*N946,D946=$D$3,(1/I946)*N946,D946=$D$146,N946*I946)</f>
        <v>163.62168217153388</v>
      </c>
      <c r="V946" cm="1">
        <f t="array" ref="V946">_xlfn.IFS(F946=$F$2,E946*N946,F946=$F$3,E946*N946)</f>
        <v>497.33693737559406</v>
      </c>
      <c r="W946">
        <f t="shared" si="87"/>
        <v>163.62168217153388</v>
      </c>
      <c r="X946">
        <f t="shared" si="88"/>
        <v>1376.7750634380645</v>
      </c>
    </row>
    <row r="947" spans="1:24" x14ac:dyDescent="0.25">
      <c r="A947" t="s">
        <v>965</v>
      </c>
      <c r="B947">
        <v>1605347886</v>
      </c>
      <c r="C947" s="2">
        <v>44149.415347222224</v>
      </c>
      <c r="D947" t="s">
        <v>105</v>
      </c>
      <c r="E947">
        <v>1</v>
      </c>
      <c r="F947" t="s">
        <v>14</v>
      </c>
      <c r="G947">
        <v>0.34384573513637701</v>
      </c>
      <c r="H947" t="s">
        <v>13</v>
      </c>
      <c r="I947">
        <v>0.34384574000000001</v>
      </c>
      <c r="J947" t="s">
        <v>15</v>
      </c>
      <c r="K947" t="str" cm="1">
        <f t="array" ref="K947">_xlfn.IFS(AND(F947=$Y$25,H947=$Z$25),"1",AND(F947=$Y$25,H947=$Z$27),"2",AND(F947=$Z$25,H947=$Y$25),"3",AND(F947=$Z$25,H947=$Z$27),"4",AND(F947=$Z$27,H947=$Y$25),"5",AND(F947=$Z$27,H947=$Z$25),"6")</f>
        <v>2</v>
      </c>
      <c r="L947" t="e" cm="1">
        <f t="array" ref="L947">_xlfn.IFS(K947="3",N947*I947)</f>
        <v>#N/A</v>
      </c>
      <c r="M947" t="s">
        <v>16</v>
      </c>
      <c r="N947">
        <f>VLOOKUP(C947,ETH_USD[],6)</f>
        <v>460.14984099999998</v>
      </c>
      <c r="O947" s="10">
        <f t="shared" si="83"/>
        <v>-3.0501025570775598E-2</v>
      </c>
      <c r="P947" cm="1">
        <f t="array" ref="P947">_xlfn.IFS(H947=$H$2,G947,F947=$F$102,E947)</f>
        <v>1</v>
      </c>
      <c r="Q947" cm="1">
        <f t="array" ref="Q947">_xlfn.IFS(H947=$H$2,E947,F947=$F$102,G947)</f>
        <v>0.34384573513637701</v>
      </c>
      <c r="R947">
        <f t="shared" si="84"/>
        <v>158.22056035153199</v>
      </c>
      <c r="S947" s="10">
        <f t="shared" si="85"/>
        <v>-3.300981925179599E-2</v>
      </c>
      <c r="T947" s="9">
        <f t="shared" si="86"/>
        <v>158.22056035153199</v>
      </c>
      <c r="U947" cm="1">
        <f t="array" ref="U947">_xlfn.IFS(D947=$D$2,I947*N947,D947=$D$3&amp;F947=$F$3,(I947)*N947,D947=$D$3,(1/I947)*N947,D947=$D$146,N947*I947)</f>
        <v>158.22056258952733</v>
      </c>
      <c r="V947" t="e" cm="1">
        <f t="array" ref="V947">_xlfn.IFS(F947=$F$2,E947*N947,F947=$F$3,E947*N947)</f>
        <v>#N/A</v>
      </c>
      <c r="W947">
        <f t="shared" si="87"/>
        <v>158.22056258952733</v>
      </c>
      <c r="X947">
        <f t="shared" si="88"/>
        <v>1338.2449961427469</v>
      </c>
    </row>
    <row r="948" spans="1:24" x14ac:dyDescent="0.25">
      <c r="A948" t="s">
        <v>966</v>
      </c>
      <c r="B948">
        <v>1605356046</v>
      </c>
      <c r="C948" s="2">
        <v>44149.509791666664</v>
      </c>
      <c r="D948" t="s">
        <v>105</v>
      </c>
      <c r="E948">
        <v>1</v>
      </c>
      <c r="F948" t="s">
        <v>14</v>
      </c>
      <c r="G948">
        <v>0.34674959491048601</v>
      </c>
      <c r="H948" t="s">
        <v>13</v>
      </c>
      <c r="I948">
        <v>0.34674959</v>
      </c>
      <c r="J948" t="s">
        <v>15</v>
      </c>
      <c r="K948" t="str" cm="1">
        <f t="array" ref="K948">_xlfn.IFS(AND(F948=$Y$25,H948=$Z$25),"1",AND(F948=$Y$25,H948=$Z$27),"2",AND(F948=$Z$25,H948=$Y$25),"3",AND(F948=$Z$25,H948=$Z$27),"4",AND(F948=$Z$27,H948=$Y$25),"5",AND(F948=$Z$27,H948=$Z$25),"6")</f>
        <v>2</v>
      </c>
      <c r="L948" t="e" cm="1">
        <f t="array" ref="L948">_xlfn.IFS(K948="3",N948*I948)</f>
        <v>#N/A</v>
      </c>
      <c r="M948" t="s">
        <v>16</v>
      </c>
      <c r="N948">
        <f>VLOOKUP(C948,ETH_USD[],6)</f>
        <v>460.14984099999998</v>
      </c>
      <c r="O948" s="10">
        <f t="shared" si="83"/>
        <v>0</v>
      </c>
      <c r="P948" cm="1">
        <f t="array" ref="P948">_xlfn.IFS(H948=$H$2,G948,F948=$F$102,E948)</f>
        <v>1</v>
      </c>
      <c r="Q948" cm="1">
        <f t="array" ref="Q948">_xlfn.IFS(H948=$H$2,E948,F948=$F$102,G948)</f>
        <v>0.34674959491048601</v>
      </c>
      <c r="R948">
        <f t="shared" si="84"/>
        <v>159.55677096487454</v>
      </c>
      <c r="S948" s="10">
        <f t="shared" si="85"/>
        <v>8.4452400520753212E-3</v>
      </c>
      <c r="T948" s="9">
        <f t="shared" si="86"/>
        <v>159.55677096487454</v>
      </c>
      <c r="U948" cm="1">
        <f t="array" ref="U948">_xlfn.IFS(D948=$D$2,I948*N948,D948=$D$3&amp;F948=$F$3,(I948)*N948,D948=$D$3,(1/I948)*N948,D948=$D$146,N948*I948)</f>
        <v>159.55676870531519</v>
      </c>
      <c r="V948" t="e" cm="1">
        <f t="array" ref="V948">_xlfn.IFS(F948=$F$2,E948*N948,F948=$F$3,E948*N948)</f>
        <v>#N/A</v>
      </c>
      <c r="W948">
        <f t="shared" si="87"/>
        <v>159.55676870531519</v>
      </c>
      <c r="X948">
        <f t="shared" si="88"/>
        <v>1327.0378805638961</v>
      </c>
    </row>
    <row r="949" spans="1:24" x14ac:dyDescent="0.25">
      <c r="A949" t="s">
        <v>967</v>
      </c>
      <c r="B949">
        <v>1605437808</v>
      </c>
      <c r="C949" s="2">
        <v>44150.456111111111</v>
      </c>
      <c r="D949" t="s">
        <v>105</v>
      </c>
      <c r="E949">
        <v>1</v>
      </c>
      <c r="F949" t="s">
        <v>14</v>
      </c>
      <c r="G949">
        <v>0.34969037763077798</v>
      </c>
      <c r="H949" t="s">
        <v>13</v>
      </c>
      <c r="I949">
        <v>0.34969038000000002</v>
      </c>
      <c r="J949" t="s">
        <v>15</v>
      </c>
      <c r="K949" t="str" cm="1">
        <f t="array" ref="K949">_xlfn.IFS(AND(F949=$Y$25,H949=$Z$25),"1",AND(F949=$Y$25,H949=$Z$27),"2",AND(F949=$Z$25,H949=$Y$25),"3",AND(F949=$Z$25,H949=$Z$27),"4",AND(F949=$Z$27,H949=$Y$25),"5",AND(F949=$Z$27,H949=$Z$25),"6")</f>
        <v>2</v>
      </c>
      <c r="L949" t="e" cm="1">
        <f t="array" ref="L949">_xlfn.IFS(K949="3",N949*I949)</f>
        <v>#N/A</v>
      </c>
      <c r="M949" t="s">
        <v>16</v>
      </c>
      <c r="N949">
        <f>VLOOKUP(C949,ETH_USD[],6)</f>
        <v>447.55908199999999</v>
      </c>
      <c r="O949" s="10">
        <f t="shared" si="83"/>
        <v>-2.736230218538746E-2</v>
      </c>
      <c r="P949" cm="1">
        <f t="array" ref="P949">_xlfn.IFS(H949=$H$2,G949,F949=$F$102,E949)</f>
        <v>1</v>
      </c>
      <c r="Q949" cm="1">
        <f t="array" ref="Q949">_xlfn.IFS(H949=$H$2,E949,F949=$F$102,G949)</f>
        <v>0.34969037763077798</v>
      </c>
      <c r="R949">
        <f t="shared" si="84"/>
        <v>156.50710439666432</v>
      </c>
      <c r="S949" s="10">
        <f t="shared" si="85"/>
        <v>-1.9113363536804047E-2</v>
      </c>
      <c r="T949" s="9">
        <f t="shared" si="86"/>
        <v>156.50710439666432</v>
      </c>
      <c r="U949" cm="1">
        <f t="array" ref="U949">_xlfn.IFS(D949=$D$2,I949*N949,D949=$D$3&amp;F949=$F$3,(I949)*N949,D949=$D$3,(1/I949)*N949,D949=$D$146,N949*I949)</f>
        <v>156.50710545703117</v>
      </c>
      <c r="V949" t="e" cm="1">
        <f t="array" ref="V949">_xlfn.IFS(F949=$F$2,E949*N949,F949=$F$3,E949*N949)</f>
        <v>#N/A</v>
      </c>
      <c r="W949">
        <f t="shared" si="87"/>
        <v>156.50710545703117</v>
      </c>
      <c r="X949">
        <f t="shared" si="88"/>
        <v>1279.872446019247</v>
      </c>
    </row>
    <row r="950" spans="1:24" x14ac:dyDescent="0.25">
      <c r="A950" t="s">
        <v>968</v>
      </c>
      <c r="B950">
        <v>1605464470</v>
      </c>
      <c r="C950" s="2">
        <v>44150.764699074076</v>
      </c>
      <c r="D950" t="s">
        <v>105</v>
      </c>
      <c r="E950">
        <v>1</v>
      </c>
      <c r="F950" t="s">
        <v>14</v>
      </c>
      <c r="G950">
        <v>0.35266871177477299</v>
      </c>
      <c r="H950" t="s">
        <v>13</v>
      </c>
      <c r="I950">
        <v>0.35266871</v>
      </c>
      <c r="J950" t="s">
        <v>15</v>
      </c>
      <c r="K950" t="str" cm="1">
        <f t="array" ref="K950">_xlfn.IFS(AND(F950=$Y$25,H950=$Z$25),"1",AND(F950=$Y$25,H950=$Z$27),"2",AND(F950=$Z$25,H950=$Y$25),"3",AND(F950=$Z$25,H950=$Z$27),"4",AND(F950=$Z$27,H950=$Y$25),"5",AND(F950=$Z$27,H950=$Z$25),"6")</f>
        <v>2</v>
      </c>
      <c r="L950" t="e" cm="1">
        <f t="array" ref="L950">_xlfn.IFS(K950="3",N950*I950)</f>
        <v>#N/A</v>
      </c>
      <c r="M950" t="s">
        <v>16</v>
      </c>
      <c r="N950">
        <f>VLOOKUP(C950,ETH_USD[],6)</f>
        <v>447.55908199999999</v>
      </c>
      <c r="O950" s="10">
        <f t="shared" si="83"/>
        <v>0</v>
      </c>
      <c r="P950" cm="1">
        <f t="array" ref="P950">_xlfn.IFS(H950=$H$2,G950,F950=$F$102,E950)</f>
        <v>1</v>
      </c>
      <c r="Q950" cm="1">
        <f t="array" ref="Q950">_xlfn.IFS(H950=$H$2,E950,F950=$F$102,G950)</f>
        <v>0.35266871177477299</v>
      </c>
      <c r="R950">
        <f t="shared" si="84"/>
        <v>157.84008489203998</v>
      </c>
      <c r="S950" s="10">
        <f t="shared" si="85"/>
        <v>8.5170606185215134E-3</v>
      </c>
      <c r="T950" s="9">
        <f t="shared" si="86"/>
        <v>157.84008489203998</v>
      </c>
      <c r="U950" cm="1">
        <f t="array" ref="U950">_xlfn.IFS(D950=$D$2,I950*N950,D950=$D$3&amp;F950=$F$3,(I950)*N950,D950=$D$3,(1/I950)*N950,D950=$D$146,N950*I950)</f>
        <v>157.8400840977242</v>
      </c>
      <c r="V950" t="e" cm="1">
        <f t="array" ref="V950">_xlfn.IFS(F950=$F$2,E950*N950,F950=$F$3,E950*N950)</f>
        <v>#N/A</v>
      </c>
      <c r="W950">
        <f t="shared" si="87"/>
        <v>157.8400840977242</v>
      </c>
      <c r="X950">
        <f t="shared" si="88"/>
        <v>1269.0637680898881</v>
      </c>
    </row>
    <row r="951" spans="1:24" x14ac:dyDescent="0.25">
      <c r="A951" t="s">
        <v>969</v>
      </c>
      <c r="B951">
        <v>1605469981</v>
      </c>
      <c r="C951" s="2">
        <v>44150.828483796293</v>
      </c>
      <c r="D951" t="s">
        <v>105</v>
      </c>
      <c r="E951">
        <v>1</v>
      </c>
      <c r="F951" t="s">
        <v>14</v>
      </c>
      <c r="G951">
        <v>0.35568523924697698</v>
      </c>
      <c r="H951" t="s">
        <v>13</v>
      </c>
      <c r="I951">
        <v>0.35568524000000001</v>
      </c>
      <c r="J951" t="s">
        <v>15</v>
      </c>
      <c r="K951" t="str" cm="1">
        <f t="array" ref="K951">_xlfn.IFS(AND(F951=$Y$25,H951=$Z$25),"1",AND(F951=$Y$25,H951=$Z$27),"2",AND(F951=$Z$25,H951=$Y$25),"3",AND(F951=$Z$25,H951=$Z$27),"4",AND(F951=$Z$27,H951=$Y$25),"5",AND(F951=$Z$27,H951=$Z$25),"6")</f>
        <v>2</v>
      </c>
      <c r="L951" t="e" cm="1">
        <f t="array" ref="L951">_xlfn.IFS(K951="3",N951*I951)</f>
        <v>#N/A</v>
      </c>
      <c r="M951" t="s">
        <v>16</v>
      </c>
      <c r="N951">
        <f>VLOOKUP(C951,ETH_USD[],6)</f>
        <v>447.55908199999999</v>
      </c>
      <c r="O951" s="10">
        <f t="shared" si="83"/>
        <v>0</v>
      </c>
      <c r="P951" cm="1">
        <f t="array" ref="P951">_xlfn.IFS(H951=$H$2,G951,F951=$F$102,E951)</f>
        <v>1</v>
      </c>
      <c r="Q951" cm="1">
        <f t="array" ref="Q951">_xlfn.IFS(H951=$H$2,E951,F951=$F$102,G951)</f>
        <v>0.35568523924697698</v>
      </c>
      <c r="R951">
        <f t="shared" si="84"/>
        <v>159.19015915832739</v>
      </c>
      <c r="S951" s="10">
        <f t="shared" si="85"/>
        <v>8.5534309437988211E-3</v>
      </c>
      <c r="T951" s="9">
        <f t="shared" si="86"/>
        <v>159.19015915832739</v>
      </c>
      <c r="U951" cm="1">
        <f t="array" ref="U951">_xlfn.IFS(D951=$D$2,I951*N951,D951=$D$3&amp;F951=$F$3,(I951)*N951,D951=$D$3,(1/I951)*N951,D951=$D$146,N951*I951)</f>
        <v>159.19015949534969</v>
      </c>
      <c r="V951" t="e" cm="1">
        <f t="array" ref="V951">_xlfn.IFS(F951=$F$2,E951*N951,F951=$F$3,E951*N951)</f>
        <v>#N/A</v>
      </c>
      <c r="W951">
        <f t="shared" si="87"/>
        <v>159.19015949534969</v>
      </c>
      <c r="X951">
        <f t="shared" si="88"/>
        <v>1258.3009685754741</v>
      </c>
    </row>
    <row r="952" spans="1:24" x14ac:dyDescent="0.25">
      <c r="A952" t="s">
        <v>970</v>
      </c>
      <c r="B952">
        <v>1605472849</v>
      </c>
      <c r="C952" s="2">
        <v>44150.861678240741</v>
      </c>
      <c r="D952" t="s">
        <v>105</v>
      </c>
      <c r="E952">
        <v>1</v>
      </c>
      <c r="F952" t="s">
        <v>14</v>
      </c>
      <c r="G952">
        <v>0.35874061572454902</v>
      </c>
      <c r="H952" t="s">
        <v>13</v>
      </c>
      <c r="I952">
        <v>0.35874062000000001</v>
      </c>
      <c r="J952" t="s">
        <v>15</v>
      </c>
      <c r="K952" t="str" cm="1">
        <f t="array" ref="K952">_xlfn.IFS(AND(F952=$Y$25,H952=$Z$25),"1",AND(F952=$Y$25,H952=$Z$27),"2",AND(F952=$Z$25,H952=$Y$25),"3",AND(F952=$Z$25,H952=$Z$27),"4",AND(F952=$Z$27,H952=$Y$25),"5",AND(F952=$Z$27,H952=$Z$25),"6")</f>
        <v>2</v>
      </c>
      <c r="L952" t="e" cm="1">
        <f t="array" ref="L952">_xlfn.IFS(K952="3",N952*I952)</f>
        <v>#N/A</v>
      </c>
      <c r="M952" t="s">
        <v>16</v>
      </c>
      <c r="N952">
        <f>VLOOKUP(C952,ETH_USD[],6)</f>
        <v>447.55908199999999</v>
      </c>
      <c r="O952" s="10">
        <f t="shared" si="83"/>
        <v>0</v>
      </c>
      <c r="P952" cm="1">
        <f t="array" ref="P952">_xlfn.IFS(H952=$H$2,G952,F952=$F$102,E952)</f>
        <v>1</v>
      </c>
      <c r="Q952" cm="1">
        <f t="array" ref="Q952">_xlfn.IFS(H952=$H$2,E952,F952=$F$102,G952)</f>
        <v>0.35874061572454902</v>
      </c>
      <c r="R952">
        <f t="shared" si="84"/>
        <v>160.55762064979393</v>
      </c>
      <c r="S952" s="10">
        <f t="shared" si="85"/>
        <v>8.590113224941829E-3</v>
      </c>
      <c r="T952" s="9">
        <f t="shared" si="86"/>
        <v>160.55762064979393</v>
      </c>
      <c r="U952" cm="1">
        <f t="array" ref="U952">_xlfn.IFS(D952=$D$2,I952*N952,D952=$D$3&amp;F952=$F$3,(I952)*N952,D952=$D$3,(1/I952)*N952,D952=$D$146,N952*I952)</f>
        <v>160.55762256331084</v>
      </c>
      <c r="V952" t="e" cm="1">
        <f t="array" ref="V952">_xlfn.IFS(F952=$F$2,E952*N952,F952=$F$3,E952*N952)</f>
        <v>#N/A</v>
      </c>
      <c r="W952">
        <f t="shared" si="87"/>
        <v>160.55762256331084</v>
      </c>
      <c r="X952">
        <f t="shared" si="88"/>
        <v>1247.5840678426657</v>
      </c>
    </row>
    <row r="953" spans="1:24" x14ac:dyDescent="0.25">
      <c r="A953" t="s">
        <v>971</v>
      </c>
      <c r="B953">
        <v>1605590312</v>
      </c>
      <c r="C953" s="2">
        <v>44152.221203703702</v>
      </c>
      <c r="D953" t="s">
        <v>12</v>
      </c>
      <c r="E953">
        <v>0.35660055105273097</v>
      </c>
      <c r="F953" t="s">
        <v>13</v>
      </c>
      <c r="G953">
        <v>1</v>
      </c>
      <c r="H953" t="s">
        <v>14</v>
      </c>
      <c r="I953">
        <v>0.35660055000000002</v>
      </c>
      <c r="J953" t="s">
        <v>15</v>
      </c>
      <c r="K953" t="str" cm="1">
        <f t="array" ref="K953">_xlfn.IFS(AND(F953=$Y$25,H953=$Z$25),"1",AND(F953=$Y$25,H953=$Z$27),"2",AND(F953=$Z$25,H953=$Y$25),"3",AND(F953=$Z$25,H953=$Z$27),"4",AND(F953=$Z$27,H953=$Y$25),"5",AND(F953=$Z$27,H953=$Z$25),"6")</f>
        <v>5</v>
      </c>
      <c r="L953" t="e" cm="1">
        <f t="array" ref="L953">_xlfn.IFS(K953="3",N953*I953)</f>
        <v>#N/A</v>
      </c>
      <c r="M953" t="s">
        <v>16</v>
      </c>
      <c r="N953">
        <f>VLOOKUP(C953,ETH_USD[],6)</f>
        <v>480.36007699999999</v>
      </c>
      <c r="O953" s="10">
        <f t="shared" si="83"/>
        <v>7.3288636783824662E-2</v>
      </c>
      <c r="P953" cm="1">
        <f t="array" ref="P953">_xlfn.IFS(H953=$H$2,G953,F953=$F$102,E953)</f>
        <v>1</v>
      </c>
      <c r="Q953" cm="1">
        <f t="array" ref="Q953">_xlfn.IFS(H953=$H$2,E953,F953=$F$102,G953)</f>
        <v>0.35660055105273097</v>
      </c>
      <c r="R953">
        <f t="shared" si="84"/>
        <v>171.29666816193227</v>
      </c>
      <c r="S953" s="10">
        <f t="shared" si="85"/>
        <v>6.6885940814744652E-2</v>
      </c>
      <c r="T953" s="9">
        <f t="shared" si="86"/>
        <v>171.29666816193227</v>
      </c>
      <c r="U953" cm="1">
        <f t="array" ref="U953">_xlfn.IFS(D953=$D$2,I953*N953,D953=$D$3&amp;F953=$F$3,(I953)*N953,D953=$D$3,(1/I953)*N953,D953=$D$146,N953*I953)</f>
        <v>171.29666765624236</v>
      </c>
      <c r="V953" cm="1">
        <f t="array" ref="V953">_xlfn.IFS(F953=$F$2,E953*N953,F953=$F$3,E953*N953)</f>
        <v>171.29666816193227</v>
      </c>
      <c r="W953">
        <f t="shared" si="87"/>
        <v>171.29666765624236</v>
      </c>
      <c r="X953">
        <f t="shared" si="88"/>
        <v>1347.0536627046704</v>
      </c>
    </row>
    <row r="954" spans="1:24" x14ac:dyDescent="0.25">
      <c r="A954" t="s">
        <v>972</v>
      </c>
      <c r="B954">
        <v>1605625594</v>
      </c>
      <c r="C954" s="2">
        <v>44152.629560185182</v>
      </c>
      <c r="D954" t="s">
        <v>12</v>
      </c>
      <c r="E954">
        <v>0.35357243548049599</v>
      </c>
      <c r="F954" t="s">
        <v>13</v>
      </c>
      <c r="G954">
        <v>1</v>
      </c>
      <c r="H954" t="s">
        <v>14</v>
      </c>
      <c r="I954">
        <v>0.35357243999999999</v>
      </c>
      <c r="J954" t="s">
        <v>15</v>
      </c>
      <c r="K954" t="str" cm="1">
        <f t="array" ref="K954">_xlfn.IFS(AND(F954=$Y$25,H954=$Z$25),"1",AND(F954=$Y$25,H954=$Z$27),"2",AND(F954=$Z$25,H954=$Y$25),"3",AND(F954=$Z$25,H954=$Z$27),"4",AND(F954=$Z$27,H954=$Y$25),"5",AND(F954=$Z$27,H954=$Z$25),"6")</f>
        <v>5</v>
      </c>
      <c r="L954" t="e" cm="1">
        <f t="array" ref="L954">_xlfn.IFS(K954="3",N954*I954)</f>
        <v>#N/A</v>
      </c>
      <c r="M954" t="s">
        <v>16</v>
      </c>
      <c r="N954">
        <f>VLOOKUP(C954,ETH_USD[],6)</f>
        <v>480.36007699999999</v>
      </c>
      <c r="O954" s="10">
        <f t="shared" si="83"/>
        <v>0</v>
      </c>
      <c r="P954" cm="1">
        <f t="array" ref="P954">_xlfn.IFS(H954=$H$2,G954,F954=$F$102,E954)</f>
        <v>1</v>
      </c>
      <c r="Q954" cm="1">
        <f t="array" ref="Q954">_xlfn.IFS(H954=$H$2,E954,F954=$F$102,G954)</f>
        <v>0.35357243548049599</v>
      </c>
      <c r="R954">
        <f t="shared" si="84"/>
        <v>169.84208233248859</v>
      </c>
      <c r="S954" s="10">
        <f t="shared" si="85"/>
        <v>-8.4916177591301423E-3</v>
      </c>
      <c r="T954" s="9">
        <f t="shared" si="86"/>
        <v>169.84208233248859</v>
      </c>
      <c r="U954" cm="1">
        <f t="array" ref="U954">_xlfn.IFS(D954=$D$2,I954*N954,D954=$D$3&amp;F954=$F$3,(I954)*N954,D954=$D$3,(1/I954)*N954,D954=$D$146,N954*I954)</f>
        <v>169.84208450347788</v>
      </c>
      <c r="V954" cm="1">
        <f t="array" ref="V954">_xlfn.IFS(F954=$F$2,E954*N954,F954=$F$3,E954*N954)</f>
        <v>169.84208233248859</v>
      </c>
      <c r="W954">
        <f t="shared" si="87"/>
        <v>169.84208450347788</v>
      </c>
      <c r="X954">
        <f t="shared" si="88"/>
        <v>1358.5902707801547</v>
      </c>
    </row>
    <row r="955" spans="1:24" x14ac:dyDescent="0.25">
      <c r="A955" t="s">
        <v>973</v>
      </c>
      <c r="B955">
        <v>1605634665</v>
      </c>
      <c r="C955" s="2">
        <v>44152.734548611108</v>
      </c>
      <c r="D955" t="s">
        <v>12</v>
      </c>
      <c r="E955">
        <v>0.35058274622649099</v>
      </c>
      <c r="F955" t="s">
        <v>13</v>
      </c>
      <c r="G955">
        <v>1</v>
      </c>
      <c r="H955" t="s">
        <v>14</v>
      </c>
      <c r="I955">
        <v>0.35058275</v>
      </c>
      <c r="J955" t="s">
        <v>15</v>
      </c>
      <c r="K955" t="str" cm="1">
        <f t="array" ref="K955">_xlfn.IFS(AND(F955=$Y$25,H955=$Z$25),"1",AND(F955=$Y$25,H955=$Z$27),"2",AND(F955=$Z$25,H955=$Y$25),"3",AND(F955=$Z$25,H955=$Z$27),"4",AND(F955=$Z$27,H955=$Y$25),"5",AND(F955=$Z$27,H955=$Z$25),"6")</f>
        <v>5</v>
      </c>
      <c r="L955" t="e" cm="1">
        <f t="array" ref="L955">_xlfn.IFS(K955="3",N955*I955)</f>
        <v>#N/A</v>
      </c>
      <c r="M955" t="s">
        <v>16</v>
      </c>
      <c r="N955">
        <f>VLOOKUP(C955,ETH_USD[],6)</f>
        <v>480.36007699999999</v>
      </c>
      <c r="O955" s="10">
        <f t="shared" si="83"/>
        <v>0</v>
      </c>
      <c r="P955" cm="1">
        <f t="array" ref="P955">_xlfn.IFS(H955=$H$2,G955,F955=$F$102,E955)</f>
        <v>1</v>
      </c>
      <c r="Q955" cm="1">
        <f t="array" ref="Q955">_xlfn.IFS(H955=$H$2,E955,F955=$F$102,G955)</f>
        <v>0.35058274622649099</v>
      </c>
      <c r="R955">
        <f t="shared" si="84"/>
        <v>168.40595497222867</v>
      </c>
      <c r="S955" s="10">
        <f t="shared" si="85"/>
        <v>-8.4556626987680565E-3</v>
      </c>
      <c r="T955" s="9">
        <f t="shared" si="86"/>
        <v>168.40595497222867</v>
      </c>
      <c r="U955" cm="1">
        <f t="array" ref="U955">_xlfn.IFS(D955=$D$2,I955*N955,D955=$D$3&amp;F955=$F$3,(I955)*N955,D955=$D$3,(1/I955)*N955,D955=$D$146,N955*I955)</f>
        <v>168.40595678487173</v>
      </c>
      <c r="V955" cm="1">
        <f t="array" ref="V955">_xlfn.IFS(F955=$F$2,E955*N955,F955=$F$3,E955*N955)</f>
        <v>168.40595497222867</v>
      </c>
      <c r="W955">
        <f t="shared" si="87"/>
        <v>168.40595678487173</v>
      </c>
      <c r="X955">
        <f t="shared" si="88"/>
        <v>1370.176019784202</v>
      </c>
    </row>
    <row r="956" spans="1:24" x14ac:dyDescent="0.25">
      <c r="A956" t="s">
        <v>974</v>
      </c>
      <c r="B956">
        <v>1605634922</v>
      </c>
      <c r="C956" s="2">
        <v>44152.737523148149</v>
      </c>
      <c r="D956" t="s">
        <v>12</v>
      </c>
      <c r="E956">
        <v>0.34763083570462899</v>
      </c>
      <c r="F956" t="s">
        <v>13</v>
      </c>
      <c r="G956">
        <v>1</v>
      </c>
      <c r="H956" t="s">
        <v>14</v>
      </c>
      <c r="I956">
        <v>0.34763084</v>
      </c>
      <c r="J956" t="s">
        <v>15</v>
      </c>
      <c r="K956" t="str" cm="1">
        <f t="array" ref="K956">_xlfn.IFS(AND(F956=$Y$25,H956=$Z$25),"1",AND(F956=$Y$25,H956=$Z$27),"2",AND(F956=$Z$25,H956=$Y$25),"3",AND(F956=$Z$25,H956=$Z$27),"4",AND(F956=$Z$27,H956=$Y$25),"5",AND(F956=$Z$27,H956=$Z$25),"6")</f>
        <v>5</v>
      </c>
      <c r="L956" t="e" cm="1">
        <f t="array" ref="L956">_xlfn.IFS(K956="3",N956*I956)</f>
        <v>#N/A</v>
      </c>
      <c r="M956" t="s">
        <v>16</v>
      </c>
      <c r="N956">
        <f>VLOOKUP(C956,ETH_USD[],6)</f>
        <v>480.36007699999999</v>
      </c>
      <c r="O956" s="10">
        <f t="shared" si="83"/>
        <v>0</v>
      </c>
      <c r="P956" cm="1">
        <f t="array" ref="P956">_xlfn.IFS(H956=$H$2,G956,F956=$F$102,E956)</f>
        <v>1</v>
      </c>
      <c r="Q956" cm="1">
        <f t="array" ref="Q956">_xlfn.IFS(H956=$H$2,E956,F956=$F$102,G956)</f>
        <v>0.34763083570462899</v>
      </c>
      <c r="R956">
        <f t="shared" si="84"/>
        <v>166.98797500664992</v>
      </c>
      <c r="S956" s="10">
        <f t="shared" si="85"/>
        <v>-8.4200108352022757E-3</v>
      </c>
      <c r="T956" s="9">
        <f t="shared" si="86"/>
        <v>166.98797500664992</v>
      </c>
      <c r="U956" cm="1">
        <f t="array" ref="U956">_xlfn.IFS(D956=$D$2,I956*N956,D956=$D$3&amp;F956=$F$3,(I956)*N956,D956=$D$3,(1/I956)*N956,D956=$D$146,N956*I956)</f>
        <v>166.98797706997468</v>
      </c>
      <c r="V956" cm="1">
        <f t="array" ref="V956">_xlfn.IFS(F956=$F$2,E956*N956,F956=$F$3,E956*N956)</f>
        <v>166.98797500664992</v>
      </c>
      <c r="W956">
        <f t="shared" si="87"/>
        <v>166.98797706997468</v>
      </c>
      <c r="X956">
        <f t="shared" si="88"/>
        <v>1381.8108801854289</v>
      </c>
    </row>
    <row r="957" spans="1:24" x14ac:dyDescent="0.25">
      <c r="A957" t="s">
        <v>975</v>
      </c>
      <c r="B957">
        <v>1605635120</v>
      </c>
      <c r="C957" s="2">
        <v>44152.739814814813</v>
      </c>
      <c r="D957" t="s">
        <v>12</v>
      </c>
      <c r="E957">
        <v>0.34471606991553</v>
      </c>
      <c r="F957" t="s">
        <v>13</v>
      </c>
      <c r="G957">
        <v>1</v>
      </c>
      <c r="H957" t="s">
        <v>14</v>
      </c>
      <c r="I957">
        <v>0.34471606999999999</v>
      </c>
      <c r="J957" t="s">
        <v>15</v>
      </c>
      <c r="K957" t="str" cm="1">
        <f t="array" ref="K957">_xlfn.IFS(AND(F957=$Y$25,H957=$Z$25),"1",AND(F957=$Y$25,H957=$Z$27),"2",AND(F957=$Z$25,H957=$Y$25),"3",AND(F957=$Z$25,H957=$Z$27),"4",AND(F957=$Z$27,H957=$Y$25),"5",AND(F957=$Z$27,H957=$Z$25),"6")</f>
        <v>5</v>
      </c>
      <c r="L957" t="e" cm="1">
        <f t="array" ref="L957">_xlfn.IFS(K957="3",N957*I957)</f>
        <v>#N/A</v>
      </c>
      <c r="M957" t="s">
        <v>16</v>
      </c>
      <c r="N957">
        <f>VLOOKUP(C957,ETH_USD[],6)</f>
        <v>480.36007699999999</v>
      </c>
      <c r="O957" s="10">
        <f t="shared" si="83"/>
        <v>0</v>
      </c>
      <c r="P957" cm="1">
        <f t="array" ref="P957">_xlfn.IFS(H957=$H$2,G957,F957=$F$102,E957)</f>
        <v>1</v>
      </c>
      <c r="Q957" cm="1">
        <f t="array" ref="Q957">_xlfn.IFS(H957=$H$2,E957,F957=$F$102,G957)</f>
        <v>0.34471606991553</v>
      </c>
      <c r="R957">
        <f t="shared" si="84"/>
        <v>165.58783788776137</v>
      </c>
      <c r="S957" s="10">
        <f t="shared" si="85"/>
        <v>-8.3846583493978784E-3</v>
      </c>
      <c r="T957" s="9">
        <f t="shared" si="86"/>
        <v>165.58783788776137</v>
      </c>
      <c r="U957" cm="1">
        <f t="array" ref="U957">_xlfn.IFS(D957=$D$2,I957*N957,D957=$D$3&amp;F957=$F$3,(I957)*N957,D957=$D$3,(1/I957)*N957,D957=$D$146,N957*I957)</f>
        <v>165.58783792833739</v>
      </c>
      <c r="V957" cm="1">
        <f t="array" ref="V957">_xlfn.IFS(F957=$F$2,E957*N957,F957=$F$3,E957*N957)</f>
        <v>165.58783788776137</v>
      </c>
      <c r="W957">
        <f t="shared" si="87"/>
        <v>165.58783792833739</v>
      </c>
      <c r="X957">
        <f t="shared" si="88"/>
        <v>1393.4948753622075</v>
      </c>
    </row>
    <row r="958" spans="1:24" x14ac:dyDescent="0.25">
      <c r="A958" t="s">
        <v>976</v>
      </c>
      <c r="B958">
        <v>1605644042</v>
      </c>
      <c r="C958" s="2">
        <v>44152.843078703707</v>
      </c>
      <c r="D958" t="s">
        <v>12</v>
      </c>
      <c r="E958">
        <v>2.3344767896706098</v>
      </c>
      <c r="F958" t="s">
        <v>13</v>
      </c>
      <c r="G958">
        <v>7</v>
      </c>
      <c r="H958" t="s">
        <v>14</v>
      </c>
      <c r="I958">
        <v>0.33349667999999999</v>
      </c>
      <c r="J958" t="s">
        <v>15</v>
      </c>
      <c r="K958" t="str" cm="1">
        <f t="array" ref="K958">_xlfn.IFS(AND(F958=$Y$25,H958=$Z$25),"1",AND(F958=$Y$25,H958=$Z$27),"2",AND(F958=$Z$25,H958=$Y$25),"3",AND(F958=$Z$25,H958=$Z$27),"4",AND(F958=$Z$27,H958=$Y$25),"5",AND(F958=$Z$27,H958=$Z$25),"6")</f>
        <v>5</v>
      </c>
      <c r="L958" t="e" cm="1">
        <f t="array" ref="L958">_xlfn.IFS(K958="3",N958*I958)</f>
        <v>#N/A</v>
      </c>
      <c r="M958" t="s">
        <v>16</v>
      </c>
      <c r="N958">
        <f>VLOOKUP(C958,ETH_USD[],6)</f>
        <v>480.36007699999999</v>
      </c>
      <c r="O958" s="10">
        <f t="shared" si="83"/>
        <v>0</v>
      </c>
      <c r="P958" cm="1">
        <f t="array" ref="P958">_xlfn.IFS(H958=$H$2,G958,F958=$F$102,E958)</f>
        <v>7</v>
      </c>
      <c r="Q958" cm="1">
        <f t="array" ref="Q958">_xlfn.IFS(H958=$H$2,E958,F958=$F$102,G958)</f>
        <v>2.3344767896706098</v>
      </c>
      <c r="R958">
        <f t="shared" si="84"/>
        <v>1121.389450440887</v>
      </c>
      <c r="S958" s="10">
        <f t="shared" si="85"/>
        <v>-3.2546743990266108E-2</v>
      </c>
      <c r="T958" s="9">
        <f t="shared" si="86"/>
        <v>160.19849292012671</v>
      </c>
      <c r="U958" cm="1">
        <f t="array" ref="U958">_xlfn.IFS(D958=$D$2,I958*N958,D958=$D$3&amp;F958=$F$3,(I958)*N958,D958=$D$3,(1/I958)*N958,D958=$D$146,N958*I958)</f>
        <v>160.19849088404436</v>
      </c>
      <c r="V958" cm="1">
        <f t="array" ref="V958">_xlfn.IFS(F958=$F$2,E958*N958,F958=$F$3,E958*N958)</f>
        <v>1121.389450440887</v>
      </c>
      <c r="W958">
        <f t="shared" si="87"/>
        <v>160.19849088404436</v>
      </c>
      <c r="X958">
        <f t="shared" si="88"/>
        <v>1440.3743899339568</v>
      </c>
    </row>
    <row r="959" spans="1:24" x14ac:dyDescent="0.25">
      <c r="A959" t="s">
        <v>977</v>
      </c>
      <c r="B959">
        <v>1605645582</v>
      </c>
      <c r="C959" s="2">
        <v>44152.860902777778</v>
      </c>
      <c r="D959" t="s">
        <v>105</v>
      </c>
      <c r="E959">
        <v>2</v>
      </c>
      <c r="F959" t="s">
        <v>14</v>
      </c>
      <c r="G959">
        <v>0.65721654751384795</v>
      </c>
      <c r="H959" t="s">
        <v>13</v>
      </c>
      <c r="I959">
        <v>0.32860826999999998</v>
      </c>
      <c r="J959" t="s">
        <v>15</v>
      </c>
      <c r="K959" t="str" cm="1">
        <f t="array" ref="K959">_xlfn.IFS(AND(F959=$Y$25,H959=$Z$25),"1",AND(F959=$Y$25,H959=$Z$27),"2",AND(F959=$Z$25,H959=$Y$25),"3",AND(F959=$Z$25,H959=$Z$27),"4",AND(F959=$Z$27,H959=$Y$25),"5",AND(F959=$Z$27,H959=$Z$25),"6")</f>
        <v>2</v>
      </c>
      <c r="L959" t="e" cm="1">
        <f t="array" ref="L959">_xlfn.IFS(K959="3",N959*I959)</f>
        <v>#N/A</v>
      </c>
      <c r="M959" t="s">
        <v>16</v>
      </c>
      <c r="N959">
        <f>VLOOKUP(C959,ETH_USD[],6)</f>
        <v>480.36007699999999</v>
      </c>
      <c r="O959" s="10">
        <f t="shared" si="83"/>
        <v>0</v>
      </c>
      <c r="P959" cm="1">
        <f t="array" ref="P959">_xlfn.IFS(H959=$H$2,G959,F959=$F$102,E959)</f>
        <v>2</v>
      </c>
      <c r="Q959" cm="1">
        <f t="array" ref="Q959">_xlfn.IFS(H959=$H$2,E959,F959=$F$102,G959)</f>
        <v>0.65721654751384795</v>
      </c>
      <c r="R959">
        <f t="shared" si="84"/>
        <v>315.70059136942615</v>
      </c>
      <c r="S959" s="10">
        <f t="shared" si="85"/>
        <v>-1.4658048228858323E-2</v>
      </c>
      <c r="T959" s="9">
        <f t="shared" si="86"/>
        <v>157.85029568471307</v>
      </c>
      <c r="U959" cm="1">
        <f t="array" ref="U959">_xlfn.IFS(D959=$D$2,I959*N959,D959=$D$3&amp;F959=$F$3,(I959)*N959,D959=$D$3,(1/I959)*N959,D959=$D$146,N959*I959)</f>
        <v>157.85029388003679</v>
      </c>
      <c r="V959" t="e" cm="1">
        <f t="array" ref="V959">_xlfn.IFS(F959=$F$2,E959*N959,F959=$F$3,E959*N959)</f>
        <v>#N/A</v>
      </c>
      <c r="W959">
        <f t="shared" si="87"/>
        <v>157.85029388003679</v>
      </c>
      <c r="X959">
        <f t="shared" si="88"/>
        <v>1461.8015456519095</v>
      </c>
    </row>
    <row r="960" spans="1:24" x14ac:dyDescent="0.25">
      <c r="A960" t="s">
        <v>978</v>
      </c>
      <c r="B960">
        <v>1605667965</v>
      </c>
      <c r="C960" s="2">
        <v>44153.11996527778</v>
      </c>
      <c r="D960" t="s">
        <v>12</v>
      </c>
      <c r="E960">
        <v>3.455280052894</v>
      </c>
      <c r="F960" t="s">
        <v>13</v>
      </c>
      <c r="G960">
        <v>10</v>
      </c>
      <c r="H960" t="s">
        <v>14</v>
      </c>
      <c r="I960">
        <v>0.34552801</v>
      </c>
      <c r="J960" t="s">
        <v>15</v>
      </c>
      <c r="K960" t="str" cm="1">
        <f t="array" ref="K960">_xlfn.IFS(AND(F960=$Y$25,H960=$Z$25),"1",AND(F960=$Y$25,H960=$Z$27),"2",AND(F960=$Z$25,H960=$Y$25),"3",AND(F960=$Z$25,H960=$Z$27),"4",AND(F960=$Z$27,H960=$Y$25),"5",AND(F960=$Z$27,H960=$Z$25),"6")</f>
        <v>5</v>
      </c>
      <c r="L960" t="e" cm="1">
        <f t="array" ref="L960">_xlfn.IFS(K960="3",N960*I960)</f>
        <v>#N/A</v>
      </c>
      <c r="M960" t="s">
        <v>16</v>
      </c>
      <c r="N960">
        <f>VLOOKUP(C960,ETH_USD[],6)</f>
        <v>479.48406999999997</v>
      </c>
      <c r="O960" s="10">
        <f t="shared" si="83"/>
        <v>-1.8236465558731591E-3</v>
      </c>
      <c r="P960" cm="1">
        <f t="array" ref="P960">_xlfn.IFS(H960=$H$2,G960,F960=$F$102,E960)</f>
        <v>10</v>
      </c>
      <c r="Q960" cm="1">
        <f t="array" ref="Q960">_xlfn.IFS(H960=$H$2,E960,F960=$F$102,G960)</f>
        <v>3.455280052894</v>
      </c>
      <c r="R960">
        <f t="shared" si="84"/>
        <v>1656.7517427514304</v>
      </c>
      <c r="S960" s="10">
        <f t="shared" si="85"/>
        <v>4.9571516838075563E-2</v>
      </c>
      <c r="T960" s="9">
        <f t="shared" si="86"/>
        <v>165.67517427514304</v>
      </c>
      <c r="U960" cm="1">
        <f t="array" ref="U960">_xlfn.IFS(D960=$D$2,I960*N960,D960=$D$3&amp;F960=$F$3,(I960)*N960,D960=$D$3,(1/I960)*N960,D960=$D$146,N960*I960)</f>
        <v>165.67517653380068</v>
      </c>
      <c r="V960" cm="1">
        <f t="array" ref="V960">_xlfn.IFS(F960=$F$2,E960*N960,F960=$F$3,E960*N960)</f>
        <v>1656.7517427514304</v>
      </c>
      <c r="W960">
        <f t="shared" si="87"/>
        <v>165.67517653380068</v>
      </c>
      <c r="X960">
        <f t="shared" si="88"/>
        <v>1387.6850967885352</v>
      </c>
    </row>
    <row r="961" spans="1:24" x14ac:dyDescent="0.25">
      <c r="A961" t="s">
        <v>979</v>
      </c>
      <c r="B961">
        <v>1605668086</v>
      </c>
      <c r="C961" s="2">
        <v>44153.121365740742</v>
      </c>
      <c r="D961" t="s">
        <v>12</v>
      </c>
      <c r="E961">
        <v>0.35670663677199199</v>
      </c>
      <c r="F961" t="s">
        <v>13</v>
      </c>
      <c r="G961">
        <v>1</v>
      </c>
      <c r="H961" t="s">
        <v>14</v>
      </c>
      <c r="I961">
        <v>0.35670664000000002</v>
      </c>
      <c r="J961" t="s">
        <v>15</v>
      </c>
      <c r="K961" t="str" cm="1">
        <f t="array" ref="K961">_xlfn.IFS(AND(F961=$Y$25,H961=$Z$25),"1",AND(F961=$Y$25,H961=$Z$27),"2",AND(F961=$Z$25,H961=$Y$25),"3",AND(F961=$Z$25,H961=$Z$27),"4",AND(F961=$Z$27,H961=$Y$25),"5",AND(F961=$Z$27,H961=$Z$25),"6")</f>
        <v>5</v>
      </c>
      <c r="L961" t="e" cm="1">
        <f t="array" ref="L961">_xlfn.IFS(K961="3",N961*I961)</f>
        <v>#N/A</v>
      </c>
      <c r="M961" t="s">
        <v>16</v>
      </c>
      <c r="N961">
        <f>VLOOKUP(C961,ETH_USD[],6)</f>
        <v>479.48406999999997</v>
      </c>
      <c r="O961" s="10">
        <f t="shared" si="83"/>
        <v>0</v>
      </c>
      <c r="P961" cm="1">
        <f t="array" ref="P961">_xlfn.IFS(H961=$H$2,G961,F961=$F$102,E961)</f>
        <v>1</v>
      </c>
      <c r="Q961" cm="1">
        <f t="array" ref="Q961">_xlfn.IFS(H961=$H$2,E961,F961=$F$102,G961)</f>
        <v>0.35670663677199199</v>
      </c>
      <c r="R961">
        <f t="shared" si="84"/>
        <v>171.03514999544637</v>
      </c>
      <c r="S961" s="10">
        <f t="shared" si="85"/>
        <v>3.2352316777417865E-2</v>
      </c>
      <c r="T961" s="9">
        <f t="shared" si="86"/>
        <v>171.03514999544637</v>
      </c>
      <c r="U961" cm="1">
        <f t="array" ref="U961">_xlfn.IFS(D961=$D$2,I961*N961,D961=$D$3&amp;F961=$F$3,(I961)*N961,D961=$D$3,(1/I961)*N961,D961=$D$146,N961*I961)</f>
        <v>171.0351515432248</v>
      </c>
      <c r="V961" cm="1">
        <f t="array" ref="V961">_xlfn.IFS(F961=$F$2,E961*N961,F961=$F$3,E961*N961)</f>
        <v>171.03514999544637</v>
      </c>
      <c r="W961">
        <f t="shared" si="87"/>
        <v>171.0351515432248</v>
      </c>
      <c r="X961">
        <f t="shared" si="88"/>
        <v>1344.1972092249248</v>
      </c>
    </row>
    <row r="962" spans="1:24" x14ac:dyDescent="0.25">
      <c r="A962" t="s">
        <v>980</v>
      </c>
      <c r="B962">
        <v>1605668377</v>
      </c>
      <c r="C962" s="2">
        <v>44153.1247337963</v>
      </c>
      <c r="D962" t="s">
        <v>12</v>
      </c>
      <c r="E962">
        <v>0.35367762036037997</v>
      </c>
      <c r="F962" t="s">
        <v>13</v>
      </c>
      <c r="G962">
        <v>1</v>
      </c>
      <c r="H962" t="s">
        <v>14</v>
      </c>
      <c r="I962">
        <v>0.35367762000000003</v>
      </c>
      <c r="J962" t="s">
        <v>15</v>
      </c>
      <c r="K962" t="str" cm="1">
        <f t="array" ref="K962">_xlfn.IFS(AND(F962=$Y$25,H962=$Z$25),"1",AND(F962=$Y$25,H962=$Z$27),"2",AND(F962=$Z$25,H962=$Y$25),"3",AND(F962=$Z$25,H962=$Z$27),"4",AND(F962=$Z$27,H962=$Y$25),"5",AND(F962=$Z$27,H962=$Z$25),"6")</f>
        <v>5</v>
      </c>
      <c r="L962" t="e" cm="1">
        <f t="array" ref="L962">_xlfn.IFS(K962="3",N962*I962)</f>
        <v>#N/A</v>
      </c>
      <c r="M962" t="s">
        <v>16</v>
      </c>
      <c r="N962">
        <f>VLOOKUP(C962,ETH_USD[],6)</f>
        <v>479.48406999999997</v>
      </c>
      <c r="O962" s="10">
        <f t="shared" si="83"/>
        <v>0</v>
      </c>
      <c r="P962" cm="1">
        <f t="array" ref="P962">_xlfn.IFS(H962=$H$2,G962,F962=$F$102,E962)</f>
        <v>1</v>
      </c>
      <c r="Q962" cm="1">
        <f t="array" ref="Q962">_xlfn.IFS(H962=$H$2,E962,F962=$F$102,G962)</f>
        <v>0.35367762036037997</v>
      </c>
      <c r="R962">
        <f t="shared" si="84"/>
        <v>169.58278487830984</v>
      </c>
      <c r="S962" s="10">
        <f t="shared" si="85"/>
        <v>-8.4916177591284892E-3</v>
      </c>
      <c r="T962" s="9">
        <f t="shared" si="86"/>
        <v>169.58278487830984</v>
      </c>
      <c r="U962" cm="1">
        <f t="array" ref="U962">_xlfn.IFS(D962=$D$2,I962*N962,D962=$D$3&amp;F962=$F$3,(I962)*N962,D962=$D$3,(1/I962)*N962,D962=$D$146,N962*I962)</f>
        <v>169.5827847055134</v>
      </c>
      <c r="V962" cm="1">
        <f t="array" ref="V962">_xlfn.IFS(F962=$F$2,E962*N962,F962=$F$3,E962*N962)</f>
        <v>169.58278487830984</v>
      </c>
      <c r="W962">
        <f t="shared" si="87"/>
        <v>169.5827847055134</v>
      </c>
      <c r="X962">
        <f t="shared" si="88"/>
        <v>1355.7093886800074</v>
      </c>
    </row>
    <row r="963" spans="1:24" x14ac:dyDescent="0.25">
      <c r="A963" t="s">
        <v>981</v>
      </c>
      <c r="B963">
        <v>1605668512</v>
      </c>
      <c r="C963" s="2">
        <v>44153.126296296294</v>
      </c>
      <c r="D963" t="s">
        <v>12</v>
      </c>
      <c r="E963">
        <v>0.35068704169850901</v>
      </c>
      <c r="F963" t="s">
        <v>13</v>
      </c>
      <c r="G963">
        <v>1</v>
      </c>
      <c r="H963" t="s">
        <v>14</v>
      </c>
      <c r="I963">
        <v>0.35068704000000001</v>
      </c>
      <c r="J963" t="s">
        <v>15</v>
      </c>
      <c r="K963" t="str" cm="1">
        <f t="array" ref="K963">_xlfn.IFS(AND(F963=$Y$25,H963=$Z$25),"1",AND(F963=$Y$25,H963=$Z$27),"2",AND(F963=$Z$25,H963=$Y$25),"3",AND(F963=$Z$25,H963=$Z$27),"4",AND(F963=$Z$27,H963=$Y$25),"5",AND(F963=$Z$27,H963=$Z$25),"6")</f>
        <v>5</v>
      </c>
      <c r="L963" t="e" cm="1">
        <f t="array" ref="L963">_xlfn.IFS(K963="3",N963*I963)</f>
        <v>#N/A</v>
      </c>
      <c r="M963" t="s">
        <v>16</v>
      </c>
      <c r="N963">
        <f>VLOOKUP(C963,ETH_USD[],6)</f>
        <v>479.48406999999997</v>
      </c>
      <c r="O963" s="10">
        <f t="shared" ref="O963:O1026" si="89">(N963-N962)/N962</f>
        <v>0</v>
      </c>
      <c r="P963" cm="1">
        <f t="array" ref="P963">_xlfn.IFS(H963=$H$2,G963,F963=$F$102,E963)</f>
        <v>1</v>
      </c>
      <c r="Q963" cm="1">
        <f t="array" ref="Q963">_xlfn.IFS(H963=$H$2,E963,F963=$F$102,G963)</f>
        <v>0.35068704169850901</v>
      </c>
      <c r="R963">
        <f t="shared" ref="R963:R1026" si="90">Q963*N963</f>
        <v>168.14885004986081</v>
      </c>
      <c r="S963" s="10">
        <f t="shared" ref="S963:S1026" si="91">(T963-T962)/T962</f>
        <v>-8.4556626987697878E-3</v>
      </c>
      <c r="T963" s="9">
        <f t="shared" ref="T963:T1026" si="92">R963/P963</f>
        <v>168.14885004986081</v>
      </c>
      <c r="U963" cm="1">
        <f t="array" ref="U963">_xlfn.IFS(D963=$D$2,I963*N963,D963=$D$3&amp;F963=$F$3,(I963)*N963,D963=$D$3,(1/I963)*N963,D963=$D$146,N963*I963)</f>
        <v>168.14884923545279</v>
      </c>
      <c r="V963" cm="1">
        <f t="array" ref="V963">_xlfn.IFS(F963=$F$2,E963*N963,F963=$F$3,E963*N963)</f>
        <v>168.14885004986081</v>
      </c>
      <c r="W963">
        <f t="shared" ref="W963:W1026" si="93">N963*I963</f>
        <v>168.14884923545279</v>
      </c>
      <c r="X963">
        <f t="shared" ref="X963:X1026" si="94">N963/I963</f>
        <v>1367.270572645057</v>
      </c>
    </row>
    <row r="964" spans="1:24" x14ac:dyDescent="0.25">
      <c r="A964" t="s">
        <v>982</v>
      </c>
      <c r="B964">
        <v>1605669998</v>
      </c>
      <c r="C964" s="2">
        <v>44153.143495370372</v>
      </c>
      <c r="D964" t="s">
        <v>12</v>
      </c>
      <c r="E964">
        <v>0.34773425300764299</v>
      </c>
      <c r="F964" t="s">
        <v>13</v>
      </c>
      <c r="G964">
        <v>1</v>
      </c>
      <c r="H964" t="s">
        <v>14</v>
      </c>
      <c r="I964">
        <v>0.34773425000000002</v>
      </c>
      <c r="J964" t="s">
        <v>15</v>
      </c>
      <c r="K964" t="str" cm="1">
        <f t="array" ref="K964">_xlfn.IFS(AND(F964=$Y$25,H964=$Z$25),"1",AND(F964=$Y$25,H964=$Z$27),"2",AND(F964=$Z$25,H964=$Y$25),"3",AND(F964=$Z$25,H964=$Z$27),"4",AND(F964=$Z$27,H964=$Y$25),"5",AND(F964=$Z$27,H964=$Z$25),"6")</f>
        <v>5</v>
      </c>
      <c r="L964" t="e" cm="1">
        <f t="array" ref="L964">_xlfn.IFS(K964="3",N964*I964)</f>
        <v>#N/A</v>
      </c>
      <c r="M964" t="s">
        <v>16</v>
      </c>
      <c r="N964">
        <f>VLOOKUP(C964,ETH_USD[],6)</f>
        <v>479.48406999999997</v>
      </c>
      <c r="O964" s="10">
        <f t="shared" si="89"/>
        <v>0</v>
      </c>
      <c r="P964" cm="1">
        <f t="array" ref="P964">_xlfn.IFS(H964=$H$2,G964,F964=$F$102,E964)</f>
        <v>1</v>
      </c>
      <c r="Q964" cm="1">
        <f t="array" ref="Q964">_xlfn.IFS(H964=$H$2,E964,F964=$F$102,G964)</f>
        <v>0.34773425300764299</v>
      </c>
      <c r="R964">
        <f t="shared" si="90"/>
        <v>166.73303491051439</v>
      </c>
      <c r="S964" s="10">
        <f t="shared" si="91"/>
        <v>-8.4200108352010285E-3</v>
      </c>
      <c r="T964" s="9">
        <f t="shared" si="92"/>
        <v>166.73303491051439</v>
      </c>
      <c r="U964" cm="1">
        <f t="array" ref="U964">_xlfn.IFS(D964=$D$2,I964*N964,D964=$D$3&amp;F964=$F$3,(I964)*N964,D964=$D$3,(1/I964)*N964,D964=$D$146,N964*I964)</f>
        <v>166.73303346839751</v>
      </c>
      <c r="V964" cm="1">
        <f t="array" ref="V964">_xlfn.IFS(F964=$F$2,E964*N964,F964=$F$3,E964*N964)</f>
        <v>166.73303491051439</v>
      </c>
      <c r="W964">
        <f t="shared" si="93"/>
        <v>166.73303346839751</v>
      </c>
      <c r="X964">
        <f t="shared" si="94"/>
        <v>1378.8807688630036</v>
      </c>
    </row>
    <row r="965" spans="1:24" x14ac:dyDescent="0.25">
      <c r="A965" t="s">
        <v>983</v>
      </c>
      <c r="B965">
        <v>1605671944</v>
      </c>
      <c r="C965" s="2">
        <v>44153.166018518517</v>
      </c>
      <c r="D965" t="s">
        <v>12</v>
      </c>
      <c r="E965">
        <v>0.34481862009978997</v>
      </c>
      <c r="F965" t="s">
        <v>13</v>
      </c>
      <c r="G965">
        <v>1</v>
      </c>
      <c r="H965" t="s">
        <v>14</v>
      </c>
      <c r="I965">
        <v>0.34481862000000002</v>
      </c>
      <c r="J965" t="s">
        <v>15</v>
      </c>
      <c r="K965" t="str" cm="1">
        <f t="array" ref="K965">_xlfn.IFS(AND(F965=$Y$25,H965=$Z$25),"1",AND(F965=$Y$25,H965=$Z$27),"2",AND(F965=$Z$25,H965=$Y$25),"3",AND(F965=$Z$25,H965=$Z$27),"4",AND(F965=$Z$27,H965=$Y$25),"5",AND(F965=$Z$27,H965=$Z$25),"6")</f>
        <v>5</v>
      </c>
      <c r="L965" t="e" cm="1">
        <f t="array" ref="L965">_xlfn.IFS(K965="3",N965*I965)</f>
        <v>#N/A</v>
      </c>
      <c r="M965" t="s">
        <v>16</v>
      </c>
      <c r="N965">
        <f>VLOOKUP(C965,ETH_USD[],6)</f>
        <v>479.48406999999997</v>
      </c>
      <c r="O965" s="10">
        <f t="shared" si="89"/>
        <v>0</v>
      </c>
      <c r="P965" cm="1">
        <f t="array" ref="P965">_xlfn.IFS(H965=$H$2,G965,F965=$F$102,E965)</f>
        <v>1</v>
      </c>
      <c r="Q965" cm="1">
        <f t="array" ref="Q965">_xlfn.IFS(H965=$H$2,E965,F965=$F$102,G965)</f>
        <v>0.34481862009978997</v>
      </c>
      <c r="R965">
        <f t="shared" si="90"/>
        <v>165.33503537723109</v>
      </c>
      <c r="S965" s="10">
        <f t="shared" si="91"/>
        <v>-8.3846583494003053E-3</v>
      </c>
      <c r="T965" s="9">
        <f t="shared" si="92"/>
        <v>165.33503537723109</v>
      </c>
      <c r="U965" cm="1">
        <f t="array" ref="U965">_xlfn.IFS(D965=$D$2,I965*N965,D965=$D$3&amp;F965=$F$3,(I965)*N965,D965=$D$3,(1/I965)*N965,D965=$D$146,N965*I965)</f>
        <v>165.3350353293834</v>
      </c>
      <c r="V965" cm="1">
        <f t="array" ref="V965">_xlfn.IFS(F965=$F$2,E965*N965,F965=$F$3,E965*N965)</f>
        <v>165.33503537723109</v>
      </c>
      <c r="W965">
        <f t="shared" si="93"/>
        <v>165.3350353293834</v>
      </c>
      <c r="X965">
        <f t="shared" si="94"/>
        <v>1390.5399598200352</v>
      </c>
    </row>
    <row r="966" spans="1:24" x14ac:dyDescent="0.25">
      <c r="A966" t="s">
        <v>984</v>
      </c>
      <c r="B966">
        <v>1605676977</v>
      </c>
      <c r="C966" s="2">
        <v>44153.224270833336</v>
      </c>
      <c r="D966" t="s">
        <v>12</v>
      </c>
      <c r="E966">
        <v>0.341939522036937</v>
      </c>
      <c r="F966" t="s">
        <v>13</v>
      </c>
      <c r="G966">
        <v>1</v>
      </c>
      <c r="H966" t="s">
        <v>14</v>
      </c>
      <c r="I966">
        <v>0.34193952</v>
      </c>
      <c r="J966" t="s">
        <v>15</v>
      </c>
      <c r="K966" t="str" cm="1">
        <f t="array" ref="K966">_xlfn.IFS(AND(F966=$Y$25,H966=$Z$25),"1",AND(F966=$Y$25,H966=$Z$27),"2",AND(F966=$Z$25,H966=$Y$25),"3",AND(F966=$Z$25,H966=$Z$27),"4",AND(F966=$Z$27,H966=$Y$25),"5",AND(F966=$Z$27,H966=$Z$25),"6")</f>
        <v>5</v>
      </c>
      <c r="L966" t="e" cm="1">
        <f t="array" ref="L966">_xlfn.IFS(K966="3",N966*I966)</f>
        <v>#N/A</v>
      </c>
      <c r="M966" t="s">
        <v>16</v>
      </c>
      <c r="N966">
        <f>VLOOKUP(C966,ETH_USD[],6)</f>
        <v>479.48406999999997</v>
      </c>
      <c r="O966" s="10">
        <f t="shared" si="89"/>
        <v>0</v>
      </c>
      <c r="P966" cm="1">
        <f t="array" ref="P966">_xlfn.IFS(H966=$H$2,G966,F966=$F$102,E966)</f>
        <v>1</v>
      </c>
      <c r="Q966" cm="1">
        <f t="array" ref="Q966">_xlfn.IFS(H966=$H$2,E966,F966=$F$102,G966)</f>
        <v>0.341939522036937</v>
      </c>
      <c r="R966">
        <f t="shared" si="90"/>
        <v>163.95455372012523</v>
      </c>
      <c r="S966" s="10">
        <f t="shared" si="91"/>
        <v>-8.3496014861951778E-3</v>
      </c>
      <c r="T966" s="9">
        <f t="shared" si="92"/>
        <v>163.95455372012523</v>
      </c>
      <c r="U966" cm="1">
        <f t="array" ref="U966">_xlfn.IFS(D966=$D$2,I966*N966,D966=$D$3&amp;F966=$F$3,(I966)*N966,D966=$D$3,(1/I966)*N966,D966=$D$146,N966*I966)</f>
        <v>163.95455274344638</v>
      </c>
      <c r="V966" cm="1">
        <f t="array" ref="V966">_xlfn.IFS(F966=$F$2,E966*N966,F966=$F$3,E966*N966)</f>
        <v>163.95455372012523</v>
      </c>
      <c r="W966">
        <f t="shared" si="93"/>
        <v>163.95455274344638</v>
      </c>
      <c r="X966">
        <f t="shared" si="94"/>
        <v>1402.2481811988271</v>
      </c>
    </row>
    <row r="967" spans="1:24" x14ac:dyDescent="0.25">
      <c r="A967" t="s">
        <v>985</v>
      </c>
      <c r="B967">
        <v>1605716662</v>
      </c>
      <c r="C967" s="2">
        <v>44153.683587962965</v>
      </c>
      <c r="D967" t="s">
        <v>12</v>
      </c>
      <c r="E967">
        <v>1.39355454097295</v>
      </c>
      <c r="F967" t="s">
        <v>13</v>
      </c>
      <c r="G967">
        <v>4</v>
      </c>
      <c r="H967" t="s">
        <v>14</v>
      </c>
      <c r="I967">
        <v>0.34838864000000003</v>
      </c>
      <c r="J967" t="s">
        <v>15</v>
      </c>
      <c r="K967" t="str" cm="1">
        <f t="array" ref="K967">_xlfn.IFS(AND(F967=$Y$25,H967=$Z$25),"1",AND(F967=$Y$25,H967=$Z$27),"2",AND(F967=$Z$25,H967=$Y$25),"3",AND(F967=$Z$25,H967=$Z$27),"4",AND(F967=$Z$27,H967=$Y$25),"5",AND(F967=$Z$27,H967=$Z$25),"6")</f>
        <v>5</v>
      </c>
      <c r="L967" t="e" cm="1">
        <f t="array" ref="L967">_xlfn.IFS(K967="3",N967*I967)</f>
        <v>#N/A</v>
      </c>
      <c r="M967" t="s">
        <v>16</v>
      </c>
      <c r="N967">
        <f>VLOOKUP(C967,ETH_USD[],6)</f>
        <v>479.48406999999997</v>
      </c>
      <c r="O967" s="10">
        <f t="shared" si="89"/>
        <v>0</v>
      </c>
      <c r="P967" cm="1">
        <f t="array" ref="P967">_xlfn.IFS(H967=$H$2,G967,F967=$F$102,E967)</f>
        <v>4</v>
      </c>
      <c r="Q967" cm="1">
        <f t="array" ref="Q967">_xlfn.IFS(H967=$H$2,E967,F967=$F$102,G967)</f>
        <v>1.39355454097295</v>
      </c>
      <c r="R967">
        <f t="shared" si="90"/>
        <v>668.18720307269177</v>
      </c>
      <c r="S967" s="10">
        <f t="shared" si="91"/>
        <v>1.8860391357755503E-2</v>
      </c>
      <c r="T967" s="9">
        <f t="shared" si="92"/>
        <v>167.04680076817294</v>
      </c>
      <c r="U967" cm="1">
        <f t="array" ref="U967">_xlfn.IFS(D967=$D$2,I967*N967,D967=$D$3&amp;F967=$F$3,(I967)*N967,D967=$D$3,(1/I967)*N967,D967=$D$146,N967*I967)</f>
        <v>167.04680304896479</v>
      </c>
      <c r="V967" cm="1">
        <f t="array" ref="V967">_xlfn.IFS(F967=$F$2,E967*N967,F967=$F$3,E967*N967)</f>
        <v>668.18720307269177</v>
      </c>
      <c r="W967">
        <f t="shared" si="93"/>
        <v>167.04680304896479</v>
      </c>
      <c r="X967">
        <f t="shared" si="94"/>
        <v>1376.2907711342136</v>
      </c>
    </row>
    <row r="968" spans="1:24" x14ac:dyDescent="0.25">
      <c r="A968" t="s">
        <v>986</v>
      </c>
      <c r="B968">
        <v>1605719226</v>
      </c>
      <c r="C968" s="2">
        <v>44153.713263888887</v>
      </c>
      <c r="D968" t="s">
        <v>12</v>
      </c>
      <c r="E968">
        <v>3.3788502300215599</v>
      </c>
      <c r="F968" t="s">
        <v>13</v>
      </c>
      <c r="G968">
        <v>10</v>
      </c>
      <c r="H968" t="s">
        <v>14</v>
      </c>
      <c r="I968">
        <v>0.33788501999999998</v>
      </c>
      <c r="J968" t="s">
        <v>15</v>
      </c>
      <c r="K968" t="str" cm="1">
        <f t="array" ref="K968">_xlfn.IFS(AND(F968=$Y$25,H968=$Z$25),"1",AND(F968=$Y$25,H968=$Z$27),"2",AND(F968=$Z$25,H968=$Y$25),"3",AND(F968=$Z$25,H968=$Z$27),"4",AND(F968=$Z$27,H968=$Y$25),"5",AND(F968=$Z$27,H968=$Z$25),"6")</f>
        <v>5</v>
      </c>
      <c r="L968" t="e" cm="1">
        <f t="array" ref="L968">_xlfn.IFS(K968="3",N968*I968)</f>
        <v>#N/A</v>
      </c>
      <c r="M968" t="s">
        <v>16</v>
      </c>
      <c r="N968">
        <f>VLOOKUP(C968,ETH_USD[],6)</f>
        <v>479.48406999999997</v>
      </c>
      <c r="O968" s="10">
        <f t="shared" si="89"/>
        <v>0</v>
      </c>
      <c r="P968" cm="1">
        <f t="array" ref="P968">_xlfn.IFS(H968=$H$2,G968,F968=$F$102,E968)</f>
        <v>10</v>
      </c>
      <c r="Q968" cm="1">
        <f t="array" ref="Q968">_xlfn.IFS(H968=$H$2,E968,F968=$F$102,G968)</f>
        <v>3.3788502300215599</v>
      </c>
      <c r="R968">
        <f t="shared" si="90"/>
        <v>1620.1048602111737</v>
      </c>
      <c r="S968" s="10">
        <f t="shared" si="91"/>
        <v>-3.0149124220852055E-2</v>
      </c>
      <c r="T968" s="9">
        <f t="shared" si="92"/>
        <v>162.01048602111737</v>
      </c>
      <c r="U968" cm="1">
        <f t="array" ref="U968">_xlfn.IFS(D968=$D$2,I968*N968,D968=$D$3&amp;F968=$F$3,(I968)*N968,D968=$D$3,(1/I968)*N968,D968=$D$146,N968*I968)</f>
        <v>162.01048458163137</v>
      </c>
      <c r="V968" cm="1">
        <f t="array" ref="V968">_xlfn.IFS(F968=$F$2,E968*N968,F968=$F$3,E968*N968)</f>
        <v>1620.1048602111737</v>
      </c>
      <c r="W968">
        <f t="shared" si="93"/>
        <v>162.01048458163137</v>
      </c>
      <c r="X968">
        <f t="shared" si="94"/>
        <v>1419.0746603681928</v>
      </c>
    </row>
    <row r="969" spans="1:24" x14ac:dyDescent="0.25">
      <c r="A969" t="s">
        <v>987</v>
      </c>
      <c r="B969">
        <v>1605719384</v>
      </c>
      <c r="C969" s="2">
        <v>44153.715092592596</v>
      </c>
      <c r="D969" t="s">
        <v>105</v>
      </c>
      <c r="E969">
        <v>1</v>
      </c>
      <c r="F969" t="s">
        <v>14</v>
      </c>
      <c r="G969">
        <v>0.32739244686191099</v>
      </c>
      <c r="H969" t="s">
        <v>13</v>
      </c>
      <c r="I969">
        <v>0.32739245</v>
      </c>
      <c r="J969" t="s">
        <v>15</v>
      </c>
      <c r="K969" t="str" cm="1">
        <f t="array" ref="K969">_xlfn.IFS(AND(F969=$Y$25,H969=$Z$25),"1",AND(F969=$Y$25,H969=$Z$27),"2",AND(F969=$Z$25,H969=$Y$25),"3",AND(F969=$Z$25,H969=$Z$27),"4",AND(F969=$Z$27,H969=$Y$25),"5",AND(F969=$Z$27,H969=$Z$25),"6")</f>
        <v>2</v>
      </c>
      <c r="L969" t="e" cm="1">
        <f t="array" ref="L969">_xlfn.IFS(K969="3",N969*I969)</f>
        <v>#N/A</v>
      </c>
      <c r="M969" t="s">
        <v>16</v>
      </c>
      <c r="N969">
        <f>VLOOKUP(C969,ETH_USD[],6)</f>
        <v>479.48406999999997</v>
      </c>
      <c r="O969" s="10">
        <f t="shared" si="89"/>
        <v>0</v>
      </c>
      <c r="P969" cm="1">
        <f t="array" ref="P969">_xlfn.IFS(H969=$H$2,G969,F969=$F$102,E969)</f>
        <v>1</v>
      </c>
      <c r="Q969" cm="1">
        <f t="array" ref="Q969">_xlfn.IFS(H969=$H$2,E969,F969=$F$102,G969)</f>
        <v>0.32739244686191099</v>
      </c>
      <c r="R969">
        <f t="shared" si="90"/>
        <v>156.97946290860781</v>
      </c>
      <c r="S969" s="10">
        <f t="shared" si="91"/>
        <v>-3.1053688165923941E-2</v>
      </c>
      <c r="T969" s="9">
        <f t="shared" si="92"/>
        <v>156.97946290860781</v>
      </c>
      <c r="U969" cm="1">
        <f t="array" ref="U969">_xlfn.IFS(D969=$D$2,I969*N969,D969=$D$3&amp;F969=$F$3,(I969)*N969,D969=$D$3,(1/I969)*N969,D969=$D$146,N969*I969)</f>
        <v>156.9794644132715</v>
      </c>
      <c r="V969" t="e" cm="1">
        <f t="array" ref="V969">_xlfn.IFS(F969=$F$2,E969*N969,F969=$F$3,E969*N969)</f>
        <v>#N/A</v>
      </c>
      <c r="W969">
        <f t="shared" si="93"/>
        <v>156.9794644132715</v>
      </c>
      <c r="X969">
        <f t="shared" si="94"/>
        <v>1464.5544513931216</v>
      </c>
    </row>
    <row r="970" spans="1:24" x14ac:dyDescent="0.25">
      <c r="A970" t="s">
        <v>988</v>
      </c>
      <c r="B970">
        <v>1605719543</v>
      </c>
      <c r="C970" s="2">
        <v>44153.716932870368</v>
      </c>
      <c r="D970" t="s">
        <v>12</v>
      </c>
      <c r="E970">
        <v>3.4277532401900799</v>
      </c>
      <c r="F970" t="s">
        <v>13</v>
      </c>
      <c r="G970">
        <v>10</v>
      </c>
      <c r="H970" t="s">
        <v>14</v>
      </c>
      <c r="I970">
        <v>0.34277531999999999</v>
      </c>
      <c r="J970" t="s">
        <v>15</v>
      </c>
      <c r="K970" t="str" cm="1">
        <f t="array" ref="K970">_xlfn.IFS(AND(F970=$Y$25,H970=$Z$25),"1",AND(F970=$Y$25,H970=$Z$27),"2",AND(F970=$Z$25,H970=$Y$25),"3",AND(F970=$Z$25,H970=$Z$27),"4",AND(F970=$Z$27,H970=$Y$25),"5",AND(F970=$Z$27,H970=$Z$25),"6")</f>
        <v>5</v>
      </c>
      <c r="L970" t="e" cm="1">
        <f t="array" ref="L970">_xlfn.IFS(K970="3",N970*I970)</f>
        <v>#N/A</v>
      </c>
      <c r="M970" t="s">
        <v>16</v>
      </c>
      <c r="N970">
        <f>VLOOKUP(C970,ETH_USD[],6)</f>
        <v>479.48406999999997</v>
      </c>
      <c r="O970" s="10">
        <f t="shared" si="89"/>
        <v>0</v>
      </c>
      <c r="P970" cm="1">
        <f t="array" ref="P970">_xlfn.IFS(H970=$H$2,G970,F970=$F$102,E970)</f>
        <v>10</v>
      </c>
      <c r="Q970" cm="1">
        <f t="array" ref="Q970">_xlfn.IFS(H970=$H$2,E970,F970=$F$102,G970)</f>
        <v>3.4277532401900799</v>
      </c>
      <c r="R970">
        <f t="shared" si="90"/>
        <v>1643.5530745620269</v>
      </c>
      <c r="S970" s="10">
        <f t="shared" si="91"/>
        <v>4.6986047798424677E-2</v>
      </c>
      <c r="T970" s="9">
        <f t="shared" si="92"/>
        <v>164.35530745620269</v>
      </c>
      <c r="U970" cm="1">
        <f t="array" ref="U970">_xlfn.IFS(D970=$D$2,I970*N970,D970=$D$3&amp;F970=$F$3,(I970)*N970,D970=$D$3,(1/I970)*N970,D970=$D$146,N970*I970)</f>
        <v>164.35530552915239</v>
      </c>
      <c r="V970" cm="1">
        <f t="array" ref="V970">_xlfn.IFS(F970=$F$2,E970*N970,F970=$F$3,E970*N970)</f>
        <v>1643.5530745620269</v>
      </c>
      <c r="W970">
        <f t="shared" si="93"/>
        <v>164.35530552915239</v>
      </c>
      <c r="X970">
        <f t="shared" si="94"/>
        <v>1398.8290347158015</v>
      </c>
    </row>
    <row r="971" spans="1:24" x14ac:dyDescent="0.25">
      <c r="A971" t="s">
        <v>989</v>
      </c>
      <c r="B971">
        <v>1605719774</v>
      </c>
      <c r="C971" s="2">
        <v>44153.719606481478</v>
      </c>
      <c r="D971" t="s">
        <v>12</v>
      </c>
      <c r="E971">
        <v>0.35380901278195498</v>
      </c>
      <c r="F971" t="s">
        <v>13</v>
      </c>
      <c r="G971">
        <v>1</v>
      </c>
      <c r="H971" t="s">
        <v>14</v>
      </c>
      <c r="I971">
        <v>0.35380900999999998</v>
      </c>
      <c r="J971" t="s">
        <v>15</v>
      </c>
      <c r="K971" t="str" cm="1">
        <f t="array" ref="K971">_xlfn.IFS(AND(F971=$Y$25,H971=$Z$25),"1",AND(F971=$Y$25,H971=$Z$27),"2",AND(F971=$Z$25,H971=$Y$25),"3",AND(F971=$Z$25,H971=$Z$27),"4",AND(F971=$Z$27,H971=$Y$25),"5",AND(F971=$Z$27,H971=$Z$25),"6")</f>
        <v>5</v>
      </c>
      <c r="L971" t="e" cm="1">
        <f t="array" ref="L971">_xlfn.IFS(K971="3",N971*I971)</f>
        <v>#N/A</v>
      </c>
      <c r="M971" t="s">
        <v>16</v>
      </c>
      <c r="N971">
        <f>VLOOKUP(C971,ETH_USD[],6)</f>
        <v>479.48406999999997</v>
      </c>
      <c r="O971" s="10">
        <f t="shared" si="89"/>
        <v>0</v>
      </c>
      <c r="P971" cm="1">
        <f t="array" ref="P971">_xlfn.IFS(H971=$H$2,G971,F971=$F$102,E971)</f>
        <v>1</v>
      </c>
      <c r="Q971" cm="1">
        <f t="array" ref="Q971">_xlfn.IFS(H971=$H$2,E971,F971=$F$102,G971)</f>
        <v>0.35380901278195498</v>
      </c>
      <c r="R971">
        <f t="shared" si="90"/>
        <v>169.6457854513738</v>
      </c>
      <c r="S971" s="10">
        <f t="shared" si="91"/>
        <v>3.218927381813274E-2</v>
      </c>
      <c r="T971" s="9">
        <f t="shared" si="92"/>
        <v>169.6457854513738</v>
      </c>
      <c r="U971" cm="1">
        <f t="array" ref="U971">_xlfn.IFS(D971=$D$2,I971*N971,D971=$D$3&amp;F971=$F$3,(I971)*N971,D971=$D$3,(1/I971)*N971,D971=$D$146,N971*I971)</f>
        <v>169.64578411747067</v>
      </c>
      <c r="V971" cm="1">
        <f t="array" ref="V971">_xlfn.IFS(F971=$F$2,E971*N971,F971=$F$3,E971*N971)</f>
        <v>169.6457854513738</v>
      </c>
      <c r="W971">
        <f t="shared" si="93"/>
        <v>169.64578411747067</v>
      </c>
      <c r="X971">
        <f t="shared" si="94"/>
        <v>1355.2059344107715</v>
      </c>
    </row>
    <row r="972" spans="1:24" x14ac:dyDescent="0.25">
      <c r="A972" t="s">
        <v>990</v>
      </c>
      <c r="B972">
        <v>1605720507</v>
      </c>
      <c r="C972" s="2">
        <v>44153.728090277778</v>
      </c>
      <c r="D972" t="s">
        <v>12</v>
      </c>
      <c r="E972">
        <v>3.3797647453124799</v>
      </c>
      <c r="F972" t="s">
        <v>13</v>
      </c>
      <c r="G972">
        <v>10</v>
      </c>
      <c r="H972" t="s">
        <v>14</v>
      </c>
      <c r="I972">
        <v>0.33797646999999997</v>
      </c>
      <c r="J972" t="s">
        <v>15</v>
      </c>
      <c r="K972" t="str" cm="1">
        <f t="array" ref="K972">_xlfn.IFS(AND(F972=$Y$25,H972=$Z$25),"1",AND(F972=$Y$25,H972=$Z$27),"2",AND(F972=$Z$25,H972=$Y$25),"3",AND(F972=$Z$25,H972=$Z$27),"4",AND(F972=$Z$27,H972=$Y$25),"5",AND(F972=$Z$27,H972=$Z$25),"6")</f>
        <v>5</v>
      </c>
      <c r="L972" t="e" cm="1">
        <f t="array" ref="L972">_xlfn.IFS(K972="3",N972*I972)</f>
        <v>#N/A</v>
      </c>
      <c r="M972" t="s">
        <v>16</v>
      </c>
      <c r="N972">
        <f>VLOOKUP(C972,ETH_USD[],6)</f>
        <v>479.48406999999997</v>
      </c>
      <c r="O972" s="10">
        <f t="shared" si="89"/>
        <v>0</v>
      </c>
      <c r="P972" cm="1">
        <f t="array" ref="P972">_xlfn.IFS(H972=$H$2,G972,F972=$F$102,E972)</f>
        <v>10</v>
      </c>
      <c r="Q972" cm="1">
        <f t="array" ref="Q972">_xlfn.IFS(H972=$H$2,E972,F972=$F$102,G972)</f>
        <v>3.3797647453124799</v>
      </c>
      <c r="R972">
        <f t="shared" si="90"/>
        <v>1620.5433557249412</v>
      </c>
      <c r="S972" s="10">
        <f t="shared" si="91"/>
        <v>-4.4748826849315616E-2</v>
      </c>
      <c r="T972" s="9">
        <f t="shared" si="92"/>
        <v>162.05433557249413</v>
      </c>
      <c r="U972" cm="1">
        <f t="array" ref="U972">_xlfn.IFS(D972=$D$2,I972*N972,D972=$D$3&amp;F972=$F$3,(I972)*N972,D972=$D$3,(1/I972)*N972,D972=$D$146,N972*I972)</f>
        <v>162.05433339983287</v>
      </c>
      <c r="V972" cm="1">
        <f t="array" ref="V972">_xlfn.IFS(F972=$F$2,E972*N972,F972=$F$3,E972*N972)</f>
        <v>1620.5433557249412</v>
      </c>
      <c r="W972">
        <f t="shared" si="93"/>
        <v>162.05433339983287</v>
      </c>
      <c r="X972">
        <f t="shared" si="94"/>
        <v>1418.6906857746635</v>
      </c>
    </row>
    <row r="973" spans="1:24" x14ac:dyDescent="0.25">
      <c r="A973" t="s">
        <v>991</v>
      </c>
      <c r="B973">
        <v>1605720548</v>
      </c>
      <c r="C973" s="2">
        <v>44153.728564814817</v>
      </c>
      <c r="D973" t="s">
        <v>105</v>
      </c>
      <c r="E973">
        <v>1</v>
      </c>
      <c r="F973" t="s">
        <v>14</v>
      </c>
      <c r="G973">
        <v>0.32748105848373499</v>
      </c>
      <c r="H973" t="s">
        <v>13</v>
      </c>
      <c r="I973">
        <v>0.32748105999999999</v>
      </c>
      <c r="J973" t="s">
        <v>15</v>
      </c>
      <c r="K973" t="str" cm="1">
        <f t="array" ref="K973">_xlfn.IFS(AND(F973=$Y$25,H973=$Z$25),"1",AND(F973=$Y$25,H973=$Z$27),"2",AND(F973=$Z$25,H973=$Y$25),"3",AND(F973=$Z$25,H973=$Z$27),"4",AND(F973=$Z$27,H973=$Y$25),"5",AND(F973=$Z$27,H973=$Z$25),"6")</f>
        <v>2</v>
      </c>
      <c r="L973" t="e" cm="1">
        <f t="array" ref="L973">_xlfn.IFS(K973="3",N973*I973)</f>
        <v>#N/A</v>
      </c>
      <c r="M973" t="s">
        <v>16</v>
      </c>
      <c r="N973">
        <f>VLOOKUP(C973,ETH_USD[],6)</f>
        <v>479.48406999999997</v>
      </c>
      <c r="O973" s="10">
        <f t="shared" si="89"/>
        <v>0</v>
      </c>
      <c r="P973" cm="1">
        <f t="array" ref="P973">_xlfn.IFS(H973=$H$2,G973,F973=$F$102,E973)</f>
        <v>1</v>
      </c>
      <c r="Q973" cm="1">
        <f t="array" ref="Q973">_xlfn.IFS(H973=$H$2,E973,F973=$F$102,G973)</f>
        <v>0.32748105848373499</v>
      </c>
      <c r="R973">
        <f t="shared" si="90"/>
        <v>157.02195076968928</v>
      </c>
      <c r="S973" s="10">
        <f t="shared" si="91"/>
        <v>-3.1053688165927729E-2</v>
      </c>
      <c r="T973" s="9">
        <f t="shared" si="92"/>
        <v>157.02195076968928</v>
      </c>
      <c r="U973" cm="1">
        <f t="array" ref="U973">_xlfn.IFS(D973=$D$2,I973*N973,D973=$D$3&amp;F973=$F$3,(I973)*N973,D973=$D$3,(1/I973)*N973,D973=$D$146,N973*I973)</f>
        <v>157.02195149671419</v>
      </c>
      <c r="V973" t="e" cm="1">
        <f t="array" ref="V973">_xlfn.IFS(F973=$F$2,E973*N973,F973=$F$3,E973*N973)</f>
        <v>#N/A</v>
      </c>
      <c r="W973">
        <f t="shared" si="93"/>
        <v>157.02195149671419</v>
      </c>
      <c r="X973">
        <f t="shared" si="94"/>
        <v>1464.1581714679926</v>
      </c>
    </row>
    <row r="974" spans="1:24" x14ac:dyDescent="0.25">
      <c r="A974" t="s">
        <v>992</v>
      </c>
      <c r="B974">
        <v>1605720843</v>
      </c>
      <c r="C974" s="2">
        <v>44153.731979166667</v>
      </c>
      <c r="D974" t="s">
        <v>12</v>
      </c>
      <c r="E974">
        <v>1.33721072497177</v>
      </c>
      <c r="F974" t="s">
        <v>13</v>
      </c>
      <c r="G974">
        <v>4</v>
      </c>
      <c r="H974" t="s">
        <v>14</v>
      </c>
      <c r="I974">
        <v>0.33430268000000002</v>
      </c>
      <c r="J974" t="s">
        <v>15</v>
      </c>
      <c r="K974" t="str" cm="1">
        <f t="array" ref="K974">_xlfn.IFS(AND(F974=$Y$25,H974=$Z$25),"1",AND(F974=$Y$25,H974=$Z$27),"2",AND(F974=$Z$25,H974=$Y$25),"3",AND(F974=$Z$25,H974=$Z$27),"4",AND(F974=$Z$27,H974=$Y$25),"5",AND(F974=$Z$27,H974=$Z$25),"6")</f>
        <v>5</v>
      </c>
      <c r="L974" t="e" cm="1">
        <f t="array" ref="L974">_xlfn.IFS(K974="3",N974*I974)</f>
        <v>#N/A</v>
      </c>
      <c r="M974" t="s">
        <v>16</v>
      </c>
      <c r="N974">
        <f>VLOOKUP(C974,ETH_USD[],6)</f>
        <v>479.48406999999997</v>
      </c>
      <c r="O974" s="10">
        <f t="shared" si="89"/>
        <v>0</v>
      </c>
      <c r="P974" cm="1">
        <f t="array" ref="P974">_xlfn.IFS(H974=$H$2,G974,F974=$F$102,E974)</f>
        <v>4</v>
      </c>
      <c r="Q974" cm="1">
        <f t="array" ref="Q974">_xlfn.IFS(H974=$H$2,E974,F974=$F$102,G974)</f>
        <v>1.33721072497177</v>
      </c>
      <c r="R974">
        <f t="shared" si="90"/>
        <v>641.17124085711487</v>
      </c>
      <c r="S974" s="10">
        <f t="shared" si="91"/>
        <v>2.0830587243097883E-2</v>
      </c>
      <c r="T974" s="9">
        <f t="shared" si="92"/>
        <v>160.29281021427872</v>
      </c>
      <c r="U974" cm="1">
        <f t="array" ref="U974">_xlfn.IFS(D974=$D$2,I974*N974,D974=$D$3&amp;F974=$F$3,(I974)*N974,D974=$D$3,(1/I974)*N974,D974=$D$146,N974*I974)</f>
        <v>160.29280961830759</v>
      </c>
      <c r="V974" cm="1">
        <f t="array" ref="V974">_xlfn.IFS(F974=$F$2,E974*N974,F974=$F$3,E974*N974)</f>
        <v>641.17124085711487</v>
      </c>
      <c r="W974">
        <f t="shared" si="93"/>
        <v>160.29280961830759</v>
      </c>
      <c r="X974">
        <f t="shared" si="94"/>
        <v>1434.2812627167689</v>
      </c>
    </row>
    <row r="975" spans="1:24" x14ac:dyDescent="0.25">
      <c r="A975" t="s">
        <v>993</v>
      </c>
      <c r="B975">
        <v>1605721075</v>
      </c>
      <c r="C975" s="2">
        <v>44153.734664351854</v>
      </c>
      <c r="D975" t="s">
        <v>12</v>
      </c>
      <c r="E975">
        <v>1.3825742524406399</v>
      </c>
      <c r="F975" t="s">
        <v>13</v>
      </c>
      <c r="G975">
        <v>4</v>
      </c>
      <c r="H975" t="s">
        <v>14</v>
      </c>
      <c r="I975">
        <v>0.34564356000000002</v>
      </c>
      <c r="J975" t="s">
        <v>15</v>
      </c>
      <c r="K975" t="str" cm="1">
        <f t="array" ref="K975">_xlfn.IFS(AND(F975=$Y$25,H975=$Z$25),"1",AND(F975=$Y$25,H975=$Z$27),"2",AND(F975=$Z$25,H975=$Y$25),"3",AND(F975=$Z$25,H975=$Z$27),"4",AND(F975=$Z$27,H975=$Y$25),"5",AND(F975=$Z$27,H975=$Z$25),"6")</f>
        <v>5</v>
      </c>
      <c r="L975" t="e" cm="1">
        <f t="array" ref="L975">_xlfn.IFS(K975="3",N975*I975)</f>
        <v>#N/A</v>
      </c>
      <c r="M975" t="s">
        <v>16</v>
      </c>
      <c r="N975">
        <f>VLOOKUP(C975,ETH_USD[],6)</f>
        <v>479.48406999999997</v>
      </c>
      <c r="O975" s="10">
        <f t="shared" si="89"/>
        <v>0</v>
      </c>
      <c r="P975" cm="1">
        <f t="array" ref="P975">_xlfn.IFS(H975=$H$2,G975,F975=$F$102,E975)</f>
        <v>4</v>
      </c>
      <c r="Q975" cm="1">
        <f t="array" ref="Q975">_xlfn.IFS(H975=$H$2,E975,F975=$F$102,G975)</f>
        <v>1.3825742524406399</v>
      </c>
      <c r="R975">
        <f t="shared" si="90"/>
        <v>662.92232963744539</v>
      </c>
      <c r="S975" s="10">
        <f t="shared" si="91"/>
        <v>3.392399314612702E-2</v>
      </c>
      <c r="T975" s="9">
        <f t="shared" si="92"/>
        <v>165.73058240936135</v>
      </c>
      <c r="U975" cm="1">
        <f t="array" ref="U975">_xlfn.IFS(D975=$D$2,I975*N975,D975=$D$3&amp;F975=$F$3,(I975)*N975,D975=$D$3,(1/I975)*N975,D975=$D$146,N975*I975)</f>
        <v>165.7305809180892</v>
      </c>
      <c r="V975" cm="1">
        <f t="array" ref="V975">_xlfn.IFS(F975=$F$2,E975*N975,F975=$F$3,E975*N975)</f>
        <v>662.92232963744539</v>
      </c>
      <c r="W975">
        <f t="shared" si="93"/>
        <v>165.7305809180892</v>
      </c>
      <c r="X975">
        <f t="shared" si="94"/>
        <v>1387.2211882090323</v>
      </c>
    </row>
    <row r="976" spans="1:24" x14ac:dyDescent="0.25">
      <c r="A976" t="s">
        <v>994</v>
      </c>
      <c r="B976">
        <v>1605721883</v>
      </c>
      <c r="C976" s="2">
        <v>44153.744016203702</v>
      </c>
      <c r="D976" t="s">
        <v>12</v>
      </c>
      <c r="E976">
        <v>3.3525663574030902</v>
      </c>
      <c r="F976" t="s">
        <v>13</v>
      </c>
      <c r="G976">
        <v>10</v>
      </c>
      <c r="H976" t="s">
        <v>14</v>
      </c>
      <c r="I976">
        <v>0.33525663999999999</v>
      </c>
      <c r="J976" t="s">
        <v>15</v>
      </c>
      <c r="K976" t="str" cm="1">
        <f t="array" ref="K976">_xlfn.IFS(AND(F976=$Y$25,H976=$Z$25),"1",AND(F976=$Y$25,H976=$Z$27),"2",AND(F976=$Z$25,H976=$Y$25),"3",AND(F976=$Z$25,H976=$Z$27),"4",AND(F976=$Z$27,H976=$Y$25),"5",AND(F976=$Z$27,H976=$Z$25),"6")</f>
        <v>5</v>
      </c>
      <c r="L976" t="e" cm="1">
        <f t="array" ref="L976">_xlfn.IFS(K976="3",N976*I976)</f>
        <v>#N/A</v>
      </c>
      <c r="M976" t="s">
        <v>16</v>
      </c>
      <c r="N976">
        <f>VLOOKUP(C976,ETH_USD[],6)</f>
        <v>479.48406999999997</v>
      </c>
      <c r="O976" s="10">
        <f t="shared" si="89"/>
        <v>0</v>
      </c>
      <c r="P976" cm="1">
        <f t="array" ref="P976">_xlfn.IFS(H976=$H$2,G976,F976=$F$102,E976)</f>
        <v>10</v>
      </c>
      <c r="Q976" cm="1">
        <f t="array" ref="Q976">_xlfn.IFS(H976=$H$2,E976,F976=$F$102,G976)</f>
        <v>3.3525663574030902</v>
      </c>
      <c r="R976">
        <f t="shared" si="90"/>
        <v>1607.5021619927081</v>
      </c>
      <c r="S976" s="10">
        <f t="shared" si="91"/>
        <v>-3.0050978749286077E-2</v>
      </c>
      <c r="T976" s="9">
        <f t="shared" si="92"/>
        <v>160.75021619927082</v>
      </c>
      <c r="U976" cm="1">
        <f t="array" ref="U976">_xlfn.IFS(D976=$D$2,I976*N976,D976=$D$3&amp;F976=$F$3,(I976)*N976,D976=$D$3,(1/I976)*N976,D976=$D$146,N976*I976)</f>
        <v>160.75021824172478</v>
      </c>
      <c r="V976" cm="1">
        <f t="array" ref="V976">_xlfn.IFS(F976=$F$2,E976*N976,F976=$F$3,E976*N976)</f>
        <v>1607.5021619927081</v>
      </c>
      <c r="W976">
        <f t="shared" si="93"/>
        <v>160.75021824172478</v>
      </c>
      <c r="X976">
        <f t="shared" si="94"/>
        <v>1430.2000700120361</v>
      </c>
    </row>
    <row r="977" spans="1:24" x14ac:dyDescent="0.25">
      <c r="A977" t="s">
        <v>995</v>
      </c>
      <c r="B977">
        <v>1605721970</v>
      </c>
      <c r="C977" s="2">
        <v>44153.745023148149</v>
      </c>
      <c r="D977" t="s">
        <v>105</v>
      </c>
      <c r="E977">
        <v>1</v>
      </c>
      <c r="F977" t="s">
        <v>14</v>
      </c>
      <c r="G977">
        <v>0.32489638543048099</v>
      </c>
      <c r="H977" t="s">
        <v>13</v>
      </c>
      <c r="I977">
        <v>0.32489638999999998</v>
      </c>
      <c r="J977" t="s">
        <v>15</v>
      </c>
      <c r="K977" t="str" cm="1">
        <f t="array" ref="K977">_xlfn.IFS(AND(F977=$Y$25,H977=$Z$25),"1",AND(F977=$Y$25,H977=$Z$27),"2",AND(F977=$Z$25,H977=$Y$25),"3",AND(F977=$Z$25,H977=$Z$27),"4",AND(F977=$Z$27,H977=$Y$25),"5",AND(F977=$Z$27,H977=$Z$25),"6")</f>
        <v>2</v>
      </c>
      <c r="L977" t="e" cm="1">
        <f t="array" ref="L977">_xlfn.IFS(K977="3",N977*I977)</f>
        <v>#N/A</v>
      </c>
      <c r="M977" t="s">
        <v>16</v>
      </c>
      <c r="N977">
        <f>VLOOKUP(C977,ETH_USD[],6)</f>
        <v>479.48406999999997</v>
      </c>
      <c r="O977" s="10">
        <f t="shared" si="89"/>
        <v>0</v>
      </c>
      <c r="P977" cm="1">
        <f t="array" ref="P977">_xlfn.IFS(H977=$H$2,G977,F977=$F$102,E977)</f>
        <v>1</v>
      </c>
      <c r="Q977" cm="1">
        <f t="array" ref="Q977">_xlfn.IFS(H977=$H$2,E977,F977=$F$102,G977)</f>
        <v>0.32489638543048099</v>
      </c>
      <c r="R977">
        <f t="shared" si="90"/>
        <v>155.78264121449573</v>
      </c>
      <c r="S977" s="10">
        <f t="shared" si="91"/>
        <v>-3.0902446679245157E-2</v>
      </c>
      <c r="T977" s="9">
        <f t="shared" si="92"/>
        <v>155.78264121449573</v>
      </c>
      <c r="U977" cm="1">
        <f t="array" ref="U977">_xlfn.IFS(D977=$D$2,I977*N977,D977=$D$3&amp;F977=$F$3,(I977)*N977,D977=$D$3,(1/I977)*N977,D977=$D$146,N977*I977)</f>
        <v>155.78264340550729</v>
      </c>
      <c r="V977" t="e" cm="1">
        <f t="array" ref="V977">_xlfn.IFS(F977=$F$2,E977*N977,F977=$F$3,E977*N977)</f>
        <v>#N/A</v>
      </c>
      <c r="W977">
        <f t="shared" si="93"/>
        <v>155.78264340550729</v>
      </c>
      <c r="X977">
        <f t="shared" si="94"/>
        <v>1475.8060869805295</v>
      </c>
    </row>
    <row r="978" spans="1:24" x14ac:dyDescent="0.25">
      <c r="A978" t="s">
        <v>996</v>
      </c>
      <c r="B978">
        <v>1605722118</v>
      </c>
      <c r="C978" s="2">
        <v>44153.746736111112</v>
      </c>
      <c r="D978" t="s">
        <v>105</v>
      </c>
      <c r="E978">
        <v>1</v>
      </c>
      <c r="F978" t="s">
        <v>14</v>
      </c>
      <c r="G978">
        <v>0.32756155378895602</v>
      </c>
      <c r="H978" t="s">
        <v>13</v>
      </c>
      <c r="I978">
        <v>0.32756154999999998</v>
      </c>
      <c r="J978" t="s">
        <v>15</v>
      </c>
      <c r="K978" t="str" cm="1">
        <f t="array" ref="K978">_xlfn.IFS(AND(F978=$Y$25,H978=$Z$25),"1",AND(F978=$Y$25,H978=$Z$27),"2",AND(F978=$Z$25,H978=$Y$25),"3",AND(F978=$Z$25,H978=$Z$27),"4",AND(F978=$Z$27,H978=$Y$25),"5",AND(F978=$Z$27,H978=$Z$25),"6")</f>
        <v>2</v>
      </c>
      <c r="L978" t="e" cm="1">
        <f t="array" ref="L978">_xlfn.IFS(K978="3",N978*I978)</f>
        <v>#N/A</v>
      </c>
      <c r="M978" t="s">
        <v>16</v>
      </c>
      <c r="N978">
        <f>VLOOKUP(C978,ETH_USD[],6)</f>
        <v>479.48406999999997</v>
      </c>
      <c r="O978" s="10">
        <f t="shared" si="89"/>
        <v>0</v>
      </c>
      <c r="P978" cm="1">
        <f t="array" ref="P978">_xlfn.IFS(H978=$H$2,G978,F978=$F$102,E978)</f>
        <v>1</v>
      </c>
      <c r="Q978" cm="1">
        <f t="array" ref="Q978">_xlfn.IFS(H978=$H$2,E978,F978=$F$102,G978)</f>
        <v>0.32756155378895602</v>
      </c>
      <c r="R978">
        <f t="shared" si="90"/>
        <v>157.06054698625255</v>
      </c>
      <c r="S978" s="10">
        <f t="shared" si="91"/>
        <v>8.2031333003096518E-3</v>
      </c>
      <c r="T978" s="9">
        <f t="shared" si="92"/>
        <v>157.06054698625255</v>
      </c>
      <c r="U978" cm="1">
        <f t="array" ref="U978">_xlfn.IFS(D978=$D$2,I978*N978,D978=$D$3&amp;F978=$F$3,(I978)*N978,D978=$D$3,(1/I978)*N978,D978=$D$146,N978*I978)</f>
        <v>157.06054516950849</v>
      </c>
      <c r="V978" t="e" cm="1">
        <f t="array" ref="V978">_xlfn.IFS(F978=$F$2,E978*N978,F978=$F$3,E978*N978)</f>
        <v>#N/A</v>
      </c>
      <c r="W978">
        <f t="shared" si="93"/>
        <v>157.06054516950849</v>
      </c>
      <c r="X978">
        <f t="shared" si="94"/>
        <v>1463.7983914778765</v>
      </c>
    </row>
    <row r="979" spans="1:24" x14ac:dyDescent="0.25">
      <c r="A979" t="s">
        <v>997</v>
      </c>
      <c r="B979">
        <v>1605722223</v>
      </c>
      <c r="C979" s="2">
        <v>44153.74795138889</v>
      </c>
      <c r="D979" t="s">
        <v>12</v>
      </c>
      <c r="E979">
        <v>3.4295237661221099</v>
      </c>
      <c r="F979" t="s">
        <v>13</v>
      </c>
      <c r="G979">
        <v>10</v>
      </c>
      <c r="H979" t="s">
        <v>14</v>
      </c>
      <c r="I979">
        <v>0.34295238</v>
      </c>
      <c r="J979" t="s">
        <v>15</v>
      </c>
      <c r="K979" t="str" cm="1">
        <f t="array" ref="K979">_xlfn.IFS(AND(F979=$Y$25,H979=$Z$25),"1",AND(F979=$Y$25,H979=$Z$27),"2",AND(F979=$Z$25,H979=$Y$25),"3",AND(F979=$Z$25,H979=$Z$27),"4",AND(F979=$Z$27,H979=$Y$25),"5",AND(F979=$Z$27,H979=$Z$25),"6")</f>
        <v>5</v>
      </c>
      <c r="L979" t="e" cm="1">
        <f t="array" ref="L979">_xlfn.IFS(K979="3",N979*I979)</f>
        <v>#N/A</v>
      </c>
      <c r="M979" t="s">
        <v>16</v>
      </c>
      <c r="N979">
        <f>VLOOKUP(C979,ETH_USD[],6)</f>
        <v>479.48406999999997</v>
      </c>
      <c r="O979" s="10">
        <f t="shared" si="89"/>
        <v>0</v>
      </c>
      <c r="P979" cm="1">
        <f t="array" ref="P979">_xlfn.IFS(H979=$H$2,G979,F979=$F$102,E979)</f>
        <v>10</v>
      </c>
      <c r="Q979" cm="1">
        <f t="array" ref="Q979">_xlfn.IFS(H979=$H$2,E979,F979=$F$102,G979)</f>
        <v>3.4295237661221099</v>
      </c>
      <c r="R979">
        <f t="shared" si="90"/>
        <v>1644.4020135419573</v>
      </c>
      <c r="S979" s="10">
        <f t="shared" si="91"/>
        <v>4.6986047798427147E-2</v>
      </c>
      <c r="T979" s="9">
        <f t="shared" si="92"/>
        <v>164.44020135419572</v>
      </c>
      <c r="U979" cm="1">
        <f t="array" ref="U979">_xlfn.IFS(D979=$D$2,I979*N979,D979=$D$3&amp;F979=$F$3,(I979)*N979,D979=$D$3,(1/I979)*N979,D979=$D$146,N979*I979)</f>
        <v>164.4402029785866</v>
      </c>
      <c r="V979" cm="1">
        <f t="array" ref="V979">_xlfn.IFS(F979=$F$2,E979*N979,F979=$F$3,E979*N979)</f>
        <v>1644.4020135419573</v>
      </c>
      <c r="W979">
        <f t="shared" si="93"/>
        <v>164.4402029785866</v>
      </c>
      <c r="X979">
        <f t="shared" si="94"/>
        <v>1398.1068450377861</v>
      </c>
    </row>
    <row r="980" spans="1:24" x14ac:dyDescent="0.25">
      <c r="A980" t="s">
        <v>998</v>
      </c>
      <c r="B980">
        <v>1605722245</v>
      </c>
      <c r="C980" s="2">
        <v>44153.748206018521</v>
      </c>
      <c r="D980" t="s">
        <v>12</v>
      </c>
      <c r="E980">
        <v>0.353991764569561</v>
      </c>
      <c r="F980" t="s">
        <v>13</v>
      </c>
      <c r="G980">
        <v>1</v>
      </c>
      <c r="H980" t="s">
        <v>14</v>
      </c>
      <c r="I980">
        <v>0.35399175999999999</v>
      </c>
      <c r="J980" t="s">
        <v>15</v>
      </c>
      <c r="K980" t="str" cm="1">
        <f t="array" ref="K980">_xlfn.IFS(AND(F980=$Y$25,H980=$Z$25),"1",AND(F980=$Y$25,H980=$Z$27),"2",AND(F980=$Z$25,H980=$Y$25),"3",AND(F980=$Z$25,H980=$Z$27),"4",AND(F980=$Z$27,H980=$Y$25),"5",AND(F980=$Z$27,H980=$Z$25),"6")</f>
        <v>5</v>
      </c>
      <c r="L980" t="e" cm="1">
        <f t="array" ref="L980">_xlfn.IFS(K980="3",N980*I980)</f>
        <v>#N/A</v>
      </c>
      <c r="M980" t="s">
        <v>16</v>
      </c>
      <c r="N980">
        <f>VLOOKUP(C980,ETH_USD[],6)</f>
        <v>479.48406999999997</v>
      </c>
      <c r="O980" s="10">
        <f t="shared" si="89"/>
        <v>0</v>
      </c>
      <c r="P980" cm="1">
        <f t="array" ref="P980">_xlfn.IFS(H980=$H$2,G980,F980=$F$102,E980)</f>
        <v>1</v>
      </c>
      <c r="Q980" cm="1">
        <f t="array" ref="Q980">_xlfn.IFS(H980=$H$2,E980,F980=$F$102,G980)</f>
        <v>0.353991764569561</v>
      </c>
      <c r="R980">
        <f t="shared" si="90"/>
        <v>169.73341202229489</v>
      </c>
      <c r="S980" s="10">
        <f t="shared" si="91"/>
        <v>3.2189273818133197E-2</v>
      </c>
      <c r="T980" s="9">
        <f t="shared" si="92"/>
        <v>169.73341202229489</v>
      </c>
      <c r="U980" cm="1">
        <f t="array" ref="U980">_xlfn.IFS(D980=$D$2,I980*N980,D980=$D$3&amp;F980=$F$3,(I980)*N980,D980=$D$3,(1/I980)*N980,D980=$D$146,N980*I980)</f>
        <v>169.73340983126317</v>
      </c>
      <c r="V980" cm="1">
        <f t="array" ref="V980">_xlfn.IFS(F980=$F$2,E980*N980,F980=$F$3,E980*N980)</f>
        <v>169.73341202229489</v>
      </c>
      <c r="W980">
        <f t="shared" si="93"/>
        <v>169.73340983126317</v>
      </c>
      <c r="X980">
        <f t="shared" si="94"/>
        <v>1354.5063026325811</v>
      </c>
    </row>
    <row r="981" spans="1:24" x14ac:dyDescent="0.25">
      <c r="A981" t="s">
        <v>999</v>
      </c>
      <c r="B981">
        <v>1605723090</v>
      </c>
      <c r="C981" s="2">
        <v>44153.757986111108</v>
      </c>
      <c r="D981" t="s">
        <v>12</v>
      </c>
      <c r="E981">
        <v>3.3815104839075301</v>
      </c>
      <c r="F981" t="s">
        <v>13</v>
      </c>
      <c r="G981">
        <v>10</v>
      </c>
      <c r="H981" t="s">
        <v>14</v>
      </c>
      <c r="I981">
        <v>0.33815105000000001</v>
      </c>
      <c r="J981" t="s">
        <v>15</v>
      </c>
      <c r="K981" t="str" cm="1">
        <f t="array" ref="K981">_xlfn.IFS(AND(F981=$Y$25,H981=$Z$25),"1",AND(F981=$Y$25,H981=$Z$27),"2",AND(F981=$Z$25,H981=$Y$25),"3",AND(F981=$Z$25,H981=$Z$27),"4",AND(F981=$Z$27,H981=$Y$25),"5",AND(F981=$Z$27,H981=$Z$25),"6")</f>
        <v>5</v>
      </c>
      <c r="L981" t="e" cm="1">
        <f t="array" ref="L981">_xlfn.IFS(K981="3",N981*I981)</f>
        <v>#N/A</v>
      </c>
      <c r="M981" t="s">
        <v>16</v>
      </c>
      <c r="N981">
        <f>VLOOKUP(C981,ETH_USD[],6)</f>
        <v>479.48406999999997</v>
      </c>
      <c r="O981" s="10">
        <f t="shared" si="89"/>
        <v>0</v>
      </c>
      <c r="P981" cm="1">
        <f t="array" ref="P981">_xlfn.IFS(H981=$H$2,G981,F981=$F$102,E981)</f>
        <v>10</v>
      </c>
      <c r="Q981" cm="1">
        <f t="array" ref="Q981">_xlfn.IFS(H981=$H$2,E981,F981=$F$102,G981)</f>
        <v>3.3815104839075301</v>
      </c>
      <c r="R981">
        <f t="shared" si="90"/>
        <v>1621.3804095716519</v>
      </c>
      <c r="S981" s="10">
        <f t="shared" si="91"/>
        <v>-4.4748826849318517E-2</v>
      </c>
      <c r="T981" s="9">
        <f t="shared" si="92"/>
        <v>162.13804095716517</v>
      </c>
      <c r="U981" cm="1">
        <f t="array" ref="U981">_xlfn.IFS(D981=$D$2,I981*N981,D981=$D$3&amp;F981=$F$3,(I981)*N981,D981=$D$3,(1/I981)*N981,D981=$D$146,N981*I981)</f>
        <v>162.13804172877349</v>
      </c>
      <c r="V981" cm="1">
        <f t="array" ref="V981">_xlfn.IFS(F981=$F$2,E981*N981,F981=$F$3,E981*N981)</f>
        <v>1621.3804095716519</v>
      </c>
      <c r="W981">
        <f t="shared" si="93"/>
        <v>162.13804172877349</v>
      </c>
      <c r="X981">
        <f t="shared" si="94"/>
        <v>1417.9582467657574</v>
      </c>
    </row>
    <row r="982" spans="1:24" x14ac:dyDescent="0.25">
      <c r="A982" t="s">
        <v>1000</v>
      </c>
      <c r="B982">
        <v>1605723180</v>
      </c>
      <c r="C982" s="2">
        <v>44153.759027777778</v>
      </c>
      <c r="D982" t="s">
        <v>105</v>
      </c>
      <c r="E982">
        <v>1</v>
      </c>
      <c r="F982" t="s">
        <v>14</v>
      </c>
      <c r="G982">
        <v>0.32765021118104598</v>
      </c>
      <c r="H982" t="s">
        <v>13</v>
      </c>
      <c r="I982">
        <v>0.32765021</v>
      </c>
      <c r="J982" t="s">
        <v>15</v>
      </c>
      <c r="K982" t="str" cm="1">
        <f t="array" ref="K982">_xlfn.IFS(AND(F982=$Y$25,H982=$Z$25),"1",AND(F982=$Y$25,H982=$Z$27),"2",AND(F982=$Z$25,H982=$Y$25),"3",AND(F982=$Z$25,H982=$Z$27),"4",AND(F982=$Z$27,H982=$Y$25),"5",AND(F982=$Z$27,H982=$Z$25),"6")</f>
        <v>2</v>
      </c>
      <c r="L982" t="e" cm="1">
        <f t="array" ref="L982">_xlfn.IFS(K982="3",N982*I982)</f>
        <v>#N/A</v>
      </c>
      <c r="M982" t="s">
        <v>16</v>
      </c>
      <c r="N982">
        <f>VLOOKUP(C982,ETH_USD[],6)</f>
        <v>479.48406999999997</v>
      </c>
      <c r="O982" s="10">
        <f t="shared" si="89"/>
        <v>0</v>
      </c>
      <c r="P982" cm="1">
        <f t="array" ref="P982">_xlfn.IFS(H982=$H$2,G982,F982=$F$102,E982)</f>
        <v>1</v>
      </c>
      <c r="Q982" cm="1">
        <f t="array" ref="Q982">_xlfn.IFS(H982=$H$2,E982,F982=$F$102,G982)</f>
        <v>0.32765021118104598</v>
      </c>
      <c r="R982">
        <f t="shared" si="90"/>
        <v>157.10305679344742</v>
      </c>
      <c r="S982" s="10">
        <f t="shared" si="91"/>
        <v>-3.1053688165924808E-2</v>
      </c>
      <c r="T982" s="9">
        <f t="shared" si="92"/>
        <v>157.10305679344742</v>
      </c>
      <c r="U982" cm="1">
        <f t="array" ref="U982">_xlfn.IFS(D982=$D$2,I982*N982,D982=$D$3&amp;F982=$F$3,(I982)*N982,D982=$D$3,(1/I982)*N982,D982=$D$146,N982*I982)</f>
        <v>157.1030562271547</v>
      </c>
      <c r="V982" t="e" cm="1">
        <f t="array" ref="V982">_xlfn.IFS(F982=$F$2,E982*N982,F982=$F$3,E982*N982)</f>
        <v>#N/A</v>
      </c>
      <c r="W982">
        <f t="shared" si="93"/>
        <v>157.1030562271547</v>
      </c>
      <c r="X982">
        <f t="shared" si="94"/>
        <v>1463.4022972242258</v>
      </c>
    </row>
    <row r="983" spans="1:24" x14ac:dyDescent="0.25">
      <c r="A983" t="s">
        <v>1001</v>
      </c>
      <c r="B983">
        <v>1605723255</v>
      </c>
      <c r="C983" s="2">
        <v>44153.759895833333</v>
      </c>
      <c r="D983" t="s">
        <v>12</v>
      </c>
      <c r="E983">
        <v>1.6793690280936699</v>
      </c>
      <c r="F983" t="s">
        <v>13</v>
      </c>
      <c r="G983">
        <v>5</v>
      </c>
      <c r="H983" t="s">
        <v>14</v>
      </c>
      <c r="I983">
        <v>0.33587380999999999</v>
      </c>
      <c r="J983" t="s">
        <v>15</v>
      </c>
      <c r="K983" t="str" cm="1">
        <f t="array" ref="K983">_xlfn.IFS(AND(F983=$Y$25,H983=$Z$25),"1",AND(F983=$Y$25,H983=$Z$27),"2",AND(F983=$Z$25,H983=$Y$25),"3",AND(F983=$Z$25,H983=$Z$27),"4",AND(F983=$Z$27,H983=$Y$25),"5",AND(F983=$Z$27,H983=$Z$25),"6")</f>
        <v>5</v>
      </c>
      <c r="L983" t="e" cm="1">
        <f t="array" ref="L983">_xlfn.IFS(K983="3",N983*I983)</f>
        <v>#N/A</v>
      </c>
      <c r="M983" t="s">
        <v>16</v>
      </c>
      <c r="N983">
        <f>VLOOKUP(C983,ETH_USD[],6)</f>
        <v>479.48406999999997</v>
      </c>
      <c r="O983" s="10">
        <f t="shared" si="89"/>
        <v>0</v>
      </c>
      <c r="P983" cm="1">
        <f t="array" ref="P983">_xlfn.IFS(H983=$H$2,G983,F983=$F$102,E983)</f>
        <v>5</v>
      </c>
      <c r="Q983" cm="1">
        <f t="array" ref="Q983">_xlfn.IFS(H983=$H$2,E983,F983=$F$102,G983)</f>
        <v>1.6793690280936699</v>
      </c>
      <c r="R983">
        <f t="shared" si="90"/>
        <v>805.23069662229716</v>
      </c>
      <c r="S983" s="10">
        <f t="shared" si="91"/>
        <v>2.5098700251238341E-2</v>
      </c>
      <c r="T983" s="9">
        <f t="shared" si="92"/>
        <v>161.04613932445943</v>
      </c>
      <c r="U983" cm="1">
        <f t="array" ref="U983">_xlfn.IFS(D983=$D$2,I983*N983,D983=$D$3&amp;F983=$F$3,(I983)*N983,D983=$D$3,(1/I983)*N983,D983=$D$146,N983*I983)</f>
        <v>161.04614142520668</v>
      </c>
      <c r="V983" cm="1">
        <f t="array" ref="V983">_xlfn.IFS(F983=$F$2,E983*N983,F983=$F$3,E983*N983)</f>
        <v>805.23069662229716</v>
      </c>
      <c r="W983">
        <f t="shared" si="93"/>
        <v>161.04614142520668</v>
      </c>
      <c r="X983">
        <f t="shared" si="94"/>
        <v>1427.5720694030892</v>
      </c>
    </row>
    <row r="984" spans="1:24" x14ac:dyDescent="0.25">
      <c r="A984" t="s">
        <v>1002</v>
      </c>
      <c r="B984">
        <v>1605726280</v>
      </c>
      <c r="C984" s="2">
        <v>44153.794907407406</v>
      </c>
      <c r="D984" t="s">
        <v>12</v>
      </c>
      <c r="E984">
        <v>1.7511908631484301</v>
      </c>
      <c r="F984" t="s">
        <v>13</v>
      </c>
      <c r="G984">
        <v>5</v>
      </c>
      <c r="H984" t="s">
        <v>14</v>
      </c>
      <c r="I984">
        <v>0.35023817000000002</v>
      </c>
      <c r="J984" t="s">
        <v>15</v>
      </c>
      <c r="K984" t="str" cm="1">
        <f t="array" ref="K984">_xlfn.IFS(AND(F984=$Y$25,H984=$Z$25),"1",AND(F984=$Y$25,H984=$Z$27),"2",AND(F984=$Z$25,H984=$Y$25),"3",AND(F984=$Z$25,H984=$Z$27),"4",AND(F984=$Z$27,H984=$Y$25),"5",AND(F984=$Z$27,H984=$Z$25),"6")</f>
        <v>5</v>
      </c>
      <c r="L984" t="e" cm="1">
        <f t="array" ref="L984">_xlfn.IFS(K984="3",N984*I984)</f>
        <v>#N/A</v>
      </c>
      <c r="M984" t="s">
        <v>16</v>
      </c>
      <c r="N984">
        <f>VLOOKUP(C984,ETH_USD[],6)</f>
        <v>479.48406999999997</v>
      </c>
      <c r="O984" s="10">
        <f t="shared" si="89"/>
        <v>0</v>
      </c>
      <c r="P984" cm="1">
        <f t="array" ref="P984">_xlfn.IFS(H984=$H$2,G984,F984=$F$102,E984)</f>
        <v>5</v>
      </c>
      <c r="Q984" cm="1">
        <f t="array" ref="Q984">_xlfn.IFS(H984=$H$2,E984,F984=$F$102,G984)</f>
        <v>1.7511908631484301</v>
      </c>
      <c r="R984">
        <f t="shared" si="90"/>
        <v>839.66812240922218</v>
      </c>
      <c r="S984" s="10">
        <f t="shared" si="91"/>
        <v>4.2767154718989002E-2</v>
      </c>
      <c r="T984" s="9">
        <f t="shared" si="92"/>
        <v>167.93362448184445</v>
      </c>
      <c r="U984" cm="1">
        <f t="array" ref="U984">_xlfn.IFS(D984=$D$2,I984*N984,D984=$D$3&amp;F984=$F$3,(I984)*N984,D984=$D$3,(1/I984)*N984,D984=$D$146,N984*I984)</f>
        <v>167.93362322095189</v>
      </c>
      <c r="V984" cm="1">
        <f t="array" ref="V984">_xlfn.IFS(F984=$F$2,E984*N984,F984=$F$3,E984*N984)</f>
        <v>839.66812240922218</v>
      </c>
      <c r="W984">
        <f t="shared" si="93"/>
        <v>167.93362322095189</v>
      </c>
      <c r="X984">
        <f t="shared" si="94"/>
        <v>1369.0228851983779</v>
      </c>
    </row>
    <row r="985" spans="1:24" x14ac:dyDescent="0.25">
      <c r="A985" t="s">
        <v>1003</v>
      </c>
      <c r="B985">
        <v>1605726597</v>
      </c>
      <c r="C985" s="2">
        <v>44153.798576388886</v>
      </c>
      <c r="D985" t="s">
        <v>12</v>
      </c>
      <c r="E985">
        <v>0.35408803294041302</v>
      </c>
      <c r="F985" t="s">
        <v>13</v>
      </c>
      <c r="G985">
        <v>1</v>
      </c>
      <c r="H985" t="s">
        <v>14</v>
      </c>
      <c r="I985">
        <v>0.35408803</v>
      </c>
      <c r="J985" t="s">
        <v>15</v>
      </c>
      <c r="K985" t="str" cm="1">
        <f t="array" ref="K985">_xlfn.IFS(AND(F985=$Y$25,H985=$Z$25),"1",AND(F985=$Y$25,H985=$Z$27),"2",AND(F985=$Z$25,H985=$Y$25),"3",AND(F985=$Z$25,H985=$Z$27),"4",AND(F985=$Z$27,H985=$Y$25),"5",AND(F985=$Z$27,H985=$Z$25),"6")</f>
        <v>5</v>
      </c>
      <c r="L985" t="e" cm="1">
        <f t="array" ref="L985">_xlfn.IFS(K985="3",N985*I985)</f>
        <v>#N/A</v>
      </c>
      <c r="M985" t="s">
        <v>16</v>
      </c>
      <c r="N985">
        <f>VLOOKUP(C985,ETH_USD[],6)</f>
        <v>479.48406999999997</v>
      </c>
      <c r="O985" s="10">
        <f t="shared" si="89"/>
        <v>0</v>
      </c>
      <c r="P985" cm="1">
        <f t="array" ref="P985">_xlfn.IFS(H985=$H$2,G985,F985=$F$102,E985)</f>
        <v>1</v>
      </c>
      <c r="Q985" cm="1">
        <f t="array" ref="Q985">_xlfn.IFS(H985=$H$2,E985,F985=$F$102,G985)</f>
        <v>0.35408803294041302</v>
      </c>
      <c r="R985">
        <f t="shared" si="90"/>
        <v>169.77957117256329</v>
      </c>
      <c r="S985" s="10">
        <f t="shared" si="91"/>
        <v>1.0992120824012913E-2</v>
      </c>
      <c r="T985" s="9">
        <f t="shared" si="92"/>
        <v>169.77957117256329</v>
      </c>
      <c r="U985" cm="1">
        <f t="array" ref="U985">_xlfn.IFS(D985=$D$2,I985*N985,D985=$D$3&amp;F985=$F$3,(I985)*N985,D985=$D$3,(1/I985)*N985,D985=$D$146,N985*I985)</f>
        <v>169.77956976268209</v>
      </c>
      <c r="V985" cm="1">
        <f t="array" ref="V985">_xlfn.IFS(F985=$F$2,E985*N985,F985=$F$3,E985*N985)</f>
        <v>169.77957117256329</v>
      </c>
      <c r="W985">
        <f t="shared" si="93"/>
        <v>169.77956976268209</v>
      </c>
      <c r="X985">
        <f t="shared" si="94"/>
        <v>1354.138037368843</v>
      </c>
    </row>
    <row r="986" spans="1:24" x14ac:dyDescent="0.25">
      <c r="A986" t="s">
        <v>1004</v>
      </c>
      <c r="B986">
        <v>1605728214</v>
      </c>
      <c r="C986" s="2">
        <v>44153.817291666666</v>
      </c>
      <c r="D986" t="s">
        <v>12</v>
      </c>
      <c r="E986">
        <v>0.35109398396819902</v>
      </c>
      <c r="F986" t="s">
        <v>13</v>
      </c>
      <c r="G986">
        <v>1</v>
      </c>
      <c r="H986" t="s">
        <v>14</v>
      </c>
      <c r="I986">
        <v>0.35109398000000003</v>
      </c>
      <c r="J986" t="s">
        <v>15</v>
      </c>
      <c r="K986" t="str" cm="1">
        <f t="array" ref="K986">_xlfn.IFS(AND(F986=$Y$25,H986=$Z$25),"1",AND(F986=$Y$25,H986=$Z$27),"2",AND(F986=$Z$25,H986=$Y$25),"3",AND(F986=$Z$25,H986=$Z$27),"4",AND(F986=$Z$27,H986=$Y$25),"5",AND(F986=$Z$27,H986=$Z$25),"6")</f>
        <v>5</v>
      </c>
      <c r="L986" t="e" cm="1">
        <f t="array" ref="L986">_xlfn.IFS(K986="3",N986*I986)</f>
        <v>#N/A</v>
      </c>
      <c r="M986" t="s">
        <v>16</v>
      </c>
      <c r="N986">
        <f>VLOOKUP(C986,ETH_USD[],6)</f>
        <v>479.48406999999997</v>
      </c>
      <c r="O986" s="10">
        <f t="shared" si="89"/>
        <v>0</v>
      </c>
      <c r="P986" cm="1">
        <f t="array" ref="P986">_xlfn.IFS(H986=$H$2,G986,F986=$F$102,E986)</f>
        <v>1</v>
      </c>
      <c r="Q986" cm="1">
        <f t="array" ref="Q986">_xlfn.IFS(H986=$H$2,E986,F986=$F$102,G986)</f>
        <v>0.35109398396819902</v>
      </c>
      <c r="R986">
        <f t="shared" si="90"/>
        <v>168.3439723855868</v>
      </c>
      <c r="S986" s="10">
        <f t="shared" si="91"/>
        <v>-8.4556626987669897E-3</v>
      </c>
      <c r="T986" s="9">
        <f t="shared" si="92"/>
        <v>168.3439723855868</v>
      </c>
      <c r="U986" cm="1">
        <f t="array" ref="U986">_xlfn.IFS(D986=$D$2,I986*N986,D986=$D$3&amp;F986=$F$3,(I986)*N986,D986=$D$3,(1/I986)*N986,D986=$D$146,N986*I986)</f>
        <v>168.34397048289861</v>
      </c>
      <c r="V986" cm="1">
        <f t="array" ref="V986">_xlfn.IFS(F986=$F$2,E986*N986,F986=$F$3,E986*N986)</f>
        <v>168.3439723855868</v>
      </c>
      <c r="W986">
        <f t="shared" si="93"/>
        <v>168.34397048289861</v>
      </c>
      <c r="X986">
        <f t="shared" si="94"/>
        <v>1365.6858200758668</v>
      </c>
    </row>
    <row r="987" spans="1:24" x14ac:dyDescent="0.25">
      <c r="A987" t="s">
        <v>1005</v>
      </c>
      <c r="B987">
        <v>1605742897</v>
      </c>
      <c r="C987" s="2">
        <v>44153.987233796295</v>
      </c>
      <c r="D987" t="s">
        <v>12</v>
      </c>
      <c r="E987">
        <v>0.34813776881901198</v>
      </c>
      <c r="F987" t="s">
        <v>13</v>
      </c>
      <c r="G987">
        <v>1</v>
      </c>
      <c r="H987" t="s">
        <v>14</v>
      </c>
      <c r="I987">
        <v>0.34813777000000001</v>
      </c>
      <c r="J987" t="s">
        <v>15</v>
      </c>
      <c r="K987" t="str" cm="1">
        <f t="array" ref="K987">_xlfn.IFS(AND(F987=$Y$25,H987=$Z$25),"1",AND(F987=$Y$25,H987=$Z$27),"2",AND(F987=$Z$25,H987=$Y$25),"3",AND(F987=$Z$25,H987=$Z$27),"4",AND(F987=$Z$27,H987=$Y$25),"5",AND(F987=$Z$27,H987=$Z$25),"6")</f>
        <v>5</v>
      </c>
      <c r="L987" t="e" cm="1">
        <f t="array" ref="L987">_xlfn.IFS(K987="3",N987*I987)</f>
        <v>#N/A</v>
      </c>
      <c r="M987" t="s">
        <v>16</v>
      </c>
      <c r="N987">
        <f>VLOOKUP(C987,ETH_USD[],6)</f>
        <v>479.48406999999997</v>
      </c>
      <c r="O987" s="10">
        <f t="shared" si="89"/>
        <v>0</v>
      </c>
      <c r="P987" cm="1">
        <f t="array" ref="P987">_xlfn.IFS(H987=$H$2,G987,F987=$F$102,E987)</f>
        <v>1</v>
      </c>
      <c r="Q987" cm="1">
        <f t="array" ref="Q987">_xlfn.IFS(H987=$H$2,E987,F987=$F$102,G987)</f>
        <v>0.34813776881901198</v>
      </c>
      <c r="R987">
        <f t="shared" si="90"/>
        <v>166.92651431405895</v>
      </c>
      <c r="S987" s="10">
        <f t="shared" si="91"/>
        <v>-8.4200108352035421E-3</v>
      </c>
      <c r="T987" s="9">
        <f t="shared" si="92"/>
        <v>166.92651431405895</v>
      </c>
      <c r="U987" cm="1">
        <f t="array" ref="U987">_xlfn.IFS(D987=$D$2,I987*N987,D987=$D$3&amp;F987=$F$3,(I987)*N987,D987=$D$3,(1/I987)*N987,D987=$D$146,N987*I987)</f>
        <v>166.92651488032391</v>
      </c>
      <c r="V987" cm="1">
        <f t="array" ref="V987">_xlfn.IFS(F987=$F$2,E987*N987,F987=$F$3,E987*N987)</f>
        <v>166.92651431405895</v>
      </c>
      <c r="W987">
        <f t="shared" si="93"/>
        <v>166.92651488032391</v>
      </c>
      <c r="X987">
        <f t="shared" si="94"/>
        <v>1377.2825338658313</v>
      </c>
    </row>
    <row r="988" spans="1:24" x14ac:dyDescent="0.25">
      <c r="A988" t="s">
        <v>1006</v>
      </c>
      <c r="B988">
        <v>1605756053</v>
      </c>
      <c r="C988" s="2">
        <v>44154.139502314814</v>
      </c>
      <c r="D988" t="s">
        <v>12</v>
      </c>
      <c r="E988">
        <v>0.34521875256894302</v>
      </c>
      <c r="F988" t="s">
        <v>13</v>
      </c>
      <c r="G988">
        <v>1</v>
      </c>
      <c r="H988" t="s">
        <v>14</v>
      </c>
      <c r="I988">
        <v>0.34521875000000002</v>
      </c>
      <c r="J988" t="s">
        <v>15</v>
      </c>
      <c r="K988" t="str" cm="1">
        <f t="array" ref="K988">_xlfn.IFS(AND(F988=$Y$25,H988=$Z$25),"1",AND(F988=$Y$25,H988=$Z$27),"2",AND(F988=$Z$25,H988=$Y$25),"3",AND(F988=$Z$25,H988=$Z$27),"4",AND(F988=$Z$27,H988=$Y$25),"5",AND(F988=$Z$27,H988=$Z$25),"6")</f>
        <v>5</v>
      </c>
      <c r="L988" t="e" cm="1">
        <f t="array" ref="L988">_xlfn.IFS(K988="3",N988*I988)</f>
        <v>#N/A</v>
      </c>
      <c r="M988" t="s">
        <v>16</v>
      </c>
      <c r="N988">
        <f>VLOOKUP(C988,ETH_USD[],6)</f>
        <v>471.63043199999998</v>
      </c>
      <c r="O988" s="10">
        <f t="shared" si="89"/>
        <v>-1.6379351247268737E-2</v>
      </c>
      <c r="P988" cm="1">
        <f t="array" ref="P988">_xlfn.IFS(H988=$H$2,G988,F988=$F$102,E988)</f>
        <v>1</v>
      </c>
      <c r="Q988" cm="1">
        <f t="array" ref="Q988">_xlfn.IFS(H988=$H$2,E988,F988=$F$102,G988)</f>
        <v>0.34521875256894302</v>
      </c>
      <c r="R988">
        <f t="shared" si="90"/>
        <v>162.8156694085917</v>
      </c>
      <c r="S988" s="10">
        <f t="shared" si="91"/>
        <v>-2.4626674332473144E-2</v>
      </c>
      <c r="T988" s="9">
        <f t="shared" si="92"/>
        <v>162.8156694085917</v>
      </c>
      <c r="U988" cm="1">
        <f t="array" ref="U988">_xlfn.IFS(D988=$D$2,I988*N988,D988=$D$3&amp;F988=$F$3,(I988)*N988,D988=$D$3,(1/I988)*N988,D988=$D$146,N988*I988)</f>
        <v>162.81566819700001</v>
      </c>
      <c r="V988" cm="1">
        <f t="array" ref="V988">_xlfn.IFS(F988=$F$2,E988*N988,F988=$F$3,E988*N988)</f>
        <v>162.8156694085917</v>
      </c>
      <c r="W988">
        <f t="shared" si="93"/>
        <v>162.81566819700001</v>
      </c>
      <c r="X988">
        <f t="shared" si="94"/>
        <v>1366.1784940707882</v>
      </c>
    </row>
    <row r="989" spans="1:24" x14ac:dyDescent="0.25">
      <c r="A989" t="s">
        <v>1007</v>
      </c>
      <c r="B989">
        <v>1605761697</v>
      </c>
      <c r="C989" s="2">
        <v>44154.204826388886</v>
      </c>
      <c r="D989" t="s">
        <v>12</v>
      </c>
      <c r="E989">
        <v>0.69753986783820199</v>
      </c>
      <c r="F989" t="s">
        <v>13</v>
      </c>
      <c r="G989">
        <v>2</v>
      </c>
      <c r="H989" t="s">
        <v>14</v>
      </c>
      <c r="I989">
        <v>0.34876993000000001</v>
      </c>
      <c r="J989" t="s">
        <v>15</v>
      </c>
      <c r="K989" t="str" cm="1">
        <f t="array" ref="K989">_xlfn.IFS(AND(F989=$Y$25,H989=$Z$25),"1",AND(F989=$Y$25,H989=$Z$27),"2",AND(F989=$Z$25,H989=$Y$25),"3",AND(F989=$Z$25,H989=$Z$27),"4",AND(F989=$Z$27,H989=$Y$25),"5",AND(F989=$Z$27,H989=$Z$25),"6")</f>
        <v>5</v>
      </c>
      <c r="L989" t="e" cm="1">
        <f t="array" ref="L989">_xlfn.IFS(K989="3",N989*I989)</f>
        <v>#N/A</v>
      </c>
      <c r="M989" t="s">
        <v>16</v>
      </c>
      <c r="N989">
        <f>VLOOKUP(C989,ETH_USD[],6)</f>
        <v>471.63043199999998</v>
      </c>
      <c r="O989" s="10">
        <f t="shared" si="89"/>
        <v>0</v>
      </c>
      <c r="P989" cm="1">
        <f t="array" ref="P989">_xlfn.IFS(H989=$H$2,G989,F989=$F$102,E989)</f>
        <v>2</v>
      </c>
      <c r="Q989" cm="1">
        <f t="array" ref="Q989">_xlfn.IFS(H989=$H$2,E989,F989=$F$102,G989)</f>
        <v>0.69753986783820199</v>
      </c>
      <c r="R989">
        <f t="shared" si="90"/>
        <v>328.98102920575411</v>
      </c>
      <c r="S989" s="10">
        <f t="shared" si="91"/>
        <v>1.0286756799078534E-2</v>
      </c>
      <c r="T989" s="9">
        <f t="shared" si="92"/>
        <v>164.49051460287706</v>
      </c>
      <c r="U989" cm="1">
        <f t="array" ref="U989">_xlfn.IFS(D989=$D$2,I989*N989,D989=$D$3&amp;F989=$F$3,(I989)*N989,D989=$D$3,(1/I989)*N989,D989=$D$146,N989*I989)</f>
        <v>164.49051275450975</v>
      </c>
      <c r="V989" cm="1">
        <f t="array" ref="V989">_xlfn.IFS(F989=$F$2,E989*N989,F989=$F$3,E989*N989)</f>
        <v>328.98102920575411</v>
      </c>
      <c r="W989">
        <f t="shared" si="93"/>
        <v>164.49051275450975</v>
      </c>
      <c r="X989">
        <f t="shared" si="94"/>
        <v>1352.268046732125</v>
      </c>
    </row>
    <row r="990" spans="1:24" x14ac:dyDescent="0.25">
      <c r="A990" t="s">
        <v>1008</v>
      </c>
      <c r="B990">
        <v>1605763835</v>
      </c>
      <c r="C990" s="2">
        <v>44154.229571759257</v>
      </c>
      <c r="D990" t="s">
        <v>12</v>
      </c>
      <c r="E990">
        <v>0.34815535427267802</v>
      </c>
      <c r="F990" t="s">
        <v>13</v>
      </c>
      <c r="G990">
        <v>1</v>
      </c>
      <c r="H990" t="s">
        <v>14</v>
      </c>
      <c r="I990">
        <v>0.34815534999999997</v>
      </c>
      <c r="J990" t="s">
        <v>15</v>
      </c>
      <c r="K990" t="str" cm="1">
        <f t="array" ref="K990">_xlfn.IFS(AND(F990=$Y$25,H990=$Z$25),"1",AND(F990=$Y$25,H990=$Z$27),"2",AND(F990=$Z$25,H990=$Y$25),"3",AND(F990=$Z$25,H990=$Z$27),"4",AND(F990=$Z$27,H990=$Y$25),"5",AND(F990=$Z$27,H990=$Z$25),"6")</f>
        <v>5</v>
      </c>
      <c r="L990" t="e" cm="1">
        <f t="array" ref="L990">_xlfn.IFS(K990="3",N990*I990)</f>
        <v>#N/A</v>
      </c>
      <c r="M990" t="s">
        <v>16</v>
      </c>
      <c r="N990">
        <f>VLOOKUP(C990,ETH_USD[],6)</f>
        <v>471.63043199999998</v>
      </c>
      <c r="O990" s="10">
        <f t="shared" si="89"/>
        <v>0</v>
      </c>
      <c r="P990" cm="1">
        <f t="array" ref="P990">_xlfn.IFS(H990=$H$2,G990,F990=$F$102,E990)</f>
        <v>1</v>
      </c>
      <c r="Q990" cm="1">
        <f t="array" ref="Q990">_xlfn.IFS(H990=$H$2,E990,F990=$F$102,G990)</f>
        <v>0.34815535427267802</v>
      </c>
      <c r="R990">
        <f t="shared" si="90"/>
        <v>164.20066013873617</v>
      </c>
      <c r="S990" s="10">
        <f t="shared" si="91"/>
        <v>-1.7621348248600943E-3</v>
      </c>
      <c r="T990" s="9">
        <f t="shared" si="92"/>
        <v>164.20066013873617</v>
      </c>
      <c r="U990" cm="1">
        <f t="array" ref="U990">_xlfn.IFS(D990=$D$2,I990*N990,D990=$D$3&amp;F990=$F$3,(I990)*N990,D990=$D$3,(1/I990)*N990,D990=$D$146,N990*I990)</f>
        <v>164.20065812361119</v>
      </c>
      <c r="V990" cm="1">
        <f t="array" ref="V990">_xlfn.IFS(F990=$F$2,E990*N990,F990=$F$3,E990*N990)</f>
        <v>164.20066013873617</v>
      </c>
      <c r="W990">
        <f t="shared" si="93"/>
        <v>164.20065812361119</v>
      </c>
      <c r="X990">
        <f t="shared" si="94"/>
        <v>1354.6551331180176</v>
      </c>
    </row>
    <row r="991" spans="1:24" x14ac:dyDescent="0.25">
      <c r="A991" t="s">
        <v>1009</v>
      </c>
      <c r="B991">
        <v>1605773125</v>
      </c>
      <c r="C991" s="2">
        <v>44154.337094907409</v>
      </c>
      <c r="D991" t="s">
        <v>12</v>
      </c>
      <c r="E991">
        <v>2.68326393802087</v>
      </c>
      <c r="F991" t="s">
        <v>13</v>
      </c>
      <c r="G991">
        <v>8</v>
      </c>
      <c r="H991" t="s">
        <v>14</v>
      </c>
      <c r="I991">
        <v>0.33540798999999999</v>
      </c>
      <c r="J991" t="s">
        <v>15</v>
      </c>
      <c r="K991" t="str" cm="1">
        <f t="array" ref="K991">_xlfn.IFS(AND(F991=$Y$25,H991=$Z$25),"1",AND(F991=$Y$25,H991=$Z$27),"2",AND(F991=$Z$25,H991=$Y$25),"3",AND(F991=$Z$25,H991=$Z$27),"4",AND(F991=$Z$27,H991=$Y$25),"5",AND(F991=$Z$27,H991=$Z$25),"6")</f>
        <v>5</v>
      </c>
      <c r="L991" t="e" cm="1">
        <f t="array" ref="L991">_xlfn.IFS(K991="3",N991*I991)</f>
        <v>#N/A</v>
      </c>
      <c r="M991" t="s">
        <v>16</v>
      </c>
      <c r="N991">
        <f>VLOOKUP(C991,ETH_USD[],6)</f>
        <v>471.63043199999998</v>
      </c>
      <c r="O991" s="10">
        <f t="shared" si="89"/>
        <v>0</v>
      </c>
      <c r="P991" cm="1">
        <f t="array" ref="P991">_xlfn.IFS(H991=$H$2,G991,F991=$F$102,E991)</f>
        <v>8</v>
      </c>
      <c r="Q991" cm="1">
        <f t="array" ref="Q991">_xlfn.IFS(H991=$H$2,E991,F991=$F$102,G991)</f>
        <v>2.68326393802087</v>
      </c>
      <c r="R991">
        <f t="shared" si="90"/>
        <v>1265.5089302588042</v>
      </c>
      <c r="S991" s="10">
        <f t="shared" si="91"/>
        <v>-3.6614005396238714E-2</v>
      </c>
      <c r="T991" s="9">
        <f t="shared" si="92"/>
        <v>158.18861628235052</v>
      </c>
      <c r="U991" cm="1">
        <f t="array" ref="U991">_xlfn.IFS(D991=$D$2,I991*N991,D991=$D$3&amp;F991=$F$3,(I991)*N991,D991=$D$3,(1/I991)*N991,D991=$D$146,N991*I991)</f>
        <v>158.18861521995166</v>
      </c>
      <c r="V991" cm="1">
        <f t="array" ref="V991">_xlfn.IFS(F991=$F$2,E991*N991,F991=$F$3,E991*N991)</f>
        <v>1265.5089302588042</v>
      </c>
      <c r="W991">
        <f t="shared" si="93"/>
        <v>158.18861521995166</v>
      </c>
      <c r="X991">
        <f t="shared" si="94"/>
        <v>1406.1395257757574</v>
      </c>
    </row>
    <row r="992" spans="1:24" x14ac:dyDescent="0.25">
      <c r="A992" t="s">
        <v>1010</v>
      </c>
      <c r="B992">
        <v>1605773185</v>
      </c>
      <c r="C992" s="2">
        <v>44154.337789351855</v>
      </c>
      <c r="D992" t="s">
        <v>105</v>
      </c>
      <c r="E992">
        <v>1</v>
      </c>
      <c r="F992" t="s">
        <v>14</v>
      </c>
      <c r="G992">
        <v>0.32775615828160798</v>
      </c>
      <c r="H992" t="s">
        <v>13</v>
      </c>
      <c r="I992">
        <v>0.32775616000000002</v>
      </c>
      <c r="J992" t="s">
        <v>15</v>
      </c>
      <c r="K992" t="str" cm="1">
        <f t="array" ref="K992">_xlfn.IFS(AND(F992=$Y$25,H992=$Z$25),"1",AND(F992=$Y$25,H992=$Z$27),"2",AND(F992=$Z$25,H992=$Y$25),"3",AND(F992=$Z$25,H992=$Z$27),"4",AND(F992=$Z$27,H992=$Y$25),"5",AND(F992=$Z$27,H992=$Z$25),"6")</f>
        <v>2</v>
      </c>
      <c r="L992" t="e" cm="1">
        <f t="array" ref="L992">_xlfn.IFS(K992="3",N992*I992)</f>
        <v>#N/A</v>
      </c>
      <c r="M992" t="s">
        <v>16</v>
      </c>
      <c r="N992">
        <f>VLOOKUP(C992,ETH_USD[],6)</f>
        <v>471.63043199999998</v>
      </c>
      <c r="O992" s="10">
        <f t="shared" si="89"/>
        <v>0</v>
      </c>
      <c r="P992" cm="1">
        <f t="array" ref="P992">_xlfn.IFS(H992=$H$2,G992,F992=$F$102,E992)</f>
        <v>1</v>
      </c>
      <c r="Q992" cm="1">
        <f t="array" ref="Q992">_xlfn.IFS(H992=$H$2,E992,F992=$F$102,G992)</f>
        <v>0.32775615828160798</v>
      </c>
      <c r="R992">
        <f t="shared" si="90"/>
        <v>154.57977852101516</v>
      </c>
      <c r="S992" s="10">
        <f t="shared" si="91"/>
        <v>-2.2813511149841269E-2</v>
      </c>
      <c r="T992" s="9">
        <f t="shared" si="92"/>
        <v>154.57977852101516</v>
      </c>
      <c r="U992" cm="1">
        <f t="array" ref="U992">_xlfn.IFS(D992=$D$2,I992*N992,D992=$D$3&amp;F992=$F$3,(I992)*N992,D992=$D$3,(1/I992)*N992,D992=$D$146,N992*I992)</f>
        <v>154.57977933146111</v>
      </c>
      <c r="V992" t="e" cm="1">
        <f t="array" ref="V992">_xlfn.IFS(F992=$F$2,E992*N992,F992=$F$3,E992*N992)</f>
        <v>#N/A</v>
      </c>
      <c r="W992">
        <f t="shared" si="93"/>
        <v>154.57977933146111</v>
      </c>
      <c r="X992">
        <f t="shared" si="94"/>
        <v>1438.9674079657266</v>
      </c>
    </row>
    <row r="993" spans="1:24" x14ac:dyDescent="0.25">
      <c r="A993" t="s">
        <v>1011</v>
      </c>
      <c r="B993">
        <v>1605773311</v>
      </c>
      <c r="C993" s="2">
        <v>44154.339247685188</v>
      </c>
      <c r="D993" t="s">
        <v>105</v>
      </c>
      <c r="E993">
        <v>1</v>
      </c>
      <c r="F993" t="s">
        <v>14</v>
      </c>
      <c r="G993">
        <v>0.33045584203649397</v>
      </c>
      <c r="H993" t="s">
        <v>13</v>
      </c>
      <c r="I993">
        <v>0.33045584</v>
      </c>
      <c r="J993" t="s">
        <v>15</v>
      </c>
      <c r="K993" t="str" cm="1">
        <f t="array" ref="K993">_xlfn.IFS(AND(F993=$Y$25,H993=$Z$25),"1",AND(F993=$Y$25,H993=$Z$27),"2",AND(F993=$Z$25,H993=$Y$25),"3",AND(F993=$Z$25,H993=$Z$27),"4",AND(F993=$Z$27,H993=$Y$25),"5",AND(F993=$Z$27,H993=$Z$25),"6")</f>
        <v>2</v>
      </c>
      <c r="L993" t="e" cm="1">
        <f t="array" ref="L993">_xlfn.IFS(K993="3",N993*I993)</f>
        <v>#N/A</v>
      </c>
      <c r="M993" t="s">
        <v>16</v>
      </c>
      <c r="N993">
        <f>VLOOKUP(C993,ETH_USD[],6)</f>
        <v>471.63043199999998</v>
      </c>
      <c r="O993" s="10">
        <f t="shared" si="89"/>
        <v>0</v>
      </c>
      <c r="P993" cm="1">
        <f t="array" ref="P993">_xlfn.IFS(H993=$H$2,G993,F993=$F$102,E993)</f>
        <v>1</v>
      </c>
      <c r="Q993" cm="1">
        <f t="array" ref="Q993">_xlfn.IFS(H993=$H$2,E993,F993=$F$102,G993)</f>
        <v>0.33045584203649397</v>
      </c>
      <c r="R993">
        <f t="shared" si="90"/>
        <v>155.85303153659541</v>
      </c>
      <c r="S993" s="10">
        <f t="shared" si="91"/>
        <v>8.2368666054671129E-3</v>
      </c>
      <c r="T993" s="9">
        <f t="shared" si="92"/>
        <v>155.85303153659541</v>
      </c>
      <c r="U993" cm="1">
        <f t="array" ref="U993">_xlfn.IFS(D993=$D$2,I993*N993,D993=$D$3&amp;F993=$F$3,(I993)*N993,D993=$D$3,(1/I993)*N993,D993=$D$146,N993*I993)</f>
        <v>155.85303057612288</v>
      </c>
      <c r="V993" t="e" cm="1">
        <f t="array" ref="V993">_xlfn.IFS(F993=$F$2,E993*N993,F993=$F$3,E993*N993)</f>
        <v>#N/A</v>
      </c>
      <c r="W993">
        <f t="shared" si="93"/>
        <v>155.85303057612288</v>
      </c>
      <c r="X993">
        <f t="shared" si="94"/>
        <v>1427.2116722161727</v>
      </c>
    </row>
    <row r="994" spans="1:24" x14ac:dyDescent="0.25">
      <c r="A994" t="s">
        <v>1012</v>
      </c>
      <c r="B994">
        <v>1605773408</v>
      </c>
      <c r="C994" s="2">
        <v>44154.340370370373</v>
      </c>
      <c r="D994" t="s">
        <v>105</v>
      </c>
      <c r="E994">
        <v>1</v>
      </c>
      <c r="F994" t="s">
        <v>14</v>
      </c>
      <c r="G994">
        <v>0.333189002154125</v>
      </c>
      <c r="H994" t="s">
        <v>13</v>
      </c>
      <c r="I994">
        <v>0.33318900000000001</v>
      </c>
      <c r="J994" t="s">
        <v>15</v>
      </c>
      <c r="K994" t="str" cm="1">
        <f t="array" ref="K994">_xlfn.IFS(AND(F994=$Y$25,H994=$Z$25),"1",AND(F994=$Y$25,H994=$Z$27),"2",AND(F994=$Z$25,H994=$Y$25),"3",AND(F994=$Z$25,H994=$Z$27),"4",AND(F994=$Z$27,H994=$Y$25),"5",AND(F994=$Z$27,H994=$Z$25),"6")</f>
        <v>2</v>
      </c>
      <c r="L994" t="e" cm="1">
        <f t="array" ref="L994">_xlfn.IFS(K994="3",N994*I994)</f>
        <v>#N/A</v>
      </c>
      <c r="M994" t="s">
        <v>16</v>
      </c>
      <c r="N994">
        <f>VLOOKUP(C994,ETH_USD[],6)</f>
        <v>471.63043199999998</v>
      </c>
      <c r="O994" s="10">
        <f t="shared" si="89"/>
        <v>0</v>
      </c>
      <c r="P994" cm="1">
        <f t="array" ref="P994">_xlfn.IFS(H994=$H$2,G994,F994=$F$102,E994)</f>
        <v>1</v>
      </c>
      <c r="Q994" cm="1">
        <f t="array" ref="Q994">_xlfn.IFS(H994=$H$2,E994,F994=$F$102,G994)</f>
        <v>0.333189002154125</v>
      </c>
      <c r="R994">
        <f t="shared" si="90"/>
        <v>157.1420730235989</v>
      </c>
      <c r="S994" s="10">
        <f t="shared" si="91"/>
        <v>8.2708784955576008E-3</v>
      </c>
      <c r="T994" s="9">
        <f t="shared" si="92"/>
        <v>157.1420730235989</v>
      </c>
      <c r="U994" cm="1">
        <f t="array" ref="U994">_xlfn.IFS(D994=$D$2,I994*N994,D994=$D$3&amp;F994=$F$3,(I994)*N994,D994=$D$3,(1/I994)*N994,D994=$D$146,N994*I994)</f>
        <v>157.14207200764801</v>
      </c>
      <c r="V994" t="e" cm="1">
        <f t="array" ref="V994">_xlfn.IFS(F994=$F$2,E994*N994,F994=$F$3,E994*N994)</f>
        <v>#N/A</v>
      </c>
      <c r="W994">
        <f t="shared" si="93"/>
        <v>157.14207200764801</v>
      </c>
      <c r="X994">
        <f t="shared" si="94"/>
        <v>1415.5042093226366</v>
      </c>
    </row>
    <row r="995" spans="1:24" x14ac:dyDescent="0.25">
      <c r="A995" t="s">
        <v>1013</v>
      </c>
      <c r="B995">
        <v>1605779603</v>
      </c>
      <c r="C995" s="2">
        <v>44154.41207175926</v>
      </c>
      <c r="D995" t="s">
        <v>105</v>
      </c>
      <c r="E995">
        <v>1</v>
      </c>
      <c r="F995" t="s">
        <v>14</v>
      </c>
      <c r="G995">
        <v>0.33595619427076401</v>
      </c>
      <c r="H995" t="s">
        <v>13</v>
      </c>
      <c r="I995">
        <v>0.33595618999999999</v>
      </c>
      <c r="J995" t="s">
        <v>15</v>
      </c>
      <c r="K995" t="str" cm="1">
        <f t="array" ref="K995">_xlfn.IFS(AND(F995=$Y$25,H995=$Z$25),"1",AND(F995=$Y$25,H995=$Z$27),"2",AND(F995=$Z$25,H995=$Y$25),"3",AND(F995=$Z$25,H995=$Z$27),"4",AND(F995=$Z$27,H995=$Y$25),"5",AND(F995=$Z$27,H995=$Z$25),"6")</f>
        <v>2</v>
      </c>
      <c r="L995" t="e" cm="1">
        <f t="array" ref="L995">_xlfn.IFS(K995="3",N995*I995)</f>
        <v>#N/A</v>
      </c>
      <c r="M995" t="s">
        <v>16</v>
      </c>
      <c r="N995">
        <f>VLOOKUP(C995,ETH_USD[],6)</f>
        <v>471.63043199999998</v>
      </c>
      <c r="O995" s="10">
        <f t="shared" si="89"/>
        <v>0</v>
      </c>
      <c r="P995" cm="1">
        <f t="array" ref="P995">_xlfn.IFS(H995=$H$2,G995,F995=$F$102,E995)</f>
        <v>1</v>
      </c>
      <c r="Q995" cm="1">
        <f t="array" ref="Q995">_xlfn.IFS(H995=$H$2,E995,F995=$F$102,G995)</f>
        <v>0.33595619427076401</v>
      </c>
      <c r="R995">
        <f t="shared" si="90"/>
        <v>158.44716503699635</v>
      </c>
      <c r="S995" s="10">
        <f t="shared" si="91"/>
        <v>8.3051724359106734E-3</v>
      </c>
      <c r="T995" s="9">
        <f t="shared" si="92"/>
        <v>158.44716503699635</v>
      </c>
      <c r="U995" cm="1">
        <f t="array" ref="U995">_xlfn.IFS(D995=$D$2,I995*N995,D995=$D$3&amp;F995=$F$3,(I995)*N995,D995=$D$3,(1/I995)*N995,D995=$D$146,N995*I995)</f>
        <v>158.44716302277408</v>
      </c>
      <c r="V995" t="e" cm="1">
        <f t="array" ref="V995">_xlfn.IFS(F995=$F$2,E995*N995,F995=$F$3,E995*N995)</f>
        <v>#N/A</v>
      </c>
      <c r="W995">
        <f t="shared" si="93"/>
        <v>158.44716302277408</v>
      </c>
      <c r="X995">
        <f t="shared" si="94"/>
        <v>1403.8450430099233</v>
      </c>
    </row>
    <row r="996" spans="1:24" x14ac:dyDescent="0.25">
      <c r="A996" t="s">
        <v>1014</v>
      </c>
      <c r="B996">
        <v>1605806419</v>
      </c>
      <c r="C996" s="2">
        <v>44154.722442129627</v>
      </c>
      <c r="D996" t="s">
        <v>12</v>
      </c>
      <c r="E996">
        <v>1.3721715107225101</v>
      </c>
      <c r="F996" t="s">
        <v>13</v>
      </c>
      <c r="G996">
        <v>4</v>
      </c>
      <c r="H996" t="s">
        <v>14</v>
      </c>
      <c r="I996">
        <v>0.34304287999999999</v>
      </c>
      <c r="J996" t="s">
        <v>15</v>
      </c>
      <c r="K996" t="str" cm="1">
        <f t="array" ref="K996">_xlfn.IFS(AND(F996=$Y$25,H996=$Z$25),"1",AND(F996=$Y$25,H996=$Z$27),"2",AND(F996=$Z$25,H996=$Y$25),"3",AND(F996=$Z$25,H996=$Z$27),"4",AND(F996=$Z$27,H996=$Y$25),"5",AND(F996=$Z$27,H996=$Z$25),"6")</f>
        <v>5</v>
      </c>
      <c r="L996" t="e" cm="1">
        <f t="array" ref="L996">_xlfn.IFS(K996="3",N996*I996)</f>
        <v>#N/A</v>
      </c>
      <c r="M996" t="s">
        <v>16</v>
      </c>
      <c r="N996">
        <f>VLOOKUP(C996,ETH_USD[],6)</f>
        <v>471.63043199999998</v>
      </c>
      <c r="O996" s="10">
        <f t="shared" si="89"/>
        <v>0</v>
      </c>
      <c r="P996" cm="1">
        <f t="array" ref="P996">_xlfn.IFS(H996=$H$2,G996,F996=$F$102,E996)</f>
        <v>4</v>
      </c>
      <c r="Q996" cm="1">
        <f t="array" ref="Q996">_xlfn.IFS(H996=$H$2,E996,F996=$F$102,G996)</f>
        <v>1.3721715107225101</v>
      </c>
      <c r="R996">
        <f t="shared" si="90"/>
        <v>647.1578423801501</v>
      </c>
      <c r="S996" s="10">
        <f t="shared" si="91"/>
        <v>2.1094069794563814E-2</v>
      </c>
      <c r="T996" s="9">
        <f t="shared" si="92"/>
        <v>161.78946059503753</v>
      </c>
      <c r="U996" cm="1">
        <f t="array" ref="U996">_xlfn.IFS(D996=$D$2,I996*N996,D996=$D$3&amp;F996=$F$3,(I996)*N996,D996=$D$3,(1/I996)*N996,D996=$D$146,N996*I996)</f>
        <v>161.78946168892415</v>
      </c>
      <c r="V996" cm="1">
        <f t="array" ref="V996">_xlfn.IFS(F996=$F$2,E996*N996,F996=$F$3,E996*N996)</f>
        <v>647.1578423801501</v>
      </c>
      <c r="W996">
        <f t="shared" si="93"/>
        <v>161.78946168892415</v>
      </c>
      <c r="X996">
        <f t="shared" si="94"/>
        <v>1374.8439611980868</v>
      </c>
    </row>
    <row r="997" spans="1:24" x14ac:dyDescent="0.25">
      <c r="A997" t="s">
        <v>1015</v>
      </c>
      <c r="B997">
        <v>1605806946</v>
      </c>
      <c r="C997" s="2">
        <v>44154.728541666664</v>
      </c>
      <c r="D997" t="s">
        <v>12</v>
      </c>
      <c r="E997">
        <v>2.6837931107491602</v>
      </c>
      <c r="F997" t="s">
        <v>13</v>
      </c>
      <c r="G997">
        <v>8</v>
      </c>
      <c r="H997" t="s">
        <v>14</v>
      </c>
      <c r="I997">
        <v>0.33547413999999998</v>
      </c>
      <c r="J997" t="s">
        <v>15</v>
      </c>
      <c r="K997" t="str" cm="1">
        <f t="array" ref="K997">_xlfn.IFS(AND(F997=$Y$25,H997=$Z$25),"1",AND(F997=$Y$25,H997=$Z$27),"2",AND(F997=$Z$25,H997=$Y$25),"3",AND(F997=$Z$25,H997=$Z$27),"4",AND(F997=$Z$27,H997=$Y$25),"5",AND(F997=$Z$27,H997=$Z$25),"6")</f>
        <v>5</v>
      </c>
      <c r="L997" t="e" cm="1">
        <f t="array" ref="L997">_xlfn.IFS(K997="3",N997*I997)</f>
        <v>#N/A</v>
      </c>
      <c r="M997" t="s">
        <v>16</v>
      </c>
      <c r="N997">
        <f>VLOOKUP(C997,ETH_USD[],6)</f>
        <v>471.63043199999998</v>
      </c>
      <c r="O997" s="10">
        <f t="shared" si="89"/>
        <v>0</v>
      </c>
      <c r="P997" cm="1">
        <f t="array" ref="P997">_xlfn.IFS(H997=$H$2,G997,F997=$F$102,E997)</f>
        <v>8</v>
      </c>
      <c r="Q997" cm="1">
        <f t="array" ref="Q997">_xlfn.IFS(H997=$H$2,E997,F997=$F$102,G997)</f>
        <v>2.6837931107491602</v>
      </c>
      <c r="R997">
        <f t="shared" si="90"/>
        <v>1265.7585042212502</v>
      </c>
      <c r="S997" s="10">
        <f t="shared" si="91"/>
        <v>-2.2063535870956125E-2</v>
      </c>
      <c r="T997" s="9">
        <f t="shared" si="92"/>
        <v>158.21981302765627</v>
      </c>
      <c r="U997" cm="1">
        <f t="array" ref="U997">_xlfn.IFS(D997=$D$2,I997*N997,D997=$D$3&amp;F997=$F$3,(I997)*N997,D997=$D$3,(1/I997)*N997,D997=$D$146,N997*I997)</f>
        <v>158.21981357302846</v>
      </c>
      <c r="V997" cm="1">
        <f t="array" ref="V997">_xlfn.IFS(F997=$F$2,E997*N997,F997=$F$3,E997*N997)</f>
        <v>1265.7585042212502</v>
      </c>
      <c r="W997">
        <f t="shared" si="93"/>
        <v>158.21981357302846</v>
      </c>
      <c r="X997">
        <f t="shared" si="94"/>
        <v>1405.8622581162292</v>
      </c>
    </row>
    <row r="998" spans="1:24" x14ac:dyDescent="0.25">
      <c r="A998" t="s">
        <v>1016</v>
      </c>
      <c r="B998">
        <v>1605807135</v>
      </c>
      <c r="C998" s="2">
        <v>44154.730729166666</v>
      </c>
      <c r="D998" t="s">
        <v>105</v>
      </c>
      <c r="E998">
        <v>1</v>
      </c>
      <c r="F998" t="s">
        <v>14</v>
      </c>
      <c r="G998">
        <v>0.32782079583665302</v>
      </c>
      <c r="H998" t="s">
        <v>13</v>
      </c>
      <c r="I998">
        <v>0.32782080000000002</v>
      </c>
      <c r="J998" t="s">
        <v>15</v>
      </c>
      <c r="K998" t="str" cm="1">
        <f t="array" ref="K998">_xlfn.IFS(AND(F998=$Y$25,H998=$Z$25),"1",AND(F998=$Y$25,H998=$Z$27),"2",AND(F998=$Z$25,H998=$Y$25),"3",AND(F998=$Z$25,H998=$Z$27),"4",AND(F998=$Z$27,H998=$Y$25),"5",AND(F998=$Z$27,H998=$Z$25),"6")</f>
        <v>2</v>
      </c>
      <c r="L998" t="e" cm="1">
        <f t="array" ref="L998">_xlfn.IFS(K998="3",N998*I998)</f>
        <v>#N/A</v>
      </c>
      <c r="M998" t="s">
        <v>16</v>
      </c>
      <c r="N998">
        <f>VLOOKUP(C998,ETH_USD[],6)</f>
        <v>471.63043199999998</v>
      </c>
      <c r="O998" s="10">
        <f t="shared" si="89"/>
        <v>0</v>
      </c>
      <c r="P998" cm="1">
        <f t="array" ref="P998">_xlfn.IFS(H998=$H$2,G998,F998=$F$102,E998)</f>
        <v>1</v>
      </c>
      <c r="Q998" cm="1">
        <f t="array" ref="Q998">_xlfn.IFS(H998=$H$2,E998,F998=$F$102,G998)</f>
        <v>0.32782079583665302</v>
      </c>
      <c r="R998">
        <f t="shared" si="90"/>
        <v>154.61026355902447</v>
      </c>
      <c r="S998" s="10">
        <f t="shared" si="91"/>
        <v>-2.281351114983849E-2</v>
      </c>
      <c r="T998" s="9">
        <f t="shared" si="92"/>
        <v>154.61026355902447</v>
      </c>
      <c r="U998" cm="1">
        <f t="array" ref="U998">_xlfn.IFS(D998=$D$2,I998*N998,D998=$D$3&amp;F998=$F$3,(I998)*N998,D998=$D$3,(1/I998)*N998,D998=$D$146,N998*I998)</f>
        <v>154.61026552258559</v>
      </c>
      <c r="V998" t="e" cm="1">
        <f t="array" ref="V998">_xlfn.IFS(F998=$F$2,E998*N998,F998=$F$3,E998*N998)</f>
        <v>#N/A</v>
      </c>
      <c r="W998">
        <f t="shared" si="93"/>
        <v>154.61026552258559</v>
      </c>
      <c r="X998">
        <f t="shared" si="94"/>
        <v>1438.6836710788332</v>
      </c>
    </row>
    <row r="999" spans="1:24" x14ac:dyDescent="0.25">
      <c r="A999" t="s">
        <v>1017</v>
      </c>
      <c r="B999">
        <v>1605807649</v>
      </c>
      <c r="C999" s="2">
        <v>44154.736678240741</v>
      </c>
      <c r="D999" t="s">
        <v>105</v>
      </c>
      <c r="E999">
        <v>1</v>
      </c>
      <c r="F999" t="s">
        <v>14</v>
      </c>
      <c r="G999">
        <v>0.33052101200245698</v>
      </c>
      <c r="H999" t="s">
        <v>13</v>
      </c>
      <c r="I999">
        <v>0.33052101</v>
      </c>
      <c r="J999" t="s">
        <v>15</v>
      </c>
      <c r="K999" t="str" cm="1">
        <f t="array" ref="K999">_xlfn.IFS(AND(F999=$Y$25,H999=$Z$25),"1",AND(F999=$Y$25,H999=$Z$27),"2",AND(F999=$Z$25,H999=$Y$25),"3",AND(F999=$Z$25,H999=$Z$27),"4",AND(F999=$Z$27,H999=$Y$25),"5",AND(F999=$Z$27,H999=$Z$25),"6")</f>
        <v>2</v>
      </c>
      <c r="L999" t="e" cm="1">
        <f t="array" ref="L999">_xlfn.IFS(K999="3",N999*I999)</f>
        <v>#N/A</v>
      </c>
      <c r="M999" t="s">
        <v>16</v>
      </c>
      <c r="N999">
        <f>VLOOKUP(C999,ETH_USD[],6)</f>
        <v>471.63043199999998</v>
      </c>
      <c r="O999" s="10">
        <f t="shared" si="89"/>
        <v>0</v>
      </c>
      <c r="P999" cm="1">
        <f t="array" ref="P999">_xlfn.IFS(H999=$H$2,G999,F999=$F$102,E999)</f>
        <v>1</v>
      </c>
      <c r="Q999" cm="1">
        <f t="array" ref="Q999">_xlfn.IFS(H999=$H$2,E999,F999=$F$102,G999)</f>
        <v>0.33052101200245698</v>
      </c>
      <c r="R999">
        <f t="shared" si="90"/>
        <v>155.88376767579598</v>
      </c>
      <c r="S999" s="10">
        <f t="shared" si="91"/>
        <v>8.236866605465222E-3</v>
      </c>
      <c r="T999" s="9">
        <f t="shared" si="92"/>
        <v>155.88376767579598</v>
      </c>
      <c r="U999" cm="1">
        <f t="array" ref="U999">_xlfn.IFS(D999=$D$2,I999*N999,D999=$D$3&amp;F999=$F$3,(I999)*N999,D999=$D$3,(1/I999)*N999,D999=$D$146,N999*I999)</f>
        <v>155.88376673137631</v>
      </c>
      <c r="V999" t="e" cm="1">
        <f t="array" ref="V999">_xlfn.IFS(F999=$F$2,E999*N999,F999=$F$3,E999*N999)</f>
        <v>#N/A</v>
      </c>
      <c r="W999">
        <f t="shared" si="93"/>
        <v>155.88376673137631</v>
      </c>
      <c r="X999">
        <f t="shared" si="94"/>
        <v>1426.9302638280089</v>
      </c>
    </row>
    <row r="1000" spans="1:24" x14ac:dyDescent="0.25">
      <c r="A1000" t="s">
        <v>1018</v>
      </c>
      <c r="B1000">
        <v>1605808015</v>
      </c>
      <c r="C1000" s="2">
        <v>44154.740914351853</v>
      </c>
      <c r="D1000" t="s">
        <v>12</v>
      </c>
      <c r="E1000">
        <v>0.66927300226342801</v>
      </c>
      <c r="F1000" t="s">
        <v>13</v>
      </c>
      <c r="G1000">
        <v>2</v>
      </c>
      <c r="H1000" t="s">
        <v>14</v>
      </c>
      <c r="I1000">
        <v>0.3346365</v>
      </c>
      <c r="J1000" t="s">
        <v>15</v>
      </c>
      <c r="K1000" t="str" cm="1">
        <f t="array" ref="K1000">_xlfn.IFS(AND(F1000=$Y$25,H1000=$Z$25),"1",AND(F1000=$Y$25,H1000=$Z$27),"2",AND(F1000=$Z$25,H1000=$Y$25),"3",AND(F1000=$Z$25,H1000=$Z$27),"4",AND(F1000=$Z$27,H1000=$Y$25),"5",AND(F1000=$Z$27,H1000=$Z$25),"6")</f>
        <v>5</v>
      </c>
      <c r="L1000" t="e" cm="1">
        <f t="array" ref="L1000">_xlfn.IFS(K1000="3",N1000*I1000)</f>
        <v>#N/A</v>
      </c>
      <c r="M1000" t="s">
        <v>16</v>
      </c>
      <c r="N1000">
        <f>VLOOKUP(C1000,ETH_USD[],6)</f>
        <v>471.63043199999998</v>
      </c>
      <c r="O1000" s="10">
        <f t="shared" si="89"/>
        <v>0</v>
      </c>
      <c r="P1000" cm="1">
        <f t="array" ref="P1000">_xlfn.IFS(H1000=$H$2,G1000,F1000=$F$102,E1000)</f>
        <v>2</v>
      </c>
      <c r="Q1000" cm="1">
        <f t="array" ref="Q1000">_xlfn.IFS(H1000=$H$2,E1000,F1000=$F$102,G1000)</f>
        <v>0.66927300226342801</v>
      </c>
      <c r="R1000">
        <f t="shared" si="90"/>
        <v>315.64951518343753</v>
      </c>
      <c r="S1000" s="10">
        <f t="shared" si="91"/>
        <v>1.2451520417184283E-2</v>
      </c>
      <c r="T1000" s="9">
        <f t="shared" si="92"/>
        <v>157.82475759171876</v>
      </c>
      <c r="U1000" cm="1">
        <f t="array" ref="U1000">_xlfn.IFS(D1000=$D$2,I1000*N1000,D1000=$D$3&amp;F1000=$F$3,(I1000)*N1000,D1000=$D$3,(1/I1000)*N1000,D1000=$D$146,N1000*I1000)</f>
        <v>157.82475705796799</v>
      </c>
      <c r="V1000" cm="1">
        <f t="array" ref="V1000">_xlfn.IFS(F1000=$F$2,E1000*N1000,F1000=$F$3,E1000*N1000)</f>
        <v>315.64951518343753</v>
      </c>
      <c r="W1000">
        <f t="shared" si="93"/>
        <v>157.82475705796799</v>
      </c>
      <c r="X1000">
        <f t="shared" si="94"/>
        <v>1409.3813197305135</v>
      </c>
    </row>
    <row r="1001" spans="1:24" x14ac:dyDescent="0.25">
      <c r="A1001" t="s">
        <v>1019</v>
      </c>
      <c r="B1001">
        <v>1605808113</v>
      </c>
      <c r="C1001" s="2">
        <v>44154.742048611108</v>
      </c>
      <c r="D1001" t="s">
        <v>105</v>
      </c>
      <c r="E1001">
        <v>1</v>
      </c>
      <c r="F1001" t="s">
        <v>14</v>
      </c>
      <c r="G1001">
        <v>0.33882477548418999</v>
      </c>
      <c r="H1001" t="s">
        <v>13</v>
      </c>
      <c r="I1001">
        <v>0.33882477999999999</v>
      </c>
      <c r="J1001" t="s">
        <v>15</v>
      </c>
      <c r="K1001" t="str" cm="1">
        <f t="array" ref="K1001">_xlfn.IFS(AND(F1001=$Y$25,H1001=$Z$25),"1",AND(F1001=$Y$25,H1001=$Z$27),"2",AND(F1001=$Z$25,H1001=$Y$25),"3",AND(F1001=$Z$25,H1001=$Z$27),"4",AND(F1001=$Z$27,H1001=$Y$25),"5",AND(F1001=$Z$27,H1001=$Z$25),"6")</f>
        <v>2</v>
      </c>
      <c r="L1001" t="e" cm="1">
        <f t="array" ref="L1001">_xlfn.IFS(K1001="3",N1001*I1001)</f>
        <v>#N/A</v>
      </c>
      <c r="M1001" t="s">
        <v>16</v>
      </c>
      <c r="N1001">
        <f>VLOOKUP(C1001,ETH_USD[],6)</f>
        <v>471.63043199999998</v>
      </c>
      <c r="O1001" s="10">
        <f t="shared" si="89"/>
        <v>0</v>
      </c>
      <c r="P1001" cm="1">
        <f t="array" ref="P1001">_xlfn.IFS(H1001=$H$2,G1001,F1001=$F$102,E1001)</f>
        <v>1</v>
      </c>
      <c r="Q1001" cm="1">
        <f t="array" ref="Q1001">_xlfn.IFS(H1001=$H$2,E1001,F1001=$F$102,G1001)</f>
        <v>0.33882477548418999</v>
      </c>
      <c r="R1001">
        <f t="shared" si="90"/>
        <v>159.80007523391154</v>
      </c>
      <c r="S1001" s="10">
        <f t="shared" si="91"/>
        <v>1.2515892134634424E-2</v>
      </c>
      <c r="T1001" s="9">
        <f t="shared" si="92"/>
        <v>159.80007523391154</v>
      </c>
      <c r="U1001" cm="1">
        <f t="array" ref="U1001">_xlfn.IFS(D1001=$D$2,I1001*N1001,D1001=$D$3&amp;F1001=$F$3,(I1001)*N1001,D1001=$D$3,(1/I1001)*N1001,D1001=$D$146,N1001*I1001)</f>
        <v>159.80007736370496</v>
      </c>
      <c r="V1001" t="e" cm="1">
        <f t="array" ref="V1001">_xlfn.IFS(F1001=$F$2,E1001*N1001,F1001=$F$3,E1001*N1001)</f>
        <v>#N/A</v>
      </c>
      <c r="W1001">
        <f t="shared" si="93"/>
        <v>159.80007736370496</v>
      </c>
      <c r="X1001">
        <f t="shared" si="94"/>
        <v>1391.9596789821571</v>
      </c>
    </row>
    <row r="1002" spans="1:24" x14ac:dyDescent="0.25">
      <c r="A1002" t="s">
        <v>1020</v>
      </c>
      <c r="B1002">
        <v>1605811244</v>
      </c>
      <c r="C1002" s="2">
        <v>44154.778287037036</v>
      </c>
      <c r="D1002" t="s">
        <v>12</v>
      </c>
      <c r="E1002">
        <v>0.34166230443501899</v>
      </c>
      <c r="F1002" t="s">
        <v>13</v>
      </c>
      <c r="G1002">
        <v>1</v>
      </c>
      <c r="H1002" t="s">
        <v>14</v>
      </c>
      <c r="I1002">
        <v>0.34166229999999997</v>
      </c>
      <c r="J1002" t="s">
        <v>15</v>
      </c>
      <c r="K1002" t="str" cm="1">
        <f t="array" ref="K1002">_xlfn.IFS(AND(F1002=$Y$25,H1002=$Z$25),"1",AND(F1002=$Y$25,H1002=$Z$27),"2",AND(F1002=$Z$25,H1002=$Y$25),"3",AND(F1002=$Z$25,H1002=$Z$27),"4",AND(F1002=$Z$27,H1002=$Y$25),"5",AND(F1002=$Z$27,H1002=$Z$25),"6")</f>
        <v>5</v>
      </c>
      <c r="L1002" t="e" cm="1">
        <f t="array" ref="L1002">_xlfn.IFS(K1002="3",N1002*I1002)</f>
        <v>#N/A</v>
      </c>
      <c r="M1002" t="s">
        <v>16</v>
      </c>
      <c r="N1002">
        <f>VLOOKUP(C1002,ETH_USD[],6)</f>
        <v>471.63043199999998</v>
      </c>
      <c r="O1002" s="10">
        <f t="shared" si="89"/>
        <v>0</v>
      </c>
      <c r="P1002" cm="1">
        <f t="array" ref="P1002">_xlfn.IFS(H1002=$H$2,G1002,F1002=$F$102,E1002)</f>
        <v>1</v>
      </c>
      <c r="Q1002" cm="1">
        <f t="array" ref="Q1002">_xlfn.IFS(H1002=$H$2,E1002,F1002=$F$102,G1002)</f>
        <v>0.34166230443501899</v>
      </c>
      <c r="R1002">
        <f t="shared" si="90"/>
        <v>161.13834023880352</v>
      </c>
      <c r="S1002" s="10">
        <f t="shared" si="91"/>
        <v>8.3746206185013345E-3</v>
      </c>
      <c r="T1002" s="9">
        <f t="shared" si="92"/>
        <v>161.13834023880352</v>
      </c>
      <c r="U1002" cm="1">
        <f t="array" ref="U1002">_xlfn.IFS(D1002=$D$2,I1002*N1002,D1002=$D$3&amp;F1002=$F$3,(I1002)*N1002,D1002=$D$3,(1/I1002)*N1002,D1002=$D$146,N1002*I1002)</f>
        <v>161.13833814711359</v>
      </c>
      <c r="V1002" cm="1">
        <f t="array" ref="V1002">_xlfn.IFS(F1002=$F$2,E1002*N1002,F1002=$F$3,E1002*N1002)</f>
        <v>161.13834023880352</v>
      </c>
      <c r="W1002">
        <f t="shared" si="93"/>
        <v>161.13833814711359</v>
      </c>
      <c r="X1002">
        <f t="shared" si="94"/>
        <v>1380.3993943727476</v>
      </c>
    </row>
    <row r="1003" spans="1:24" x14ac:dyDescent="0.25">
      <c r="A1003" t="s">
        <v>1021</v>
      </c>
      <c r="B1003">
        <v>1605811826</v>
      </c>
      <c r="C1003" s="2">
        <v>44154.78502314815</v>
      </c>
      <c r="D1003" t="s">
        <v>12</v>
      </c>
      <c r="E1003">
        <v>1.67038331401329</v>
      </c>
      <c r="F1003" t="s">
        <v>13</v>
      </c>
      <c r="G1003">
        <v>5</v>
      </c>
      <c r="H1003" t="s">
        <v>14</v>
      </c>
      <c r="I1003">
        <v>0.33407666000000003</v>
      </c>
      <c r="J1003" t="s">
        <v>15</v>
      </c>
      <c r="K1003" t="str" cm="1">
        <f t="array" ref="K1003">_xlfn.IFS(AND(F1003=$Y$25,H1003=$Z$25),"1",AND(F1003=$Y$25,H1003=$Z$27),"2",AND(F1003=$Z$25,H1003=$Y$25),"3",AND(F1003=$Z$25,H1003=$Z$27),"4",AND(F1003=$Z$27,H1003=$Y$25),"5",AND(F1003=$Z$27,H1003=$Z$25),"6")</f>
        <v>5</v>
      </c>
      <c r="L1003" t="e" cm="1">
        <f t="array" ref="L1003">_xlfn.IFS(K1003="3",N1003*I1003)</f>
        <v>#N/A</v>
      </c>
      <c r="M1003" t="s">
        <v>16</v>
      </c>
      <c r="N1003">
        <f>VLOOKUP(C1003,ETH_USD[],6)</f>
        <v>471.63043199999998</v>
      </c>
      <c r="O1003" s="10">
        <f t="shared" si="89"/>
        <v>0</v>
      </c>
      <c r="P1003" cm="1">
        <f t="array" ref="P1003">_xlfn.IFS(H1003=$H$2,G1003,F1003=$F$102,E1003)</f>
        <v>5</v>
      </c>
      <c r="Q1003" cm="1">
        <f t="array" ref="Q1003">_xlfn.IFS(H1003=$H$2,E1003,F1003=$F$102,G1003)</f>
        <v>1.67038331401329</v>
      </c>
      <c r="R1003">
        <f t="shared" si="90"/>
        <v>787.80360399367953</v>
      </c>
      <c r="S1003" s="10">
        <f t="shared" si="91"/>
        <v>-2.2202161414630852E-2</v>
      </c>
      <c r="T1003" s="9">
        <f t="shared" si="92"/>
        <v>157.5607207987359</v>
      </c>
      <c r="U1003" cm="1">
        <f t="array" ref="U1003">_xlfn.IFS(D1003=$D$2,I1003*N1003,D1003=$D$3&amp;F1003=$F$3,(I1003)*N1003,D1003=$D$3,(1/I1003)*N1003,D1003=$D$146,N1003*I1003)</f>
        <v>157.56071947691711</v>
      </c>
      <c r="V1003" cm="1">
        <f t="array" ref="V1003">_xlfn.IFS(F1003=$F$2,E1003*N1003,F1003=$F$3,E1003*N1003)</f>
        <v>787.80360399367953</v>
      </c>
      <c r="W1003">
        <f t="shared" si="93"/>
        <v>157.56071947691711</v>
      </c>
      <c r="X1003">
        <f t="shared" si="94"/>
        <v>1411.7431370392651</v>
      </c>
    </row>
    <row r="1004" spans="1:24" x14ac:dyDescent="0.25">
      <c r="A1004" t="s">
        <v>1022</v>
      </c>
      <c r="B1004">
        <v>1605811829</v>
      </c>
      <c r="C1004" s="2">
        <v>44154.785057870373</v>
      </c>
      <c r="D1004" t="s">
        <v>105</v>
      </c>
      <c r="E1004">
        <v>1</v>
      </c>
      <c r="F1004" t="s">
        <v>14</v>
      </c>
      <c r="G1004">
        <v>0.33056183658681698</v>
      </c>
      <c r="H1004" t="s">
        <v>13</v>
      </c>
      <c r="I1004">
        <v>0.33056184</v>
      </c>
      <c r="J1004" t="s">
        <v>15</v>
      </c>
      <c r="K1004" t="str" cm="1">
        <f t="array" ref="K1004">_xlfn.IFS(AND(F1004=$Y$25,H1004=$Z$25),"1",AND(F1004=$Y$25,H1004=$Z$27),"2",AND(F1004=$Z$25,H1004=$Y$25),"3",AND(F1004=$Z$25,H1004=$Z$27),"4",AND(F1004=$Z$27,H1004=$Y$25),"5",AND(F1004=$Z$27,H1004=$Z$25),"6")</f>
        <v>2</v>
      </c>
      <c r="L1004" t="e" cm="1">
        <f t="array" ref="L1004">_xlfn.IFS(K1004="3",N1004*I1004)</f>
        <v>#N/A</v>
      </c>
      <c r="M1004" t="s">
        <v>16</v>
      </c>
      <c r="N1004">
        <f>VLOOKUP(C1004,ETH_USD[],6)</f>
        <v>471.63043199999998</v>
      </c>
      <c r="O1004" s="10">
        <f t="shared" si="89"/>
        <v>0</v>
      </c>
      <c r="P1004" cm="1">
        <f t="array" ref="P1004">_xlfn.IFS(H1004=$H$2,G1004,F1004=$F$102,E1004)</f>
        <v>1</v>
      </c>
      <c r="Q1004" cm="1">
        <f t="array" ref="Q1004">_xlfn.IFS(H1004=$H$2,E1004,F1004=$F$102,G1004)</f>
        <v>0.33056183658681698</v>
      </c>
      <c r="R1004">
        <f t="shared" si="90"/>
        <v>155.90302179215391</v>
      </c>
      <c r="S1004" s="10">
        <f t="shared" si="91"/>
        <v>-1.0521016901791759E-2</v>
      </c>
      <c r="T1004" s="9">
        <f t="shared" si="92"/>
        <v>155.90302179215391</v>
      </c>
      <c r="U1004" cm="1">
        <f t="array" ref="U1004">_xlfn.IFS(D1004=$D$2,I1004*N1004,D1004=$D$3&amp;F1004=$F$3,(I1004)*N1004,D1004=$D$3,(1/I1004)*N1004,D1004=$D$146,N1004*I1004)</f>
        <v>155.90302340191488</v>
      </c>
      <c r="V1004" t="e" cm="1">
        <f t="array" ref="V1004">_xlfn.IFS(F1004=$F$2,E1004*N1004,F1004=$F$3,E1004*N1004)</f>
        <v>#N/A</v>
      </c>
      <c r="W1004">
        <f t="shared" si="93"/>
        <v>155.90302340191488</v>
      </c>
      <c r="X1004">
        <f t="shared" si="94"/>
        <v>1426.7540137119274</v>
      </c>
    </row>
    <row r="1005" spans="1:24" x14ac:dyDescent="0.25">
      <c r="A1005" t="s">
        <v>1023</v>
      </c>
      <c r="B1005">
        <v>1605816906</v>
      </c>
      <c r="C1005" s="2">
        <v>44154.843819444446</v>
      </c>
      <c r="D1005" t="s">
        <v>105</v>
      </c>
      <c r="E1005">
        <v>1</v>
      </c>
      <c r="F1005" t="s">
        <v>14</v>
      </c>
      <c r="G1005">
        <v>0.333295873372494</v>
      </c>
      <c r="H1005" t="s">
        <v>13</v>
      </c>
      <c r="I1005">
        <v>0.33329586999999999</v>
      </c>
      <c r="J1005" t="s">
        <v>15</v>
      </c>
      <c r="K1005" t="str" cm="1">
        <f t="array" ref="K1005">_xlfn.IFS(AND(F1005=$Y$25,H1005=$Z$25),"1",AND(F1005=$Y$25,H1005=$Z$27),"2",AND(F1005=$Z$25,H1005=$Y$25),"3",AND(F1005=$Z$25,H1005=$Z$27),"4",AND(F1005=$Z$27,H1005=$Y$25),"5",AND(F1005=$Z$27,H1005=$Z$25),"6")</f>
        <v>2</v>
      </c>
      <c r="L1005" t="e" cm="1">
        <f t="array" ref="L1005">_xlfn.IFS(K1005="3",N1005*I1005)</f>
        <v>#N/A</v>
      </c>
      <c r="M1005" t="s">
        <v>16</v>
      </c>
      <c r="N1005">
        <f>VLOOKUP(C1005,ETH_USD[],6)</f>
        <v>471.63043199999998</v>
      </c>
      <c r="O1005" s="10">
        <f t="shared" si="89"/>
        <v>0</v>
      </c>
      <c r="P1005" cm="1">
        <f t="array" ref="P1005">_xlfn.IFS(H1005=$H$2,G1005,F1005=$F$102,E1005)</f>
        <v>1</v>
      </c>
      <c r="Q1005" cm="1">
        <f t="array" ref="Q1005">_xlfn.IFS(H1005=$H$2,E1005,F1005=$F$102,G1005)</f>
        <v>0.333295873372494</v>
      </c>
      <c r="R1005">
        <f t="shared" si="90"/>
        <v>157.19247674248663</v>
      </c>
      <c r="S1005" s="10">
        <f t="shared" si="91"/>
        <v>8.2708784955547263E-3</v>
      </c>
      <c r="T1005" s="9">
        <f t="shared" si="92"/>
        <v>157.19247674248663</v>
      </c>
      <c r="U1005" cm="1">
        <f t="array" ref="U1005">_xlfn.IFS(D1005=$D$2,I1005*N1005,D1005=$D$3&amp;F1005=$F$3,(I1005)*N1005,D1005=$D$3,(1/I1005)*N1005,D1005=$D$146,N1005*I1005)</f>
        <v>157.19247515191583</v>
      </c>
      <c r="V1005" t="e" cm="1">
        <f t="array" ref="V1005">_xlfn.IFS(F1005=$F$2,E1005*N1005,F1005=$F$3,E1005*N1005)</f>
        <v>#N/A</v>
      </c>
      <c r="W1005">
        <f t="shared" si="93"/>
        <v>157.19247515191583</v>
      </c>
      <c r="X1005">
        <f t="shared" si="94"/>
        <v>1415.0503335069827</v>
      </c>
    </row>
    <row r="1006" spans="1:24" x14ac:dyDescent="0.25">
      <c r="A1006" t="s">
        <v>1024</v>
      </c>
      <c r="B1006">
        <v>1605821389</v>
      </c>
      <c r="C1006" s="2">
        <v>44154.89570601852</v>
      </c>
      <c r="D1006" t="s">
        <v>105</v>
      </c>
      <c r="E1006">
        <v>2.8436204805468299</v>
      </c>
      <c r="F1006" t="s">
        <v>14</v>
      </c>
      <c r="G1006">
        <v>0.962999791388927</v>
      </c>
      <c r="H1006" t="s">
        <v>13</v>
      </c>
      <c r="I1006">
        <v>0.33865271000000002</v>
      </c>
      <c r="J1006" t="s">
        <v>15</v>
      </c>
      <c r="K1006" t="str" cm="1">
        <f t="array" ref="K1006">_xlfn.IFS(AND(F1006=$Y$25,H1006=$Z$25),"1",AND(F1006=$Y$25,H1006=$Z$27),"2",AND(F1006=$Z$25,H1006=$Y$25),"3",AND(F1006=$Z$25,H1006=$Z$27),"4",AND(F1006=$Z$27,H1006=$Y$25),"5",AND(F1006=$Z$27,H1006=$Z$25),"6")</f>
        <v>2</v>
      </c>
      <c r="L1006" t="e" cm="1">
        <f t="array" ref="L1006">_xlfn.IFS(K1006="3",N1006*I1006)</f>
        <v>#N/A</v>
      </c>
      <c r="M1006" t="s">
        <v>16</v>
      </c>
      <c r="N1006">
        <f>VLOOKUP(C1006,ETH_USD[],6)</f>
        <v>471.63043199999998</v>
      </c>
      <c r="O1006" s="10">
        <f t="shared" si="89"/>
        <v>0</v>
      </c>
      <c r="P1006" cm="1">
        <f t="array" ref="P1006">_xlfn.IFS(H1006=$H$2,G1006,F1006=$F$102,E1006)</f>
        <v>2.8436204805468299</v>
      </c>
      <c r="Q1006" cm="1">
        <f t="array" ref="Q1006">_xlfn.IFS(H1006=$H$2,E1006,F1006=$F$102,G1006)</f>
        <v>0.962999791388927</v>
      </c>
      <c r="R1006">
        <f t="shared" si="90"/>
        <v>454.1800076286695</v>
      </c>
      <c r="S1006" s="10">
        <f t="shared" si="91"/>
        <v>1.6072326048019996E-2</v>
      </c>
      <c r="T1006" s="9">
        <f t="shared" si="92"/>
        <v>159.71892548098768</v>
      </c>
      <c r="U1006" cm="1">
        <f t="array" ref="U1006">_xlfn.IFS(D1006=$D$2,I1006*N1006,D1006=$D$3&amp;F1006=$F$3,(I1006)*N1006,D1006=$D$3,(1/I1006)*N1006,D1006=$D$146,N1006*I1006)</f>
        <v>159.71892391527072</v>
      </c>
      <c r="V1006" t="e" cm="1">
        <f t="array" ref="V1006">_xlfn.IFS(F1006=$F$2,E1006*N1006,F1006=$F$3,E1006*N1006)</f>
        <v>#N/A</v>
      </c>
      <c r="W1006">
        <f t="shared" si="93"/>
        <v>159.71892391527072</v>
      </c>
      <c r="X1006">
        <f t="shared" si="94"/>
        <v>1392.6669359887892</v>
      </c>
    </row>
    <row r="1007" spans="1:24" x14ac:dyDescent="0.25">
      <c r="A1007" t="s">
        <v>1025</v>
      </c>
      <c r="B1007">
        <v>1605855950</v>
      </c>
      <c r="C1007" s="2">
        <v>44155.295717592591</v>
      </c>
      <c r="D1007" t="s">
        <v>12</v>
      </c>
      <c r="E1007">
        <v>1.00929299654435</v>
      </c>
      <c r="F1007" t="s">
        <v>13</v>
      </c>
      <c r="G1007">
        <v>3</v>
      </c>
      <c r="H1007" t="s">
        <v>14</v>
      </c>
      <c r="I1007">
        <v>0.33643099999999998</v>
      </c>
      <c r="J1007" t="s">
        <v>15</v>
      </c>
      <c r="K1007" t="str" cm="1">
        <f t="array" ref="K1007">_xlfn.IFS(AND(F1007=$Y$25,H1007=$Z$25),"1",AND(F1007=$Y$25,H1007=$Z$27),"2",AND(F1007=$Z$25,H1007=$Y$25),"3",AND(F1007=$Z$25,H1007=$Z$27),"4",AND(F1007=$Z$27,H1007=$Y$25),"5",AND(F1007=$Z$27,H1007=$Z$25),"6")</f>
        <v>5</v>
      </c>
      <c r="L1007" t="e" cm="1">
        <f t="array" ref="L1007">_xlfn.IFS(K1007="3",N1007*I1007)</f>
        <v>#N/A</v>
      </c>
      <c r="M1007" t="s">
        <v>16</v>
      </c>
      <c r="N1007">
        <f>VLOOKUP(C1007,ETH_USD[],6)</f>
        <v>509.74456800000002</v>
      </c>
      <c r="O1007" s="10">
        <f t="shared" si="89"/>
        <v>8.0813563786316558E-2</v>
      </c>
      <c r="P1007" cm="1">
        <f t="array" ref="P1007">_xlfn.IFS(H1007=$H$2,G1007,F1007=$F$102,E1007)</f>
        <v>3</v>
      </c>
      <c r="Q1007" cm="1">
        <f t="array" ref="Q1007">_xlfn.IFS(H1007=$H$2,E1007,F1007=$F$102,G1007)</f>
        <v>1.00929299654435</v>
      </c>
      <c r="R1007">
        <f t="shared" si="90"/>
        <v>514.48162250892517</v>
      </c>
      <c r="S1007" s="10">
        <f t="shared" si="91"/>
        <v>7.3722939552681124E-2</v>
      </c>
      <c r="T1007" s="9">
        <f t="shared" si="92"/>
        <v>171.49387416964171</v>
      </c>
      <c r="U1007" cm="1">
        <f t="array" ref="U1007">_xlfn.IFS(D1007=$D$2,I1007*N1007,D1007=$D$3&amp;F1007=$F$3,(I1007)*N1007,D1007=$D$3,(1/I1007)*N1007,D1007=$D$146,N1007*I1007)</f>
        <v>171.493874756808</v>
      </c>
      <c r="V1007" cm="1">
        <f t="array" ref="V1007">_xlfn.IFS(F1007=$F$2,E1007*N1007,F1007=$F$3,E1007*N1007)</f>
        <v>514.48162250892517</v>
      </c>
      <c r="W1007">
        <f t="shared" si="93"/>
        <v>171.493874756808</v>
      </c>
      <c r="X1007">
        <f t="shared" si="94"/>
        <v>1515.1533836061483</v>
      </c>
    </row>
    <row r="1008" spans="1:24" x14ac:dyDescent="0.25">
      <c r="A1008" t="s">
        <v>1026</v>
      </c>
      <c r="B1008">
        <v>1605859663</v>
      </c>
      <c r="C1008" s="2">
        <v>44155.338692129626</v>
      </c>
      <c r="D1008" t="s">
        <v>12</v>
      </c>
      <c r="E1008">
        <v>1.9455699529133399</v>
      </c>
      <c r="F1008" t="s">
        <v>13</v>
      </c>
      <c r="G1008">
        <v>6</v>
      </c>
      <c r="H1008" t="s">
        <v>14</v>
      </c>
      <c r="I1008">
        <v>0.32426166000000001</v>
      </c>
      <c r="J1008" t="s">
        <v>15</v>
      </c>
      <c r="K1008" t="str" cm="1">
        <f t="array" ref="K1008">_xlfn.IFS(AND(F1008=$Y$25,H1008=$Z$25),"1",AND(F1008=$Y$25,H1008=$Z$27),"2",AND(F1008=$Z$25,H1008=$Y$25),"3",AND(F1008=$Z$25,H1008=$Z$27),"4",AND(F1008=$Z$27,H1008=$Y$25),"5",AND(F1008=$Z$27,H1008=$Z$25),"6")</f>
        <v>5</v>
      </c>
      <c r="L1008" t="e" cm="1">
        <f t="array" ref="L1008">_xlfn.IFS(K1008="3",N1008*I1008)</f>
        <v>#N/A</v>
      </c>
      <c r="M1008" t="s">
        <v>16</v>
      </c>
      <c r="N1008">
        <f>VLOOKUP(C1008,ETH_USD[],6)</f>
        <v>509.74456800000002</v>
      </c>
      <c r="O1008" s="10">
        <f t="shared" si="89"/>
        <v>0</v>
      </c>
      <c r="P1008" cm="1">
        <f t="array" ref="P1008">_xlfn.IFS(H1008=$H$2,G1008,F1008=$F$102,E1008)</f>
        <v>6</v>
      </c>
      <c r="Q1008" cm="1">
        <f t="array" ref="Q1008">_xlfn.IFS(H1008=$H$2,E1008,F1008=$F$102,G1008)</f>
        <v>1.9455699529133399</v>
      </c>
      <c r="R1008">
        <f t="shared" si="90"/>
        <v>991.74371516159079</v>
      </c>
      <c r="S1008" s="10">
        <f t="shared" si="91"/>
        <v>-3.6171874978502036E-2</v>
      </c>
      <c r="T1008" s="9">
        <f t="shared" si="92"/>
        <v>165.29061919359847</v>
      </c>
      <c r="U1008" cm="1">
        <f t="array" ref="U1008">_xlfn.IFS(D1008=$D$2,I1008*N1008,D1008=$D$3&amp;F1008=$F$3,(I1008)*N1008,D1008=$D$3,(1/I1008)*N1008,D1008=$D$146,N1008*I1008)</f>
        <v>165.29061979566288</v>
      </c>
      <c r="V1008" cm="1">
        <f t="array" ref="V1008">_xlfn.IFS(F1008=$F$2,E1008*N1008,F1008=$F$3,E1008*N1008)</f>
        <v>991.74371516159079</v>
      </c>
      <c r="W1008">
        <f t="shared" si="93"/>
        <v>165.29061979566288</v>
      </c>
      <c r="X1008">
        <f t="shared" si="94"/>
        <v>1572.016155101408</v>
      </c>
    </row>
    <row r="1009" spans="1:24" x14ac:dyDescent="0.25">
      <c r="A1009" t="s">
        <v>1027</v>
      </c>
      <c r="B1009">
        <v>1605859672</v>
      </c>
      <c r="C1009" s="2">
        <v>44155.338796296295</v>
      </c>
      <c r="D1009" t="s">
        <v>105</v>
      </c>
      <c r="E1009">
        <v>1</v>
      </c>
      <c r="F1009" t="s">
        <v>14</v>
      </c>
      <c r="G1009">
        <v>0.31962133253921399</v>
      </c>
      <c r="H1009" t="s">
        <v>13</v>
      </c>
      <c r="I1009">
        <v>0.31962132999999998</v>
      </c>
      <c r="J1009" t="s">
        <v>15</v>
      </c>
      <c r="K1009" t="str" cm="1">
        <f t="array" ref="K1009">_xlfn.IFS(AND(F1009=$Y$25,H1009=$Z$25),"1",AND(F1009=$Y$25,H1009=$Z$27),"2",AND(F1009=$Z$25,H1009=$Y$25),"3",AND(F1009=$Z$25,H1009=$Z$27),"4",AND(F1009=$Z$27,H1009=$Y$25),"5",AND(F1009=$Z$27,H1009=$Z$25),"6")</f>
        <v>2</v>
      </c>
      <c r="L1009" t="e" cm="1">
        <f t="array" ref="L1009">_xlfn.IFS(K1009="3",N1009*I1009)</f>
        <v>#N/A</v>
      </c>
      <c r="M1009" t="s">
        <v>16</v>
      </c>
      <c r="N1009">
        <f>VLOOKUP(C1009,ETH_USD[],6)</f>
        <v>509.74456800000002</v>
      </c>
      <c r="O1009" s="10">
        <f t="shared" si="89"/>
        <v>0</v>
      </c>
      <c r="P1009" cm="1">
        <f t="array" ref="P1009">_xlfn.IFS(H1009=$H$2,G1009,F1009=$F$102,E1009)</f>
        <v>1</v>
      </c>
      <c r="Q1009" cm="1">
        <f t="array" ref="Q1009">_xlfn.IFS(H1009=$H$2,E1009,F1009=$F$102,G1009)</f>
        <v>0.31962133253921399</v>
      </c>
      <c r="R1009">
        <f t="shared" si="90"/>
        <v>162.92523807878598</v>
      </c>
      <c r="S1009" s="10">
        <f t="shared" si="91"/>
        <v>-1.4310437739010549E-2</v>
      </c>
      <c r="T1009" s="9">
        <f t="shared" si="92"/>
        <v>162.92523807878598</v>
      </c>
      <c r="U1009" cm="1">
        <f t="array" ref="U1009">_xlfn.IFS(D1009=$D$2,I1009*N1009,D1009=$D$3&amp;F1009=$F$3,(I1009)*N1009,D1009=$D$3,(1/I1009)*N1009,D1009=$D$146,N1009*I1009)</f>
        <v>162.92523678443544</v>
      </c>
      <c r="V1009" t="e" cm="1">
        <f t="array" ref="V1009">_xlfn.IFS(F1009=$F$2,E1009*N1009,F1009=$F$3,E1009*N1009)</f>
        <v>#N/A</v>
      </c>
      <c r="W1009">
        <f t="shared" si="93"/>
        <v>162.92523678443544</v>
      </c>
      <c r="X1009">
        <f t="shared" si="94"/>
        <v>1594.839017783951</v>
      </c>
    </row>
    <row r="1010" spans="1:24" x14ac:dyDescent="0.25">
      <c r="A1010" t="s">
        <v>1028</v>
      </c>
      <c r="B1010">
        <v>1605862617</v>
      </c>
      <c r="C1010" s="2">
        <v>44155.372881944444</v>
      </c>
      <c r="D1010" t="s">
        <v>105</v>
      </c>
      <c r="E1010">
        <v>0.82729360276626496</v>
      </c>
      <c r="F1010" t="s">
        <v>14</v>
      </c>
      <c r="G1010">
        <v>0.26638400910433102</v>
      </c>
      <c r="H1010" t="s">
        <v>13</v>
      </c>
      <c r="I1010">
        <v>0.32199452000000001</v>
      </c>
      <c r="J1010" t="s">
        <v>15</v>
      </c>
      <c r="K1010" t="str" cm="1">
        <f t="array" ref="K1010">_xlfn.IFS(AND(F1010=$Y$25,H1010=$Z$25),"1",AND(F1010=$Y$25,H1010=$Z$27),"2",AND(F1010=$Z$25,H1010=$Y$25),"3",AND(F1010=$Z$25,H1010=$Z$27),"4",AND(F1010=$Z$27,H1010=$Y$25),"5",AND(F1010=$Z$27,H1010=$Z$25),"6")</f>
        <v>2</v>
      </c>
      <c r="L1010" t="e" cm="1">
        <f t="array" ref="L1010">_xlfn.IFS(K1010="3",N1010*I1010)</f>
        <v>#N/A</v>
      </c>
      <c r="M1010" t="s">
        <v>16</v>
      </c>
      <c r="N1010">
        <f>VLOOKUP(C1010,ETH_USD[],6)</f>
        <v>509.74456800000002</v>
      </c>
      <c r="O1010" s="10">
        <f t="shared" si="89"/>
        <v>0</v>
      </c>
      <c r="P1010" cm="1">
        <f t="array" ref="P1010">_xlfn.IFS(H1010=$H$2,G1010,F1010=$F$102,E1010)</f>
        <v>0.82729360276626496</v>
      </c>
      <c r="Q1010" cm="1">
        <f t="array" ref="Q1010">_xlfn.IFS(H1010=$H$2,E1010,F1010=$F$102,G1010)</f>
        <v>0.26638400910433102</v>
      </c>
      <c r="R1010">
        <f t="shared" si="90"/>
        <v>135.78780164299528</v>
      </c>
      <c r="S1010" s="10">
        <f t="shared" si="91"/>
        <v>7.4250068467000439E-3</v>
      </c>
      <c r="T1010" s="9">
        <f t="shared" si="92"/>
        <v>164.1349590870212</v>
      </c>
      <c r="U1010" cm="1">
        <f t="array" ref="U1010">_xlfn.IFS(D1010=$D$2,I1010*N1010,D1010=$D$3&amp;F1010=$F$3,(I1010)*N1010,D1010=$D$3,(1/I1010)*N1010,D1010=$D$146,N1010*I1010)</f>
        <v>164.13495749576737</v>
      </c>
      <c r="V1010" t="e" cm="1">
        <f t="array" ref="V1010">_xlfn.IFS(F1010=$F$2,E1010*N1010,F1010=$F$3,E1010*N1010)</f>
        <v>#N/A</v>
      </c>
      <c r="W1010">
        <f t="shared" si="93"/>
        <v>164.13495749576737</v>
      </c>
      <c r="X1010">
        <f t="shared" si="94"/>
        <v>1583.0846065330552</v>
      </c>
    </row>
    <row r="1011" spans="1:24" x14ac:dyDescent="0.25">
      <c r="A1011" t="s">
        <v>1029</v>
      </c>
      <c r="B1011">
        <v>1605889139</v>
      </c>
      <c r="C1011" s="2">
        <v>44155.679849537039</v>
      </c>
      <c r="D1011" t="s">
        <v>12</v>
      </c>
      <c r="E1011">
        <v>2.1875385239009302</v>
      </c>
      <c r="F1011" t="s">
        <v>13</v>
      </c>
      <c r="G1011">
        <v>7</v>
      </c>
      <c r="H1011" t="s">
        <v>14</v>
      </c>
      <c r="I1011">
        <v>0.31250549999999999</v>
      </c>
      <c r="J1011" t="s">
        <v>15</v>
      </c>
      <c r="K1011" t="str" cm="1">
        <f t="array" ref="K1011">_xlfn.IFS(AND(F1011=$Y$25,H1011=$Z$25),"1",AND(F1011=$Y$25,H1011=$Z$27),"2",AND(F1011=$Z$25,H1011=$Y$25),"3",AND(F1011=$Z$25,H1011=$Z$27),"4",AND(F1011=$Z$27,H1011=$Y$25),"5",AND(F1011=$Z$27,H1011=$Z$25),"6")</f>
        <v>5</v>
      </c>
      <c r="L1011" t="e" cm="1">
        <f t="array" ref="L1011">_xlfn.IFS(K1011="3",N1011*I1011)</f>
        <v>#N/A</v>
      </c>
      <c r="M1011" t="s">
        <v>16</v>
      </c>
      <c r="N1011">
        <f>VLOOKUP(C1011,ETH_USD[],6)</f>
        <v>509.74456800000002</v>
      </c>
      <c r="O1011" s="10">
        <f t="shared" si="89"/>
        <v>0</v>
      </c>
      <c r="P1011" cm="1">
        <f t="array" ref="P1011">_xlfn.IFS(H1011=$H$2,G1011,F1011=$F$102,E1011)</f>
        <v>7</v>
      </c>
      <c r="Q1011" cm="1">
        <f t="array" ref="Q1011">_xlfn.IFS(H1011=$H$2,E1011,F1011=$F$102,G1011)</f>
        <v>2.1875385239009302</v>
      </c>
      <c r="R1011">
        <f t="shared" si="90"/>
        <v>1115.0858798492375</v>
      </c>
      <c r="S1011" s="10">
        <f t="shared" si="91"/>
        <v>-2.946950654705666E-2</v>
      </c>
      <c r="T1011" s="9">
        <f t="shared" si="92"/>
        <v>159.29798283560535</v>
      </c>
      <c r="U1011" cm="1">
        <f t="array" ref="U1011">_xlfn.IFS(D1011=$D$2,I1011*N1011,D1011=$D$3&amp;F1011=$F$3,(I1011)*N1011,D1011=$D$3,(1/I1011)*N1011,D1011=$D$146,N1011*I1011)</f>
        <v>159.29798109512399</v>
      </c>
      <c r="V1011" cm="1">
        <f t="array" ref="V1011">_xlfn.IFS(F1011=$F$2,E1011*N1011,F1011=$F$3,E1011*N1011)</f>
        <v>1115.0858798492375</v>
      </c>
      <c r="W1011">
        <f t="shared" si="93"/>
        <v>159.29798109512399</v>
      </c>
      <c r="X1011">
        <f t="shared" si="94"/>
        <v>1631.1539092911967</v>
      </c>
    </row>
    <row r="1012" spans="1:24" x14ac:dyDescent="0.25">
      <c r="A1012" t="s">
        <v>1030</v>
      </c>
      <c r="B1012">
        <v>1605890459</v>
      </c>
      <c r="C1012" s="2">
        <v>44155.695127314815</v>
      </c>
      <c r="D1012" t="s">
        <v>105</v>
      </c>
      <c r="E1012">
        <v>1</v>
      </c>
      <c r="F1012" t="s">
        <v>14</v>
      </c>
      <c r="G1012">
        <v>0.30709192375246203</v>
      </c>
      <c r="H1012" t="s">
        <v>13</v>
      </c>
      <c r="I1012">
        <v>0.30709192000000002</v>
      </c>
      <c r="J1012" t="s">
        <v>15</v>
      </c>
      <c r="K1012" t="str" cm="1">
        <f t="array" ref="K1012">_xlfn.IFS(AND(F1012=$Y$25,H1012=$Z$25),"1",AND(F1012=$Y$25,H1012=$Z$27),"2",AND(F1012=$Z$25,H1012=$Y$25),"3",AND(F1012=$Z$25,H1012=$Z$27),"4",AND(F1012=$Z$27,H1012=$Y$25),"5",AND(F1012=$Z$27,H1012=$Z$25),"6")</f>
        <v>2</v>
      </c>
      <c r="L1012" t="e" cm="1">
        <f t="array" ref="L1012">_xlfn.IFS(K1012="3",N1012*I1012)</f>
        <v>#N/A</v>
      </c>
      <c r="M1012" t="s">
        <v>16</v>
      </c>
      <c r="N1012">
        <f>VLOOKUP(C1012,ETH_USD[],6)</f>
        <v>509.74456800000002</v>
      </c>
      <c r="O1012" s="10">
        <f t="shared" si="89"/>
        <v>0</v>
      </c>
      <c r="P1012" cm="1">
        <f t="array" ref="P1012">_xlfn.IFS(H1012=$H$2,G1012,F1012=$F$102,E1012)</f>
        <v>1</v>
      </c>
      <c r="Q1012" cm="1">
        <f t="array" ref="Q1012">_xlfn.IFS(H1012=$H$2,E1012,F1012=$F$102,G1012)</f>
        <v>0.30709192375246203</v>
      </c>
      <c r="R1012">
        <f t="shared" si="90"/>
        <v>156.53844000948769</v>
      </c>
      <c r="S1012" s="10">
        <f t="shared" si="91"/>
        <v>-1.7323149841548837E-2</v>
      </c>
      <c r="T1012" s="9">
        <f t="shared" si="92"/>
        <v>156.53844000948769</v>
      </c>
      <c r="U1012" cm="1">
        <f t="array" ref="U1012">_xlfn.IFS(D1012=$D$2,I1012*N1012,D1012=$D$3&amp;F1012=$F$3,(I1012)*N1012,D1012=$D$3,(1/I1012)*N1012,D1012=$D$146,N1012*I1012)</f>
        <v>156.53843809669058</v>
      </c>
      <c r="V1012" t="e" cm="1">
        <f t="array" ref="V1012">_xlfn.IFS(F1012=$F$2,E1012*N1012,F1012=$F$3,E1012*N1012)</f>
        <v>#N/A</v>
      </c>
      <c r="W1012">
        <f t="shared" si="93"/>
        <v>156.53843809669058</v>
      </c>
      <c r="X1012">
        <f t="shared" si="94"/>
        <v>1659.9087595661911</v>
      </c>
    </row>
    <row r="1013" spans="1:24" x14ac:dyDescent="0.25">
      <c r="A1013" t="s">
        <v>1031</v>
      </c>
      <c r="B1013">
        <v>1605891461</v>
      </c>
      <c r="C1013" s="2">
        <v>44155.706724537034</v>
      </c>
      <c r="D1013" t="s">
        <v>105</v>
      </c>
      <c r="E1013">
        <v>1</v>
      </c>
      <c r="F1013" t="s">
        <v>14</v>
      </c>
      <c r="G1013">
        <v>0.30948064424989502</v>
      </c>
      <c r="H1013" t="s">
        <v>13</v>
      </c>
      <c r="I1013">
        <v>0.30948063999999997</v>
      </c>
      <c r="J1013" t="s">
        <v>15</v>
      </c>
      <c r="K1013" t="str" cm="1">
        <f t="array" ref="K1013">_xlfn.IFS(AND(F1013=$Y$25,H1013=$Z$25),"1",AND(F1013=$Y$25,H1013=$Z$27),"2",AND(F1013=$Z$25,H1013=$Y$25),"3",AND(F1013=$Z$25,H1013=$Z$27),"4",AND(F1013=$Z$27,H1013=$Y$25),"5",AND(F1013=$Z$27,H1013=$Z$25),"6")</f>
        <v>2</v>
      </c>
      <c r="L1013" t="e" cm="1">
        <f t="array" ref="L1013">_xlfn.IFS(K1013="3",N1013*I1013)</f>
        <v>#N/A</v>
      </c>
      <c r="M1013" t="s">
        <v>16</v>
      </c>
      <c r="N1013">
        <f>VLOOKUP(C1013,ETH_USD[],6)</f>
        <v>509.74456800000002</v>
      </c>
      <c r="O1013" s="10">
        <f t="shared" si="89"/>
        <v>0</v>
      </c>
      <c r="P1013" cm="1">
        <f t="array" ref="P1013">_xlfn.IFS(H1013=$H$2,G1013,F1013=$F$102,E1013)</f>
        <v>1</v>
      </c>
      <c r="Q1013" cm="1">
        <f t="array" ref="Q1013">_xlfn.IFS(H1013=$H$2,E1013,F1013=$F$102,G1013)</f>
        <v>0.30948064424989502</v>
      </c>
      <c r="R1013">
        <f t="shared" si="90"/>
        <v>157.75607730752444</v>
      </c>
      <c r="S1013" s="10">
        <f t="shared" si="91"/>
        <v>7.7785194356283912E-3</v>
      </c>
      <c r="T1013" s="9">
        <f t="shared" si="92"/>
        <v>157.75607730752444</v>
      </c>
      <c r="U1013" cm="1">
        <f t="array" ref="U1013">_xlfn.IFS(D1013=$D$2,I1013*N1013,D1013=$D$3&amp;F1013=$F$3,(I1013)*N1013,D1013=$D$3,(1/I1013)*N1013,D1013=$D$146,N1013*I1013)</f>
        <v>157.75607514116351</v>
      </c>
      <c r="V1013" t="e" cm="1">
        <f t="array" ref="V1013">_xlfn.IFS(F1013=$F$2,E1013*N1013,F1013=$F$3,E1013*N1013)</f>
        <v>#N/A</v>
      </c>
      <c r="W1013">
        <f t="shared" si="93"/>
        <v>157.75607514116351</v>
      </c>
      <c r="X1013">
        <f t="shared" si="94"/>
        <v>1647.0967877021324</v>
      </c>
    </row>
    <row r="1014" spans="1:24" x14ac:dyDescent="0.25">
      <c r="A1014" t="s">
        <v>1032</v>
      </c>
      <c r="B1014">
        <v>1605935577</v>
      </c>
      <c r="C1014" s="2">
        <v>44156.217326388891</v>
      </c>
      <c r="D1014" t="s">
        <v>105</v>
      </c>
      <c r="E1014">
        <v>1</v>
      </c>
      <c r="F1014" t="s">
        <v>14</v>
      </c>
      <c r="G1014">
        <v>0.31189733045659801</v>
      </c>
      <c r="H1014" t="s">
        <v>13</v>
      </c>
      <c r="I1014">
        <v>0.31189732999999997</v>
      </c>
      <c r="J1014" t="s">
        <v>15</v>
      </c>
      <c r="K1014" t="str" cm="1">
        <f t="array" ref="K1014">_xlfn.IFS(AND(F1014=$Y$25,H1014=$Z$25),"1",AND(F1014=$Y$25,H1014=$Z$27),"2",AND(F1014=$Z$25,H1014=$Y$25),"3",AND(F1014=$Z$25,H1014=$Z$27),"4",AND(F1014=$Z$27,H1014=$Y$25),"5",AND(F1014=$Z$27,H1014=$Z$25),"6")</f>
        <v>2</v>
      </c>
      <c r="L1014" t="e" cm="1">
        <f t="array" ref="L1014">_xlfn.IFS(K1014="3",N1014*I1014)</f>
        <v>#N/A</v>
      </c>
      <c r="M1014" t="s">
        <v>16</v>
      </c>
      <c r="N1014">
        <f>VLOOKUP(C1014,ETH_USD[],6)</f>
        <v>549.48663299999998</v>
      </c>
      <c r="O1014" s="10">
        <f t="shared" si="89"/>
        <v>7.7964666020727394E-2</v>
      </c>
      <c r="P1014" cm="1">
        <f t="array" ref="P1014">_xlfn.IFS(H1014=$H$2,G1014,F1014=$F$102,E1014)</f>
        <v>1</v>
      </c>
      <c r="Q1014" cm="1">
        <f t="array" ref="Q1014">_xlfn.IFS(H1014=$H$2,E1014,F1014=$F$102,G1014)</f>
        <v>0.31189733045659801</v>
      </c>
      <c r="R1014">
        <f t="shared" si="90"/>
        <v>171.38341395428438</v>
      </c>
      <c r="S1014" s="10">
        <f t="shared" si="91"/>
        <v>8.6382324404499916E-2</v>
      </c>
      <c r="T1014" s="9">
        <f t="shared" si="92"/>
        <v>171.38341395428438</v>
      </c>
      <c r="U1014" cm="1">
        <f t="array" ref="U1014">_xlfn.IFS(D1014=$D$2,I1014*N1014,D1014=$D$3&amp;F1014=$F$3,(I1014)*N1014,D1014=$D$3,(1/I1014)*N1014,D1014=$D$146,N1014*I1014)</f>
        <v>171.38341370338986</v>
      </c>
      <c r="V1014" t="e" cm="1">
        <f t="array" ref="V1014">_xlfn.IFS(F1014=$F$2,E1014*N1014,F1014=$F$3,E1014*N1014)</f>
        <v>#N/A</v>
      </c>
      <c r="W1014">
        <f t="shared" si="93"/>
        <v>171.38341370338986</v>
      </c>
      <c r="X1014">
        <f t="shared" si="94"/>
        <v>1761.7548473403092</v>
      </c>
    </row>
    <row r="1015" spans="1:24" x14ac:dyDescent="0.25">
      <c r="A1015" t="s">
        <v>1033</v>
      </c>
      <c r="B1015">
        <v>1605966986</v>
      </c>
      <c r="C1015" s="2">
        <v>44156.58085648148</v>
      </c>
      <c r="D1015" t="s">
        <v>12</v>
      </c>
      <c r="E1015">
        <v>2.1209797111233701</v>
      </c>
      <c r="F1015" t="s">
        <v>13</v>
      </c>
      <c r="G1015">
        <v>7</v>
      </c>
      <c r="H1015" t="s">
        <v>14</v>
      </c>
      <c r="I1015">
        <v>0.30299710000000002</v>
      </c>
      <c r="J1015" t="s">
        <v>15</v>
      </c>
      <c r="K1015" t="str" cm="1">
        <f t="array" ref="K1015">_xlfn.IFS(AND(F1015=$Y$25,H1015=$Z$25),"1",AND(F1015=$Y$25,H1015=$Z$27),"2",AND(F1015=$Z$25,H1015=$Y$25),"3",AND(F1015=$Z$25,H1015=$Z$27),"4",AND(F1015=$Z$27,H1015=$Y$25),"5",AND(F1015=$Z$27,H1015=$Z$25),"6")</f>
        <v>5</v>
      </c>
      <c r="L1015" t="e" cm="1">
        <f t="array" ref="L1015">_xlfn.IFS(K1015="3",N1015*I1015)</f>
        <v>#N/A</v>
      </c>
      <c r="M1015" t="s">
        <v>16</v>
      </c>
      <c r="N1015">
        <f>VLOOKUP(C1015,ETH_USD[],6)</f>
        <v>549.48663299999998</v>
      </c>
      <c r="O1015" s="10">
        <f t="shared" si="89"/>
        <v>0</v>
      </c>
      <c r="P1015" cm="1">
        <f t="array" ref="P1015">_xlfn.IFS(H1015=$H$2,G1015,F1015=$F$102,E1015)</f>
        <v>7</v>
      </c>
      <c r="Q1015" cm="1">
        <f t="array" ref="Q1015">_xlfn.IFS(H1015=$H$2,E1015,F1015=$F$102,G1015)</f>
        <v>2.1209797111233701</v>
      </c>
      <c r="R1015">
        <f t="shared" si="90"/>
        <v>1165.4500001264933</v>
      </c>
      <c r="S1015" s="10">
        <f t="shared" si="91"/>
        <v>-2.853576481246493E-2</v>
      </c>
      <c r="T1015" s="9">
        <f t="shared" si="92"/>
        <v>166.4928571609276</v>
      </c>
      <c r="U1015" cm="1">
        <f t="array" ref="U1015">_xlfn.IFS(D1015=$D$2,I1015*N1015,D1015=$D$3&amp;F1015=$F$3,(I1015)*N1015,D1015=$D$3,(1/I1015)*N1015,D1015=$D$146,N1015*I1015)</f>
        <v>166.49285628776431</v>
      </c>
      <c r="V1015" cm="1">
        <f t="array" ref="V1015">_xlfn.IFS(F1015=$F$2,E1015*N1015,F1015=$F$3,E1015*N1015)</f>
        <v>1165.4500001264933</v>
      </c>
      <c r="W1015">
        <f t="shared" si="93"/>
        <v>166.49285628776431</v>
      </c>
      <c r="X1015">
        <f t="shared" si="94"/>
        <v>1813.50459459843</v>
      </c>
    </row>
    <row r="1016" spans="1:24" x14ac:dyDescent="0.25">
      <c r="A1016" t="s">
        <v>1034</v>
      </c>
      <c r="B1016">
        <v>1605967062</v>
      </c>
      <c r="C1016" s="2">
        <v>44156.581736111111</v>
      </c>
      <c r="D1016" t="s">
        <v>105</v>
      </c>
      <c r="E1016">
        <v>1</v>
      </c>
      <c r="F1016" t="s">
        <v>14</v>
      </c>
      <c r="G1016">
        <v>0.29785604571711399</v>
      </c>
      <c r="H1016" t="s">
        <v>13</v>
      </c>
      <c r="I1016">
        <v>0.29785604999999998</v>
      </c>
      <c r="J1016" t="s">
        <v>15</v>
      </c>
      <c r="K1016" t="str" cm="1">
        <f t="array" ref="K1016">_xlfn.IFS(AND(F1016=$Y$25,H1016=$Z$25),"1",AND(F1016=$Y$25,H1016=$Z$27),"2",AND(F1016=$Z$25,H1016=$Y$25),"3",AND(F1016=$Z$25,H1016=$Z$27),"4",AND(F1016=$Z$27,H1016=$Y$25),"5",AND(F1016=$Z$27,H1016=$Z$25),"6")</f>
        <v>2</v>
      </c>
      <c r="L1016" t="e" cm="1">
        <f t="array" ref="L1016">_xlfn.IFS(K1016="3",N1016*I1016)</f>
        <v>#N/A</v>
      </c>
      <c r="M1016" t="s">
        <v>16</v>
      </c>
      <c r="N1016">
        <f>VLOOKUP(C1016,ETH_USD[],6)</f>
        <v>549.48663299999998</v>
      </c>
      <c r="O1016" s="10">
        <f t="shared" si="89"/>
        <v>0</v>
      </c>
      <c r="P1016" cm="1">
        <f t="array" ref="P1016">_xlfn.IFS(H1016=$H$2,G1016,F1016=$F$102,E1016)</f>
        <v>1</v>
      </c>
      <c r="Q1016" cm="1">
        <f t="array" ref="Q1016">_xlfn.IFS(H1016=$H$2,E1016,F1016=$F$102,G1016)</f>
        <v>0.29785604571711399</v>
      </c>
      <c r="R1016">
        <f t="shared" si="90"/>
        <v>163.66791567979104</v>
      </c>
      <c r="S1016" s="10">
        <f t="shared" si="91"/>
        <v>-1.6967343400239979E-2</v>
      </c>
      <c r="T1016" s="9">
        <f t="shared" si="92"/>
        <v>163.66791567979104</v>
      </c>
      <c r="U1016" cm="1">
        <f t="array" ref="U1016">_xlfn.IFS(D1016=$D$2,I1016*N1016,D1016=$D$3&amp;F1016=$F$3,(I1016)*N1016,D1016=$D$3,(1/I1016)*N1016,D1016=$D$146,N1016*I1016)</f>
        <v>163.66791803317963</v>
      </c>
      <c r="V1016" t="e" cm="1">
        <f t="array" ref="V1016">_xlfn.IFS(F1016=$F$2,E1016*N1016,F1016=$F$3,E1016*N1016)</f>
        <v>#N/A</v>
      </c>
      <c r="W1016">
        <f t="shared" si="93"/>
        <v>163.66791803317963</v>
      </c>
      <c r="X1016">
        <f t="shared" si="94"/>
        <v>1844.8060161947358</v>
      </c>
    </row>
    <row r="1017" spans="1:24" x14ac:dyDescent="0.25">
      <c r="A1017" t="s">
        <v>1035</v>
      </c>
      <c r="B1017">
        <v>1605967130</v>
      </c>
      <c r="C1017" s="2">
        <v>44156.58252314815</v>
      </c>
      <c r="D1017" t="s">
        <v>105</v>
      </c>
      <c r="E1017">
        <v>1</v>
      </c>
      <c r="F1017" t="s">
        <v>14</v>
      </c>
      <c r="G1017">
        <v>0.30013748562703502</v>
      </c>
      <c r="H1017" t="s">
        <v>13</v>
      </c>
      <c r="I1017">
        <v>0.30013749000000001</v>
      </c>
      <c r="J1017" t="s">
        <v>15</v>
      </c>
      <c r="K1017" t="str" cm="1">
        <f t="array" ref="K1017">_xlfn.IFS(AND(F1017=$Y$25,H1017=$Z$25),"1",AND(F1017=$Y$25,H1017=$Z$27),"2",AND(F1017=$Z$25,H1017=$Y$25),"3",AND(F1017=$Z$25,H1017=$Z$27),"4",AND(F1017=$Z$27,H1017=$Y$25),"5",AND(F1017=$Z$27,H1017=$Z$25),"6")</f>
        <v>2</v>
      </c>
      <c r="L1017" t="e" cm="1">
        <f t="array" ref="L1017">_xlfn.IFS(K1017="3",N1017*I1017)</f>
        <v>#N/A</v>
      </c>
      <c r="M1017" t="s">
        <v>16</v>
      </c>
      <c r="N1017">
        <f>VLOOKUP(C1017,ETH_USD[],6)</f>
        <v>549.48663299999998</v>
      </c>
      <c r="O1017" s="10">
        <f t="shared" si="89"/>
        <v>0</v>
      </c>
      <c r="P1017" cm="1">
        <f t="array" ref="P1017">_xlfn.IFS(H1017=$H$2,G1017,F1017=$F$102,E1017)</f>
        <v>1</v>
      </c>
      <c r="Q1017" cm="1">
        <f t="array" ref="Q1017">_xlfn.IFS(H1017=$H$2,E1017,F1017=$F$102,G1017)</f>
        <v>0.30013748562703502</v>
      </c>
      <c r="R1017">
        <f t="shared" si="90"/>
        <v>164.92153641428536</v>
      </c>
      <c r="S1017" s="10">
        <f t="shared" si="91"/>
        <v>7.6595387024233404E-3</v>
      </c>
      <c r="T1017" s="9">
        <f t="shared" si="92"/>
        <v>164.92153641428536</v>
      </c>
      <c r="U1017" cm="1">
        <f t="array" ref="U1017">_xlfn.IFS(D1017=$D$2,I1017*N1017,D1017=$D$3&amp;F1017=$F$3,(I1017)*N1017,D1017=$D$3,(1/I1017)*N1017,D1017=$D$146,N1017*I1017)</f>
        <v>164.92153881717118</v>
      </c>
      <c r="V1017" t="e" cm="1">
        <f t="array" ref="V1017">_xlfn.IFS(F1017=$F$2,E1017*N1017,F1017=$F$3,E1017*N1017)</f>
        <v>#N/A</v>
      </c>
      <c r="W1017">
        <f t="shared" si="93"/>
        <v>164.92153881717118</v>
      </c>
      <c r="X1017">
        <f t="shared" si="94"/>
        <v>1830.7830621226292</v>
      </c>
    </row>
    <row r="1018" spans="1:24" x14ac:dyDescent="0.25">
      <c r="A1018" t="s">
        <v>1036</v>
      </c>
      <c r="B1018">
        <v>1606069227</v>
      </c>
      <c r="C1018" s="2">
        <v>44157.764201388891</v>
      </c>
      <c r="D1018" t="s">
        <v>12</v>
      </c>
      <c r="E1018">
        <v>3.4365785097939598</v>
      </c>
      <c r="F1018" t="s">
        <v>13</v>
      </c>
      <c r="G1018">
        <v>12</v>
      </c>
      <c r="H1018" t="s">
        <v>14</v>
      </c>
      <c r="I1018">
        <v>0.28638153999999999</v>
      </c>
      <c r="J1018" t="s">
        <v>15</v>
      </c>
      <c r="K1018" t="str" cm="1">
        <f t="array" ref="K1018">_xlfn.IFS(AND(F1018=$Y$25,H1018=$Z$25),"1",AND(F1018=$Y$25,H1018=$Z$27),"2",AND(F1018=$Z$25,H1018=$Y$25),"3",AND(F1018=$Z$25,H1018=$Z$27),"4",AND(F1018=$Z$27,H1018=$Y$25),"5",AND(F1018=$Z$27,H1018=$Z$25),"6")</f>
        <v>5</v>
      </c>
      <c r="L1018" t="e" cm="1">
        <f t="array" ref="L1018">_xlfn.IFS(K1018="3",N1018*I1018)</f>
        <v>#N/A</v>
      </c>
      <c r="M1018" t="s">
        <v>16</v>
      </c>
      <c r="N1018">
        <f>VLOOKUP(C1018,ETH_USD[],6)</f>
        <v>558.06811500000003</v>
      </c>
      <c r="O1018" s="10">
        <f t="shared" si="89"/>
        <v>1.5617271621601123E-2</v>
      </c>
      <c r="P1018" cm="1">
        <f t="array" ref="P1018">_xlfn.IFS(H1018=$H$2,G1018,F1018=$F$102,E1018)</f>
        <v>12</v>
      </c>
      <c r="Q1018" cm="1">
        <f t="array" ref="Q1018">_xlfn.IFS(H1018=$H$2,E1018,F1018=$F$102,G1018)</f>
        <v>3.4365785097939598</v>
      </c>
      <c r="R1018">
        <f t="shared" si="90"/>
        <v>1917.8448910102243</v>
      </c>
      <c r="S1018" s="10">
        <f t="shared" si="91"/>
        <v>-3.0930640964233425E-2</v>
      </c>
      <c r="T1018" s="9">
        <f t="shared" si="92"/>
        <v>159.82040758418535</v>
      </c>
      <c r="U1018" cm="1">
        <f t="array" ref="U1018">_xlfn.IFS(D1018=$D$2,I1018*N1018,D1018=$D$3&amp;F1018=$F$3,(I1018)*N1018,D1018=$D$3,(1/I1018)*N1018,D1018=$D$146,N1018*I1018)</f>
        <v>159.82040619859711</v>
      </c>
      <c r="V1018" cm="1">
        <f t="array" ref="V1018">_xlfn.IFS(F1018=$F$2,E1018*N1018,F1018=$F$3,E1018*N1018)</f>
        <v>1917.8448910102243</v>
      </c>
      <c r="W1018">
        <f t="shared" si="93"/>
        <v>159.82040619859711</v>
      </c>
      <c r="X1018">
        <f t="shared" si="94"/>
        <v>1948.6874572990985</v>
      </c>
    </row>
    <row r="1019" spans="1:24" x14ac:dyDescent="0.25">
      <c r="A1019" t="s">
        <v>1037</v>
      </c>
      <c r="B1019">
        <v>1606069318</v>
      </c>
      <c r="C1019" s="2">
        <v>44157.76525462963</v>
      </c>
      <c r="D1019" t="s">
        <v>105</v>
      </c>
      <c r="E1019">
        <v>1</v>
      </c>
      <c r="F1019" t="s">
        <v>14</v>
      </c>
      <c r="G1019">
        <v>0.27647778468533801</v>
      </c>
      <c r="H1019" t="s">
        <v>13</v>
      </c>
      <c r="I1019">
        <v>0.27647778000000001</v>
      </c>
      <c r="J1019" t="s">
        <v>15</v>
      </c>
      <c r="K1019" t="str" cm="1">
        <f t="array" ref="K1019">_xlfn.IFS(AND(F1019=$Y$25,H1019=$Z$25),"1",AND(F1019=$Y$25,H1019=$Z$27),"2",AND(F1019=$Z$25,H1019=$Y$25),"3",AND(F1019=$Z$25,H1019=$Z$27),"4",AND(F1019=$Z$27,H1019=$Y$25),"5",AND(F1019=$Z$27,H1019=$Z$25),"6")</f>
        <v>2</v>
      </c>
      <c r="L1019" t="e" cm="1">
        <f t="array" ref="L1019">_xlfn.IFS(K1019="3",N1019*I1019)</f>
        <v>#N/A</v>
      </c>
      <c r="M1019" t="s">
        <v>16</v>
      </c>
      <c r="N1019">
        <f>VLOOKUP(C1019,ETH_USD[],6)</f>
        <v>558.06811500000003</v>
      </c>
      <c r="O1019" s="10">
        <f t="shared" si="89"/>
        <v>0</v>
      </c>
      <c r="P1019" cm="1">
        <f t="array" ref="P1019">_xlfn.IFS(H1019=$H$2,G1019,F1019=$F$102,E1019)</f>
        <v>1</v>
      </c>
      <c r="Q1019" cm="1">
        <f t="array" ref="Q1019">_xlfn.IFS(H1019=$H$2,E1019,F1019=$F$102,G1019)</f>
        <v>0.27647778468533801</v>
      </c>
      <c r="R1019">
        <f t="shared" si="90"/>
        <v>154.29343613872246</v>
      </c>
      <c r="S1019" s="10">
        <f t="shared" si="91"/>
        <v>-3.4582388626130618E-2</v>
      </c>
      <c r="T1019" s="9">
        <f t="shared" si="92"/>
        <v>154.29343613872246</v>
      </c>
      <c r="U1019" cm="1">
        <f t="array" ref="U1019">_xlfn.IFS(D1019=$D$2,I1019*N1019,D1019=$D$3&amp;F1019=$F$3,(I1019)*N1019,D1019=$D$3,(1/I1019)*N1019,D1019=$D$146,N1019*I1019)</f>
        <v>154.2934335239847</v>
      </c>
      <c r="V1019" t="e" cm="1">
        <f t="array" ref="V1019">_xlfn.IFS(F1019=$F$2,E1019*N1019,F1019=$F$3,E1019*N1019)</f>
        <v>#N/A</v>
      </c>
      <c r="W1019">
        <f t="shared" si="93"/>
        <v>154.2934335239847</v>
      </c>
      <c r="X1019">
        <f t="shared" si="94"/>
        <v>2018.4917391914823</v>
      </c>
    </row>
    <row r="1020" spans="1:24" x14ac:dyDescent="0.25">
      <c r="A1020" t="s">
        <v>1038</v>
      </c>
      <c r="B1020">
        <v>1606070307</v>
      </c>
      <c r="C1020" s="2">
        <v>44157.776701388888</v>
      </c>
      <c r="D1020" t="s">
        <v>105</v>
      </c>
      <c r="E1020">
        <v>1</v>
      </c>
      <c r="F1020" t="s">
        <v>14</v>
      </c>
      <c r="G1020">
        <v>0.27851747874878602</v>
      </c>
      <c r="H1020" t="s">
        <v>13</v>
      </c>
      <c r="I1020">
        <v>0.27851747999999998</v>
      </c>
      <c r="J1020" t="s">
        <v>15</v>
      </c>
      <c r="K1020" t="str" cm="1">
        <f t="array" ref="K1020">_xlfn.IFS(AND(F1020=$Y$25,H1020=$Z$25),"1",AND(F1020=$Y$25,H1020=$Z$27),"2",AND(F1020=$Z$25,H1020=$Y$25),"3",AND(F1020=$Z$25,H1020=$Z$27),"4",AND(F1020=$Z$27,H1020=$Y$25),"5",AND(F1020=$Z$27,H1020=$Z$25),"6")</f>
        <v>2</v>
      </c>
      <c r="L1020" t="e" cm="1">
        <f t="array" ref="L1020">_xlfn.IFS(K1020="3",N1020*I1020)</f>
        <v>#N/A</v>
      </c>
      <c r="M1020" t="s">
        <v>16</v>
      </c>
      <c r="N1020">
        <f>VLOOKUP(C1020,ETH_USD[],6)</f>
        <v>558.06811500000003</v>
      </c>
      <c r="O1020" s="10">
        <f t="shared" si="89"/>
        <v>0</v>
      </c>
      <c r="P1020" cm="1">
        <f t="array" ref="P1020">_xlfn.IFS(H1020=$H$2,G1020,F1020=$F$102,E1020)</f>
        <v>1</v>
      </c>
      <c r="Q1020" cm="1">
        <f t="array" ref="Q1020">_xlfn.IFS(H1020=$H$2,E1020,F1020=$F$102,G1020)</f>
        <v>0.27851747874878602</v>
      </c>
      <c r="R1020">
        <f t="shared" si="90"/>
        <v>155.43172435988757</v>
      </c>
      <c r="S1020" s="10">
        <f t="shared" si="91"/>
        <v>7.3774247929879379E-3</v>
      </c>
      <c r="T1020" s="9">
        <f t="shared" si="92"/>
        <v>155.43172435988757</v>
      </c>
      <c r="U1020" cm="1">
        <f t="array" ref="U1020">_xlfn.IFS(D1020=$D$2,I1020*N1020,D1020=$D$3&amp;F1020=$F$3,(I1020)*N1020,D1020=$D$3,(1/I1020)*N1020,D1020=$D$146,N1020*I1020)</f>
        <v>155.43172505815019</v>
      </c>
      <c r="V1020" t="e" cm="1">
        <f t="array" ref="V1020">_xlfn.IFS(F1020=$F$2,E1020*N1020,F1020=$F$3,E1020*N1020)</f>
        <v>#N/A</v>
      </c>
      <c r="W1020">
        <f t="shared" si="93"/>
        <v>155.43172505815019</v>
      </c>
      <c r="X1020">
        <f t="shared" si="94"/>
        <v>2003.7094799220504</v>
      </c>
    </row>
    <row r="1021" spans="1:24" x14ac:dyDescent="0.25">
      <c r="A1021" t="s">
        <v>1039</v>
      </c>
      <c r="B1021">
        <v>1606092549</v>
      </c>
      <c r="C1021" s="2">
        <v>44158.034131944441</v>
      </c>
      <c r="D1021" t="s">
        <v>105</v>
      </c>
      <c r="E1021">
        <v>1</v>
      </c>
      <c r="F1021" t="s">
        <v>14</v>
      </c>
      <c r="G1021">
        <v>0.28057981644421298</v>
      </c>
      <c r="H1021" t="s">
        <v>13</v>
      </c>
      <c r="I1021">
        <v>0.28057981999999998</v>
      </c>
      <c r="J1021" t="s">
        <v>15</v>
      </c>
      <c r="K1021" t="str" cm="1">
        <f t="array" ref="K1021">_xlfn.IFS(AND(F1021=$Y$25,H1021=$Z$25),"1",AND(F1021=$Y$25,H1021=$Z$27),"2",AND(F1021=$Z$25,H1021=$Y$25),"3",AND(F1021=$Z$25,H1021=$Z$27),"4",AND(F1021=$Z$27,H1021=$Y$25),"5",AND(F1021=$Z$27,H1021=$Z$25),"6")</f>
        <v>2</v>
      </c>
      <c r="L1021" t="e" cm="1">
        <f t="array" ref="L1021">_xlfn.IFS(K1021="3",N1021*I1021)</f>
        <v>#N/A</v>
      </c>
      <c r="M1021" t="s">
        <v>16</v>
      </c>
      <c r="N1021">
        <f>VLOOKUP(C1021,ETH_USD[],6)</f>
        <v>608.45404099999996</v>
      </c>
      <c r="O1021" s="10">
        <f t="shared" si="89"/>
        <v>9.0286337179467643E-2</v>
      </c>
      <c r="P1021" cm="1">
        <f t="array" ref="P1021">_xlfn.IFS(H1021=$H$2,G1021,F1021=$F$102,E1021)</f>
        <v>1</v>
      </c>
      <c r="Q1021" cm="1">
        <f t="array" ref="Q1021">_xlfn.IFS(H1021=$H$2,E1021,F1021=$F$102,G1021)</f>
        <v>0.28057981644421298</v>
      </c>
      <c r="R1021">
        <f t="shared" si="90"/>
        <v>170.71992313851962</v>
      </c>
      <c r="S1021" s="10">
        <f t="shared" si="91"/>
        <v>9.8359577760545602E-2</v>
      </c>
      <c r="T1021" s="9">
        <f t="shared" si="92"/>
        <v>170.71992313851962</v>
      </c>
      <c r="U1021" cm="1">
        <f t="array" ref="U1021">_xlfn.IFS(D1021=$D$2,I1021*N1021,D1021=$D$3&amp;F1021=$F$3,(I1021)*N1021,D1021=$D$3,(1/I1021)*N1021,D1021=$D$146,N1021*I1021)</f>
        <v>170.71992530205259</v>
      </c>
      <c r="V1021" t="e" cm="1">
        <f t="array" ref="V1021">_xlfn.IFS(F1021=$F$2,E1021*N1021,F1021=$F$3,E1021*N1021)</f>
        <v>#N/A</v>
      </c>
      <c r="W1021">
        <f t="shared" si="93"/>
        <v>170.71992530205259</v>
      </c>
      <c r="X1021">
        <f t="shared" si="94"/>
        <v>2168.5595243449798</v>
      </c>
    </row>
    <row r="1022" spans="1:24" x14ac:dyDescent="0.25">
      <c r="A1022" t="s">
        <v>1040</v>
      </c>
      <c r="B1022">
        <v>1606141611</v>
      </c>
      <c r="C1022" s="2">
        <v>44158.601979166669</v>
      </c>
      <c r="D1022" t="s">
        <v>12</v>
      </c>
      <c r="E1022">
        <v>3.7267619368022</v>
      </c>
      <c r="F1022" t="s">
        <v>13</v>
      </c>
      <c r="G1022">
        <v>14</v>
      </c>
      <c r="H1022" t="s">
        <v>14</v>
      </c>
      <c r="I1022">
        <v>0.26619727999999998</v>
      </c>
      <c r="J1022" t="s">
        <v>15</v>
      </c>
      <c r="K1022" t="str" cm="1">
        <f t="array" ref="K1022">_xlfn.IFS(AND(F1022=$Y$25,H1022=$Z$25),"1",AND(F1022=$Y$25,H1022=$Z$27),"2",AND(F1022=$Z$25,H1022=$Y$25),"3",AND(F1022=$Z$25,H1022=$Z$27),"4",AND(F1022=$Z$27,H1022=$Y$25),"5",AND(F1022=$Z$27,H1022=$Z$25),"6")</f>
        <v>5</v>
      </c>
      <c r="L1022" t="e" cm="1">
        <f t="array" ref="L1022">_xlfn.IFS(K1022="3",N1022*I1022)</f>
        <v>#N/A</v>
      </c>
      <c r="M1022" t="s">
        <v>16</v>
      </c>
      <c r="N1022">
        <f>VLOOKUP(C1022,ETH_USD[],6)</f>
        <v>608.45404099999996</v>
      </c>
      <c r="O1022" s="10">
        <f t="shared" si="89"/>
        <v>0</v>
      </c>
      <c r="P1022" cm="1">
        <f t="array" ref="P1022">_xlfn.IFS(H1022=$H$2,G1022,F1022=$F$102,E1022)</f>
        <v>14</v>
      </c>
      <c r="Q1022" cm="1">
        <f t="array" ref="Q1022">_xlfn.IFS(H1022=$H$2,E1022,F1022=$F$102,G1022)</f>
        <v>3.7267619368022</v>
      </c>
      <c r="R1022">
        <f t="shared" si="90"/>
        <v>2267.5633602922849</v>
      </c>
      <c r="S1022" s="10">
        <f t="shared" si="91"/>
        <v>-5.1260049373207536E-2</v>
      </c>
      <c r="T1022" s="9">
        <f t="shared" si="92"/>
        <v>161.96881144944891</v>
      </c>
      <c r="U1022" cm="1">
        <f t="array" ref="U1022">_xlfn.IFS(D1022=$D$2,I1022*N1022,D1022=$D$3&amp;F1022=$F$3,(I1022)*N1022,D1022=$D$3,(1/I1022)*N1022,D1022=$D$146,N1022*I1022)</f>
        <v>161.96881071920845</v>
      </c>
      <c r="V1022" cm="1">
        <f t="array" ref="V1022">_xlfn.IFS(F1022=$F$2,E1022*N1022,F1022=$F$3,E1022*N1022)</f>
        <v>2267.5633602922849</v>
      </c>
      <c r="W1022">
        <f t="shared" si="93"/>
        <v>161.96881071920845</v>
      </c>
      <c r="X1022">
        <f t="shared" si="94"/>
        <v>2285.7259886351958</v>
      </c>
    </row>
    <row r="1023" spans="1:24" x14ac:dyDescent="0.25">
      <c r="A1023" t="s">
        <v>1041</v>
      </c>
      <c r="B1023">
        <v>1606141795</v>
      </c>
      <c r="C1023" s="2">
        <v>44158.604108796295</v>
      </c>
      <c r="D1023" t="s">
        <v>105</v>
      </c>
      <c r="E1023">
        <v>1</v>
      </c>
      <c r="F1023" t="s">
        <v>14</v>
      </c>
      <c r="G1023">
        <v>0.25552175769928298</v>
      </c>
      <c r="H1023" t="s">
        <v>13</v>
      </c>
      <c r="I1023">
        <v>0.25552175999999999</v>
      </c>
      <c r="J1023" t="s">
        <v>15</v>
      </c>
      <c r="K1023" t="str" cm="1">
        <f t="array" ref="K1023">_xlfn.IFS(AND(F1023=$Y$25,H1023=$Z$25),"1",AND(F1023=$Y$25,H1023=$Z$27),"2",AND(F1023=$Z$25,H1023=$Y$25),"3",AND(F1023=$Z$25,H1023=$Z$27),"4",AND(F1023=$Z$27,H1023=$Y$25),"5",AND(F1023=$Z$27,H1023=$Z$25),"6")</f>
        <v>2</v>
      </c>
      <c r="L1023" t="e" cm="1">
        <f t="array" ref="L1023">_xlfn.IFS(K1023="3",N1023*I1023)</f>
        <v>#N/A</v>
      </c>
      <c r="M1023" t="s">
        <v>16</v>
      </c>
      <c r="N1023">
        <f>VLOOKUP(C1023,ETH_USD[],6)</f>
        <v>608.45404099999996</v>
      </c>
      <c r="O1023" s="10">
        <f t="shared" si="89"/>
        <v>0</v>
      </c>
      <c r="P1023" cm="1">
        <f t="array" ref="P1023">_xlfn.IFS(H1023=$H$2,G1023,F1023=$F$102,E1023)</f>
        <v>1</v>
      </c>
      <c r="Q1023" cm="1">
        <f t="array" ref="Q1023">_xlfn.IFS(H1023=$H$2,E1023,F1023=$F$102,G1023)</f>
        <v>0.25552175769928298</v>
      </c>
      <c r="R1023">
        <f t="shared" si="90"/>
        <v>155.47324603555157</v>
      </c>
      <c r="S1023" s="10">
        <f t="shared" si="91"/>
        <v>-4.0103803662994895E-2</v>
      </c>
      <c r="T1023" s="9">
        <f t="shared" si="92"/>
        <v>155.47324603555157</v>
      </c>
      <c r="U1023" cm="1">
        <f t="array" ref="U1023">_xlfn.IFS(D1023=$D$2,I1023*N1023,D1023=$D$3&amp;F1023=$F$3,(I1023)*N1023,D1023=$D$3,(1/I1023)*N1023,D1023=$D$146,N1023*I1023)</f>
        <v>155.47324743543214</v>
      </c>
      <c r="V1023" t="e" cm="1">
        <f t="array" ref="V1023">_xlfn.IFS(F1023=$F$2,E1023*N1023,F1023=$F$3,E1023*N1023)</f>
        <v>#N/A</v>
      </c>
      <c r="W1023">
        <f t="shared" si="93"/>
        <v>155.47324743543214</v>
      </c>
      <c r="X1023">
        <f t="shared" si="94"/>
        <v>2381.2220180386985</v>
      </c>
    </row>
    <row r="1024" spans="1:24" x14ac:dyDescent="0.25">
      <c r="A1024" t="s">
        <v>1042</v>
      </c>
      <c r="B1024">
        <v>1606145202</v>
      </c>
      <c r="C1024" s="2">
        <v>44158.643541666665</v>
      </c>
      <c r="D1024" t="s">
        <v>105</v>
      </c>
      <c r="E1024">
        <v>1</v>
      </c>
      <c r="F1024" t="s">
        <v>14</v>
      </c>
      <c r="G1024">
        <v>0.25733344976107397</v>
      </c>
      <c r="H1024" t="s">
        <v>13</v>
      </c>
      <c r="I1024">
        <v>0.25733345000000002</v>
      </c>
      <c r="J1024" t="s">
        <v>15</v>
      </c>
      <c r="K1024" t="str" cm="1">
        <f t="array" ref="K1024">_xlfn.IFS(AND(F1024=$Y$25,H1024=$Z$25),"1",AND(F1024=$Y$25,H1024=$Z$27),"2",AND(F1024=$Z$25,H1024=$Y$25),"3",AND(F1024=$Z$25,H1024=$Z$27),"4",AND(F1024=$Z$27,H1024=$Y$25),"5",AND(F1024=$Z$27,H1024=$Z$25),"6")</f>
        <v>2</v>
      </c>
      <c r="L1024" t="e" cm="1">
        <f t="array" ref="L1024">_xlfn.IFS(K1024="3",N1024*I1024)</f>
        <v>#N/A</v>
      </c>
      <c r="M1024" t="s">
        <v>16</v>
      </c>
      <c r="N1024">
        <f>VLOOKUP(C1024,ETH_USD[],6)</f>
        <v>608.45404099999996</v>
      </c>
      <c r="O1024" s="10">
        <f t="shared" si="89"/>
        <v>0</v>
      </c>
      <c r="P1024" cm="1">
        <f t="array" ref="P1024">_xlfn.IFS(H1024=$H$2,G1024,F1024=$F$102,E1024)</f>
        <v>1</v>
      </c>
      <c r="Q1024" cm="1">
        <f t="array" ref="Q1024">_xlfn.IFS(H1024=$H$2,E1024,F1024=$F$102,G1024)</f>
        <v>0.25733344976107397</v>
      </c>
      <c r="R1024">
        <f t="shared" si="90"/>
        <v>156.57557739159594</v>
      </c>
      <c r="S1024" s="10">
        <f t="shared" si="91"/>
        <v>7.0901674992513335E-3</v>
      </c>
      <c r="T1024" s="9">
        <f t="shared" si="92"/>
        <v>156.57557739159594</v>
      </c>
      <c r="U1024" cm="1">
        <f t="array" ref="U1024">_xlfn.IFS(D1024=$D$2,I1024*N1024,D1024=$D$3&amp;F1024=$F$3,(I1024)*N1024,D1024=$D$3,(1/I1024)*N1024,D1024=$D$146,N1024*I1024)</f>
        <v>156.57557753697145</v>
      </c>
      <c r="V1024" t="e" cm="1">
        <f t="array" ref="V1024">_xlfn.IFS(F1024=$F$2,E1024*N1024,F1024=$F$3,E1024*N1024)</f>
        <v>#N/A</v>
      </c>
      <c r="W1024">
        <f t="shared" si="93"/>
        <v>156.57557753697145</v>
      </c>
      <c r="X1024">
        <f t="shared" si="94"/>
        <v>2364.4576365800867</v>
      </c>
    </row>
    <row r="1025" spans="1:24" x14ac:dyDescent="0.25">
      <c r="A1025" t="s">
        <v>1043</v>
      </c>
      <c r="B1025">
        <v>1606146585</v>
      </c>
      <c r="C1025" s="2">
        <v>44158.659548611111</v>
      </c>
      <c r="D1025" t="s">
        <v>105</v>
      </c>
      <c r="E1025">
        <v>1</v>
      </c>
      <c r="F1025" t="s">
        <v>14</v>
      </c>
      <c r="G1025">
        <v>0.25916446838611501</v>
      </c>
      <c r="H1025" t="s">
        <v>13</v>
      </c>
      <c r="I1025">
        <v>0.25916446999999998</v>
      </c>
      <c r="J1025" t="s">
        <v>15</v>
      </c>
      <c r="K1025" t="str" cm="1">
        <f t="array" ref="K1025">_xlfn.IFS(AND(F1025=$Y$25,H1025=$Z$25),"1",AND(F1025=$Y$25,H1025=$Z$27),"2",AND(F1025=$Z$25,H1025=$Y$25),"3",AND(F1025=$Z$25,H1025=$Z$27),"4",AND(F1025=$Z$27,H1025=$Y$25),"5",AND(F1025=$Z$27,H1025=$Z$25),"6")</f>
        <v>2</v>
      </c>
      <c r="L1025" t="e" cm="1">
        <f t="array" ref="L1025">_xlfn.IFS(K1025="3",N1025*I1025)</f>
        <v>#N/A</v>
      </c>
      <c r="M1025" t="s">
        <v>16</v>
      </c>
      <c r="N1025">
        <f>VLOOKUP(C1025,ETH_USD[],6)</f>
        <v>608.45404099999996</v>
      </c>
      <c r="O1025" s="10">
        <f t="shared" si="89"/>
        <v>0</v>
      </c>
      <c r="P1025" cm="1">
        <f t="array" ref="P1025">_xlfn.IFS(H1025=$H$2,G1025,F1025=$F$102,E1025)</f>
        <v>1</v>
      </c>
      <c r="Q1025" cm="1">
        <f t="array" ref="Q1025">_xlfn.IFS(H1025=$H$2,E1025,F1025=$F$102,G1025)</f>
        <v>0.25916446838611501</v>
      </c>
      <c r="R1025">
        <f t="shared" si="90"/>
        <v>157.68966807314843</v>
      </c>
      <c r="S1025" s="10">
        <f t="shared" si="91"/>
        <v>7.1153541319291394E-3</v>
      </c>
      <c r="T1025" s="9">
        <f t="shared" si="92"/>
        <v>157.68966807314843</v>
      </c>
      <c r="U1025" cm="1">
        <f t="array" ref="U1025">_xlfn.IFS(D1025=$D$2,I1025*N1025,D1025=$D$3&amp;F1025=$F$3,(I1025)*N1025,D1025=$D$3,(1/I1025)*N1025,D1025=$D$146,N1025*I1025)</f>
        <v>157.68966905512326</v>
      </c>
      <c r="V1025" t="e" cm="1">
        <f t="array" ref="V1025">_xlfn.IFS(F1025=$F$2,E1025*N1025,F1025=$F$3,E1025*N1025)</f>
        <v>#N/A</v>
      </c>
      <c r="W1025">
        <f t="shared" si="93"/>
        <v>157.68966905512326</v>
      </c>
      <c r="X1025">
        <f t="shared" si="94"/>
        <v>2347.7525333623084</v>
      </c>
    </row>
    <row r="1026" spans="1:24" x14ac:dyDescent="0.25">
      <c r="A1026" t="s">
        <v>1044</v>
      </c>
      <c r="B1026">
        <v>1606147203</v>
      </c>
      <c r="C1026" s="2">
        <v>44158.666701388887</v>
      </c>
      <c r="D1026" t="s">
        <v>105</v>
      </c>
      <c r="E1026">
        <v>1</v>
      </c>
      <c r="F1026" t="s">
        <v>14</v>
      </c>
      <c r="G1026">
        <v>0.26101508937825302</v>
      </c>
      <c r="H1026" t="s">
        <v>13</v>
      </c>
      <c r="I1026">
        <v>0.26101509000000001</v>
      </c>
      <c r="J1026" t="s">
        <v>15</v>
      </c>
      <c r="K1026" t="str" cm="1">
        <f t="array" ref="K1026">_xlfn.IFS(AND(F1026=$Y$25,H1026=$Z$25),"1",AND(F1026=$Y$25,H1026=$Z$27),"2",AND(F1026=$Z$25,H1026=$Y$25),"3",AND(F1026=$Z$25,H1026=$Z$27),"4",AND(F1026=$Z$27,H1026=$Y$25),"5",AND(F1026=$Z$27,H1026=$Z$25),"6")</f>
        <v>2</v>
      </c>
      <c r="L1026" t="e" cm="1">
        <f t="array" ref="L1026">_xlfn.IFS(K1026="3",N1026*I1026)</f>
        <v>#N/A</v>
      </c>
      <c r="M1026" t="s">
        <v>16</v>
      </c>
      <c r="N1026">
        <f>VLOOKUP(C1026,ETH_USD[],6)</f>
        <v>608.45404099999996</v>
      </c>
      <c r="O1026" s="10">
        <f t="shared" si="89"/>
        <v>0</v>
      </c>
      <c r="P1026" cm="1">
        <f t="array" ref="P1026">_xlfn.IFS(H1026=$H$2,G1026,F1026=$F$102,E1026)</f>
        <v>1</v>
      </c>
      <c r="Q1026" cm="1">
        <f t="array" ref="Q1026">_xlfn.IFS(H1026=$H$2,E1026,F1026=$F$102,G1026)</f>
        <v>0.26101508937825302</v>
      </c>
      <c r="R1026">
        <f t="shared" si="90"/>
        <v>158.81568589417421</v>
      </c>
      <c r="S1026" s="10">
        <f t="shared" si="91"/>
        <v>7.1407203451240124E-3</v>
      </c>
      <c r="T1026" s="9">
        <f t="shared" si="92"/>
        <v>158.81568589417421</v>
      </c>
      <c r="U1026" cm="1">
        <f t="array" ref="U1026">_xlfn.IFS(D1026=$D$2,I1026*N1026,D1026=$D$3&amp;F1026=$F$3,(I1026)*N1026,D1026=$D$3,(1/I1026)*N1026,D1026=$D$146,N1026*I1026)</f>
        <v>158.81568627247867</v>
      </c>
      <c r="V1026" t="e" cm="1">
        <f t="array" ref="V1026">_xlfn.IFS(F1026=$F$2,E1026*N1026,F1026=$F$3,E1026*N1026)</f>
        <v>#N/A</v>
      </c>
      <c r="W1026">
        <f t="shared" si="93"/>
        <v>158.81568627247867</v>
      </c>
      <c r="X1026">
        <f t="shared" si="94"/>
        <v>2331.1067609156235</v>
      </c>
    </row>
    <row r="1027" spans="1:24" x14ac:dyDescent="0.25">
      <c r="A1027" t="s">
        <v>1045</v>
      </c>
      <c r="B1027">
        <v>1606157262</v>
      </c>
      <c r="C1027" s="2">
        <v>44158.783125000002</v>
      </c>
      <c r="D1027" t="s">
        <v>105</v>
      </c>
      <c r="E1027">
        <v>1</v>
      </c>
      <c r="F1027" t="s">
        <v>14</v>
      </c>
      <c r="G1027">
        <v>0.26288559347809298</v>
      </c>
      <c r="H1027" t="s">
        <v>13</v>
      </c>
      <c r="I1027">
        <v>0.26288559</v>
      </c>
      <c r="J1027" t="s">
        <v>15</v>
      </c>
      <c r="K1027" t="str" cm="1">
        <f t="array" ref="K1027">_xlfn.IFS(AND(F1027=$Y$25,H1027=$Z$25),"1",AND(F1027=$Y$25,H1027=$Z$27),"2",AND(F1027=$Z$25,H1027=$Y$25),"3",AND(F1027=$Z$25,H1027=$Z$27),"4",AND(F1027=$Z$27,H1027=$Y$25),"5",AND(F1027=$Z$27,H1027=$Z$25),"6")</f>
        <v>2</v>
      </c>
      <c r="L1027" t="e" cm="1">
        <f t="array" ref="L1027">_xlfn.IFS(K1027="3",N1027*I1027)</f>
        <v>#N/A</v>
      </c>
      <c r="M1027" t="s">
        <v>16</v>
      </c>
      <c r="N1027">
        <f>VLOOKUP(C1027,ETH_USD[],6)</f>
        <v>608.45404099999996</v>
      </c>
      <c r="O1027" s="10">
        <f t="shared" ref="O1027:O1090" si="95">(N1027-N1026)/N1026</f>
        <v>0</v>
      </c>
      <c r="P1027" cm="1">
        <f t="array" ref="P1027">_xlfn.IFS(H1027=$H$2,G1027,F1027=$F$102,E1027)</f>
        <v>1</v>
      </c>
      <c r="Q1027" cm="1">
        <f t="array" ref="Q1027">_xlfn.IFS(H1027=$H$2,E1027,F1027=$F$102,G1027)</f>
        <v>0.26288559347809298</v>
      </c>
      <c r="R1027">
        <f t="shared" ref="R1027:R1090" si="96">Q1027*N1027</f>
        <v>159.95380167242891</v>
      </c>
      <c r="S1027" s="10">
        <f t="shared" ref="S1027:S1090" si="97">(T1027-T1026)/T1026</f>
        <v>7.1662680663236037E-3</v>
      </c>
      <c r="T1027" s="9">
        <f t="shared" ref="T1027:T1090" si="98">R1027/P1027</f>
        <v>159.95380167242891</v>
      </c>
      <c r="U1027" cm="1">
        <f t="array" ref="U1027">_xlfn.IFS(D1027=$D$2,I1027*N1027,D1027=$D$3&amp;F1027=$F$3,(I1027)*N1027,D1027=$D$3,(1/I1027)*N1027,D1027=$D$146,N1027*I1027)</f>
        <v>159.95379955616917</v>
      </c>
      <c r="V1027" t="e" cm="1">
        <f t="array" ref="V1027">_xlfn.IFS(F1027=$F$2,E1027*N1027,F1027=$F$3,E1027*N1027)</f>
        <v>#N/A</v>
      </c>
      <c r="W1027">
        <f t="shared" ref="W1027:W1090" si="99">N1027*I1027</f>
        <v>159.95379955616917</v>
      </c>
      <c r="X1027">
        <f t="shared" ref="X1027:X1090" si="100">N1027/I1027</f>
        <v>2314.5203242216508</v>
      </c>
    </row>
    <row r="1028" spans="1:24" x14ac:dyDescent="0.25">
      <c r="A1028" t="s">
        <v>1046</v>
      </c>
      <c r="B1028">
        <v>1606162897</v>
      </c>
      <c r="C1028" s="2">
        <v>44158.848344907405</v>
      </c>
      <c r="D1028" t="s">
        <v>105</v>
      </c>
      <c r="E1028">
        <v>4.9498319105255604</v>
      </c>
      <c r="F1028" t="s">
        <v>14</v>
      </c>
      <c r="G1028">
        <v>1.3294526516608201</v>
      </c>
      <c r="H1028" t="s">
        <v>13</v>
      </c>
      <c r="I1028">
        <v>0.26858541000000002</v>
      </c>
      <c r="J1028" t="s">
        <v>15</v>
      </c>
      <c r="K1028" t="str" cm="1">
        <f t="array" ref="K1028">_xlfn.IFS(AND(F1028=$Y$25,H1028=$Z$25),"1",AND(F1028=$Y$25,H1028=$Z$27),"2",AND(F1028=$Z$25,H1028=$Y$25),"3",AND(F1028=$Z$25,H1028=$Z$27),"4",AND(F1028=$Z$27,H1028=$Y$25),"5",AND(F1028=$Z$27,H1028=$Z$25),"6")</f>
        <v>2</v>
      </c>
      <c r="L1028" t="e" cm="1">
        <f t="array" ref="L1028">_xlfn.IFS(K1028="3",N1028*I1028)</f>
        <v>#N/A</v>
      </c>
      <c r="M1028" t="s">
        <v>16</v>
      </c>
      <c r="N1028">
        <f>VLOOKUP(C1028,ETH_USD[],6)</f>
        <v>608.45404099999996</v>
      </c>
      <c r="O1028" s="10">
        <f t="shared" si="95"/>
        <v>0</v>
      </c>
      <c r="P1028" cm="1">
        <f t="array" ref="P1028">_xlfn.IFS(H1028=$H$2,G1028,F1028=$F$102,E1028)</f>
        <v>4.9498319105255604</v>
      </c>
      <c r="Q1028" cm="1">
        <f t="array" ref="Q1028">_xlfn.IFS(H1028=$H$2,E1028,F1028=$F$102,G1028)</f>
        <v>1.3294526516608201</v>
      </c>
      <c r="R1028">
        <f t="shared" si="96"/>
        <v>808.91083822119128</v>
      </c>
      <c r="S1028" s="10">
        <f t="shared" si="97"/>
        <v>2.1681752097275117E-2</v>
      </c>
      <c r="T1028" s="9">
        <f t="shared" si="98"/>
        <v>163.42188034730722</v>
      </c>
      <c r="U1028" cm="1">
        <f t="array" ref="U1028">_xlfn.IFS(D1028=$D$2,I1028*N1028,D1028=$D$3&amp;F1028=$F$3,(I1028)*N1028,D1028=$D$3,(1/I1028)*N1028,D1028=$D$146,N1028*I1028)</f>
        <v>163.42187806814181</v>
      </c>
      <c r="V1028" t="e" cm="1">
        <f t="array" ref="V1028">_xlfn.IFS(F1028=$F$2,E1028*N1028,F1028=$F$3,E1028*N1028)</f>
        <v>#N/A</v>
      </c>
      <c r="W1028">
        <f t="shared" si="99"/>
        <v>163.42187806814181</v>
      </c>
      <c r="X1028">
        <f t="shared" si="100"/>
        <v>2265.4024319489281</v>
      </c>
    </row>
    <row r="1029" spans="1:24" x14ac:dyDescent="0.25">
      <c r="A1029" t="s">
        <v>1047</v>
      </c>
      <c r="B1029">
        <v>1606195056</v>
      </c>
      <c r="C1029" s="2">
        <v>44159.220555555556</v>
      </c>
      <c r="D1029" t="s">
        <v>12</v>
      </c>
      <c r="E1029">
        <v>0.27082055691915202</v>
      </c>
      <c r="F1029" t="s">
        <v>13</v>
      </c>
      <c r="G1029">
        <v>1</v>
      </c>
      <c r="H1029" t="s">
        <v>14</v>
      </c>
      <c r="I1029">
        <v>0.27082055999999999</v>
      </c>
      <c r="J1029" t="s">
        <v>15</v>
      </c>
      <c r="K1029" t="str" cm="1">
        <f t="array" ref="K1029">_xlfn.IFS(AND(F1029=$Y$25,H1029=$Z$25),"1",AND(F1029=$Y$25,H1029=$Z$27),"2",AND(F1029=$Z$25,H1029=$Y$25),"3",AND(F1029=$Z$25,H1029=$Z$27),"4",AND(F1029=$Z$27,H1029=$Y$25),"5",AND(F1029=$Z$27,H1029=$Z$25),"6")</f>
        <v>5</v>
      </c>
      <c r="L1029" t="e" cm="1">
        <f t="array" ref="L1029">_xlfn.IFS(K1029="3",N1029*I1029)</f>
        <v>#N/A</v>
      </c>
      <c r="M1029" t="s">
        <v>16</v>
      </c>
      <c r="N1029">
        <f>VLOOKUP(C1029,ETH_USD[],6)</f>
        <v>603.89776600000005</v>
      </c>
      <c r="O1029" s="10">
        <f t="shared" si="95"/>
        <v>-7.4882812718469801E-3</v>
      </c>
      <c r="P1029" cm="1">
        <f t="array" ref="P1029">_xlfn.IFS(H1029=$H$2,G1029,F1029=$F$102,E1029)</f>
        <v>1</v>
      </c>
      <c r="Q1029" cm="1">
        <f t="array" ref="Q1029">_xlfn.IFS(H1029=$H$2,E1029,F1029=$F$102,G1029)</f>
        <v>0.27082055691915202</v>
      </c>
      <c r="R1029">
        <f t="shared" si="96"/>
        <v>163.54792931035175</v>
      </c>
      <c r="S1029" s="10">
        <f t="shared" si="97"/>
        <v>7.7131019895648831E-4</v>
      </c>
      <c r="T1029" s="9">
        <f t="shared" si="98"/>
        <v>163.54792931035175</v>
      </c>
      <c r="U1029" cm="1">
        <f t="array" ref="U1029">_xlfn.IFS(D1029=$D$2,I1029*N1029,D1029=$D$3&amp;F1029=$F$3,(I1029)*N1029,D1029=$D$3,(1/I1029)*N1029,D1029=$D$146,N1029*I1029)</f>
        <v>163.54793117086896</v>
      </c>
      <c r="V1029" cm="1">
        <f t="array" ref="V1029">_xlfn.IFS(F1029=$F$2,E1029*N1029,F1029=$F$3,E1029*N1029)</f>
        <v>163.54792931035175</v>
      </c>
      <c r="W1029">
        <f t="shared" si="99"/>
        <v>163.54793117086896</v>
      </c>
      <c r="X1029">
        <f t="shared" si="100"/>
        <v>2229.8815348435883</v>
      </c>
    </row>
    <row r="1030" spans="1:24" x14ac:dyDescent="0.25">
      <c r="A1030" t="s">
        <v>1048</v>
      </c>
      <c r="B1030">
        <v>1606207156</v>
      </c>
      <c r="C1030" s="2">
        <v>44159.360601851855</v>
      </c>
      <c r="D1030" t="s">
        <v>12</v>
      </c>
      <c r="E1030">
        <v>2.8546030009549002</v>
      </c>
      <c r="F1030" t="s">
        <v>13</v>
      </c>
      <c r="G1030">
        <v>11</v>
      </c>
      <c r="H1030" t="s">
        <v>14</v>
      </c>
      <c r="I1030">
        <v>0.25950936000000002</v>
      </c>
      <c r="J1030" t="s">
        <v>15</v>
      </c>
      <c r="K1030" t="str" cm="1">
        <f t="array" ref="K1030">_xlfn.IFS(AND(F1030=$Y$25,H1030=$Z$25),"1",AND(F1030=$Y$25,H1030=$Z$27),"2",AND(F1030=$Z$25,H1030=$Y$25),"3",AND(F1030=$Z$25,H1030=$Z$27),"4",AND(F1030=$Z$27,H1030=$Y$25),"5",AND(F1030=$Z$27,H1030=$Z$25),"6")</f>
        <v>5</v>
      </c>
      <c r="L1030" t="e" cm="1">
        <f t="array" ref="L1030">_xlfn.IFS(K1030="3",N1030*I1030)</f>
        <v>#N/A</v>
      </c>
      <c r="M1030" t="s">
        <v>16</v>
      </c>
      <c r="N1030">
        <f>VLOOKUP(C1030,ETH_USD[],6)</f>
        <v>603.89776600000005</v>
      </c>
      <c r="O1030" s="10">
        <f t="shared" si="95"/>
        <v>0</v>
      </c>
      <c r="P1030" cm="1">
        <f t="array" ref="P1030">_xlfn.IFS(H1030=$H$2,G1030,F1030=$F$102,E1030)</f>
        <v>11</v>
      </c>
      <c r="Q1030" cm="1">
        <f t="array" ref="Q1030">_xlfn.IFS(H1030=$H$2,E1030,F1030=$F$102,G1030)</f>
        <v>2.8546030009549002</v>
      </c>
      <c r="R1030">
        <f t="shared" si="96"/>
        <v>1723.8883750935602</v>
      </c>
      <c r="S1030" s="10">
        <f t="shared" si="97"/>
        <v>-4.1766375952605413E-2</v>
      </c>
      <c r="T1030" s="9">
        <f t="shared" si="98"/>
        <v>156.71712500850546</v>
      </c>
      <c r="U1030" cm="1">
        <f t="array" ref="U1030">_xlfn.IFS(D1030=$D$2,I1030*N1030,D1030=$D$3&amp;F1030=$F$3,(I1030)*N1030,D1030=$D$3,(1/I1030)*N1030,D1030=$D$146,N1030*I1030)</f>
        <v>156.71712276008978</v>
      </c>
      <c r="V1030" cm="1">
        <f t="array" ref="V1030">_xlfn.IFS(F1030=$F$2,E1030*N1030,F1030=$F$3,E1030*N1030)</f>
        <v>1723.8883750935602</v>
      </c>
      <c r="W1030">
        <f t="shared" si="99"/>
        <v>156.71712276008978</v>
      </c>
      <c r="X1030">
        <f t="shared" si="100"/>
        <v>2327.0750850759296</v>
      </c>
    </row>
    <row r="1031" spans="1:24" x14ac:dyDescent="0.25">
      <c r="A1031" t="s">
        <v>1049</v>
      </c>
      <c r="B1031">
        <v>1606216949</v>
      </c>
      <c r="C1031" s="2">
        <v>44159.473946759259</v>
      </c>
      <c r="D1031" t="s">
        <v>105</v>
      </c>
      <c r="E1031">
        <v>1</v>
      </c>
      <c r="F1031" t="s">
        <v>14</v>
      </c>
      <c r="G1031">
        <v>0.25193079789693801</v>
      </c>
      <c r="H1031" t="s">
        <v>13</v>
      </c>
      <c r="I1031">
        <v>0.25193080000000001</v>
      </c>
      <c r="J1031" t="s">
        <v>15</v>
      </c>
      <c r="K1031" t="str" cm="1">
        <f t="array" ref="K1031">_xlfn.IFS(AND(F1031=$Y$25,H1031=$Z$25),"1",AND(F1031=$Y$25,H1031=$Z$27),"2",AND(F1031=$Z$25,H1031=$Y$25),"3",AND(F1031=$Z$25,H1031=$Z$27),"4",AND(F1031=$Z$27,H1031=$Y$25),"5",AND(F1031=$Z$27,H1031=$Z$25),"6")</f>
        <v>2</v>
      </c>
      <c r="L1031" t="e" cm="1">
        <f t="array" ref="L1031">_xlfn.IFS(K1031="3",N1031*I1031)</f>
        <v>#N/A</v>
      </c>
      <c r="M1031" t="s">
        <v>16</v>
      </c>
      <c r="N1031">
        <f>VLOOKUP(C1031,ETH_USD[],6)</f>
        <v>603.89776600000005</v>
      </c>
      <c r="O1031" s="10">
        <f t="shared" si="95"/>
        <v>0</v>
      </c>
      <c r="P1031" cm="1">
        <f t="array" ref="P1031">_xlfn.IFS(H1031=$H$2,G1031,F1031=$F$102,E1031)</f>
        <v>1</v>
      </c>
      <c r="Q1031" cm="1">
        <f t="array" ref="Q1031">_xlfn.IFS(H1031=$H$2,E1031,F1031=$F$102,G1031)</f>
        <v>0.25193079789693801</v>
      </c>
      <c r="R1031">
        <f t="shared" si="96"/>
        <v>152.14044603655839</v>
      </c>
      <c r="S1031" s="10">
        <f t="shared" si="97"/>
        <v>-2.9203438818180761E-2</v>
      </c>
      <c r="T1031" s="9">
        <f t="shared" si="98"/>
        <v>152.14044603655839</v>
      </c>
      <c r="U1031" cm="1">
        <f t="array" ref="U1031">_xlfn.IFS(D1031=$D$2,I1031*N1031,D1031=$D$3&amp;F1031=$F$3,(I1031)*N1031,D1031=$D$3,(1/I1031)*N1031,D1031=$D$146,N1031*I1031)</f>
        <v>152.14044730659282</v>
      </c>
      <c r="V1031" t="e" cm="1">
        <f t="array" ref="V1031">_xlfn.IFS(F1031=$F$2,E1031*N1031,F1031=$F$3,E1031*N1031)</f>
        <v>#N/A</v>
      </c>
      <c r="W1031">
        <f t="shared" si="99"/>
        <v>152.14044730659282</v>
      </c>
      <c r="X1031">
        <f t="shared" si="100"/>
        <v>2397.0779515644772</v>
      </c>
    </row>
    <row r="1032" spans="1:24" x14ac:dyDescent="0.25">
      <c r="A1032" t="s">
        <v>1050</v>
      </c>
      <c r="B1032">
        <v>1606217040</v>
      </c>
      <c r="C1032" s="2">
        <v>44159.474999999999</v>
      </c>
      <c r="D1032" t="s">
        <v>105</v>
      </c>
      <c r="E1032">
        <v>1</v>
      </c>
      <c r="F1032" t="s">
        <v>14</v>
      </c>
      <c r="G1032">
        <v>0.25370415998768397</v>
      </c>
      <c r="H1032" t="s">
        <v>13</v>
      </c>
      <c r="I1032">
        <v>0.25370416000000001</v>
      </c>
      <c r="J1032" t="s">
        <v>15</v>
      </c>
      <c r="K1032" t="str" cm="1">
        <f t="array" ref="K1032">_xlfn.IFS(AND(F1032=$Y$25,H1032=$Z$25),"1",AND(F1032=$Y$25,H1032=$Z$27),"2",AND(F1032=$Z$25,H1032=$Y$25),"3",AND(F1032=$Z$25,H1032=$Z$27),"4",AND(F1032=$Z$27,H1032=$Y$25),"5",AND(F1032=$Z$27,H1032=$Z$25),"6")</f>
        <v>2</v>
      </c>
      <c r="L1032" t="e" cm="1">
        <f t="array" ref="L1032">_xlfn.IFS(K1032="3",N1032*I1032)</f>
        <v>#N/A</v>
      </c>
      <c r="M1032" t="s">
        <v>16</v>
      </c>
      <c r="N1032">
        <f>VLOOKUP(C1032,ETH_USD[],6)</f>
        <v>603.89776600000005</v>
      </c>
      <c r="O1032" s="10">
        <f t="shared" si="95"/>
        <v>0</v>
      </c>
      <c r="P1032" cm="1">
        <f t="array" ref="P1032">_xlfn.IFS(H1032=$H$2,G1032,F1032=$F$102,E1032)</f>
        <v>1</v>
      </c>
      <c r="Q1032" cm="1">
        <f t="array" ref="Q1032">_xlfn.IFS(H1032=$H$2,E1032,F1032=$F$102,G1032)</f>
        <v>0.25370415998768397</v>
      </c>
      <c r="R1032">
        <f t="shared" si="96"/>
        <v>153.21137544146896</v>
      </c>
      <c r="S1032" s="10">
        <f t="shared" si="97"/>
        <v>7.0390841673570129E-3</v>
      </c>
      <c r="T1032" s="9">
        <f t="shared" si="98"/>
        <v>153.21137544146896</v>
      </c>
      <c r="U1032" cm="1">
        <f t="array" ref="U1032">_xlfn.IFS(D1032=$D$2,I1032*N1032,D1032=$D$3&amp;F1032=$F$3,(I1032)*N1032,D1032=$D$3,(1/I1032)*N1032,D1032=$D$146,N1032*I1032)</f>
        <v>153.21137544890658</v>
      </c>
      <c r="V1032" t="e" cm="1">
        <f t="array" ref="V1032">_xlfn.IFS(F1032=$F$2,E1032*N1032,F1032=$F$3,E1032*N1032)</f>
        <v>#N/A</v>
      </c>
      <c r="W1032">
        <f t="shared" si="99"/>
        <v>153.21137544890658</v>
      </c>
      <c r="X1032">
        <f t="shared" si="100"/>
        <v>2380.3226797700127</v>
      </c>
    </row>
    <row r="1033" spans="1:24" x14ac:dyDescent="0.25">
      <c r="A1033" t="s">
        <v>1051</v>
      </c>
      <c r="B1033">
        <v>1606217299</v>
      </c>
      <c r="C1033" s="2">
        <v>44159.477997685186</v>
      </c>
      <c r="D1033" t="s">
        <v>105</v>
      </c>
      <c r="E1033">
        <v>1</v>
      </c>
      <c r="F1033" t="s">
        <v>14</v>
      </c>
      <c r="G1033">
        <v>0.255496302970596</v>
      </c>
      <c r="H1033" t="s">
        <v>13</v>
      </c>
      <c r="I1033">
        <v>0.25549630000000001</v>
      </c>
      <c r="J1033" t="s">
        <v>15</v>
      </c>
      <c r="K1033" t="str" cm="1">
        <f t="array" ref="K1033">_xlfn.IFS(AND(F1033=$Y$25,H1033=$Z$25),"1",AND(F1033=$Y$25,H1033=$Z$27),"2",AND(F1033=$Z$25,H1033=$Y$25),"3",AND(F1033=$Z$25,H1033=$Z$27),"4",AND(F1033=$Z$27,H1033=$Y$25),"5",AND(F1033=$Z$27,H1033=$Z$25),"6")</f>
        <v>2</v>
      </c>
      <c r="L1033" t="e" cm="1">
        <f t="array" ref="L1033">_xlfn.IFS(K1033="3",N1033*I1033)</f>
        <v>#N/A</v>
      </c>
      <c r="M1033" t="s">
        <v>16</v>
      </c>
      <c r="N1033">
        <f>VLOOKUP(C1033,ETH_USD[],6)</f>
        <v>603.89776600000005</v>
      </c>
      <c r="O1033" s="10">
        <f t="shared" si="95"/>
        <v>0</v>
      </c>
      <c r="P1033" cm="1">
        <f t="array" ref="P1033">_xlfn.IFS(H1033=$H$2,G1033,F1033=$F$102,E1033)</f>
        <v>1</v>
      </c>
      <c r="Q1033" cm="1">
        <f t="array" ref="Q1033">_xlfn.IFS(H1033=$H$2,E1033,F1033=$F$102,G1033)</f>
        <v>0.255496302970596</v>
      </c>
      <c r="R1033">
        <f t="shared" si="96"/>
        <v>154.29364658520211</v>
      </c>
      <c r="S1033" s="10">
        <f t="shared" si="97"/>
        <v>7.0639085421343919E-3</v>
      </c>
      <c r="T1033" s="9">
        <f t="shared" si="98"/>
        <v>154.29364658520211</v>
      </c>
      <c r="U1033" cm="1">
        <f t="array" ref="U1033">_xlfn.IFS(D1033=$D$2,I1033*N1033,D1033=$D$3&amp;F1033=$F$3,(I1033)*N1033,D1033=$D$3,(1/I1033)*N1033,D1033=$D$146,N1033*I1033)</f>
        <v>154.29364479126582</v>
      </c>
      <c r="V1033" t="e" cm="1">
        <f t="array" ref="V1033">_xlfn.IFS(F1033=$F$2,E1033*N1033,F1033=$F$3,E1033*N1033)</f>
        <v>#N/A</v>
      </c>
      <c r="W1033">
        <f t="shared" si="99"/>
        <v>154.29364479126582</v>
      </c>
      <c r="X1033">
        <f t="shared" si="100"/>
        <v>2363.6262677776549</v>
      </c>
    </row>
    <row r="1034" spans="1:24" x14ac:dyDescent="0.25">
      <c r="A1034" t="s">
        <v>1052</v>
      </c>
      <c r="B1034">
        <v>1606219248</v>
      </c>
      <c r="C1034" s="2">
        <v>44159.500555555554</v>
      </c>
      <c r="D1034" t="s">
        <v>105</v>
      </c>
      <c r="E1034">
        <v>1</v>
      </c>
      <c r="F1034" t="s">
        <v>14</v>
      </c>
      <c r="G1034">
        <v>0.25730749291772897</v>
      </c>
      <c r="H1034" t="s">
        <v>13</v>
      </c>
      <c r="I1034">
        <v>0.25730749000000003</v>
      </c>
      <c r="J1034" t="s">
        <v>15</v>
      </c>
      <c r="K1034" t="str" cm="1">
        <f t="array" ref="K1034">_xlfn.IFS(AND(F1034=$Y$25,H1034=$Z$25),"1",AND(F1034=$Y$25,H1034=$Z$27),"2",AND(F1034=$Z$25,H1034=$Y$25),"3",AND(F1034=$Z$25,H1034=$Z$27),"4",AND(F1034=$Z$27,H1034=$Y$25),"5",AND(F1034=$Z$27,H1034=$Z$25),"6")</f>
        <v>2</v>
      </c>
      <c r="L1034" t="e" cm="1">
        <f t="array" ref="L1034">_xlfn.IFS(K1034="3",N1034*I1034)</f>
        <v>#N/A</v>
      </c>
      <c r="M1034" t="s">
        <v>16</v>
      </c>
      <c r="N1034">
        <f>VLOOKUP(C1034,ETH_USD[],6)</f>
        <v>603.89776600000005</v>
      </c>
      <c r="O1034" s="10">
        <f t="shared" si="95"/>
        <v>0</v>
      </c>
      <c r="P1034" cm="1">
        <f t="array" ref="P1034">_xlfn.IFS(H1034=$H$2,G1034,F1034=$F$102,E1034)</f>
        <v>1</v>
      </c>
      <c r="Q1034" cm="1">
        <f t="array" ref="Q1034">_xlfn.IFS(H1034=$H$2,E1034,F1034=$F$102,G1034)</f>
        <v>0.25730749291772897</v>
      </c>
      <c r="R1034">
        <f t="shared" si="96"/>
        <v>155.38742014807735</v>
      </c>
      <c r="S1034" s="10">
        <f t="shared" si="97"/>
        <v>7.0889086302801984E-3</v>
      </c>
      <c r="T1034" s="9">
        <f t="shared" si="98"/>
        <v>155.38742014807735</v>
      </c>
      <c r="U1034" cm="1">
        <f t="array" ref="U1034">_xlfn.IFS(D1034=$D$2,I1034*N1034,D1034=$D$3&amp;F1034=$F$3,(I1034)*N1034,D1034=$D$3,(1/I1034)*N1034,D1034=$D$146,N1034*I1034)</f>
        <v>155.38741838606737</v>
      </c>
      <c r="V1034" t="e" cm="1">
        <f t="array" ref="V1034">_xlfn.IFS(F1034=$F$2,E1034*N1034,F1034=$F$3,E1034*N1034)</f>
        <v>#N/A</v>
      </c>
      <c r="W1034">
        <f t="shared" si="99"/>
        <v>155.38741838606737</v>
      </c>
      <c r="X1034">
        <f t="shared" si="100"/>
        <v>2346.9886787982737</v>
      </c>
    </row>
    <row r="1035" spans="1:24" x14ac:dyDescent="0.25">
      <c r="A1035" t="s">
        <v>1053</v>
      </c>
      <c r="B1035">
        <v>1606232356</v>
      </c>
      <c r="C1035" s="2">
        <v>44159.652268518519</v>
      </c>
      <c r="D1035" t="s">
        <v>105</v>
      </c>
      <c r="E1035">
        <v>1</v>
      </c>
      <c r="F1035" t="s">
        <v>14</v>
      </c>
      <c r="G1035">
        <v>0.25913800062901898</v>
      </c>
      <c r="H1035" t="s">
        <v>13</v>
      </c>
      <c r="I1035">
        <v>0.25913799999999998</v>
      </c>
      <c r="J1035" t="s">
        <v>15</v>
      </c>
      <c r="K1035" t="str" cm="1">
        <f t="array" ref="K1035">_xlfn.IFS(AND(F1035=$Y$25,H1035=$Z$25),"1",AND(F1035=$Y$25,H1035=$Z$27),"2",AND(F1035=$Z$25,H1035=$Y$25),"3",AND(F1035=$Z$25,H1035=$Z$27),"4",AND(F1035=$Z$27,H1035=$Y$25),"5",AND(F1035=$Z$27,H1035=$Z$25),"6")</f>
        <v>2</v>
      </c>
      <c r="L1035" t="e" cm="1">
        <f t="array" ref="L1035">_xlfn.IFS(K1035="3",N1035*I1035)</f>
        <v>#N/A</v>
      </c>
      <c r="M1035" t="s">
        <v>16</v>
      </c>
      <c r="N1035">
        <f>VLOOKUP(C1035,ETH_USD[],6)</f>
        <v>603.89776600000005</v>
      </c>
      <c r="O1035" s="10">
        <f t="shared" si="95"/>
        <v>0</v>
      </c>
      <c r="P1035" cm="1">
        <f t="array" ref="P1035">_xlfn.IFS(H1035=$H$2,G1035,F1035=$F$102,E1035)</f>
        <v>1</v>
      </c>
      <c r="Q1035" cm="1">
        <f t="array" ref="Q1035">_xlfn.IFS(H1035=$H$2,E1035,F1035=$F$102,G1035)</f>
        <v>0.25913800062901898</v>
      </c>
      <c r="R1035">
        <f t="shared" si="96"/>
        <v>156.49285966557116</v>
      </c>
      <c r="S1035" s="10">
        <f t="shared" si="97"/>
        <v>7.1140863040288042E-3</v>
      </c>
      <c r="T1035" s="9">
        <f t="shared" si="98"/>
        <v>156.49285966557116</v>
      </c>
      <c r="U1035" cm="1">
        <f t="array" ref="U1035">_xlfn.IFS(D1035=$D$2,I1035*N1035,D1035=$D$3&amp;F1035=$F$3,(I1035)*N1035,D1035=$D$3,(1/I1035)*N1035,D1035=$D$146,N1035*I1035)</f>
        <v>156.49285928570799</v>
      </c>
      <c r="V1035" t="e" cm="1">
        <f t="array" ref="V1035">_xlfn.IFS(F1035=$F$2,E1035*N1035,F1035=$F$3,E1035*N1035)</f>
        <v>#N/A</v>
      </c>
      <c r="W1035">
        <f t="shared" si="99"/>
        <v>156.49285928570799</v>
      </c>
      <c r="X1035">
        <f t="shared" si="100"/>
        <v>2330.4099205828556</v>
      </c>
    </row>
    <row r="1036" spans="1:24" x14ac:dyDescent="0.25">
      <c r="A1036" t="s">
        <v>1054</v>
      </c>
      <c r="B1036">
        <v>1606235681</v>
      </c>
      <c r="C1036" s="2">
        <v>44159.690752314818</v>
      </c>
      <c r="D1036" t="s">
        <v>12</v>
      </c>
      <c r="E1036">
        <v>0.51605618420875898</v>
      </c>
      <c r="F1036" t="s">
        <v>13</v>
      </c>
      <c r="G1036">
        <v>2.0105373879022501</v>
      </c>
      <c r="H1036" t="s">
        <v>14</v>
      </c>
      <c r="I1036">
        <v>0.25667574999999998</v>
      </c>
      <c r="J1036" t="s">
        <v>15</v>
      </c>
      <c r="K1036" t="str" cm="1">
        <f t="array" ref="K1036">_xlfn.IFS(AND(F1036=$Y$25,H1036=$Z$25),"1",AND(F1036=$Y$25,H1036=$Z$27),"2",AND(F1036=$Z$25,H1036=$Y$25),"3",AND(F1036=$Z$25,H1036=$Z$27),"4",AND(F1036=$Z$27,H1036=$Y$25),"5",AND(F1036=$Z$27,H1036=$Z$25),"6")</f>
        <v>5</v>
      </c>
      <c r="L1036" t="e" cm="1">
        <f t="array" ref="L1036">_xlfn.IFS(K1036="3",N1036*I1036)</f>
        <v>#N/A</v>
      </c>
      <c r="M1036" t="s">
        <v>16</v>
      </c>
      <c r="N1036">
        <f>VLOOKUP(C1036,ETH_USD[],6)</f>
        <v>603.89776600000005</v>
      </c>
      <c r="O1036" s="10">
        <f t="shared" si="95"/>
        <v>0</v>
      </c>
      <c r="P1036" cm="1">
        <f t="array" ref="P1036">_xlfn.IFS(H1036=$H$2,G1036,F1036=$F$102,E1036)</f>
        <v>2.0105373879022501</v>
      </c>
      <c r="Q1036" cm="1">
        <f t="array" ref="Q1036">_xlfn.IFS(H1036=$H$2,E1036,F1036=$F$102,G1036)</f>
        <v>0.51605618420875898</v>
      </c>
      <c r="R1036">
        <f t="shared" si="96"/>
        <v>311.64517677415404</v>
      </c>
      <c r="S1036" s="10">
        <f t="shared" si="97"/>
        <v>-9.5017113268634455E-3</v>
      </c>
      <c r="T1036" s="9">
        <f t="shared" si="98"/>
        <v>155.00590968831355</v>
      </c>
      <c r="U1036" cm="1">
        <f t="array" ref="U1036">_xlfn.IFS(D1036=$D$2,I1036*N1036,D1036=$D$3&amp;F1036=$F$3,(I1036)*N1036,D1036=$D$3,(1/I1036)*N1036,D1036=$D$146,N1036*I1036)</f>
        <v>155.00591201137451</v>
      </c>
      <c r="V1036" cm="1">
        <f t="array" ref="V1036">_xlfn.IFS(F1036=$F$2,E1036*N1036,F1036=$F$3,E1036*N1036)</f>
        <v>311.64517677415404</v>
      </c>
      <c r="W1036">
        <f t="shared" si="99"/>
        <v>155.00591201137451</v>
      </c>
      <c r="X1036">
        <f t="shared" si="100"/>
        <v>2352.7651755181396</v>
      </c>
    </row>
    <row r="1037" spans="1:24" x14ac:dyDescent="0.25">
      <c r="A1037" t="s">
        <v>1055</v>
      </c>
      <c r="B1037">
        <v>1606238530</v>
      </c>
      <c r="C1037" s="2">
        <v>44159.723726851851</v>
      </c>
      <c r="D1037" t="s">
        <v>105</v>
      </c>
      <c r="E1037">
        <v>1</v>
      </c>
      <c r="F1037" t="s">
        <v>14</v>
      </c>
      <c r="G1037">
        <v>0.257299279371001</v>
      </c>
      <c r="H1037" t="s">
        <v>13</v>
      </c>
      <c r="I1037">
        <v>0.25729928000000002</v>
      </c>
      <c r="J1037" t="s">
        <v>15</v>
      </c>
      <c r="K1037" t="str" cm="1">
        <f t="array" ref="K1037">_xlfn.IFS(AND(F1037=$Y$25,H1037=$Z$25),"1",AND(F1037=$Y$25,H1037=$Z$27),"2",AND(F1037=$Z$25,H1037=$Y$25),"3",AND(F1037=$Z$25,H1037=$Z$27),"4",AND(F1037=$Z$27,H1037=$Y$25),"5",AND(F1037=$Z$27,H1037=$Z$25),"6")</f>
        <v>2</v>
      </c>
      <c r="L1037" t="e" cm="1">
        <f t="array" ref="L1037">_xlfn.IFS(K1037="3",N1037*I1037)</f>
        <v>#N/A</v>
      </c>
      <c r="M1037" t="s">
        <v>16</v>
      </c>
      <c r="N1037">
        <f>VLOOKUP(C1037,ETH_USD[],6)</f>
        <v>603.89776600000005</v>
      </c>
      <c r="O1037" s="10">
        <f t="shared" si="95"/>
        <v>0</v>
      </c>
      <c r="P1037" cm="1">
        <f t="array" ref="P1037">_xlfn.IFS(H1037=$H$2,G1037,F1037=$F$102,E1037)</f>
        <v>1</v>
      </c>
      <c r="Q1037" cm="1">
        <f t="array" ref="Q1037">_xlfn.IFS(H1037=$H$2,E1037,F1037=$F$102,G1037)</f>
        <v>0.257299279371001</v>
      </c>
      <c r="R1037">
        <f t="shared" si="96"/>
        <v>155.38246000555739</v>
      </c>
      <c r="S1037" s="10">
        <f t="shared" si="97"/>
        <v>2.4292642648335717E-3</v>
      </c>
      <c r="T1037" s="9">
        <f t="shared" si="98"/>
        <v>155.38246000555739</v>
      </c>
      <c r="U1037" cm="1">
        <f t="array" ref="U1037">_xlfn.IFS(D1037=$D$2,I1037*N1037,D1037=$D$3&amp;F1037=$F$3,(I1037)*N1037,D1037=$D$3,(1/I1037)*N1037,D1037=$D$146,N1037*I1037)</f>
        <v>155.38246038540851</v>
      </c>
      <c r="V1037" t="e" cm="1">
        <f t="array" ref="V1037">_xlfn.IFS(F1037=$F$2,E1037*N1037,F1037=$F$3,E1037*N1037)</f>
        <v>#N/A</v>
      </c>
      <c r="W1037">
        <f t="shared" si="99"/>
        <v>155.38246038540851</v>
      </c>
      <c r="X1037">
        <f t="shared" si="100"/>
        <v>2347.0635673757033</v>
      </c>
    </row>
    <row r="1038" spans="1:24" x14ac:dyDescent="0.25">
      <c r="A1038" t="s">
        <v>1056</v>
      </c>
      <c r="B1038">
        <v>1606238831</v>
      </c>
      <c r="C1038" s="2">
        <v>44159.727210648147</v>
      </c>
      <c r="D1038" t="s">
        <v>12</v>
      </c>
      <c r="E1038">
        <v>8.9844831968400998E-2</v>
      </c>
      <c r="F1038" t="s">
        <v>13</v>
      </c>
      <c r="G1038">
        <v>0.347521126457223</v>
      </c>
      <c r="H1038" t="s">
        <v>14</v>
      </c>
      <c r="I1038">
        <v>0.25853056000000002</v>
      </c>
      <c r="J1038" t="s">
        <v>15</v>
      </c>
      <c r="K1038" t="str" cm="1">
        <f t="array" ref="K1038">_xlfn.IFS(AND(F1038=$Y$25,H1038=$Z$25),"1",AND(F1038=$Y$25,H1038=$Z$27),"2",AND(F1038=$Z$25,H1038=$Y$25),"3",AND(F1038=$Z$25,H1038=$Z$27),"4",AND(F1038=$Z$27,H1038=$Y$25),"5",AND(F1038=$Z$27,H1038=$Z$25),"6")</f>
        <v>5</v>
      </c>
      <c r="L1038" t="e" cm="1">
        <f t="array" ref="L1038">_xlfn.IFS(K1038="3",N1038*I1038)</f>
        <v>#N/A</v>
      </c>
      <c r="M1038" t="s">
        <v>16</v>
      </c>
      <c r="N1038">
        <f>VLOOKUP(C1038,ETH_USD[],6)</f>
        <v>603.89776600000005</v>
      </c>
      <c r="O1038" s="10">
        <f t="shared" si="95"/>
        <v>0</v>
      </c>
      <c r="P1038" cm="1">
        <f t="array" ref="P1038">_xlfn.IFS(H1038=$H$2,G1038,F1038=$F$102,E1038)</f>
        <v>0.347521126457223</v>
      </c>
      <c r="Q1038" cm="1">
        <f t="array" ref="Q1038">_xlfn.IFS(H1038=$H$2,E1038,F1038=$F$102,G1038)</f>
        <v>8.9844831968400998E-2</v>
      </c>
      <c r="R1038">
        <f t="shared" si="96"/>
        <v>54.257093312362748</v>
      </c>
      <c r="S1038" s="10">
        <f t="shared" si="97"/>
        <v>4.7854085227526395E-3</v>
      </c>
      <c r="T1038" s="9">
        <f t="shared" si="98"/>
        <v>156.12602855395426</v>
      </c>
      <c r="U1038" cm="1">
        <f t="array" ref="U1038">_xlfn.IFS(D1038=$D$2,I1038*N1038,D1038=$D$3&amp;F1038=$F$3,(I1038)*N1038,D1038=$D$3,(1/I1038)*N1038,D1038=$D$146,N1038*I1038)</f>
        <v>156.12602762672898</v>
      </c>
      <c r="V1038" cm="1">
        <f t="array" ref="V1038">_xlfn.IFS(F1038=$F$2,E1038*N1038,F1038=$F$3,E1038*N1038)</f>
        <v>54.257093312362748</v>
      </c>
      <c r="W1038">
        <f t="shared" si="99"/>
        <v>156.12602762672898</v>
      </c>
      <c r="X1038">
        <f t="shared" si="100"/>
        <v>2335.8854210504164</v>
      </c>
    </row>
    <row r="1039" spans="1:24" x14ac:dyDescent="0.25">
      <c r="A1039" t="s">
        <v>1057</v>
      </c>
      <c r="B1039">
        <v>1606247223</v>
      </c>
      <c r="C1039" s="2">
        <v>44159.824340277781</v>
      </c>
      <c r="D1039" t="s">
        <v>12</v>
      </c>
      <c r="E1039">
        <v>1.05028562826519</v>
      </c>
      <c r="F1039" t="s">
        <v>13</v>
      </c>
      <c r="G1039">
        <v>4</v>
      </c>
      <c r="H1039" t="s">
        <v>14</v>
      </c>
      <c r="I1039">
        <v>0.26257141000000001</v>
      </c>
      <c r="J1039" t="s">
        <v>15</v>
      </c>
      <c r="K1039" t="str" cm="1">
        <f t="array" ref="K1039">_xlfn.IFS(AND(F1039=$Y$25,H1039=$Z$25),"1",AND(F1039=$Y$25,H1039=$Z$27),"2",AND(F1039=$Z$25,H1039=$Y$25),"3",AND(F1039=$Z$25,H1039=$Z$27),"4",AND(F1039=$Z$27,H1039=$Y$25),"5",AND(F1039=$Z$27,H1039=$Z$25),"6")</f>
        <v>5</v>
      </c>
      <c r="L1039" t="e" cm="1">
        <f t="array" ref="L1039">_xlfn.IFS(K1039="3",N1039*I1039)</f>
        <v>#N/A</v>
      </c>
      <c r="M1039" t="s">
        <v>16</v>
      </c>
      <c r="N1039">
        <f>VLOOKUP(C1039,ETH_USD[],6)</f>
        <v>603.89776600000005</v>
      </c>
      <c r="O1039" s="10">
        <f t="shared" si="95"/>
        <v>0</v>
      </c>
      <c r="P1039" cm="1">
        <f t="array" ref="P1039">_xlfn.IFS(H1039=$H$2,G1039,F1039=$F$102,E1039)</f>
        <v>4</v>
      </c>
      <c r="Q1039" cm="1">
        <f t="array" ref="Q1039">_xlfn.IFS(H1039=$H$2,E1039,F1039=$F$102,G1039)</f>
        <v>1.05028562826519</v>
      </c>
      <c r="R1039">
        <f t="shared" si="96"/>
        <v>634.26514457125472</v>
      </c>
      <c r="S1039" s="10">
        <f t="shared" si="97"/>
        <v>1.563004971983974E-2</v>
      </c>
      <c r="T1039" s="9">
        <f t="shared" si="98"/>
        <v>158.56628614281368</v>
      </c>
      <c r="U1039" cm="1">
        <f t="array" ref="U1039">_xlfn.IFS(D1039=$D$2,I1039*N1039,D1039=$D$3&amp;F1039=$F$3,(I1039)*N1039,D1039=$D$3,(1/I1039)*N1039,D1039=$D$146,N1039*I1039)</f>
        <v>158.56628791447008</v>
      </c>
      <c r="V1039" cm="1">
        <f t="array" ref="V1039">_xlfn.IFS(F1039=$F$2,E1039*N1039,F1039=$F$3,E1039*N1039)</f>
        <v>634.26514457125472</v>
      </c>
      <c r="W1039">
        <f t="shared" si="99"/>
        <v>158.56628791447008</v>
      </c>
      <c r="X1039">
        <f t="shared" si="100"/>
        <v>2299.9372475472483</v>
      </c>
    </row>
    <row r="1040" spans="1:24" x14ac:dyDescent="0.25">
      <c r="A1040" t="s">
        <v>1058</v>
      </c>
      <c r="B1040">
        <v>1606281809</v>
      </c>
      <c r="C1040" s="2">
        <v>44160.224641203706</v>
      </c>
      <c r="D1040" t="s">
        <v>105</v>
      </c>
      <c r="E1040">
        <v>1</v>
      </c>
      <c r="F1040" t="s">
        <v>14</v>
      </c>
      <c r="G1040">
        <v>0.267318630031539</v>
      </c>
      <c r="H1040" t="s">
        <v>13</v>
      </c>
      <c r="I1040">
        <v>0.26731863</v>
      </c>
      <c r="J1040" t="s">
        <v>15</v>
      </c>
      <c r="K1040" t="str" cm="1">
        <f t="array" ref="K1040">_xlfn.IFS(AND(F1040=$Y$25,H1040=$Z$25),"1",AND(F1040=$Y$25,H1040=$Z$27),"2",AND(F1040=$Z$25,H1040=$Y$25),"3",AND(F1040=$Z$25,H1040=$Z$27),"4",AND(F1040=$Z$27,H1040=$Y$25),"5",AND(F1040=$Z$27,H1040=$Z$25),"6")</f>
        <v>2</v>
      </c>
      <c r="L1040" t="e" cm="1">
        <f t="array" ref="L1040">_xlfn.IFS(K1040="3",N1040*I1040)</f>
        <v>#N/A</v>
      </c>
      <c r="M1040" t="s">
        <v>16</v>
      </c>
      <c r="N1040">
        <f>VLOOKUP(C1040,ETH_USD[],6)</f>
        <v>570.686646</v>
      </c>
      <c r="O1040" s="10">
        <f t="shared" si="95"/>
        <v>-5.4994606487747878E-2</v>
      </c>
      <c r="P1040" cm="1">
        <f t="array" ref="P1040">_xlfn.IFS(H1040=$H$2,G1040,F1040=$F$102,E1040)</f>
        <v>1</v>
      </c>
      <c r="Q1040" cm="1">
        <f t="array" ref="Q1040">_xlfn.IFS(H1040=$H$2,E1040,F1040=$F$102,G1040)</f>
        <v>0.267318630031539</v>
      </c>
      <c r="R1040">
        <f t="shared" si="96"/>
        <v>152.55517238601385</v>
      </c>
      <c r="S1040" s="10">
        <f t="shared" si="97"/>
        <v>-3.7909153976059477E-2</v>
      </c>
      <c r="T1040" s="9">
        <f t="shared" si="98"/>
        <v>152.55517238601385</v>
      </c>
      <c r="U1040" cm="1">
        <f t="array" ref="U1040">_xlfn.IFS(D1040=$D$2,I1040*N1040,D1040=$D$3&amp;F1040=$F$3,(I1040)*N1040,D1040=$D$3,(1/I1040)*N1040,D1040=$D$146,N1040*I1040)</f>
        <v>152.55517236801498</v>
      </c>
      <c r="V1040" t="e" cm="1">
        <f t="array" ref="V1040">_xlfn.IFS(F1040=$F$2,E1040*N1040,F1040=$F$3,E1040*N1040)</f>
        <v>#N/A</v>
      </c>
      <c r="W1040">
        <f t="shared" si="99"/>
        <v>152.55517236801498</v>
      </c>
      <c r="X1040">
        <f t="shared" si="100"/>
        <v>2134.8554943589229</v>
      </c>
    </row>
    <row r="1041" spans="1:24" x14ac:dyDescent="0.25">
      <c r="A1041" t="s">
        <v>1059</v>
      </c>
      <c r="B1041">
        <v>1606286317</v>
      </c>
      <c r="C1041" s="2">
        <v>44160.276817129627</v>
      </c>
      <c r="D1041" t="s">
        <v>12</v>
      </c>
      <c r="E1041">
        <v>1.08885442699108</v>
      </c>
      <c r="F1041" t="s">
        <v>13</v>
      </c>
      <c r="G1041">
        <v>4</v>
      </c>
      <c r="H1041" t="s">
        <v>14</v>
      </c>
      <c r="I1041">
        <v>0.27221360999999999</v>
      </c>
      <c r="J1041" t="s">
        <v>15</v>
      </c>
      <c r="K1041" t="str" cm="1">
        <f t="array" ref="K1041">_xlfn.IFS(AND(F1041=$Y$25,H1041=$Z$25),"1",AND(F1041=$Y$25,H1041=$Z$27),"2",AND(F1041=$Z$25,H1041=$Y$25),"3",AND(F1041=$Z$25,H1041=$Z$27),"4",AND(F1041=$Z$27,H1041=$Y$25),"5",AND(F1041=$Z$27,H1041=$Z$25),"6")</f>
        <v>5</v>
      </c>
      <c r="L1041" t="e" cm="1">
        <f t="array" ref="L1041">_xlfn.IFS(K1041="3",N1041*I1041)</f>
        <v>#N/A</v>
      </c>
      <c r="M1041" t="s">
        <v>16</v>
      </c>
      <c r="N1041">
        <f>VLOOKUP(C1041,ETH_USD[],6)</f>
        <v>570.686646</v>
      </c>
      <c r="O1041" s="10">
        <f t="shared" si="95"/>
        <v>0</v>
      </c>
      <c r="P1041" cm="1">
        <f t="array" ref="P1041">_xlfn.IFS(H1041=$H$2,G1041,F1041=$F$102,E1041)</f>
        <v>4</v>
      </c>
      <c r="Q1041" cm="1">
        <f t="array" ref="Q1041">_xlfn.IFS(H1041=$H$2,E1041,F1041=$F$102,G1041)</f>
        <v>1.08885442699108</v>
      </c>
      <c r="R1041">
        <f t="shared" si="96"/>
        <v>621.39468092179129</v>
      </c>
      <c r="S1041" s="10">
        <f t="shared" si="97"/>
        <v>1.8311393843569723E-2</v>
      </c>
      <c r="T1041" s="9">
        <f t="shared" si="98"/>
        <v>155.34867023044782</v>
      </c>
      <c r="U1041" cm="1">
        <f t="array" ref="U1041">_xlfn.IFS(D1041=$D$2,I1041*N1041,D1041=$D$3&amp;F1041=$F$3,(I1041)*N1041,D1041=$D$3,(1/I1041)*N1041,D1041=$D$146,N1041*I1041)</f>
        <v>155.34867208645207</v>
      </c>
      <c r="V1041" cm="1">
        <f t="array" ref="V1041">_xlfn.IFS(F1041=$F$2,E1041*N1041,F1041=$F$3,E1041*N1041)</f>
        <v>621.39468092179129</v>
      </c>
      <c r="W1041">
        <f t="shared" si="99"/>
        <v>155.34867208645207</v>
      </c>
      <c r="X1041">
        <f t="shared" si="100"/>
        <v>2096.4662494281606</v>
      </c>
    </row>
    <row r="1042" spans="1:24" x14ac:dyDescent="0.25">
      <c r="A1042" t="s">
        <v>1060</v>
      </c>
      <c r="B1042">
        <v>1606306974</v>
      </c>
      <c r="C1042" s="2">
        <v>44160.515902777777</v>
      </c>
      <c r="D1042" t="s">
        <v>12</v>
      </c>
      <c r="E1042">
        <v>2.39243302554934</v>
      </c>
      <c r="F1042" t="s">
        <v>13</v>
      </c>
      <c r="G1042">
        <v>9</v>
      </c>
      <c r="H1042" t="s">
        <v>14</v>
      </c>
      <c r="I1042">
        <v>0.26582589000000001</v>
      </c>
      <c r="J1042" t="s">
        <v>15</v>
      </c>
      <c r="K1042" t="str" cm="1">
        <f t="array" ref="K1042">_xlfn.IFS(AND(F1042=$Y$25,H1042=$Z$25),"1",AND(F1042=$Y$25,H1042=$Z$27),"2",AND(F1042=$Z$25,H1042=$Y$25),"3",AND(F1042=$Z$25,H1042=$Z$27),"4",AND(F1042=$Z$27,H1042=$Y$25),"5",AND(F1042=$Z$27,H1042=$Z$25),"6")</f>
        <v>5</v>
      </c>
      <c r="L1042" t="e" cm="1">
        <f t="array" ref="L1042">_xlfn.IFS(K1042="3",N1042*I1042)</f>
        <v>#N/A</v>
      </c>
      <c r="M1042" t="s">
        <v>16</v>
      </c>
      <c r="N1042">
        <f>VLOOKUP(C1042,ETH_USD[],6)</f>
        <v>570.686646</v>
      </c>
      <c r="O1042" s="10">
        <f t="shared" si="95"/>
        <v>0</v>
      </c>
      <c r="P1042" cm="1">
        <f t="array" ref="P1042">_xlfn.IFS(H1042=$H$2,G1042,F1042=$F$102,E1042)</f>
        <v>9</v>
      </c>
      <c r="Q1042" cm="1">
        <f t="array" ref="Q1042">_xlfn.IFS(H1042=$H$2,E1042,F1042=$F$102,G1042)</f>
        <v>2.39243302554934</v>
      </c>
      <c r="R1042">
        <f t="shared" si="96"/>
        <v>1365.3295791303851</v>
      </c>
      <c r="S1042" s="10">
        <f t="shared" si="97"/>
        <v>-2.3465818246125855E-2</v>
      </c>
      <c r="T1042" s="9">
        <f t="shared" si="98"/>
        <v>151.70328657004279</v>
      </c>
      <c r="U1042" cm="1">
        <f t="array" ref="U1042">_xlfn.IFS(D1042=$D$2,I1042*N1042,D1042=$D$3&amp;F1042=$F$3,(I1042)*N1042,D1042=$D$3,(1/I1042)*N1042,D1042=$D$146,N1042*I1042)</f>
        <v>151.70328558406496</v>
      </c>
      <c r="V1042" cm="1">
        <f t="array" ref="V1042">_xlfn.IFS(F1042=$F$2,E1042*N1042,F1042=$F$3,E1042*N1042)</f>
        <v>1365.3295791303851</v>
      </c>
      <c r="W1042">
        <f t="shared" si="99"/>
        <v>151.70328558406496</v>
      </c>
      <c r="X1042">
        <f t="shared" si="100"/>
        <v>2146.8437329411368</v>
      </c>
    </row>
    <row r="1043" spans="1:24" x14ac:dyDescent="0.25">
      <c r="A1043" t="s">
        <v>1061</v>
      </c>
      <c r="B1043">
        <v>1606321720</v>
      </c>
      <c r="C1043" s="2">
        <v>44160.686574074076</v>
      </c>
      <c r="D1043" t="s">
        <v>12</v>
      </c>
      <c r="E1043">
        <v>2.1316225248655001</v>
      </c>
      <c r="F1043" t="s">
        <v>13</v>
      </c>
      <c r="G1043">
        <v>8</v>
      </c>
      <c r="H1043" t="s">
        <v>14</v>
      </c>
      <c r="I1043">
        <v>0.26645281999999998</v>
      </c>
      <c r="J1043" t="s">
        <v>15</v>
      </c>
      <c r="K1043" t="str" cm="1">
        <f t="array" ref="K1043">_xlfn.IFS(AND(F1043=$Y$25,H1043=$Z$25),"1",AND(F1043=$Y$25,H1043=$Z$27),"2",AND(F1043=$Z$25,H1043=$Y$25),"3",AND(F1043=$Z$25,H1043=$Z$27),"4",AND(F1043=$Z$27,H1043=$Y$25),"5",AND(F1043=$Z$27,H1043=$Z$25),"6")</f>
        <v>5</v>
      </c>
      <c r="L1043" t="e" cm="1">
        <f t="array" ref="L1043">_xlfn.IFS(K1043="3",N1043*I1043)</f>
        <v>#N/A</v>
      </c>
      <c r="M1043" t="s">
        <v>16</v>
      </c>
      <c r="N1043">
        <f>VLOOKUP(C1043,ETH_USD[],6)</f>
        <v>570.686646</v>
      </c>
      <c r="O1043" s="10">
        <f t="shared" si="95"/>
        <v>0</v>
      </c>
      <c r="P1043" cm="1">
        <f t="array" ref="P1043">_xlfn.IFS(H1043=$H$2,G1043,F1043=$F$102,E1043)</f>
        <v>8</v>
      </c>
      <c r="Q1043" cm="1">
        <f t="array" ref="Q1043">_xlfn.IFS(H1043=$H$2,E1043,F1043=$F$102,G1043)</f>
        <v>2.1316225248655001</v>
      </c>
      <c r="R1043">
        <f t="shared" si="96"/>
        <v>1216.4885092535437</v>
      </c>
      <c r="S1043" s="10">
        <f t="shared" si="97"/>
        <v>2.3584003665272258E-3</v>
      </c>
      <c r="T1043" s="9">
        <f t="shared" si="98"/>
        <v>152.06106365669297</v>
      </c>
      <c r="U1043" cm="1">
        <f t="array" ref="U1043">_xlfn.IFS(D1043=$D$2,I1043*N1043,D1043=$D$3&amp;F1043=$F$3,(I1043)*N1043,D1043=$D$3,(1/I1043)*N1043,D1043=$D$146,N1043*I1043)</f>
        <v>152.06106616304172</v>
      </c>
      <c r="V1043" cm="1">
        <f t="array" ref="V1043">_xlfn.IFS(F1043=$F$2,E1043*N1043,F1043=$F$3,E1043*N1043)</f>
        <v>1216.4885092535437</v>
      </c>
      <c r="W1043">
        <f t="shared" si="99"/>
        <v>152.06106616304172</v>
      </c>
      <c r="X1043">
        <f t="shared" si="100"/>
        <v>2141.7924794340702</v>
      </c>
    </row>
    <row r="1044" spans="1:24" x14ac:dyDescent="0.25">
      <c r="A1044" t="s">
        <v>1062</v>
      </c>
      <c r="B1044">
        <v>1606365544</v>
      </c>
      <c r="C1044" s="2">
        <v>44161.193796296298</v>
      </c>
      <c r="D1044" t="s">
        <v>12</v>
      </c>
      <c r="E1044">
        <v>2.8462931461930601</v>
      </c>
      <c r="F1044" t="s">
        <v>13</v>
      </c>
      <c r="G1044">
        <v>10</v>
      </c>
      <c r="H1044" t="s">
        <v>14</v>
      </c>
      <c r="I1044">
        <v>0.28462931000000002</v>
      </c>
      <c r="J1044" t="s">
        <v>15</v>
      </c>
      <c r="K1044" t="str" cm="1">
        <f t="array" ref="K1044">_xlfn.IFS(AND(F1044=$Y$25,H1044=$Z$25),"1",AND(F1044=$Y$25,H1044=$Z$27),"2",AND(F1044=$Z$25,H1044=$Y$25),"3",AND(F1044=$Z$25,H1044=$Z$27),"4",AND(F1044=$Z$27,H1044=$Y$25),"5",AND(F1044=$Z$27,H1044=$Z$25),"6")</f>
        <v>5</v>
      </c>
      <c r="L1044" t="e" cm="1">
        <f t="array" ref="L1044">_xlfn.IFS(K1044="3",N1044*I1044)</f>
        <v>#N/A</v>
      </c>
      <c r="M1044" t="s">
        <v>16</v>
      </c>
      <c r="N1044">
        <f>VLOOKUP(C1044,ETH_USD[],6)</f>
        <v>518.80114700000001</v>
      </c>
      <c r="O1044" s="10">
        <f t="shared" si="95"/>
        <v>-9.0917667977112579E-2</v>
      </c>
      <c r="P1044" cm="1">
        <f t="array" ref="P1044">_xlfn.IFS(H1044=$H$2,G1044,F1044=$F$102,E1044)</f>
        <v>10</v>
      </c>
      <c r="Q1044" cm="1">
        <f t="array" ref="Q1044">_xlfn.IFS(H1044=$H$2,E1044,F1044=$F$102,G1044)</f>
        <v>2.8462931461930601</v>
      </c>
      <c r="R1044">
        <f t="shared" si="96"/>
        <v>1476.6601489431982</v>
      </c>
      <c r="S1044" s="10">
        <f t="shared" si="97"/>
        <v>-2.8903183081079864E-2</v>
      </c>
      <c r="T1044" s="9">
        <f t="shared" si="98"/>
        <v>147.66601489431983</v>
      </c>
      <c r="U1044" cm="1">
        <f t="array" ref="U1044">_xlfn.IFS(D1044=$D$2,I1044*N1044,D1044=$D$3&amp;F1044=$F$3,(I1044)*N1044,D1044=$D$3,(1/I1044)*N1044,D1044=$D$146,N1044*I1044)</f>
        <v>147.6660124978186</v>
      </c>
      <c r="V1044" cm="1">
        <f t="array" ref="V1044">_xlfn.IFS(F1044=$F$2,E1044*N1044,F1044=$F$3,E1044*N1044)</f>
        <v>1476.6601489431982</v>
      </c>
      <c r="W1044">
        <f t="shared" si="99"/>
        <v>147.6660124978186</v>
      </c>
      <c r="X1044">
        <f t="shared" si="100"/>
        <v>1822.7256602631683</v>
      </c>
    </row>
    <row r="1045" spans="1:24" x14ac:dyDescent="0.25">
      <c r="A1045" t="s">
        <v>1063</v>
      </c>
      <c r="B1045">
        <v>1606366000</v>
      </c>
      <c r="C1045" s="2">
        <v>44161.199074074073</v>
      </c>
      <c r="D1045" t="s">
        <v>12</v>
      </c>
      <c r="E1045">
        <v>3.0705551084905598</v>
      </c>
      <c r="F1045" t="s">
        <v>13</v>
      </c>
      <c r="G1045">
        <v>10</v>
      </c>
      <c r="H1045" t="s">
        <v>14</v>
      </c>
      <c r="I1045">
        <v>0.30705550999999998</v>
      </c>
      <c r="J1045" t="s">
        <v>15</v>
      </c>
      <c r="K1045" t="str" cm="1">
        <f t="array" ref="K1045">_xlfn.IFS(AND(F1045=$Y$25,H1045=$Z$25),"1",AND(F1045=$Y$25,H1045=$Z$27),"2",AND(F1045=$Z$25,H1045=$Y$25),"3",AND(F1045=$Z$25,H1045=$Z$27),"4",AND(F1045=$Z$27,H1045=$Y$25),"5",AND(F1045=$Z$27,H1045=$Z$25),"6")</f>
        <v>5</v>
      </c>
      <c r="L1045" t="e" cm="1">
        <f t="array" ref="L1045">_xlfn.IFS(K1045="3",N1045*I1045)</f>
        <v>#N/A</v>
      </c>
      <c r="M1045" t="s">
        <v>16</v>
      </c>
      <c r="N1045">
        <f>VLOOKUP(C1045,ETH_USD[],6)</f>
        <v>518.80114700000001</v>
      </c>
      <c r="O1045" s="10">
        <f t="shared" si="95"/>
        <v>0</v>
      </c>
      <c r="P1045" cm="1">
        <f t="array" ref="P1045">_xlfn.IFS(H1045=$H$2,G1045,F1045=$F$102,E1045)</f>
        <v>10</v>
      </c>
      <c r="Q1045" cm="1">
        <f t="array" ref="Q1045">_xlfn.IFS(H1045=$H$2,E1045,F1045=$F$102,G1045)</f>
        <v>3.0705551084905598</v>
      </c>
      <c r="R1045">
        <f t="shared" si="96"/>
        <v>1593.0075122116118</v>
      </c>
      <c r="S1045" s="10">
        <f t="shared" si="97"/>
        <v>7.8790887227287859E-2</v>
      </c>
      <c r="T1045" s="9">
        <f t="shared" si="98"/>
        <v>159.30075122116119</v>
      </c>
      <c r="U1045" cm="1">
        <f t="array" ref="U1045">_xlfn.IFS(D1045=$D$2,I1045*N1045,D1045=$D$3&amp;F1045=$F$3,(I1045)*N1045,D1045=$D$3,(1/I1045)*N1045,D1045=$D$146,N1045*I1045)</f>
        <v>159.30075078066997</v>
      </c>
      <c r="V1045" cm="1">
        <f t="array" ref="V1045">_xlfn.IFS(F1045=$F$2,E1045*N1045,F1045=$F$3,E1045*N1045)</f>
        <v>1593.0075122116118</v>
      </c>
      <c r="W1045">
        <f t="shared" si="99"/>
        <v>159.30075078066997</v>
      </c>
      <c r="X1045">
        <f t="shared" si="100"/>
        <v>1689.6005122982488</v>
      </c>
    </row>
    <row r="1046" spans="1:24" x14ac:dyDescent="0.25">
      <c r="A1046" t="s">
        <v>1064</v>
      </c>
      <c r="B1046">
        <v>1606370426</v>
      </c>
      <c r="C1046" s="2">
        <v>44161.250300925924</v>
      </c>
      <c r="D1046" t="s">
        <v>12</v>
      </c>
      <c r="E1046">
        <v>0.31601875162745502</v>
      </c>
      <c r="F1046" t="s">
        <v>13</v>
      </c>
      <c r="G1046">
        <v>1</v>
      </c>
      <c r="H1046" t="s">
        <v>14</v>
      </c>
      <c r="I1046">
        <v>0.31601875000000001</v>
      </c>
      <c r="J1046" t="s">
        <v>15</v>
      </c>
      <c r="K1046" t="str" cm="1">
        <f t="array" ref="K1046">_xlfn.IFS(AND(F1046=$Y$25,H1046=$Z$25),"1",AND(F1046=$Y$25,H1046=$Z$27),"2",AND(F1046=$Z$25,H1046=$Y$25),"3",AND(F1046=$Z$25,H1046=$Z$27),"4",AND(F1046=$Z$27,H1046=$Y$25),"5",AND(F1046=$Z$27,H1046=$Z$25),"6")</f>
        <v>5</v>
      </c>
      <c r="L1046" t="e" cm="1">
        <f t="array" ref="L1046">_xlfn.IFS(K1046="3",N1046*I1046)</f>
        <v>#N/A</v>
      </c>
      <c r="M1046" t="s">
        <v>16</v>
      </c>
      <c r="N1046">
        <f>VLOOKUP(C1046,ETH_USD[],6)</f>
        <v>518.80114700000001</v>
      </c>
      <c r="O1046" s="10">
        <f t="shared" si="95"/>
        <v>0</v>
      </c>
      <c r="P1046" cm="1">
        <f t="array" ref="P1046">_xlfn.IFS(H1046=$H$2,G1046,F1046=$F$102,E1046)</f>
        <v>1</v>
      </c>
      <c r="Q1046" cm="1">
        <f t="array" ref="Q1046">_xlfn.IFS(H1046=$H$2,E1046,F1046=$F$102,G1046)</f>
        <v>0.31601875162745502</v>
      </c>
      <c r="R1046">
        <f t="shared" si="96"/>
        <v>163.95089081783178</v>
      </c>
      <c r="S1046" s="10">
        <f t="shared" si="97"/>
        <v>2.9190945811766324E-2</v>
      </c>
      <c r="T1046" s="9">
        <f t="shared" si="98"/>
        <v>163.95089081783178</v>
      </c>
      <c r="U1046" cm="1">
        <f t="array" ref="U1046">_xlfn.IFS(D1046=$D$2,I1046*N1046,D1046=$D$3&amp;F1046=$F$3,(I1046)*N1046,D1046=$D$3,(1/I1046)*N1046,D1046=$D$146,N1046*I1046)</f>
        <v>163.95088997350626</v>
      </c>
      <c r="V1046" cm="1">
        <f t="array" ref="V1046">_xlfn.IFS(F1046=$F$2,E1046*N1046,F1046=$F$3,E1046*N1046)</f>
        <v>163.95089081783178</v>
      </c>
      <c r="W1046">
        <f t="shared" si="99"/>
        <v>163.95088997350626</v>
      </c>
      <c r="X1046">
        <f t="shared" si="100"/>
        <v>1641.6783719320451</v>
      </c>
    </row>
    <row r="1047" spans="1:24" x14ac:dyDescent="0.25">
      <c r="A1047" t="s">
        <v>1065</v>
      </c>
      <c r="B1047">
        <v>1606378200</v>
      </c>
      <c r="C1047" s="2">
        <v>44161.340277777781</v>
      </c>
      <c r="D1047" t="s">
        <v>12</v>
      </c>
      <c r="E1047">
        <v>1.8454285924260101</v>
      </c>
      <c r="F1047" t="s">
        <v>13</v>
      </c>
      <c r="G1047">
        <v>6</v>
      </c>
      <c r="H1047" t="s">
        <v>14</v>
      </c>
      <c r="I1047">
        <v>0.30757142999999998</v>
      </c>
      <c r="J1047" t="s">
        <v>15</v>
      </c>
      <c r="K1047" t="str" cm="1">
        <f t="array" ref="K1047">_xlfn.IFS(AND(F1047=$Y$25,H1047=$Z$25),"1",AND(F1047=$Y$25,H1047=$Z$27),"2",AND(F1047=$Z$25,H1047=$Y$25),"3",AND(F1047=$Z$25,H1047=$Z$27),"4",AND(F1047=$Z$27,H1047=$Y$25),"5",AND(F1047=$Z$27,H1047=$Z$25),"6")</f>
        <v>5</v>
      </c>
      <c r="L1047" t="e" cm="1">
        <f t="array" ref="L1047">_xlfn.IFS(K1047="3",N1047*I1047)</f>
        <v>#N/A</v>
      </c>
      <c r="M1047" t="s">
        <v>16</v>
      </c>
      <c r="N1047">
        <f>VLOOKUP(C1047,ETH_USD[],6)</f>
        <v>518.80114700000001</v>
      </c>
      <c r="O1047" s="10">
        <f t="shared" si="95"/>
        <v>0</v>
      </c>
      <c r="P1047" cm="1">
        <f t="array" ref="P1047">_xlfn.IFS(H1047=$H$2,G1047,F1047=$F$102,E1047)</f>
        <v>6</v>
      </c>
      <c r="Q1047" cm="1">
        <f t="array" ref="Q1047">_xlfn.IFS(H1047=$H$2,E1047,F1047=$F$102,G1047)</f>
        <v>1.8454285924260101</v>
      </c>
      <c r="R1047">
        <f t="shared" si="96"/>
        <v>957.41047045720961</v>
      </c>
      <c r="S1047" s="10">
        <f t="shared" si="97"/>
        <v>-2.6730437712796176E-2</v>
      </c>
      <c r="T1047" s="9">
        <f t="shared" si="98"/>
        <v>159.56841174286828</v>
      </c>
      <c r="U1047" cm="1">
        <f t="array" ref="U1047">_xlfn.IFS(D1047=$D$2,I1047*N1047,D1047=$D$3&amp;F1047=$F$3,(I1047)*N1047,D1047=$D$3,(1/I1047)*N1047,D1047=$D$146,N1047*I1047)</f>
        <v>159.5684106684302</v>
      </c>
      <c r="V1047" cm="1">
        <f t="array" ref="V1047">_xlfn.IFS(F1047=$F$2,E1047*N1047,F1047=$F$3,E1047*N1047)</f>
        <v>957.41047045720961</v>
      </c>
      <c r="W1047">
        <f t="shared" si="99"/>
        <v>159.5684106684302</v>
      </c>
      <c r="X1047">
        <f t="shared" si="100"/>
        <v>1686.7663781385679</v>
      </c>
    </row>
    <row r="1048" spans="1:24" x14ac:dyDescent="0.25">
      <c r="A1048" t="s">
        <v>1066</v>
      </c>
      <c r="B1048">
        <v>1606393179</v>
      </c>
      <c r="C1048" s="2">
        <v>44161.513645833336</v>
      </c>
      <c r="D1048" t="s">
        <v>105</v>
      </c>
      <c r="E1048">
        <v>1.79940407314281</v>
      </c>
      <c r="F1048" t="s">
        <v>14</v>
      </c>
      <c r="G1048">
        <v>0.54776538441481004</v>
      </c>
      <c r="H1048" t="s">
        <v>13</v>
      </c>
      <c r="I1048">
        <v>0.30441488999999999</v>
      </c>
      <c r="J1048" t="s">
        <v>15</v>
      </c>
      <c r="K1048" t="str" cm="1">
        <f t="array" ref="K1048">_xlfn.IFS(AND(F1048=$Y$25,H1048=$Z$25),"1",AND(F1048=$Y$25,H1048=$Z$27),"2",AND(F1048=$Z$25,H1048=$Y$25),"3",AND(F1048=$Z$25,H1048=$Z$27),"4",AND(F1048=$Z$27,H1048=$Y$25),"5",AND(F1048=$Z$27,H1048=$Z$25),"6")</f>
        <v>2</v>
      </c>
      <c r="L1048" t="e" cm="1">
        <f t="array" ref="L1048">_xlfn.IFS(K1048="3",N1048*I1048)</f>
        <v>#N/A</v>
      </c>
      <c r="M1048" t="s">
        <v>16</v>
      </c>
      <c r="N1048">
        <f>VLOOKUP(C1048,ETH_USD[],6)</f>
        <v>518.80114700000001</v>
      </c>
      <c r="O1048" s="10">
        <f t="shared" si="95"/>
        <v>0</v>
      </c>
      <c r="P1048" cm="1">
        <f t="array" ref="P1048">_xlfn.IFS(H1048=$H$2,G1048,F1048=$F$102,E1048)</f>
        <v>1.79940407314281</v>
      </c>
      <c r="Q1048" cm="1">
        <f t="array" ref="Q1048">_xlfn.IFS(H1048=$H$2,E1048,F1048=$F$102,G1048)</f>
        <v>0.54776538441481004</v>
      </c>
      <c r="R1048">
        <f t="shared" si="96"/>
        <v>284.18130972129939</v>
      </c>
      <c r="S1048" s="10">
        <f t="shared" si="97"/>
        <v>-1.0262808922315821E-2</v>
      </c>
      <c r="T1048" s="9">
        <f t="shared" si="98"/>
        <v>157.93079162311381</v>
      </c>
      <c r="U1048" cm="1">
        <f t="array" ref="U1048">_xlfn.IFS(D1048=$D$2,I1048*N1048,D1048=$D$3&amp;F1048=$F$3,(I1048)*N1048,D1048=$D$3,(1/I1048)*N1048,D1048=$D$146,N1048*I1048)</f>
        <v>157.93079409587884</v>
      </c>
      <c r="V1048" t="e" cm="1">
        <f t="array" ref="V1048">_xlfn.IFS(F1048=$F$2,E1048*N1048,F1048=$F$3,E1048*N1048)</f>
        <v>#N/A</v>
      </c>
      <c r="W1048">
        <f t="shared" si="99"/>
        <v>157.93079409587884</v>
      </c>
      <c r="X1048">
        <f t="shared" si="100"/>
        <v>1704.2568022871681</v>
      </c>
    </row>
    <row r="1049" spans="1:24" x14ac:dyDescent="0.25">
      <c r="A1049" t="s">
        <v>1067</v>
      </c>
      <c r="B1049">
        <v>1606406742</v>
      </c>
      <c r="C1049" s="2">
        <v>44161.670624999999</v>
      </c>
      <c r="D1049" t="s">
        <v>12</v>
      </c>
      <c r="E1049">
        <v>0.93035717687710595</v>
      </c>
      <c r="F1049" t="s">
        <v>13</v>
      </c>
      <c r="G1049">
        <v>3</v>
      </c>
      <c r="H1049" t="s">
        <v>14</v>
      </c>
      <c r="I1049">
        <v>0.31011906</v>
      </c>
      <c r="J1049" t="s">
        <v>15</v>
      </c>
      <c r="K1049" t="str" cm="1">
        <f t="array" ref="K1049">_xlfn.IFS(AND(F1049=$Y$25,H1049=$Z$25),"1",AND(F1049=$Y$25,H1049=$Z$27),"2",AND(F1049=$Z$25,H1049=$Y$25),"3",AND(F1049=$Z$25,H1049=$Z$27),"4",AND(F1049=$Z$27,H1049=$Y$25),"5",AND(F1049=$Z$27,H1049=$Z$25),"6")</f>
        <v>5</v>
      </c>
      <c r="L1049" t="e" cm="1">
        <f t="array" ref="L1049">_xlfn.IFS(K1049="3",N1049*I1049)</f>
        <v>#N/A</v>
      </c>
      <c r="M1049" t="s">
        <v>16</v>
      </c>
      <c r="N1049">
        <f>VLOOKUP(C1049,ETH_USD[],6)</f>
        <v>518.80114700000001</v>
      </c>
      <c r="O1049" s="10">
        <f t="shared" si="95"/>
        <v>0</v>
      </c>
      <c r="P1049" cm="1">
        <f t="array" ref="P1049">_xlfn.IFS(H1049=$H$2,G1049,F1049=$F$102,E1049)</f>
        <v>3</v>
      </c>
      <c r="Q1049" cm="1">
        <f t="array" ref="Q1049">_xlfn.IFS(H1049=$H$2,E1049,F1049=$F$102,G1049)</f>
        <v>0.93035717687710595</v>
      </c>
      <c r="R1049">
        <f t="shared" si="96"/>
        <v>482.67037048352444</v>
      </c>
      <c r="S1049" s="10">
        <f t="shared" si="97"/>
        <v>1.8738156384706113E-2</v>
      </c>
      <c r="T1049" s="9">
        <f t="shared" si="98"/>
        <v>160.89012349450815</v>
      </c>
      <c r="U1049" cm="1">
        <f t="array" ref="U1049">_xlfn.IFS(D1049=$D$2,I1049*N1049,D1049=$D$3&amp;F1049=$F$3,(I1049)*N1049,D1049=$D$3,(1/I1049)*N1049,D1049=$D$146,N1049*I1049)</f>
        <v>160.89012403456184</v>
      </c>
      <c r="V1049" cm="1">
        <f t="array" ref="V1049">_xlfn.IFS(F1049=$F$2,E1049*N1049,F1049=$F$3,E1049*N1049)</f>
        <v>482.67037048352444</v>
      </c>
      <c r="W1049">
        <f t="shared" si="99"/>
        <v>160.89012403456184</v>
      </c>
      <c r="X1049">
        <f t="shared" si="100"/>
        <v>1672.909581887679</v>
      </c>
    </row>
    <row r="1050" spans="1:24" x14ac:dyDescent="0.25">
      <c r="A1050" t="s">
        <v>1068</v>
      </c>
      <c r="B1050">
        <v>1606412628</v>
      </c>
      <c r="C1050" s="2">
        <v>44161.738749999997</v>
      </c>
      <c r="D1050" t="s">
        <v>12</v>
      </c>
      <c r="E1050">
        <v>1.92765507645245</v>
      </c>
      <c r="F1050" t="s">
        <v>13</v>
      </c>
      <c r="G1050">
        <v>6</v>
      </c>
      <c r="H1050" t="s">
        <v>14</v>
      </c>
      <c r="I1050">
        <v>0.32127584999999997</v>
      </c>
      <c r="J1050" t="s">
        <v>15</v>
      </c>
      <c r="K1050" t="str" cm="1">
        <f t="array" ref="K1050">_xlfn.IFS(AND(F1050=$Y$25,H1050=$Z$25),"1",AND(F1050=$Y$25,H1050=$Z$27),"2",AND(F1050=$Z$25,H1050=$Y$25),"3",AND(F1050=$Z$25,H1050=$Z$27),"4",AND(F1050=$Z$27,H1050=$Y$25),"5",AND(F1050=$Z$27,H1050=$Z$25),"6")</f>
        <v>5</v>
      </c>
      <c r="L1050" t="e" cm="1">
        <f t="array" ref="L1050">_xlfn.IFS(K1050="3",N1050*I1050)</f>
        <v>#N/A</v>
      </c>
      <c r="M1050" t="s">
        <v>16</v>
      </c>
      <c r="N1050">
        <f>VLOOKUP(C1050,ETH_USD[],6)</f>
        <v>518.80114700000001</v>
      </c>
      <c r="O1050" s="10">
        <f t="shared" si="95"/>
        <v>0</v>
      </c>
      <c r="P1050" cm="1">
        <f t="array" ref="P1050">_xlfn.IFS(H1050=$H$2,G1050,F1050=$F$102,E1050)</f>
        <v>6</v>
      </c>
      <c r="Q1050" cm="1">
        <f t="array" ref="Q1050">_xlfn.IFS(H1050=$H$2,E1050,F1050=$F$102,G1050)</f>
        <v>1.92765507645245</v>
      </c>
      <c r="R1050">
        <f t="shared" si="96"/>
        <v>1000.0696646839039</v>
      </c>
      <c r="S1050" s="10">
        <f t="shared" si="97"/>
        <v>3.5975818944577589E-2</v>
      </c>
      <c r="T1050" s="9">
        <f t="shared" si="98"/>
        <v>166.6782774473173</v>
      </c>
      <c r="U1050" cm="1">
        <f t="array" ref="U1050">_xlfn.IFS(D1050=$D$2,I1050*N1050,D1050=$D$3&amp;F1050=$F$3,(I1050)*N1050,D1050=$D$3,(1/I1050)*N1050,D1050=$D$146,N1050*I1050)</f>
        <v>166.67827948339993</v>
      </c>
      <c r="V1050" cm="1">
        <f t="array" ref="V1050">_xlfn.IFS(F1050=$F$2,E1050*N1050,F1050=$F$3,E1050*N1050)</f>
        <v>1000.0696646839039</v>
      </c>
      <c r="W1050">
        <f t="shared" si="99"/>
        <v>166.67827948339993</v>
      </c>
      <c r="X1050">
        <f t="shared" si="100"/>
        <v>1614.8152654486792</v>
      </c>
    </row>
    <row r="1051" spans="1:24" x14ac:dyDescent="0.25">
      <c r="A1051" t="s">
        <v>1069</v>
      </c>
      <c r="B1051">
        <v>1606422169</v>
      </c>
      <c r="C1051" s="2">
        <v>44161.849178240744</v>
      </c>
      <c r="D1051" t="s">
        <v>12</v>
      </c>
      <c r="E1051">
        <v>0.325728876066677</v>
      </c>
      <c r="F1051" t="s">
        <v>13</v>
      </c>
      <c r="G1051">
        <v>1</v>
      </c>
      <c r="H1051" t="s">
        <v>14</v>
      </c>
      <c r="I1051">
        <v>0.32572888</v>
      </c>
      <c r="J1051" t="s">
        <v>15</v>
      </c>
      <c r="K1051" t="str" cm="1">
        <f t="array" ref="K1051">_xlfn.IFS(AND(F1051=$Y$25,H1051=$Z$25),"1",AND(F1051=$Y$25,H1051=$Z$27),"2",AND(F1051=$Z$25,H1051=$Y$25),"3",AND(F1051=$Z$25,H1051=$Z$27),"4",AND(F1051=$Z$27,H1051=$Y$25),"5",AND(F1051=$Z$27,H1051=$Z$25),"6")</f>
        <v>5</v>
      </c>
      <c r="L1051" t="e" cm="1">
        <f t="array" ref="L1051">_xlfn.IFS(K1051="3",N1051*I1051)</f>
        <v>#N/A</v>
      </c>
      <c r="M1051" t="s">
        <v>16</v>
      </c>
      <c r="N1051">
        <f>VLOOKUP(C1051,ETH_USD[],6)</f>
        <v>518.80114700000001</v>
      </c>
      <c r="O1051" s="10">
        <f t="shared" si="95"/>
        <v>0</v>
      </c>
      <c r="P1051" cm="1">
        <f t="array" ref="P1051">_xlfn.IFS(H1051=$H$2,G1051,F1051=$F$102,E1051)</f>
        <v>1</v>
      </c>
      <c r="Q1051" cm="1">
        <f t="array" ref="Q1051">_xlfn.IFS(H1051=$H$2,E1051,F1051=$F$102,G1051)</f>
        <v>0.325728876066677</v>
      </c>
      <c r="R1051">
        <f t="shared" si="96"/>
        <v>168.98851451441288</v>
      </c>
      <c r="S1051" s="10">
        <f t="shared" si="97"/>
        <v>1.3860456818230506E-2</v>
      </c>
      <c r="T1051" s="9">
        <f t="shared" si="98"/>
        <v>168.98851451441288</v>
      </c>
      <c r="U1051" cm="1">
        <f t="array" ref="U1051">_xlfn.IFS(D1051=$D$2,I1051*N1051,D1051=$D$3&amp;F1051=$F$3,(I1051)*N1051,D1051=$D$3,(1/I1051)*N1051,D1051=$D$146,N1051*I1051)</f>
        <v>168.98851655502537</v>
      </c>
      <c r="V1051" cm="1">
        <f t="array" ref="V1051">_xlfn.IFS(F1051=$F$2,E1051*N1051,F1051=$F$3,E1051*N1051)</f>
        <v>168.98851451441288</v>
      </c>
      <c r="W1051">
        <f t="shared" si="99"/>
        <v>168.98851655502537</v>
      </c>
      <c r="X1051">
        <f t="shared" si="100"/>
        <v>1592.7391731430139</v>
      </c>
    </row>
    <row r="1052" spans="1:24" x14ac:dyDescent="0.25">
      <c r="A1052" t="s">
        <v>1070</v>
      </c>
      <c r="B1052">
        <v>1606423239</v>
      </c>
      <c r="C1052" s="2">
        <v>44161.861562500002</v>
      </c>
      <c r="D1052" t="s">
        <v>12</v>
      </c>
      <c r="E1052">
        <v>0.32315185767401</v>
      </c>
      <c r="F1052" t="s">
        <v>13</v>
      </c>
      <c r="G1052">
        <v>1</v>
      </c>
      <c r="H1052" t="s">
        <v>14</v>
      </c>
      <c r="I1052">
        <v>0.32315186000000001</v>
      </c>
      <c r="J1052" t="s">
        <v>15</v>
      </c>
      <c r="K1052" t="str" cm="1">
        <f t="array" ref="K1052">_xlfn.IFS(AND(F1052=$Y$25,H1052=$Z$25),"1",AND(F1052=$Y$25,H1052=$Z$27),"2",AND(F1052=$Z$25,H1052=$Y$25),"3",AND(F1052=$Z$25,H1052=$Z$27),"4",AND(F1052=$Z$27,H1052=$Y$25),"5",AND(F1052=$Z$27,H1052=$Z$25),"6")</f>
        <v>5</v>
      </c>
      <c r="L1052" t="e" cm="1">
        <f t="array" ref="L1052">_xlfn.IFS(K1052="3",N1052*I1052)</f>
        <v>#N/A</v>
      </c>
      <c r="M1052" t="s">
        <v>16</v>
      </c>
      <c r="N1052">
        <f>VLOOKUP(C1052,ETH_USD[],6)</f>
        <v>518.80114700000001</v>
      </c>
      <c r="O1052" s="10">
        <f t="shared" si="95"/>
        <v>0</v>
      </c>
      <c r="P1052" cm="1">
        <f t="array" ref="P1052">_xlfn.IFS(H1052=$H$2,G1052,F1052=$F$102,E1052)</f>
        <v>1</v>
      </c>
      <c r="Q1052" cm="1">
        <f t="array" ref="Q1052">_xlfn.IFS(H1052=$H$2,E1052,F1052=$F$102,G1052)</f>
        <v>0.32315185767401</v>
      </c>
      <c r="R1052">
        <f t="shared" si="96"/>
        <v>167.65155441645715</v>
      </c>
      <c r="S1052" s="10">
        <f t="shared" si="97"/>
        <v>-7.9115441768186617E-3</v>
      </c>
      <c r="T1052" s="9">
        <f t="shared" si="98"/>
        <v>167.65155441645715</v>
      </c>
      <c r="U1052" cm="1">
        <f t="array" ref="U1052">_xlfn.IFS(D1052=$D$2,I1052*N1052,D1052=$D$3&amp;F1052=$F$3,(I1052)*N1052,D1052=$D$3,(1/I1052)*N1052,D1052=$D$146,N1052*I1052)</f>
        <v>167.65155562318344</v>
      </c>
      <c r="V1052" cm="1">
        <f t="array" ref="V1052">_xlfn.IFS(F1052=$F$2,E1052*N1052,F1052=$F$3,E1052*N1052)</f>
        <v>167.65155441645715</v>
      </c>
      <c r="W1052">
        <f t="shared" si="99"/>
        <v>167.65155562318344</v>
      </c>
      <c r="X1052">
        <f t="shared" si="100"/>
        <v>1605.4406959006826</v>
      </c>
    </row>
    <row r="1053" spans="1:24" x14ac:dyDescent="0.25">
      <c r="A1053" t="s">
        <v>1071</v>
      </c>
      <c r="B1053">
        <v>1606426786</v>
      </c>
      <c r="C1053" s="2">
        <v>44161.902615740742</v>
      </c>
      <c r="D1053" t="s">
        <v>12</v>
      </c>
      <c r="E1053">
        <v>0.32060531614710203</v>
      </c>
      <c r="F1053" t="s">
        <v>13</v>
      </c>
      <c r="G1053">
        <v>1</v>
      </c>
      <c r="H1053" t="s">
        <v>14</v>
      </c>
      <c r="I1053">
        <v>0.32060532000000003</v>
      </c>
      <c r="J1053" t="s">
        <v>15</v>
      </c>
      <c r="K1053" t="str" cm="1">
        <f t="array" ref="K1053">_xlfn.IFS(AND(F1053=$Y$25,H1053=$Z$25),"1",AND(F1053=$Y$25,H1053=$Z$27),"2",AND(F1053=$Z$25,H1053=$Y$25),"3",AND(F1053=$Z$25,H1053=$Z$27),"4",AND(F1053=$Z$27,H1053=$Y$25),"5",AND(F1053=$Z$27,H1053=$Z$25),"6")</f>
        <v>5</v>
      </c>
      <c r="L1053" t="e" cm="1">
        <f t="array" ref="L1053">_xlfn.IFS(K1053="3",N1053*I1053)</f>
        <v>#N/A</v>
      </c>
      <c r="M1053" t="s">
        <v>16</v>
      </c>
      <c r="N1053">
        <f>VLOOKUP(C1053,ETH_USD[],6)</f>
        <v>518.80114700000001</v>
      </c>
      <c r="O1053" s="10">
        <f t="shared" si="95"/>
        <v>0</v>
      </c>
      <c r="P1053" cm="1">
        <f t="array" ref="P1053">_xlfn.IFS(H1053=$H$2,G1053,F1053=$F$102,E1053)</f>
        <v>1</v>
      </c>
      <c r="Q1053" cm="1">
        <f t="array" ref="Q1053">_xlfn.IFS(H1053=$H$2,E1053,F1053=$F$102,G1053)</f>
        <v>0.32060531614710203</v>
      </c>
      <c r="R1053">
        <f t="shared" si="96"/>
        <v>166.33040575141416</v>
      </c>
      <c r="S1053" s="10">
        <f t="shared" si="97"/>
        <v>-7.8803245794021436E-3</v>
      </c>
      <c r="T1053" s="9">
        <f t="shared" si="98"/>
        <v>166.33040575141416</v>
      </c>
      <c r="U1053" cm="1">
        <f t="array" ref="U1053">_xlfn.IFS(D1053=$D$2,I1053*N1053,D1053=$D$3&amp;F1053=$F$3,(I1053)*N1053,D1053=$D$3,(1/I1053)*N1053,D1053=$D$146,N1053*I1053)</f>
        <v>166.33040775030207</v>
      </c>
      <c r="V1053" cm="1">
        <f t="array" ref="V1053">_xlfn.IFS(F1053=$F$2,E1053*N1053,F1053=$F$3,E1053*N1053)</f>
        <v>166.33040575141416</v>
      </c>
      <c r="W1053">
        <f t="shared" si="99"/>
        <v>166.33040775030207</v>
      </c>
      <c r="X1053">
        <f t="shared" si="100"/>
        <v>1618.1925708531599</v>
      </c>
    </row>
    <row r="1054" spans="1:24" x14ac:dyDescent="0.25">
      <c r="A1054" t="s">
        <v>1072</v>
      </c>
      <c r="B1054">
        <v>1606438409</v>
      </c>
      <c r="C1054" s="2">
        <v>44162.037141203706</v>
      </c>
      <c r="D1054" t="s">
        <v>12</v>
      </c>
      <c r="E1054">
        <v>0.31808877267938102</v>
      </c>
      <c r="F1054" t="s">
        <v>13</v>
      </c>
      <c r="G1054">
        <v>1</v>
      </c>
      <c r="H1054" t="s">
        <v>14</v>
      </c>
      <c r="I1054">
        <v>0.31808877000000002</v>
      </c>
      <c r="J1054" t="s">
        <v>15</v>
      </c>
      <c r="K1054" t="str" cm="1">
        <f t="array" ref="K1054">_xlfn.IFS(AND(F1054=$Y$25,H1054=$Z$25),"1",AND(F1054=$Y$25,H1054=$Z$27),"2",AND(F1054=$Z$25,H1054=$Y$25),"3",AND(F1054=$Z$25,H1054=$Z$27),"4",AND(F1054=$Z$27,H1054=$Y$25),"5",AND(F1054=$Z$27,H1054=$Z$25),"6")</f>
        <v>5</v>
      </c>
      <c r="L1054" t="e" cm="1">
        <f t="array" ref="L1054">_xlfn.IFS(K1054="3",N1054*I1054)</f>
        <v>#N/A</v>
      </c>
      <c r="M1054" t="s">
        <v>16</v>
      </c>
      <c r="N1054">
        <f>VLOOKUP(C1054,ETH_USD[],6)</f>
        <v>517.49371299999996</v>
      </c>
      <c r="O1054" s="10">
        <f t="shared" si="95"/>
        <v>-2.5201062248230871E-3</v>
      </c>
      <c r="P1054" cm="1">
        <f t="array" ref="P1054">_xlfn.IFS(H1054=$H$2,G1054,F1054=$F$102,E1054)</f>
        <v>1</v>
      </c>
      <c r="Q1054" cm="1">
        <f t="array" ref="Q1054">_xlfn.IFS(H1054=$H$2,E1054,F1054=$F$102,G1054)</f>
        <v>0.31808877267938102</v>
      </c>
      <c r="R1054">
        <f t="shared" si="96"/>
        <v>164.60894003746583</v>
      </c>
      <c r="S1054" s="10">
        <f t="shared" si="97"/>
        <v>-1.0349675431689359E-2</v>
      </c>
      <c r="T1054" s="9">
        <f t="shared" si="98"/>
        <v>164.60894003746583</v>
      </c>
      <c r="U1054" cm="1">
        <f t="array" ref="U1054">_xlfn.IFS(D1054=$D$2,I1054*N1054,D1054=$D$3&amp;F1054=$F$3,(I1054)*N1054,D1054=$D$3,(1/I1054)*N1054,D1054=$D$146,N1054*I1054)</f>
        <v>164.60893865090301</v>
      </c>
      <c r="V1054" cm="1">
        <f t="array" ref="V1054">_xlfn.IFS(F1054=$F$2,E1054*N1054,F1054=$F$3,E1054*N1054)</f>
        <v>164.60894003746583</v>
      </c>
      <c r="W1054">
        <f t="shared" si="99"/>
        <v>164.60893865090301</v>
      </c>
      <c r="X1054">
        <f t="shared" si="100"/>
        <v>1626.8845737622235</v>
      </c>
    </row>
    <row r="1055" spans="1:24" x14ac:dyDescent="0.25">
      <c r="A1055" t="s">
        <v>1073</v>
      </c>
      <c r="B1055">
        <v>1606440951</v>
      </c>
      <c r="C1055" s="2">
        <v>44162.066562499997</v>
      </c>
      <c r="D1055" t="s">
        <v>12</v>
      </c>
      <c r="E1055">
        <v>0.315601757831726</v>
      </c>
      <c r="F1055" t="s">
        <v>13</v>
      </c>
      <c r="G1055">
        <v>1</v>
      </c>
      <c r="H1055" t="s">
        <v>14</v>
      </c>
      <c r="I1055">
        <v>0.31560176000000001</v>
      </c>
      <c r="J1055" t="s">
        <v>15</v>
      </c>
      <c r="K1055" t="str" cm="1">
        <f t="array" ref="K1055">_xlfn.IFS(AND(F1055=$Y$25,H1055=$Z$25),"1",AND(F1055=$Y$25,H1055=$Z$27),"2",AND(F1055=$Z$25,H1055=$Y$25),"3",AND(F1055=$Z$25,H1055=$Z$27),"4",AND(F1055=$Z$27,H1055=$Y$25),"5",AND(F1055=$Z$27,H1055=$Z$25),"6")</f>
        <v>5</v>
      </c>
      <c r="L1055" t="e" cm="1">
        <f t="array" ref="L1055">_xlfn.IFS(K1055="3",N1055*I1055)</f>
        <v>#N/A</v>
      </c>
      <c r="M1055" t="s">
        <v>16</v>
      </c>
      <c r="N1055">
        <f>VLOOKUP(C1055,ETH_USD[],6)</f>
        <v>517.49371299999996</v>
      </c>
      <c r="O1055" s="10">
        <f t="shared" si="95"/>
        <v>0</v>
      </c>
      <c r="P1055" cm="1">
        <f t="array" ref="P1055">_xlfn.IFS(H1055=$H$2,G1055,F1055=$F$102,E1055)</f>
        <v>1</v>
      </c>
      <c r="Q1055" cm="1">
        <f t="array" ref="Q1055">_xlfn.IFS(H1055=$H$2,E1055,F1055=$F$102,G1055)</f>
        <v>0.315601757831726</v>
      </c>
      <c r="R1055">
        <f t="shared" si="96"/>
        <v>163.32192548966671</v>
      </c>
      <c r="S1055" s="10">
        <f t="shared" si="97"/>
        <v>-7.8186187670377209E-3</v>
      </c>
      <c r="T1055" s="9">
        <f t="shared" si="98"/>
        <v>163.32192548966671</v>
      </c>
      <c r="U1055" cm="1">
        <f t="array" ref="U1055">_xlfn.IFS(D1055=$D$2,I1055*N1055,D1055=$D$3&amp;F1055=$F$3,(I1055)*N1055,D1055=$D$3,(1/I1055)*N1055,D1055=$D$146,N1055*I1055)</f>
        <v>163.32192661173488</v>
      </c>
      <c r="V1055" cm="1">
        <f t="array" ref="V1055">_xlfn.IFS(F1055=$F$2,E1055*N1055,F1055=$F$3,E1055*N1055)</f>
        <v>163.32192548966671</v>
      </c>
      <c r="W1055">
        <f t="shared" si="99"/>
        <v>163.32192661173488</v>
      </c>
      <c r="X1055">
        <f t="shared" si="100"/>
        <v>1639.7047754106313</v>
      </c>
    </row>
    <row r="1056" spans="1:24" x14ac:dyDescent="0.25">
      <c r="A1056" t="s">
        <v>1074</v>
      </c>
      <c r="B1056">
        <v>1606442855</v>
      </c>
      <c r="C1056" s="2">
        <v>44162.088599537034</v>
      </c>
      <c r="D1056" t="s">
        <v>12</v>
      </c>
      <c r="E1056">
        <v>0.31314381131338298</v>
      </c>
      <c r="F1056" t="s">
        <v>13</v>
      </c>
      <c r="G1056">
        <v>1</v>
      </c>
      <c r="H1056" t="s">
        <v>14</v>
      </c>
      <c r="I1056">
        <v>0.31314381000000002</v>
      </c>
      <c r="J1056" t="s">
        <v>15</v>
      </c>
      <c r="K1056" t="str" cm="1">
        <f t="array" ref="K1056">_xlfn.IFS(AND(F1056=$Y$25,H1056=$Z$25),"1",AND(F1056=$Y$25,H1056=$Z$27),"2",AND(F1056=$Z$25,H1056=$Y$25),"3",AND(F1056=$Z$25,H1056=$Z$27),"4",AND(F1056=$Z$27,H1056=$Y$25),"5",AND(F1056=$Z$27,H1056=$Z$25),"6")</f>
        <v>5</v>
      </c>
      <c r="L1056" t="e" cm="1">
        <f t="array" ref="L1056">_xlfn.IFS(K1056="3",N1056*I1056)</f>
        <v>#N/A</v>
      </c>
      <c r="M1056" t="s">
        <v>16</v>
      </c>
      <c r="N1056">
        <f>VLOOKUP(C1056,ETH_USD[],6)</f>
        <v>517.49371299999996</v>
      </c>
      <c r="O1056" s="10">
        <f t="shared" si="95"/>
        <v>0</v>
      </c>
      <c r="P1056" cm="1">
        <f t="array" ref="P1056">_xlfn.IFS(H1056=$H$2,G1056,F1056=$F$102,E1056)</f>
        <v>1</v>
      </c>
      <c r="Q1056" cm="1">
        <f t="array" ref="Q1056">_xlfn.IFS(H1056=$H$2,E1056,F1056=$F$102,G1056)</f>
        <v>0.31314381131338298</v>
      </c>
      <c r="R1056">
        <f t="shared" si="96"/>
        <v>162.04995361953397</v>
      </c>
      <c r="S1056" s="10">
        <f t="shared" si="97"/>
        <v>-7.7881268318332562E-3</v>
      </c>
      <c r="T1056" s="9">
        <f t="shared" si="98"/>
        <v>162.04995361953397</v>
      </c>
      <c r="U1056" cm="1">
        <f t="array" ref="U1056">_xlfn.IFS(D1056=$D$2,I1056*N1056,D1056=$D$3&amp;F1056=$F$3,(I1056)*N1056,D1056=$D$3,(1/I1056)*N1056,D1056=$D$146,N1056*I1056)</f>
        <v>162.04995293986653</v>
      </c>
      <c r="V1056" cm="1">
        <f t="array" ref="V1056">_xlfn.IFS(F1056=$F$2,E1056*N1056,F1056=$F$3,E1056*N1056)</f>
        <v>162.04995361953397</v>
      </c>
      <c r="W1056">
        <f t="shared" si="99"/>
        <v>162.04995293986653</v>
      </c>
      <c r="X1056">
        <f t="shared" si="100"/>
        <v>1652.5752592714507</v>
      </c>
    </row>
    <row r="1057" spans="1:24" x14ac:dyDescent="0.25">
      <c r="A1057" t="s">
        <v>1075</v>
      </c>
      <c r="B1057">
        <v>1606470050</v>
      </c>
      <c r="C1057" s="2">
        <v>44162.403356481482</v>
      </c>
      <c r="D1057" t="s">
        <v>105</v>
      </c>
      <c r="E1057">
        <v>3</v>
      </c>
      <c r="F1057" t="s">
        <v>14</v>
      </c>
      <c r="G1057">
        <v>0.95255223243352904</v>
      </c>
      <c r="H1057" t="s">
        <v>13</v>
      </c>
      <c r="I1057">
        <v>0.31751741</v>
      </c>
      <c r="J1057" t="s">
        <v>15</v>
      </c>
      <c r="K1057" t="str" cm="1">
        <f t="array" ref="K1057">_xlfn.IFS(AND(F1057=$Y$25,H1057=$Z$25),"1",AND(F1057=$Y$25,H1057=$Z$27),"2",AND(F1057=$Z$25,H1057=$Y$25),"3",AND(F1057=$Z$25,H1057=$Z$27),"4",AND(F1057=$Z$27,H1057=$Y$25),"5",AND(F1057=$Z$27,H1057=$Z$25),"6")</f>
        <v>2</v>
      </c>
      <c r="L1057" t="e" cm="1">
        <f t="array" ref="L1057">_xlfn.IFS(K1057="3",N1057*I1057)</f>
        <v>#N/A</v>
      </c>
      <c r="M1057" t="s">
        <v>16</v>
      </c>
      <c r="N1057">
        <f>VLOOKUP(C1057,ETH_USD[],6)</f>
        <v>517.49371299999996</v>
      </c>
      <c r="O1057" s="10">
        <f t="shared" si="95"/>
        <v>0</v>
      </c>
      <c r="P1057" cm="1">
        <f t="array" ref="P1057">_xlfn.IFS(H1057=$H$2,G1057,F1057=$F$102,E1057)</f>
        <v>3</v>
      </c>
      <c r="Q1057" cm="1">
        <f t="array" ref="Q1057">_xlfn.IFS(H1057=$H$2,E1057,F1057=$F$102,G1057)</f>
        <v>0.95255223243352904</v>
      </c>
      <c r="R1057">
        <f t="shared" si="96"/>
        <v>492.93979158846594</v>
      </c>
      <c r="S1057" s="10">
        <f t="shared" si="97"/>
        <v>1.3966744159655087E-2</v>
      </c>
      <c r="T1057" s="9">
        <f t="shared" si="98"/>
        <v>164.31326386282197</v>
      </c>
      <c r="U1057" cm="1">
        <f t="array" ref="U1057">_xlfn.IFS(D1057=$D$2,I1057*N1057,D1057=$D$3&amp;F1057=$F$3,(I1057)*N1057,D1057=$D$3,(1/I1057)*N1057,D1057=$D$146,N1057*I1057)</f>
        <v>164.31326344304333</v>
      </c>
      <c r="V1057" t="e" cm="1">
        <f t="array" ref="V1057">_xlfn.IFS(F1057=$F$2,E1057*N1057,F1057=$F$3,E1057*N1057)</f>
        <v>#N/A</v>
      </c>
      <c r="W1057">
        <f t="shared" si="99"/>
        <v>164.31326344304333</v>
      </c>
      <c r="X1057">
        <f t="shared" si="100"/>
        <v>1629.8120880993579</v>
      </c>
    </row>
    <row r="1058" spans="1:24" x14ac:dyDescent="0.25">
      <c r="A1058" t="s">
        <v>1076</v>
      </c>
      <c r="B1058">
        <v>1606477525</v>
      </c>
      <c r="C1058" s="2">
        <v>44162.489872685182</v>
      </c>
      <c r="D1058" t="s">
        <v>12</v>
      </c>
      <c r="E1058">
        <v>1.8719875482919099</v>
      </c>
      <c r="F1058" t="s">
        <v>13</v>
      </c>
      <c r="G1058">
        <v>6</v>
      </c>
      <c r="H1058" t="s">
        <v>14</v>
      </c>
      <c r="I1058">
        <v>0.31199791999999998</v>
      </c>
      <c r="J1058" t="s">
        <v>15</v>
      </c>
      <c r="K1058" t="str" cm="1">
        <f t="array" ref="K1058">_xlfn.IFS(AND(F1058=$Y$25,H1058=$Z$25),"1",AND(F1058=$Y$25,H1058=$Z$27),"2",AND(F1058=$Z$25,H1058=$Y$25),"3",AND(F1058=$Z$25,H1058=$Z$27),"4",AND(F1058=$Z$27,H1058=$Y$25),"5",AND(F1058=$Z$27,H1058=$Z$25),"6")</f>
        <v>5</v>
      </c>
      <c r="L1058" t="e" cm="1">
        <f t="array" ref="L1058">_xlfn.IFS(K1058="3",N1058*I1058)</f>
        <v>#N/A</v>
      </c>
      <c r="M1058" t="s">
        <v>16</v>
      </c>
      <c r="N1058">
        <f>VLOOKUP(C1058,ETH_USD[],6)</f>
        <v>517.49371299999996</v>
      </c>
      <c r="O1058" s="10">
        <f t="shared" si="95"/>
        <v>0</v>
      </c>
      <c r="P1058" cm="1">
        <f t="array" ref="P1058">_xlfn.IFS(H1058=$H$2,G1058,F1058=$F$102,E1058)</f>
        <v>6</v>
      </c>
      <c r="Q1058" cm="1">
        <f t="array" ref="Q1058">_xlfn.IFS(H1058=$H$2,E1058,F1058=$F$102,G1058)</f>
        <v>1.8719875482919099</v>
      </c>
      <c r="R1058">
        <f t="shared" si="96"/>
        <v>968.74178705534723</v>
      </c>
      <c r="S1058" s="10">
        <f t="shared" si="97"/>
        <v>-1.7383254926893923E-2</v>
      </c>
      <c r="T1058" s="9">
        <f t="shared" si="98"/>
        <v>161.45696450922455</v>
      </c>
      <c r="U1058" cm="1">
        <f t="array" ref="U1058">_xlfn.IFS(D1058=$D$2,I1058*N1058,D1058=$D$3&amp;F1058=$F$3,(I1058)*N1058,D1058=$D$3,(1/I1058)*N1058,D1058=$D$146,N1058*I1058)</f>
        <v>161.45696206907695</v>
      </c>
      <c r="V1058" cm="1">
        <f t="array" ref="V1058">_xlfn.IFS(F1058=$F$2,E1058*N1058,F1058=$F$3,E1058*N1058)</f>
        <v>968.74178705534723</v>
      </c>
      <c r="W1058">
        <f t="shared" si="99"/>
        <v>161.45696206907695</v>
      </c>
      <c r="X1058">
        <f t="shared" si="100"/>
        <v>1658.6447531445081</v>
      </c>
    </row>
    <row r="1059" spans="1:24" x14ac:dyDescent="0.25">
      <c r="A1059" t="s">
        <v>1077</v>
      </c>
      <c r="B1059">
        <v>1606477585</v>
      </c>
      <c r="C1059" s="2">
        <v>44162.490567129629</v>
      </c>
      <c r="D1059" t="s">
        <v>105</v>
      </c>
      <c r="E1059">
        <v>1</v>
      </c>
      <c r="F1059" t="s">
        <v>14</v>
      </c>
      <c r="G1059">
        <v>0.30780531771105202</v>
      </c>
      <c r="H1059" t="s">
        <v>13</v>
      </c>
      <c r="I1059">
        <v>0.30780531999999999</v>
      </c>
      <c r="J1059" t="s">
        <v>15</v>
      </c>
      <c r="K1059" t="str" cm="1">
        <f t="array" ref="K1059">_xlfn.IFS(AND(F1059=$Y$25,H1059=$Z$25),"1",AND(F1059=$Y$25,H1059=$Z$27),"2",AND(F1059=$Z$25,H1059=$Y$25),"3",AND(F1059=$Z$25,H1059=$Z$27),"4",AND(F1059=$Z$27,H1059=$Y$25),"5",AND(F1059=$Z$27,H1059=$Z$25),"6")</f>
        <v>2</v>
      </c>
      <c r="L1059" t="e" cm="1">
        <f t="array" ref="L1059">_xlfn.IFS(K1059="3",N1059*I1059)</f>
        <v>#N/A</v>
      </c>
      <c r="M1059" t="s">
        <v>16</v>
      </c>
      <c r="N1059">
        <f>VLOOKUP(C1059,ETH_USD[],6)</f>
        <v>517.49371299999996</v>
      </c>
      <c r="O1059" s="10">
        <f t="shared" si="95"/>
        <v>0</v>
      </c>
      <c r="P1059" cm="1">
        <f t="array" ref="P1059">_xlfn.IFS(H1059=$H$2,G1059,F1059=$F$102,E1059)</f>
        <v>1</v>
      </c>
      <c r="Q1059" cm="1">
        <f t="array" ref="Q1059">_xlfn.IFS(H1059=$H$2,E1059,F1059=$F$102,G1059)</f>
        <v>0.30780531771105202</v>
      </c>
      <c r="R1059">
        <f t="shared" si="96"/>
        <v>159.28731674343695</v>
      </c>
      <c r="S1059" s="10">
        <f t="shared" si="97"/>
        <v>-1.3437932345517637E-2</v>
      </c>
      <c r="T1059" s="9">
        <f t="shared" si="98"/>
        <v>159.28731674343695</v>
      </c>
      <c r="U1059" cm="1">
        <f t="array" ref="U1059">_xlfn.IFS(D1059=$D$2,I1059*N1059,D1059=$D$3&amp;F1059=$F$3,(I1059)*N1059,D1059=$D$3,(1/I1059)*N1059,D1059=$D$146,N1059*I1059)</f>
        <v>159.28731792795315</v>
      </c>
      <c r="V1059" t="e" cm="1">
        <f t="array" ref="V1059">_xlfn.IFS(F1059=$F$2,E1059*N1059,F1059=$F$3,E1059*N1059)</f>
        <v>#N/A</v>
      </c>
      <c r="W1059">
        <f t="shared" si="99"/>
        <v>159.28731792795315</v>
      </c>
      <c r="X1059">
        <f t="shared" si="100"/>
        <v>1681.2370656881433</v>
      </c>
    </row>
    <row r="1060" spans="1:24" x14ac:dyDescent="0.25">
      <c r="A1060" t="s">
        <v>1078</v>
      </c>
      <c r="B1060">
        <v>1606477717</v>
      </c>
      <c r="C1060" s="2">
        <v>44162.492094907408</v>
      </c>
      <c r="D1060" t="s">
        <v>105</v>
      </c>
      <c r="E1060">
        <v>1</v>
      </c>
      <c r="F1060" t="s">
        <v>14</v>
      </c>
      <c r="G1060">
        <v>0.31020038929222599</v>
      </c>
      <c r="H1060" t="s">
        <v>13</v>
      </c>
      <c r="I1060">
        <v>0.31020038999999999</v>
      </c>
      <c r="J1060" t="s">
        <v>15</v>
      </c>
      <c r="K1060" t="str" cm="1">
        <f t="array" ref="K1060">_xlfn.IFS(AND(F1060=$Y$25,H1060=$Z$25),"1",AND(F1060=$Y$25,H1060=$Z$27),"2",AND(F1060=$Z$25,H1060=$Y$25),"3",AND(F1060=$Z$25,H1060=$Z$27),"4",AND(F1060=$Z$27,H1060=$Y$25),"5",AND(F1060=$Z$27,H1060=$Z$25),"6")</f>
        <v>2</v>
      </c>
      <c r="L1060" t="e" cm="1">
        <f t="array" ref="L1060">_xlfn.IFS(K1060="3",N1060*I1060)</f>
        <v>#N/A</v>
      </c>
      <c r="M1060" t="s">
        <v>16</v>
      </c>
      <c r="N1060">
        <f>VLOOKUP(C1060,ETH_USD[],6)</f>
        <v>517.49371299999996</v>
      </c>
      <c r="O1060" s="10">
        <f t="shared" si="95"/>
        <v>0</v>
      </c>
      <c r="P1060" cm="1">
        <f t="array" ref="P1060">_xlfn.IFS(H1060=$H$2,G1060,F1060=$F$102,E1060)</f>
        <v>1</v>
      </c>
      <c r="Q1060" cm="1">
        <f t="array" ref="Q1060">_xlfn.IFS(H1060=$H$2,E1060,F1060=$F$102,G1060)</f>
        <v>0.31020038929222599</v>
      </c>
      <c r="R1060">
        <f t="shared" si="96"/>
        <v>160.52675122887945</v>
      </c>
      <c r="S1060" s="10">
        <f t="shared" si="97"/>
        <v>7.7811247673840256E-3</v>
      </c>
      <c r="T1060" s="9">
        <f t="shared" si="98"/>
        <v>160.52675122887945</v>
      </c>
      <c r="U1060" cm="1">
        <f t="array" ref="U1060">_xlfn.IFS(D1060=$D$2,I1060*N1060,D1060=$D$3&amp;F1060=$F$3,(I1060)*N1060,D1060=$D$3,(1/I1060)*N1060,D1060=$D$146,N1060*I1060)</f>
        <v>160.52675159514806</v>
      </c>
      <c r="V1060" t="e" cm="1">
        <f t="array" ref="V1060">_xlfn.IFS(F1060=$F$2,E1060*N1060,F1060=$F$3,E1060*N1060)</f>
        <v>#N/A</v>
      </c>
      <c r="W1060">
        <f t="shared" si="99"/>
        <v>160.52675159514806</v>
      </c>
      <c r="X1060">
        <f t="shared" si="100"/>
        <v>1668.256164990637</v>
      </c>
    </row>
    <row r="1061" spans="1:24" x14ac:dyDescent="0.25">
      <c r="A1061" t="s">
        <v>1079</v>
      </c>
      <c r="B1061">
        <v>1606494475</v>
      </c>
      <c r="C1061" s="2">
        <v>44162.686053240737</v>
      </c>
      <c r="D1061" t="s">
        <v>12</v>
      </c>
      <c r="E1061">
        <v>1.26529752009343</v>
      </c>
      <c r="F1061" t="s">
        <v>13</v>
      </c>
      <c r="G1061">
        <v>4</v>
      </c>
      <c r="H1061" t="s">
        <v>14</v>
      </c>
      <c r="I1061">
        <v>0.31632438000000002</v>
      </c>
      <c r="J1061" t="s">
        <v>15</v>
      </c>
      <c r="K1061" t="str" cm="1">
        <f t="array" ref="K1061">_xlfn.IFS(AND(F1061=$Y$25,H1061=$Z$25),"1",AND(F1061=$Y$25,H1061=$Z$27),"2",AND(F1061=$Z$25,H1061=$Y$25),"3",AND(F1061=$Z$25,H1061=$Z$27),"4",AND(F1061=$Z$27,H1061=$Y$25),"5",AND(F1061=$Z$27,H1061=$Z$25),"6")</f>
        <v>5</v>
      </c>
      <c r="L1061" t="e" cm="1">
        <f t="array" ref="L1061">_xlfn.IFS(K1061="3",N1061*I1061)</f>
        <v>#N/A</v>
      </c>
      <c r="M1061" t="s">
        <v>16</v>
      </c>
      <c r="N1061">
        <f>VLOOKUP(C1061,ETH_USD[],6)</f>
        <v>517.49371299999996</v>
      </c>
      <c r="O1061" s="10">
        <f t="shared" si="95"/>
        <v>0</v>
      </c>
      <c r="P1061" cm="1">
        <f t="array" ref="P1061">_xlfn.IFS(H1061=$H$2,G1061,F1061=$F$102,E1061)</f>
        <v>4</v>
      </c>
      <c r="Q1061" cm="1">
        <f t="array" ref="Q1061">_xlfn.IFS(H1061=$H$2,E1061,F1061=$F$102,G1061)</f>
        <v>1.26529752009343</v>
      </c>
      <c r="R1061">
        <f t="shared" si="96"/>
        <v>654.78351172284113</v>
      </c>
      <c r="S1061" s="10">
        <f t="shared" si="97"/>
        <v>1.9742047213752459E-2</v>
      </c>
      <c r="T1061" s="9">
        <f t="shared" si="98"/>
        <v>163.69587793071028</v>
      </c>
      <c r="U1061" cm="1">
        <f t="array" ref="U1061">_xlfn.IFS(D1061=$D$2,I1061*N1061,D1061=$D$3&amp;F1061=$F$3,(I1061)*N1061,D1061=$D$3,(1/I1061)*N1061,D1061=$D$146,N1061*I1061)</f>
        <v>163.69587791862293</v>
      </c>
      <c r="V1061" cm="1">
        <f t="array" ref="V1061">_xlfn.IFS(F1061=$F$2,E1061*N1061,F1061=$F$3,E1061*N1061)</f>
        <v>654.78351172284113</v>
      </c>
      <c r="W1061">
        <f t="shared" si="99"/>
        <v>163.69587791862293</v>
      </c>
      <c r="X1061">
        <f t="shared" si="100"/>
        <v>1635.958989313438</v>
      </c>
    </row>
    <row r="1062" spans="1:24" x14ac:dyDescent="0.25">
      <c r="A1062" t="s">
        <v>1080</v>
      </c>
      <c r="B1062">
        <v>1606564072</v>
      </c>
      <c r="C1062" s="2">
        <v>44163.491574074076</v>
      </c>
      <c r="D1062" t="s">
        <v>12</v>
      </c>
      <c r="E1062">
        <v>0.31815552347937498</v>
      </c>
      <c r="F1062" t="s">
        <v>13</v>
      </c>
      <c r="G1062">
        <v>1</v>
      </c>
      <c r="H1062" t="s">
        <v>14</v>
      </c>
      <c r="I1062">
        <v>0.31815552000000002</v>
      </c>
      <c r="J1062" t="s">
        <v>15</v>
      </c>
      <c r="K1062" t="str" cm="1">
        <f t="array" ref="K1062">_xlfn.IFS(AND(F1062=$Y$25,H1062=$Z$25),"1",AND(F1062=$Y$25,H1062=$Z$27),"2",AND(F1062=$Z$25,H1062=$Y$25),"3",AND(F1062=$Z$25,H1062=$Z$27),"4",AND(F1062=$Z$27,H1062=$Y$25),"5",AND(F1062=$Z$27,H1062=$Z$25),"6")</f>
        <v>5</v>
      </c>
      <c r="L1062" t="e" cm="1">
        <f t="array" ref="L1062">_xlfn.IFS(K1062="3",N1062*I1062)</f>
        <v>#N/A</v>
      </c>
      <c r="M1062" t="s">
        <v>16</v>
      </c>
      <c r="N1062">
        <f>VLOOKUP(C1062,ETH_USD[],6)</f>
        <v>538.22979699999996</v>
      </c>
      <c r="O1062" s="10">
        <f t="shared" si="95"/>
        <v>4.0070214340942163E-2</v>
      </c>
      <c r="P1062" cm="1">
        <f t="array" ref="P1062">_xlfn.IFS(H1062=$H$2,G1062,F1062=$F$102,E1062)</f>
        <v>1</v>
      </c>
      <c r="Q1062" cm="1">
        <f t="array" ref="Q1062">_xlfn.IFS(H1062=$H$2,E1062,F1062=$F$102,G1062)</f>
        <v>0.31815552347937498</v>
      </c>
      <c r="R1062">
        <f t="shared" si="96"/>
        <v>171.24078281673272</v>
      </c>
      <c r="S1062" s="10">
        <f t="shared" si="97"/>
        <v>4.6090988859328934E-2</v>
      </c>
      <c r="T1062" s="9">
        <f t="shared" si="98"/>
        <v>171.24078281673272</v>
      </c>
      <c r="U1062" cm="1">
        <f t="array" ref="U1062">_xlfn.IFS(D1062=$D$2,I1062*N1062,D1062=$D$3&amp;F1062=$F$3,(I1062)*N1062,D1062=$D$3,(1/I1062)*N1062,D1062=$D$146,N1062*I1062)</f>
        <v>171.24078094402944</v>
      </c>
      <c r="V1062" cm="1">
        <f t="array" ref="V1062">_xlfn.IFS(F1062=$F$2,E1062*N1062,F1062=$F$3,E1062*N1062)</f>
        <v>171.24078281673272</v>
      </c>
      <c r="W1062">
        <f t="shared" si="99"/>
        <v>171.24078094402944</v>
      </c>
      <c r="X1062">
        <f t="shared" si="100"/>
        <v>1691.7191850073823</v>
      </c>
    </row>
    <row r="1063" spans="1:24" x14ac:dyDescent="0.25">
      <c r="A1063" t="s">
        <v>1081</v>
      </c>
      <c r="B1063">
        <v>1606565422</v>
      </c>
      <c r="C1063" s="2">
        <v>44163.507199074076</v>
      </c>
      <c r="D1063" t="s">
        <v>12</v>
      </c>
      <c r="E1063">
        <v>2.7549807391707302</v>
      </c>
      <c r="F1063" t="s">
        <v>13</v>
      </c>
      <c r="G1063">
        <v>9</v>
      </c>
      <c r="H1063" t="s">
        <v>14</v>
      </c>
      <c r="I1063">
        <v>0.30610896999999998</v>
      </c>
      <c r="J1063" t="s">
        <v>15</v>
      </c>
      <c r="K1063" t="str" cm="1">
        <f t="array" ref="K1063">_xlfn.IFS(AND(F1063=$Y$25,H1063=$Z$25),"1",AND(F1063=$Y$25,H1063=$Z$27),"2",AND(F1063=$Z$25,H1063=$Y$25),"3",AND(F1063=$Z$25,H1063=$Z$27),"4",AND(F1063=$Z$27,H1063=$Y$25),"5",AND(F1063=$Z$27,H1063=$Z$25),"6")</f>
        <v>5</v>
      </c>
      <c r="L1063" t="e" cm="1">
        <f t="array" ref="L1063">_xlfn.IFS(K1063="3",N1063*I1063)</f>
        <v>#N/A</v>
      </c>
      <c r="M1063" t="s">
        <v>16</v>
      </c>
      <c r="N1063">
        <f>VLOOKUP(C1063,ETH_USD[],6)</f>
        <v>538.22979699999996</v>
      </c>
      <c r="O1063" s="10">
        <f t="shared" si="95"/>
        <v>0</v>
      </c>
      <c r="P1063" cm="1">
        <f t="array" ref="P1063">_xlfn.IFS(H1063=$H$2,G1063,F1063=$F$102,E1063)</f>
        <v>9</v>
      </c>
      <c r="Q1063" cm="1">
        <f t="array" ref="Q1063">_xlfn.IFS(H1063=$H$2,E1063,F1063=$F$102,G1063)</f>
        <v>2.7549807391707302</v>
      </c>
      <c r="R1063">
        <f t="shared" si="96"/>
        <v>1482.812723982772</v>
      </c>
      <c r="S1063" s="10">
        <f t="shared" si="97"/>
        <v>-3.7863722523698108E-2</v>
      </c>
      <c r="T1063" s="9">
        <f t="shared" si="98"/>
        <v>164.7569693314191</v>
      </c>
      <c r="U1063" cm="1">
        <f t="array" ref="U1063">_xlfn.IFS(D1063=$D$2,I1063*N1063,D1063=$D$3&amp;F1063=$F$3,(I1063)*N1063,D1063=$D$3,(1/I1063)*N1063,D1063=$D$146,N1063*I1063)</f>
        <v>164.75696878297907</v>
      </c>
      <c r="V1063" cm="1">
        <f t="array" ref="V1063">_xlfn.IFS(F1063=$F$2,E1063*N1063,F1063=$F$3,E1063*N1063)</f>
        <v>1482.812723982772</v>
      </c>
      <c r="W1063">
        <f t="shared" si="99"/>
        <v>164.75696878297907</v>
      </c>
      <c r="X1063">
        <f t="shared" si="100"/>
        <v>1758.2947569292073</v>
      </c>
    </row>
    <row r="1064" spans="1:24" x14ac:dyDescent="0.25">
      <c r="A1064" t="s">
        <v>1082</v>
      </c>
      <c r="B1064">
        <v>1606565487</v>
      </c>
      <c r="C1064" s="2">
        <v>44163.507951388892</v>
      </c>
      <c r="D1064" t="s">
        <v>105</v>
      </c>
      <c r="E1064">
        <v>1</v>
      </c>
      <c r="F1064" t="s">
        <v>14</v>
      </c>
      <c r="G1064">
        <v>0.29856576212482999</v>
      </c>
      <c r="H1064" t="s">
        <v>13</v>
      </c>
      <c r="I1064">
        <v>0.29856576000000001</v>
      </c>
      <c r="J1064" t="s">
        <v>15</v>
      </c>
      <c r="K1064" t="str" cm="1">
        <f t="array" ref="K1064">_xlfn.IFS(AND(F1064=$Y$25,H1064=$Z$25),"1",AND(F1064=$Y$25,H1064=$Z$27),"2",AND(F1064=$Z$25,H1064=$Y$25),"3",AND(F1064=$Z$25,H1064=$Z$27),"4",AND(F1064=$Z$27,H1064=$Y$25),"5",AND(F1064=$Z$27,H1064=$Z$25),"6")</f>
        <v>2</v>
      </c>
      <c r="L1064" t="e" cm="1">
        <f t="array" ref="L1064">_xlfn.IFS(K1064="3",N1064*I1064)</f>
        <v>#N/A</v>
      </c>
      <c r="M1064" t="s">
        <v>16</v>
      </c>
      <c r="N1064">
        <f>VLOOKUP(C1064,ETH_USD[],6)</f>
        <v>538.22979699999996</v>
      </c>
      <c r="O1064" s="10">
        <f t="shared" si="95"/>
        <v>0</v>
      </c>
      <c r="P1064" cm="1">
        <f t="array" ref="P1064">_xlfn.IFS(H1064=$H$2,G1064,F1064=$F$102,E1064)</f>
        <v>1</v>
      </c>
      <c r="Q1064" cm="1">
        <f t="array" ref="Q1064">_xlfn.IFS(H1064=$H$2,E1064,F1064=$F$102,G1064)</f>
        <v>0.29856576212482999</v>
      </c>
      <c r="R1064">
        <f t="shared" si="96"/>
        <v>160.69698953959752</v>
      </c>
      <c r="S1064" s="10">
        <f t="shared" si="97"/>
        <v>-2.4642234002585157E-2</v>
      </c>
      <c r="T1064" s="9">
        <f t="shared" si="98"/>
        <v>160.69698953959752</v>
      </c>
      <c r="U1064" cm="1">
        <f t="array" ref="U1064">_xlfn.IFS(D1064=$D$2,I1064*N1064,D1064=$D$3&amp;F1064=$F$3,(I1064)*N1064,D1064=$D$3,(1/I1064)*N1064,D1064=$D$146,N1064*I1064)</f>
        <v>160.69698839595071</v>
      </c>
      <c r="V1064" t="e" cm="1">
        <f t="array" ref="V1064">_xlfn.IFS(F1064=$F$2,E1064*N1064,F1064=$F$3,E1064*N1064)</f>
        <v>#N/A</v>
      </c>
      <c r="W1064">
        <f t="shared" si="99"/>
        <v>160.69698839595071</v>
      </c>
      <c r="X1064">
        <f t="shared" si="100"/>
        <v>1802.7177563830492</v>
      </c>
    </row>
    <row r="1065" spans="1:24" x14ac:dyDescent="0.25">
      <c r="A1065" t="s">
        <v>1083</v>
      </c>
      <c r="B1065">
        <v>1606565591</v>
      </c>
      <c r="C1065" s="2">
        <v>44163.509155092594</v>
      </c>
      <c r="D1065" t="s">
        <v>105</v>
      </c>
      <c r="E1065">
        <v>1</v>
      </c>
      <c r="F1065" t="s">
        <v>14</v>
      </c>
      <c r="G1065">
        <v>0.30085339237955699</v>
      </c>
      <c r="H1065" t="s">
        <v>13</v>
      </c>
      <c r="I1065">
        <v>0.30085339</v>
      </c>
      <c r="J1065" t="s">
        <v>15</v>
      </c>
      <c r="K1065" t="str" cm="1">
        <f t="array" ref="K1065">_xlfn.IFS(AND(F1065=$Y$25,H1065=$Z$25),"1",AND(F1065=$Y$25,H1065=$Z$27),"2",AND(F1065=$Z$25,H1065=$Y$25),"3",AND(F1065=$Z$25,H1065=$Z$27),"4",AND(F1065=$Z$27,H1065=$Y$25),"5",AND(F1065=$Z$27,H1065=$Z$25),"6")</f>
        <v>2</v>
      </c>
      <c r="L1065" t="e" cm="1">
        <f t="array" ref="L1065">_xlfn.IFS(K1065="3",N1065*I1065)</f>
        <v>#N/A</v>
      </c>
      <c r="M1065" t="s">
        <v>16</v>
      </c>
      <c r="N1065">
        <f>VLOOKUP(C1065,ETH_USD[],6)</f>
        <v>538.22979699999996</v>
      </c>
      <c r="O1065" s="10">
        <f t="shared" si="95"/>
        <v>0</v>
      </c>
      <c r="P1065" cm="1">
        <f t="array" ref="P1065">_xlfn.IFS(H1065=$H$2,G1065,F1065=$F$102,E1065)</f>
        <v>1</v>
      </c>
      <c r="Q1065" cm="1">
        <f t="array" ref="Q1065">_xlfn.IFS(H1065=$H$2,E1065,F1065=$F$102,G1065)</f>
        <v>0.30085339237955699</v>
      </c>
      <c r="R1065">
        <f t="shared" si="96"/>
        <v>161.92826030721031</v>
      </c>
      <c r="S1065" s="10">
        <f t="shared" si="97"/>
        <v>7.6620649281633584E-3</v>
      </c>
      <c r="T1065" s="9">
        <f t="shared" si="98"/>
        <v>161.92826030721031</v>
      </c>
      <c r="U1065" cm="1">
        <f t="array" ref="U1065">_xlfn.IFS(D1065=$D$2,I1065*N1065,D1065=$D$3&amp;F1065=$F$3,(I1065)*N1065,D1065=$D$3,(1/I1065)*N1065,D1065=$D$146,N1065*I1065)</f>
        <v>161.92825902646183</v>
      </c>
      <c r="V1065" t="e" cm="1">
        <f t="array" ref="V1065">_xlfn.IFS(F1065=$F$2,E1065*N1065,F1065=$F$3,E1065*N1065)</f>
        <v>#N/A</v>
      </c>
      <c r="W1065">
        <f t="shared" si="99"/>
        <v>161.92825902646183</v>
      </c>
      <c r="X1065">
        <f t="shared" si="100"/>
        <v>1789.0102451562868</v>
      </c>
    </row>
    <row r="1066" spans="1:24" x14ac:dyDescent="0.25">
      <c r="A1066" t="s">
        <v>1084</v>
      </c>
      <c r="B1066">
        <v>1606565732</v>
      </c>
      <c r="C1066" s="2">
        <v>44163.510787037034</v>
      </c>
      <c r="D1066" t="s">
        <v>105</v>
      </c>
      <c r="E1066">
        <v>1</v>
      </c>
      <c r="F1066" t="s">
        <v>14</v>
      </c>
      <c r="G1066">
        <v>0.30316740233554301</v>
      </c>
      <c r="H1066" t="s">
        <v>13</v>
      </c>
      <c r="I1066">
        <v>0.30316739999999998</v>
      </c>
      <c r="J1066" t="s">
        <v>15</v>
      </c>
      <c r="K1066" t="str" cm="1">
        <f t="array" ref="K1066">_xlfn.IFS(AND(F1066=$Y$25,H1066=$Z$25),"1",AND(F1066=$Y$25,H1066=$Z$27),"2",AND(F1066=$Z$25,H1066=$Y$25),"3",AND(F1066=$Z$25,H1066=$Z$27),"4",AND(F1066=$Z$27,H1066=$Y$25),"5",AND(F1066=$Z$27,H1066=$Z$25),"6")</f>
        <v>2</v>
      </c>
      <c r="L1066" t="e" cm="1">
        <f t="array" ref="L1066">_xlfn.IFS(K1066="3",N1066*I1066)</f>
        <v>#N/A</v>
      </c>
      <c r="M1066" t="s">
        <v>16</v>
      </c>
      <c r="N1066">
        <f>VLOOKUP(C1066,ETH_USD[],6)</f>
        <v>538.22979699999996</v>
      </c>
      <c r="O1066" s="10">
        <f t="shared" si="95"/>
        <v>0</v>
      </c>
      <c r="P1066" cm="1">
        <f t="array" ref="P1066">_xlfn.IFS(H1066=$H$2,G1066,F1066=$F$102,E1066)</f>
        <v>1</v>
      </c>
      <c r="Q1066" cm="1">
        <f t="array" ref="Q1066">_xlfn.IFS(H1066=$H$2,E1066,F1066=$F$102,G1066)</f>
        <v>0.30316740233554301</v>
      </c>
      <c r="R1066">
        <f t="shared" si="96"/>
        <v>163.17372941607664</v>
      </c>
      <c r="S1066" s="10">
        <f t="shared" si="97"/>
        <v>7.6914869986463566E-3</v>
      </c>
      <c r="T1066" s="9">
        <f t="shared" si="98"/>
        <v>163.17372941607664</v>
      </c>
      <c r="U1066" cm="1">
        <f t="array" ref="U1066">_xlfn.IFS(D1066=$D$2,I1066*N1066,D1066=$D$3&amp;F1066=$F$3,(I1066)*N1066,D1066=$D$3,(1/I1066)*N1066,D1066=$D$146,N1066*I1066)</f>
        <v>163.17372815901777</v>
      </c>
      <c r="V1066" t="e" cm="1">
        <f t="array" ref="V1066">_xlfn.IFS(F1066=$F$2,E1066*N1066,F1066=$F$3,E1066*N1066)</f>
        <v>#N/A</v>
      </c>
      <c r="W1066">
        <f t="shared" si="99"/>
        <v>163.17372815901777</v>
      </c>
      <c r="X1066">
        <f t="shared" si="100"/>
        <v>1775.3551239348294</v>
      </c>
    </row>
    <row r="1067" spans="1:24" x14ac:dyDescent="0.25">
      <c r="A1067" t="s">
        <v>1085</v>
      </c>
      <c r="B1067">
        <v>1606566053</v>
      </c>
      <c r="C1067" s="2">
        <v>44163.514502314814</v>
      </c>
      <c r="D1067" t="s">
        <v>105</v>
      </c>
      <c r="E1067">
        <v>1</v>
      </c>
      <c r="F1067" t="s">
        <v>14</v>
      </c>
      <c r="G1067">
        <v>0.30550819904932502</v>
      </c>
      <c r="H1067" t="s">
        <v>13</v>
      </c>
      <c r="I1067">
        <v>0.30550820000000001</v>
      </c>
      <c r="J1067" t="s">
        <v>15</v>
      </c>
      <c r="K1067" t="str" cm="1">
        <f t="array" ref="K1067">_xlfn.IFS(AND(F1067=$Y$25,H1067=$Z$25),"1",AND(F1067=$Y$25,H1067=$Z$27),"2",AND(F1067=$Z$25,H1067=$Y$25),"3",AND(F1067=$Z$25,H1067=$Z$27),"4",AND(F1067=$Z$27,H1067=$Y$25),"5",AND(F1067=$Z$27,H1067=$Z$25),"6")</f>
        <v>2</v>
      </c>
      <c r="L1067" t="e" cm="1">
        <f t="array" ref="L1067">_xlfn.IFS(K1067="3",N1067*I1067)</f>
        <v>#N/A</v>
      </c>
      <c r="M1067" t="s">
        <v>16</v>
      </c>
      <c r="N1067">
        <f>VLOOKUP(C1067,ETH_USD[],6)</f>
        <v>538.22979699999996</v>
      </c>
      <c r="O1067" s="10">
        <f t="shared" si="95"/>
        <v>0</v>
      </c>
      <c r="P1067" cm="1">
        <f t="array" ref="P1067">_xlfn.IFS(H1067=$H$2,G1067,F1067=$F$102,E1067)</f>
        <v>1</v>
      </c>
      <c r="Q1067" cm="1">
        <f t="array" ref="Q1067">_xlfn.IFS(H1067=$H$2,E1067,F1067=$F$102,G1067)</f>
        <v>0.30550819904932502</v>
      </c>
      <c r="R1067">
        <f t="shared" si="96"/>
        <v>164.4336159561538</v>
      </c>
      <c r="S1067" s="10">
        <f t="shared" si="97"/>
        <v>7.7211358996678763E-3</v>
      </c>
      <c r="T1067" s="9">
        <f t="shared" si="98"/>
        <v>164.4336159561538</v>
      </c>
      <c r="U1067" cm="1">
        <f t="array" ref="U1067">_xlfn.IFS(D1067=$D$2,I1067*N1067,D1067=$D$3&amp;F1067=$F$3,(I1067)*N1067,D1067=$D$3,(1/I1067)*N1067,D1067=$D$146,N1067*I1067)</f>
        <v>164.43361646783541</v>
      </c>
      <c r="V1067" t="e" cm="1">
        <f t="array" ref="V1067">_xlfn.IFS(F1067=$F$2,E1067*N1067,F1067=$F$3,E1067*N1067)</f>
        <v>#N/A</v>
      </c>
      <c r="W1067">
        <f t="shared" si="99"/>
        <v>164.43361646783541</v>
      </c>
      <c r="X1067">
        <f t="shared" si="100"/>
        <v>1761.7523752226616</v>
      </c>
    </row>
    <row r="1068" spans="1:24" x14ac:dyDescent="0.25">
      <c r="A1068" t="s">
        <v>1086</v>
      </c>
      <c r="B1068">
        <v>1606585453</v>
      </c>
      <c r="C1068" s="2">
        <v>44163.739039351851</v>
      </c>
      <c r="D1068" t="s">
        <v>12</v>
      </c>
      <c r="E1068">
        <v>2.36606992146059</v>
      </c>
      <c r="F1068" t="s">
        <v>13</v>
      </c>
      <c r="G1068">
        <v>8</v>
      </c>
      <c r="H1068" t="s">
        <v>14</v>
      </c>
      <c r="I1068">
        <v>0.29575874000000002</v>
      </c>
      <c r="J1068" t="s">
        <v>15</v>
      </c>
      <c r="K1068" t="str" cm="1">
        <f t="array" ref="K1068">_xlfn.IFS(AND(F1068=$Y$25,H1068=$Z$25),"1",AND(F1068=$Y$25,H1068=$Z$27),"2",AND(F1068=$Z$25,H1068=$Y$25),"3",AND(F1068=$Z$25,H1068=$Z$27),"4",AND(F1068=$Z$27,H1068=$Y$25),"5",AND(F1068=$Z$27,H1068=$Z$25),"6")</f>
        <v>5</v>
      </c>
      <c r="L1068" t="e" cm="1">
        <f t="array" ref="L1068">_xlfn.IFS(K1068="3",N1068*I1068)</f>
        <v>#N/A</v>
      </c>
      <c r="M1068" t="s">
        <v>16</v>
      </c>
      <c r="N1068">
        <f>VLOOKUP(C1068,ETH_USD[],6)</f>
        <v>538.22979699999996</v>
      </c>
      <c r="O1068" s="10">
        <f t="shared" si="95"/>
        <v>0</v>
      </c>
      <c r="P1068" cm="1">
        <f t="array" ref="P1068">_xlfn.IFS(H1068=$H$2,G1068,F1068=$F$102,E1068)</f>
        <v>8</v>
      </c>
      <c r="Q1068" cm="1">
        <f t="array" ref="Q1068">_xlfn.IFS(H1068=$H$2,E1068,F1068=$F$102,G1068)</f>
        <v>2.36606992146059</v>
      </c>
      <c r="R1068">
        <f t="shared" si="96"/>
        <v>1273.4893335155393</v>
      </c>
      <c r="S1068" s="10">
        <f t="shared" si="97"/>
        <v>-3.1912265847821635E-2</v>
      </c>
      <c r="T1068" s="9">
        <f t="shared" si="98"/>
        <v>159.18616668944242</v>
      </c>
      <c r="U1068" cm="1">
        <f t="array" ref="U1068">_xlfn.IFS(D1068=$D$2,I1068*N1068,D1068=$D$3&amp;F1068=$F$3,(I1068)*N1068,D1068=$D$3,(1/I1068)*N1068,D1068=$D$146,N1068*I1068)</f>
        <v>159.18616659117578</v>
      </c>
      <c r="V1068" cm="1">
        <f t="array" ref="V1068">_xlfn.IFS(F1068=$F$2,E1068*N1068,F1068=$F$3,E1068*N1068)</f>
        <v>1273.4893335155393</v>
      </c>
      <c r="W1068">
        <f t="shared" si="99"/>
        <v>159.18616659117578</v>
      </c>
      <c r="X1068">
        <f t="shared" si="100"/>
        <v>1819.8271909056684</v>
      </c>
    </row>
    <row r="1069" spans="1:24" x14ac:dyDescent="0.25">
      <c r="A1069" t="s">
        <v>1087</v>
      </c>
      <c r="B1069">
        <v>1606585584</v>
      </c>
      <c r="C1069" s="2">
        <v>44163.740555555552</v>
      </c>
      <c r="D1069" t="s">
        <v>105</v>
      </c>
      <c r="E1069">
        <v>1</v>
      </c>
      <c r="F1069" t="s">
        <v>14</v>
      </c>
      <c r="G1069">
        <v>0.289723588829993</v>
      </c>
      <c r="H1069" t="s">
        <v>13</v>
      </c>
      <c r="I1069">
        <v>0.28972358999999998</v>
      </c>
      <c r="J1069" t="s">
        <v>15</v>
      </c>
      <c r="K1069" t="str" cm="1">
        <f t="array" ref="K1069">_xlfn.IFS(AND(F1069=$Y$25,H1069=$Z$25),"1",AND(F1069=$Y$25,H1069=$Z$27),"2",AND(F1069=$Z$25,H1069=$Y$25),"3",AND(F1069=$Z$25,H1069=$Z$27),"4",AND(F1069=$Z$27,H1069=$Y$25),"5",AND(F1069=$Z$27,H1069=$Z$25),"6")</f>
        <v>2</v>
      </c>
      <c r="L1069" t="e" cm="1">
        <f t="array" ref="L1069">_xlfn.IFS(K1069="3",N1069*I1069)</f>
        <v>#N/A</v>
      </c>
      <c r="M1069" t="s">
        <v>16</v>
      </c>
      <c r="N1069">
        <f>VLOOKUP(C1069,ETH_USD[],6)</f>
        <v>538.22979699999996</v>
      </c>
      <c r="O1069" s="10">
        <f t="shared" si="95"/>
        <v>0</v>
      </c>
      <c r="P1069" cm="1">
        <f t="array" ref="P1069">_xlfn.IFS(H1069=$H$2,G1069,F1069=$F$102,E1069)</f>
        <v>1</v>
      </c>
      <c r="Q1069" cm="1">
        <f t="array" ref="Q1069">_xlfn.IFS(H1069=$H$2,E1069,F1069=$F$102,G1069)</f>
        <v>0.289723588829993</v>
      </c>
      <c r="R1069">
        <f t="shared" si="96"/>
        <v>155.93786840207858</v>
      </c>
      <c r="S1069" s="10">
        <f t="shared" si="97"/>
        <v>-2.0405656816279576E-2</v>
      </c>
      <c r="T1069" s="9">
        <f t="shared" si="98"/>
        <v>155.93786840207858</v>
      </c>
      <c r="U1069" cm="1">
        <f t="array" ref="U1069">_xlfn.IFS(D1069=$D$2,I1069*N1069,D1069=$D$3&amp;F1069=$F$3,(I1069)*N1069,D1069=$D$3,(1/I1069)*N1069,D1069=$D$146,N1069*I1069)</f>
        <v>155.9378690318112</v>
      </c>
      <c r="V1069" t="e" cm="1">
        <f t="array" ref="V1069">_xlfn.IFS(F1069=$F$2,E1069*N1069,F1069=$F$3,E1069*N1069)</f>
        <v>#N/A</v>
      </c>
      <c r="W1069">
        <f t="shared" si="99"/>
        <v>155.9378690318112</v>
      </c>
      <c r="X1069">
        <f t="shared" si="100"/>
        <v>1857.7354954078817</v>
      </c>
    </row>
    <row r="1070" spans="1:24" x14ac:dyDescent="0.25">
      <c r="A1070" t="s">
        <v>1088</v>
      </c>
      <c r="B1070">
        <v>1606585939</v>
      </c>
      <c r="C1070" s="2">
        <v>44163.744664351849</v>
      </c>
      <c r="D1070" t="s">
        <v>12</v>
      </c>
      <c r="E1070">
        <v>2.39853771169355</v>
      </c>
      <c r="F1070" t="s">
        <v>13</v>
      </c>
      <c r="G1070">
        <v>8</v>
      </c>
      <c r="H1070" t="s">
        <v>14</v>
      </c>
      <c r="I1070">
        <v>0.29981721</v>
      </c>
      <c r="J1070" t="s">
        <v>15</v>
      </c>
      <c r="K1070" t="str" cm="1">
        <f t="array" ref="K1070">_xlfn.IFS(AND(F1070=$Y$25,H1070=$Z$25),"1",AND(F1070=$Y$25,H1070=$Z$27),"2",AND(F1070=$Z$25,H1070=$Y$25),"3",AND(F1070=$Z$25,H1070=$Z$27),"4",AND(F1070=$Z$27,H1070=$Y$25),"5",AND(F1070=$Z$27,H1070=$Z$25),"6")</f>
        <v>5</v>
      </c>
      <c r="L1070" t="e" cm="1">
        <f t="array" ref="L1070">_xlfn.IFS(K1070="3",N1070*I1070)</f>
        <v>#N/A</v>
      </c>
      <c r="M1070" t="s">
        <v>16</v>
      </c>
      <c r="N1070">
        <f>VLOOKUP(C1070,ETH_USD[],6)</f>
        <v>538.22979699999996</v>
      </c>
      <c r="O1070" s="10">
        <f t="shared" si="95"/>
        <v>0</v>
      </c>
      <c r="P1070" cm="1">
        <f t="array" ref="P1070">_xlfn.IFS(H1070=$H$2,G1070,F1070=$F$102,E1070)</f>
        <v>8</v>
      </c>
      <c r="Q1070" cm="1">
        <f t="array" ref="Q1070">_xlfn.IFS(H1070=$H$2,E1070,F1070=$F$102,G1070)</f>
        <v>2.39853771169355</v>
      </c>
      <c r="R1070">
        <f t="shared" si="96"/>
        <v>1290.9644656616638</v>
      </c>
      <c r="S1070" s="10">
        <f t="shared" si="97"/>
        <v>3.4838810234480405E-2</v>
      </c>
      <c r="T1070" s="9">
        <f t="shared" si="98"/>
        <v>161.37055820770797</v>
      </c>
      <c r="U1070" cm="1">
        <f t="array" ref="U1070">_xlfn.IFS(D1070=$D$2,I1070*N1070,D1070=$D$3&amp;F1070=$F$3,(I1070)*N1070,D1070=$D$3,(1/I1070)*N1070,D1070=$D$146,N1070*I1070)</f>
        <v>161.37055607540637</v>
      </c>
      <c r="V1070" cm="1">
        <f t="array" ref="V1070">_xlfn.IFS(F1070=$F$2,E1070*N1070,F1070=$F$3,E1070*N1070)</f>
        <v>1290.9644656616638</v>
      </c>
      <c r="W1070">
        <f t="shared" si="99"/>
        <v>161.37055607540637</v>
      </c>
      <c r="X1070">
        <f t="shared" si="100"/>
        <v>1795.1931345101902</v>
      </c>
    </row>
    <row r="1071" spans="1:24" x14ac:dyDescent="0.25">
      <c r="A1071" t="s">
        <v>1089</v>
      </c>
      <c r="B1071">
        <v>1606586871</v>
      </c>
      <c r="C1071" s="2">
        <v>44163.75545138889</v>
      </c>
      <c r="D1071" t="s">
        <v>12</v>
      </c>
      <c r="E1071">
        <v>0.30609381677915398</v>
      </c>
      <c r="F1071" t="s">
        <v>13</v>
      </c>
      <c r="G1071">
        <v>1</v>
      </c>
      <c r="H1071" t="s">
        <v>14</v>
      </c>
      <c r="I1071">
        <v>0.30609382000000002</v>
      </c>
      <c r="J1071" t="s">
        <v>15</v>
      </c>
      <c r="K1071" t="str" cm="1">
        <f t="array" ref="K1071">_xlfn.IFS(AND(F1071=$Y$25,H1071=$Z$25),"1",AND(F1071=$Y$25,H1071=$Z$27),"2",AND(F1071=$Z$25,H1071=$Y$25),"3",AND(F1071=$Z$25,H1071=$Z$27),"4",AND(F1071=$Z$27,H1071=$Y$25),"5",AND(F1071=$Z$27,H1071=$Z$25),"6")</f>
        <v>5</v>
      </c>
      <c r="L1071" t="e" cm="1">
        <f t="array" ref="L1071">_xlfn.IFS(K1071="3",N1071*I1071)</f>
        <v>#N/A</v>
      </c>
      <c r="M1071" t="s">
        <v>16</v>
      </c>
      <c r="N1071">
        <f>VLOOKUP(C1071,ETH_USD[],6)</f>
        <v>538.22979699999996</v>
      </c>
      <c r="O1071" s="10">
        <f t="shared" si="95"/>
        <v>0</v>
      </c>
      <c r="P1071" cm="1">
        <f t="array" ref="P1071">_xlfn.IFS(H1071=$H$2,G1071,F1071=$F$102,E1071)</f>
        <v>1</v>
      </c>
      <c r="Q1071" cm="1">
        <f t="array" ref="Q1071">_xlfn.IFS(H1071=$H$2,E1071,F1071=$F$102,G1071)</f>
        <v>0.30609381677915398</v>
      </c>
      <c r="R1071">
        <f t="shared" si="96"/>
        <v>164.74881286799922</v>
      </c>
      <c r="S1071" s="10">
        <f t="shared" si="97"/>
        <v>2.0934764667188733E-2</v>
      </c>
      <c r="T1071" s="9">
        <f t="shared" si="98"/>
        <v>164.74881286799922</v>
      </c>
      <c r="U1071" cm="1">
        <f t="array" ref="U1071">_xlfn.IFS(D1071=$D$2,I1071*N1071,D1071=$D$3&amp;F1071=$F$3,(I1071)*N1071,D1071=$D$3,(1/I1071)*N1071,D1071=$D$146,N1071*I1071)</f>
        <v>164.74881460155453</v>
      </c>
      <c r="V1071" cm="1">
        <f t="array" ref="V1071">_xlfn.IFS(F1071=$F$2,E1071*N1071,F1071=$F$3,E1071*N1071)</f>
        <v>164.74881286799922</v>
      </c>
      <c r="W1071">
        <f t="shared" si="99"/>
        <v>164.74881460155453</v>
      </c>
      <c r="X1071">
        <f t="shared" si="100"/>
        <v>1758.3817830755288</v>
      </c>
    </row>
    <row r="1072" spans="1:24" x14ac:dyDescent="0.25">
      <c r="A1072" t="s">
        <v>1090</v>
      </c>
      <c r="B1072">
        <v>1606591362</v>
      </c>
      <c r="C1072" s="2">
        <v>44163.807430555556</v>
      </c>
      <c r="D1072" t="s">
        <v>12</v>
      </c>
      <c r="E1072">
        <v>2.6524789040307599</v>
      </c>
      <c r="F1072" t="s">
        <v>13</v>
      </c>
      <c r="G1072">
        <v>9</v>
      </c>
      <c r="H1072" t="s">
        <v>14</v>
      </c>
      <c r="I1072">
        <v>0.29471987999999999</v>
      </c>
      <c r="J1072" t="s">
        <v>15</v>
      </c>
      <c r="K1072" t="str" cm="1">
        <f t="array" ref="K1072">_xlfn.IFS(AND(F1072=$Y$25,H1072=$Z$25),"1",AND(F1072=$Y$25,H1072=$Z$27),"2",AND(F1072=$Z$25,H1072=$Y$25),"3",AND(F1072=$Z$25,H1072=$Z$27),"4",AND(F1072=$Z$27,H1072=$Y$25),"5",AND(F1072=$Z$27,H1072=$Z$25),"6")</f>
        <v>5</v>
      </c>
      <c r="L1072" t="e" cm="1">
        <f t="array" ref="L1072">_xlfn.IFS(K1072="3",N1072*I1072)</f>
        <v>#N/A</v>
      </c>
      <c r="M1072" t="s">
        <v>16</v>
      </c>
      <c r="N1072">
        <f>VLOOKUP(C1072,ETH_USD[],6)</f>
        <v>538.22979699999996</v>
      </c>
      <c r="O1072" s="10">
        <f t="shared" si="95"/>
        <v>0</v>
      </c>
      <c r="P1072" cm="1">
        <f t="array" ref="P1072">_xlfn.IFS(H1072=$H$2,G1072,F1072=$F$102,E1072)</f>
        <v>9</v>
      </c>
      <c r="Q1072" cm="1">
        <f t="array" ref="Q1072">_xlfn.IFS(H1072=$H$2,E1072,F1072=$F$102,G1072)</f>
        <v>2.6524789040307599</v>
      </c>
      <c r="R1072">
        <f t="shared" si="96"/>
        <v>1427.6431820632583</v>
      </c>
      <c r="S1072" s="10">
        <f t="shared" si="97"/>
        <v>-3.7158341430072905E-2</v>
      </c>
      <c r="T1072" s="9">
        <f t="shared" si="98"/>
        <v>158.62702022925092</v>
      </c>
      <c r="U1072" cm="1">
        <f t="array" ref="U1072">_xlfn.IFS(D1072=$D$2,I1072*N1072,D1072=$D$3&amp;F1072=$F$3,(I1072)*N1072,D1072=$D$3,(1/I1072)*N1072,D1072=$D$146,N1072*I1072)</f>
        <v>158.62702118426435</v>
      </c>
      <c r="V1072" cm="1">
        <f t="array" ref="V1072">_xlfn.IFS(F1072=$F$2,E1072*N1072,F1072=$F$3,E1072*N1072)</f>
        <v>1427.6431820632583</v>
      </c>
      <c r="W1072">
        <f t="shared" si="99"/>
        <v>158.62702118426435</v>
      </c>
      <c r="X1072">
        <f t="shared" si="100"/>
        <v>1826.2419114720051</v>
      </c>
    </row>
    <row r="1073" spans="1:24" x14ac:dyDescent="0.25">
      <c r="A1073" t="s">
        <v>1091</v>
      </c>
      <c r="B1073">
        <v>1606591455</v>
      </c>
      <c r="C1073" s="2">
        <v>44163.808506944442</v>
      </c>
      <c r="D1073" t="s">
        <v>105</v>
      </c>
      <c r="E1073">
        <v>1</v>
      </c>
      <c r="F1073" t="s">
        <v>14</v>
      </c>
      <c r="G1073">
        <v>0.28762632396740601</v>
      </c>
      <c r="H1073" t="s">
        <v>13</v>
      </c>
      <c r="I1073">
        <v>0.28762631999999999</v>
      </c>
      <c r="J1073" t="s">
        <v>15</v>
      </c>
      <c r="K1073" t="str" cm="1">
        <f t="array" ref="K1073">_xlfn.IFS(AND(F1073=$Y$25,H1073=$Z$25),"1",AND(F1073=$Y$25,H1073=$Z$27),"2",AND(F1073=$Z$25,H1073=$Y$25),"3",AND(F1073=$Z$25,H1073=$Z$27),"4",AND(F1073=$Z$27,H1073=$Y$25),"5",AND(F1073=$Z$27,H1073=$Z$25),"6")</f>
        <v>2</v>
      </c>
      <c r="L1073" t="e" cm="1">
        <f t="array" ref="L1073">_xlfn.IFS(K1073="3",N1073*I1073)</f>
        <v>#N/A</v>
      </c>
      <c r="M1073" t="s">
        <v>16</v>
      </c>
      <c r="N1073">
        <f>VLOOKUP(C1073,ETH_USD[],6)</f>
        <v>538.22979699999996</v>
      </c>
      <c r="O1073" s="10">
        <f t="shared" si="95"/>
        <v>0</v>
      </c>
      <c r="P1073" cm="1">
        <f t="array" ref="P1073">_xlfn.IFS(H1073=$H$2,G1073,F1073=$F$102,E1073)</f>
        <v>1</v>
      </c>
      <c r="Q1073" cm="1">
        <f t="array" ref="Q1073">_xlfn.IFS(H1073=$H$2,E1073,F1073=$F$102,G1073)</f>
        <v>0.28762632396740601</v>
      </c>
      <c r="R1073">
        <f t="shared" si="96"/>
        <v>154.80905796083317</v>
      </c>
      <c r="S1073" s="10">
        <f t="shared" si="97"/>
        <v>-2.4068801537720053E-2</v>
      </c>
      <c r="T1073" s="9">
        <f t="shared" si="98"/>
        <v>154.80905796083317</v>
      </c>
      <c r="U1073" cm="1">
        <f t="array" ref="U1073">_xlfn.IFS(D1073=$D$2,I1073*N1073,D1073=$D$3&amp;F1073=$F$3,(I1073)*N1073,D1073=$D$3,(1/I1073)*N1073,D1073=$D$146,N1073*I1073)</f>
        <v>154.80905582545702</v>
      </c>
      <c r="V1073" t="e" cm="1">
        <f t="array" ref="V1073">_xlfn.IFS(F1073=$F$2,E1073*N1073,F1073=$F$3,E1073*N1073)</f>
        <v>#N/A</v>
      </c>
      <c r="W1073">
        <f t="shared" si="99"/>
        <v>154.80905582545702</v>
      </c>
      <c r="X1073">
        <f t="shared" si="100"/>
        <v>1871.2814494862639</v>
      </c>
    </row>
    <row r="1074" spans="1:24" x14ac:dyDescent="0.25">
      <c r="A1074" t="s">
        <v>1092</v>
      </c>
      <c r="B1074">
        <v>1606591527</v>
      </c>
      <c r="C1074" s="2">
        <v>44163.809340277781</v>
      </c>
      <c r="D1074" t="s">
        <v>105</v>
      </c>
      <c r="E1074">
        <v>1</v>
      </c>
      <c r="F1074" t="s">
        <v>14</v>
      </c>
      <c r="G1074">
        <v>0.289788775650208</v>
      </c>
      <c r="H1074" t="s">
        <v>13</v>
      </c>
      <c r="I1074">
        <v>0.28978878000000002</v>
      </c>
      <c r="J1074" t="s">
        <v>15</v>
      </c>
      <c r="K1074" t="str" cm="1">
        <f t="array" ref="K1074">_xlfn.IFS(AND(F1074=$Y$25,H1074=$Z$25),"1",AND(F1074=$Y$25,H1074=$Z$27),"2",AND(F1074=$Z$25,H1074=$Y$25),"3",AND(F1074=$Z$25,H1074=$Z$27),"4",AND(F1074=$Z$27,H1074=$Y$25),"5",AND(F1074=$Z$27,H1074=$Z$25),"6")</f>
        <v>2</v>
      </c>
      <c r="L1074" t="e" cm="1">
        <f t="array" ref="L1074">_xlfn.IFS(K1074="3",N1074*I1074)</f>
        <v>#N/A</v>
      </c>
      <c r="M1074" t="s">
        <v>16</v>
      </c>
      <c r="N1074">
        <f>VLOOKUP(C1074,ETH_USD[],6)</f>
        <v>538.22979699999996</v>
      </c>
      <c r="O1074" s="10">
        <f t="shared" si="95"/>
        <v>0</v>
      </c>
      <c r="P1074" cm="1">
        <f t="array" ref="P1074">_xlfn.IFS(H1074=$H$2,G1074,F1074=$F$102,E1074)</f>
        <v>1</v>
      </c>
      <c r="Q1074" cm="1">
        <f t="array" ref="Q1074">_xlfn.IFS(H1074=$H$2,E1074,F1074=$F$102,G1074)</f>
        <v>0.289788775650208</v>
      </c>
      <c r="R1074">
        <f t="shared" si="96"/>
        <v>155.97295389108999</v>
      </c>
      <c r="S1074" s="10">
        <f t="shared" si="97"/>
        <v>7.5182676361952973E-3</v>
      </c>
      <c r="T1074" s="9">
        <f t="shared" si="98"/>
        <v>155.97295389108999</v>
      </c>
      <c r="U1074" cm="1">
        <f t="array" ref="U1074">_xlfn.IFS(D1074=$D$2,I1074*N1074,D1074=$D$3&amp;F1074=$F$3,(I1074)*N1074,D1074=$D$3,(1/I1074)*N1074,D1074=$D$146,N1074*I1074)</f>
        <v>155.97295623227765</v>
      </c>
      <c r="V1074" t="e" cm="1">
        <f t="array" ref="V1074">_xlfn.IFS(F1074=$F$2,E1074*N1074,F1074=$F$3,E1074*N1074)</f>
        <v>#N/A</v>
      </c>
      <c r="W1074">
        <f t="shared" si="99"/>
        <v>155.97295623227765</v>
      </c>
      <c r="X1074">
        <f t="shared" si="100"/>
        <v>1857.3175848975241</v>
      </c>
    </row>
    <row r="1075" spans="1:24" x14ac:dyDescent="0.25">
      <c r="A1075" t="s">
        <v>1093</v>
      </c>
      <c r="B1075">
        <v>1606591887</v>
      </c>
      <c r="C1075" s="2">
        <v>44163.813506944447</v>
      </c>
      <c r="D1075" t="s">
        <v>12</v>
      </c>
      <c r="E1075">
        <v>2.7094467521490402</v>
      </c>
      <c r="F1075" t="s">
        <v>13</v>
      </c>
      <c r="G1075">
        <v>9</v>
      </c>
      <c r="H1075" t="s">
        <v>14</v>
      </c>
      <c r="I1075">
        <v>0.30104964000000001</v>
      </c>
      <c r="J1075" t="s">
        <v>15</v>
      </c>
      <c r="K1075" t="str" cm="1">
        <f t="array" ref="K1075">_xlfn.IFS(AND(F1075=$Y$25,H1075=$Z$25),"1",AND(F1075=$Y$25,H1075=$Z$27),"2",AND(F1075=$Z$25,H1075=$Y$25),"3",AND(F1075=$Z$25,H1075=$Z$27),"4",AND(F1075=$Z$27,H1075=$Y$25),"5",AND(F1075=$Z$27,H1075=$Z$25),"6")</f>
        <v>5</v>
      </c>
      <c r="L1075" t="e" cm="1">
        <f t="array" ref="L1075">_xlfn.IFS(K1075="3",N1075*I1075)</f>
        <v>#N/A</v>
      </c>
      <c r="M1075" t="s">
        <v>16</v>
      </c>
      <c r="N1075">
        <f>VLOOKUP(C1075,ETH_USD[],6)</f>
        <v>538.22979699999996</v>
      </c>
      <c r="O1075" s="10">
        <f t="shared" si="95"/>
        <v>0</v>
      </c>
      <c r="P1075" cm="1">
        <f t="array" ref="P1075">_xlfn.IFS(H1075=$H$2,G1075,F1075=$F$102,E1075)</f>
        <v>9</v>
      </c>
      <c r="Q1075" cm="1">
        <f t="array" ref="Q1075">_xlfn.IFS(H1075=$H$2,E1075,F1075=$F$102,G1075)</f>
        <v>2.7094467521490402</v>
      </c>
      <c r="R1075">
        <f t="shared" si="96"/>
        <v>1458.304975391487</v>
      </c>
      <c r="S1075" s="10">
        <f t="shared" si="97"/>
        <v>3.8858866952996188E-2</v>
      </c>
      <c r="T1075" s="9">
        <f t="shared" si="98"/>
        <v>162.03388615460966</v>
      </c>
      <c r="U1075" cm="1">
        <f t="array" ref="U1075">_xlfn.IFS(D1075=$D$2,I1075*N1075,D1075=$D$3&amp;F1075=$F$3,(I1075)*N1075,D1075=$D$3,(1/I1075)*N1075,D1075=$D$146,N1075*I1075)</f>
        <v>162.03388662412308</v>
      </c>
      <c r="V1075" cm="1">
        <f t="array" ref="V1075">_xlfn.IFS(F1075=$F$2,E1075*N1075,F1075=$F$3,E1075*N1075)</f>
        <v>1458.304975391487</v>
      </c>
      <c r="W1075">
        <f t="shared" si="99"/>
        <v>162.03388662412308</v>
      </c>
      <c r="X1075">
        <f t="shared" si="100"/>
        <v>1787.8440146947194</v>
      </c>
    </row>
    <row r="1076" spans="1:24" x14ac:dyDescent="0.25">
      <c r="A1076" t="s">
        <v>1094</v>
      </c>
      <c r="B1076">
        <v>1606591906</v>
      </c>
      <c r="C1076" s="2">
        <v>44163.813726851855</v>
      </c>
      <c r="D1076" t="s">
        <v>12</v>
      </c>
      <c r="E1076">
        <v>0.30854489637217303</v>
      </c>
      <c r="F1076" t="s">
        <v>13</v>
      </c>
      <c r="G1076">
        <v>1</v>
      </c>
      <c r="H1076" t="s">
        <v>14</v>
      </c>
      <c r="I1076">
        <v>0.30854490000000001</v>
      </c>
      <c r="J1076" t="s">
        <v>15</v>
      </c>
      <c r="K1076" t="str" cm="1">
        <f t="array" ref="K1076">_xlfn.IFS(AND(F1076=$Y$25,H1076=$Z$25),"1",AND(F1076=$Y$25,H1076=$Z$27),"2",AND(F1076=$Z$25,H1076=$Y$25),"3",AND(F1076=$Z$25,H1076=$Z$27),"4",AND(F1076=$Z$27,H1076=$Y$25),"5",AND(F1076=$Z$27,H1076=$Z$25),"6")</f>
        <v>5</v>
      </c>
      <c r="L1076" t="e" cm="1">
        <f t="array" ref="L1076">_xlfn.IFS(K1076="3",N1076*I1076)</f>
        <v>#N/A</v>
      </c>
      <c r="M1076" t="s">
        <v>16</v>
      </c>
      <c r="N1076">
        <f>VLOOKUP(C1076,ETH_USD[],6)</f>
        <v>538.22979699999996</v>
      </c>
      <c r="O1076" s="10">
        <f t="shared" si="95"/>
        <v>0</v>
      </c>
      <c r="P1076" cm="1">
        <f t="array" ref="P1076">_xlfn.IFS(H1076=$H$2,G1076,F1076=$F$102,E1076)</f>
        <v>1</v>
      </c>
      <c r="Q1076" cm="1">
        <f t="array" ref="Q1076">_xlfn.IFS(H1076=$H$2,E1076,F1076=$F$102,G1076)</f>
        <v>0.30854489637217303</v>
      </c>
      <c r="R1076">
        <f t="shared" si="96"/>
        <v>166.06805693978072</v>
      </c>
      <c r="S1076" s="10">
        <f t="shared" si="97"/>
        <v>2.489708098046681E-2</v>
      </c>
      <c r="T1076" s="9">
        <f t="shared" si="98"/>
        <v>166.06805693978072</v>
      </c>
      <c r="U1076" cm="1">
        <f t="array" ref="U1076">_xlfn.IFS(D1076=$D$2,I1076*N1076,D1076=$D$3&amp;F1076=$F$3,(I1076)*N1076,D1076=$D$3,(1/I1076)*N1076,D1076=$D$146,N1076*I1076)</f>
        <v>166.0680588923853</v>
      </c>
      <c r="V1076" cm="1">
        <f t="array" ref="V1076">_xlfn.IFS(F1076=$F$2,E1076*N1076,F1076=$F$3,E1076*N1076)</f>
        <v>166.06805693978072</v>
      </c>
      <c r="W1076">
        <f t="shared" si="99"/>
        <v>166.0680588923853</v>
      </c>
      <c r="X1076">
        <f t="shared" si="100"/>
        <v>1744.4132020979764</v>
      </c>
    </row>
    <row r="1077" spans="1:24" x14ac:dyDescent="0.25">
      <c r="A1077" t="s">
        <v>1095</v>
      </c>
      <c r="B1077">
        <v>1606592124</v>
      </c>
      <c r="C1077" s="2">
        <v>44163.816250000003</v>
      </c>
      <c r="D1077" t="s">
        <v>12</v>
      </c>
      <c r="E1077">
        <v>0.30616969877985301</v>
      </c>
      <c r="F1077" t="s">
        <v>13</v>
      </c>
      <c r="G1077">
        <v>1</v>
      </c>
      <c r="H1077" t="s">
        <v>14</v>
      </c>
      <c r="I1077">
        <v>0.30616969999999999</v>
      </c>
      <c r="J1077" t="s">
        <v>15</v>
      </c>
      <c r="K1077" t="str" cm="1">
        <f t="array" ref="K1077">_xlfn.IFS(AND(F1077=$Y$25,H1077=$Z$25),"1",AND(F1077=$Y$25,H1077=$Z$27),"2",AND(F1077=$Z$25,H1077=$Y$25),"3",AND(F1077=$Z$25,H1077=$Z$27),"4",AND(F1077=$Z$27,H1077=$Y$25),"5",AND(F1077=$Z$27,H1077=$Z$25),"6")</f>
        <v>5</v>
      </c>
      <c r="L1077" t="e" cm="1">
        <f t="array" ref="L1077">_xlfn.IFS(K1077="3",N1077*I1077)</f>
        <v>#N/A</v>
      </c>
      <c r="M1077" t="s">
        <v>16</v>
      </c>
      <c r="N1077">
        <f>VLOOKUP(C1077,ETH_USD[],6)</f>
        <v>538.22979699999996</v>
      </c>
      <c r="O1077" s="10">
        <f t="shared" si="95"/>
        <v>0</v>
      </c>
      <c r="P1077" cm="1">
        <f t="array" ref="P1077">_xlfn.IFS(H1077=$H$2,G1077,F1077=$F$102,E1077)</f>
        <v>1</v>
      </c>
      <c r="Q1077" cm="1">
        <f t="array" ref="Q1077">_xlfn.IFS(H1077=$H$2,E1077,F1077=$F$102,G1077)</f>
        <v>0.30616969877985301</v>
      </c>
      <c r="R1077">
        <f t="shared" si="96"/>
        <v>164.78965482183142</v>
      </c>
      <c r="S1077" s="10">
        <f t="shared" si="97"/>
        <v>-7.6980615147009875E-3</v>
      </c>
      <c r="T1077" s="9">
        <f t="shared" si="98"/>
        <v>164.78965482183142</v>
      </c>
      <c r="U1077" cm="1">
        <f t="array" ref="U1077">_xlfn.IFS(D1077=$D$2,I1077*N1077,D1077=$D$3&amp;F1077=$F$3,(I1077)*N1077,D1077=$D$3,(1/I1077)*N1077,D1077=$D$146,N1077*I1077)</f>
        <v>164.78965547855088</v>
      </c>
      <c r="V1077" cm="1">
        <f t="array" ref="V1077">_xlfn.IFS(F1077=$F$2,E1077*N1077,F1077=$F$3,E1077*N1077)</f>
        <v>164.78965482183142</v>
      </c>
      <c r="W1077">
        <f t="shared" si="99"/>
        <v>164.78965547855088</v>
      </c>
      <c r="X1077">
        <f t="shared" si="100"/>
        <v>1757.9459920429747</v>
      </c>
    </row>
    <row r="1078" spans="1:24" x14ac:dyDescent="0.25">
      <c r="A1078" t="s">
        <v>1096</v>
      </c>
      <c r="B1078">
        <v>1606593770</v>
      </c>
      <c r="C1078" s="2">
        <v>44163.835300925923</v>
      </c>
      <c r="D1078" t="s">
        <v>12</v>
      </c>
      <c r="E1078">
        <v>0.303821836175941</v>
      </c>
      <c r="F1078" t="s">
        <v>13</v>
      </c>
      <c r="G1078">
        <v>1</v>
      </c>
      <c r="H1078" t="s">
        <v>14</v>
      </c>
      <c r="I1078">
        <v>0.30382184000000001</v>
      </c>
      <c r="J1078" t="s">
        <v>15</v>
      </c>
      <c r="K1078" t="str" cm="1">
        <f t="array" ref="K1078">_xlfn.IFS(AND(F1078=$Y$25,H1078=$Z$25),"1",AND(F1078=$Y$25,H1078=$Z$27),"2",AND(F1078=$Z$25,H1078=$Y$25),"3",AND(F1078=$Z$25,H1078=$Z$27),"4",AND(F1078=$Z$27,H1078=$Y$25),"5",AND(F1078=$Z$27,H1078=$Z$25),"6")</f>
        <v>5</v>
      </c>
      <c r="L1078" t="e" cm="1">
        <f t="array" ref="L1078">_xlfn.IFS(K1078="3",N1078*I1078)</f>
        <v>#N/A</v>
      </c>
      <c r="M1078" t="s">
        <v>16</v>
      </c>
      <c r="N1078">
        <f>VLOOKUP(C1078,ETH_USD[],6)</f>
        <v>538.22979699999996</v>
      </c>
      <c r="O1078" s="10">
        <f t="shared" si="95"/>
        <v>0</v>
      </c>
      <c r="P1078" cm="1">
        <f t="array" ref="P1078">_xlfn.IFS(H1078=$H$2,G1078,F1078=$F$102,E1078)</f>
        <v>1</v>
      </c>
      <c r="Q1078" cm="1">
        <f t="array" ref="Q1078">_xlfn.IFS(H1078=$H$2,E1078,F1078=$F$102,G1078)</f>
        <v>0.303821836175941</v>
      </c>
      <c r="R1078">
        <f t="shared" si="96"/>
        <v>163.52596520914398</v>
      </c>
      <c r="S1078" s="10">
        <f t="shared" si="97"/>
        <v>-7.6685008780055354E-3</v>
      </c>
      <c r="T1078" s="9">
        <f t="shared" si="98"/>
        <v>163.52596520914398</v>
      </c>
      <c r="U1078" cm="1">
        <f t="array" ref="U1078">_xlfn.IFS(D1078=$D$2,I1078*N1078,D1078=$D$3&amp;F1078=$F$3,(I1078)*N1078,D1078=$D$3,(1/I1078)*N1078,D1078=$D$146,N1078*I1078)</f>
        <v>163.52596726736647</v>
      </c>
      <c r="V1078" cm="1">
        <f t="array" ref="V1078">_xlfn.IFS(F1078=$F$2,E1078*N1078,F1078=$F$3,E1078*N1078)</f>
        <v>163.52596520914398</v>
      </c>
      <c r="W1078">
        <f t="shared" si="99"/>
        <v>163.52596726736647</v>
      </c>
      <c r="X1078">
        <f t="shared" si="100"/>
        <v>1771.5309636726574</v>
      </c>
    </row>
    <row r="1079" spans="1:24" x14ac:dyDescent="0.25">
      <c r="A1079" t="s">
        <v>1097</v>
      </c>
      <c r="B1079">
        <v>1606599176</v>
      </c>
      <c r="C1079" s="2">
        <v>44163.897870370369</v>
      </c>
      <c r="D1079" t="s">
        <v>12</v>
      </c>
      <c r="E1079">
        <v>2.3492883694187698</v>
      </c>
      <c r="F1079" t="s">
        <v>13</v>
      </c>
      <c r="G1079">
        <v>8</v>
      </c>
      <c r="H1079" t="s">
        <v>14</v>
      </c>
      <c r="I1079">
        <v>0.29366104999999998</v>
      </c>
      <c r="J1079" t="s">
        <v>15</v>
      </c>
      <c r="K1079" t="str" cm="1">
        <f t="array" ref="K1079">_xlfn.IFS(AND(F1079=$Y$25,H1079=$Z$25),"1",AND(F1079=$Y$25,H1079=$Z$27),"2",AND(F1079=$Z$25,H1079=$Y$25),"3",AND(F1079=$Z$25,H1079=$Z$27),"4",AND(F1079=$Z$27,H1079=$Y$25),"5",AND(F1079=$Z$27,H1079=$Z$25),"6")</f>
        <v>5</v>
      </c>
      <c r="L1079" t="e" cm="1">
        <f t="array" ref="L1079">_xlfn.IFS(K1079="3",N1079*I1079)</f>
        <v>#N/A</v>
      </c>
      <c r="M1079" t="s">
        <v>16</v>
      </c>
      <c r="N1079">
        <f>VLOOKUP(C1079,ETH_USD[],6)</f>
        <v>538.22979699999996</v>
      </c>
      <c r="O1079" s="10">
        <f t="shared" si="95"/>
        <v>0</v>
      </c>
      <c r="P1079" cm="1">
        <f t="array" ref="P1079">_xlfn.IFS(H1079=$H$2,G1079,F1079=$F$102,E1079)</f>
        <v>8</v>
      </c>
      <c r="Q1079" cm="1">
        <f t="array" ref="Q1079">_xlfn.IFS(H1079=$H$2,E1079,F1079=$F$102,G1079)</f>
        <v>2.3492883694187698</v>
      </c>
      <c r="R1079">
        <f t="shared" si="96"/>
        <v>1264.4570021667255</v>
      </c>
      <c r="S1079" s="10">
        <f t="shared" si="97"/>
        <v>-3.3443251237250525E-2</v>
      </c>
      <c r="T1079" s="9">
        <f t="shared" si="98"/>
        <v>158.05712527084069</v>
      </c>
      <c r="U1079" cm="1">
        <f t="array" ref="U1079">_xlfn.IFS(D1079=$D$2,I1079*N1079,D1079=$D$3&amp;F1079=$F$3,(I1079)*N1079,D1079=$D$3,(1/I1079)*N1079,D1079=$D$146,N1079*I1079)</f>
        <v>158.05712732830682</v>
      </c>
      <c r="V1079" cm="1">
        <f t="array" ref="V1079">_xlfn.IFS(F1079=$F$2,E1079*N1079,F1079=$F$3,E1079*N1079)</f>
        <v>1264.4570021667255</v>
      </c>
      <c r="W1079">
        <f t="shared" si="99"/>
        <v>158.05712732830682</v>
      </c>
      <c r="X1079">
        <f t="shared" si="100"/>
        <v>1832.826644868293</v>
      </c>
    </row>
    <row r="1080" spans="1:24" x14ac:dyDescent="0.25">
      <c r="A1080" t="s">
        <v>1098</v>
      </c>
      <c r="B1080">
        <v>1606599308</v>
      </c>
      <c r="C1080" s="2">
        <v>44163.899398148147</v>
      </c>
      <c r="D1080" t="s">
        <v>105</v>
      </c>
      <c r="E1080">
        <v>1</v>
      </c>
      <c r="F1080" t="s">
        <v>14</v>
      </c>
      <c r="G1080">
        <v>0.28769772628752899</v>
      </c>
      <c r="H1080" t="s">
        <v>13</v>
      </c>
      <c r="I1080">
        <v>0.28769772999999998</v>
      </c>
      <c r="J1080" t="s">
        <v>15</v>
      </c>
      <c r="K1080" t="str" cm="1">
        <f t="array" ref="K1080">_xlfn.IFS(AND(F1080=$Y$25,H1080=$Z$25),"1",AND(F1080=$Y$25,H1080=$Z$27),"2",AND(F1080=$Z$25,H1080=$Y$25),"3",AND(F1080=$Z$25,H1080=$Z$27),"4",AND(F1080=$Z$27,H1080=$Y$25),"5",AND(F1080=$Z$27,H1080=$Z$25),"6")</f>
        <v>2</v>
      </c>
      <c r="L1080" t="e" cm="1">
        <f t="array" ref="L1080">_xlfn.IFS(K1080="3",N1080*I1080)</f>
        <v>#N/A</v>
      </c>
      <c r="M1080" t="s">
        <v>16</v>
      </c>
      <c r="N1080">
        <f>VLOOKUP(C1080,ETH_USD[],6)</f>
        <v>538.22979699999996</v>
      </c>
      <c r="O1080" s="10">
        <f t="shared" si="95"/>
        <v>0</v>
      </c>
      <c r="P1080" cm="1">
        <f t="array" ref="P1080">_xlfn.IFS(H1080=$H$2,G1080,F1080=$F$102,E1080)</f>
        <v>1</v>
      </c>
      <c r="Q1080" cm="1">
        <f t="array" ref="Q1080">_xlfn.IFS(H1080=$H$2,E1080,F1080=$F$102,G1080)</f>
        <v>0.28769772628752899</v>
      </c>
      <c r="R1080">
        <f t="shared" si="96"/>
        <v>154.84748881709828</v>
      </c>
      <c r="S1080" s="10">
        <f t="shared" si="97"/>
        <v>-2.0306812794693652E-2</v>
      </c>
      <c r="T1080" s="9">
        <f t="shared" si="98"/>
        <v>154.84748881709828</v>
      </c>
      <c r="U1080" cm="1">
        <f t="array" ref="U1080">_xlfn.IFS(D1080=$D$2,I1080*N1080,D1080=$D$3&amp;F1080=$F$3,(I1080)*N1080,D1080=$D$3,(1/I1080)*N1080,D1080=$D$146,N1080*I1080)</f>
        <v>154.84749081526078</v>
      </c>
      <c r="V1080" t="e" cm="1">
        <f t="array" ref="V1080">_xlfn.IFS(F1080=$F$2,E1080*N1080,F1080=$F$3,E1080*N1080)</f>
        <v>#N/A</v>
      </c>
      <c r="W1080">
        <f t="shared" si="99"/>
        <v>154.84749081526078</v>
      </c>
      <c r="X1080">
        <f t="shared" si="100"/>
        <v>1870.8169751634814</v>
      </c>
    </row>
    <row r="1081" spans="1:24" x14ac:dyDescent="0.25">
      <c r="A1081" t="s">
        <v>1099</v>
      </c>
      <c r="B1081">
        <v>1606599387</v>
      </c>
      <c r="C1081" s="2">
        <v>44163.900312500002</v>
      </c>
      <c r="D1081" t="s">
        <v>105</v>
      </c>
      <c r="E1081">
        <v>1</v>
      </c>
      <c r="F1081" t="s">
        <v>14</v>
      </c>
      <c r="G1081">
        <v>0.28986071479208297</v>
      </c>
      <c r="H1081" t="s">
        <v>13</v>
      </c>
      <c r="I1081">
        <v>0.28986071000000002</v>
      </c>
      <c r="J1081" t="s">
        <v>15</v>
      </c>
      <c r="K1081" t="str" cm="1">
        <f t="array" ref="K1081">_xlfn.IFS(AND(F1081=$Y$25,H1081=$Z$25),"1",AND(F1081=$Y$25,H1081=$Z$27),"2",AND(F1081=$Z$25,H1081=$Y$25),"3",AND(F1081=$Z$25,H1081=$Z$27),"4",AND(F1081=$Z$27,H1081=$Y$25),"5",AND(F1081=$Z$27,H1081=$Z$25),"6")</f>
        <v>2</v>
      </c>
      <c r="L1081" t="e" cm="1">
        <f t="array" ref="L1081">_xlfn.IFS(K1081="3",N1081*I1081)</f>
        <v>#N/A</v>
      </c>
      <c r="M1081" t="s">
        <v>16</v>
      </c>
      <c r="N1081">
        <f>VLOOKUP(C1081,ETH_USD[],6)</f>
        <v>538.22979699999996</v>
      </c>
      <c r="O1081" s="10">
        <f t="shared" si="95"/>
        <v>0</v>
      </c>
      <c r="P1081" cm="1">
        <f t="array" ref="P1081">_xlfn.IFS(H1081=$H$2,G1081,F1081=$F$102,E1081)</f>
        <v>1</v>
      </c>
      <c r="Q1081" cm="1">
        <f t="array" ref="Q1081">_xlfn.IFS(H1081=$H$2,E1081,F1081=$F$102,G1081)</f>
        <v>0.28986071479208297</v>
      </c>
      <c r="R1081">
        <f t="shared" si="96"/>
        <v>156.01167368081769</v>
      </c>
      <c r="S1081" s="10">
        <f t="shared" si="97"/>
        <v>7.5182676361934229E-3</v>
      </c>
      <c r="T1081" s="9">
        <f t="shared" si="98"/>
        <v>156.01167368081769</v>
      </c>
      <c r="U1081" cm="1">
        <f t="array" ref="U1081">_xlfn.IFS(D1081=$D$2,I1081*N1081,D1081=$D$3&amp;F1081=$F$3,(I1081)*N1081,D1081=$D$3,(1/I1081)*N1081,D1081=$D$146,N1081*I1081)</f>
        <v>156.01167110157587</v>
      </c>
      <c r="V1081" t="e" cm="1">
        <f t="array" ref="V1081">_xlfn.IFS(F1081=$F$2,E1081*N1081,F1081=$F$3,E1081*N1081)</f>
        <v>#N/A</v>
      </c>
      <c r="W1081">
        <f t="shared" si="99"/>
        <v>156.01167110157587</v>
      </c>
      <c r="X1081">
        <f t="shared" si="100"/>
        <v>1856.8566847159104</v>
      </c>
    </row>
    <row r="1082" spans="1:24" x14ac:dyDescent="0.25">
      <c r="A1082" t="s">
        <v>1100</v>
      </c>
      <c r="B1082">
        <v>1606599633</v>
      </c>
      <c r="C1082" s="2">
        <v>44163.90315972222</v>
      </c>
      <c r="D1082" t="s">
        <v>12</v>
      </c>
      <c r="E1082">
        <v>2.3996729378332402</v>
      </c>
      <c r="F1082" t="s">
        <v>13</v>
      </c>
      <c r="G1082">
        <v>8</v>
      </c>
      <c r="H1082" t="s">
        <v>14</v>
      </c>
      <c r="I1082">
        <v>0.29995912000000002</v>
      </c>
      <c r="J1082" t="s">
        <v>15</v>
      </c>
      <c r="K1082" t="str" cm="1">
        <f t="array" ref="K1082">_xlfn.IFS(AND(F1082=$Y$25,H1082=$Z$25),"1",AND(F1082=$Y$25,H1082=$Z$27),"2",AND(F1082=$Z$25,H1082=$Y$25),"3",AND(F1082=$Z$25,H1082=$Z$27),"4",AND(F1082=$Z$27,H1082=$Y$25),"5",AND(F1082=$Z$27,H1082=$Z$25),"6")</f>
        <v>5</v>
      </c>
      <c r="L1082" t="e" cm="1">
        <f t="array" ref="L1082">_xlfn.IFS(K1082="3",N1082*I1082)</f>
        <v>#N/A</v>
      </c>
      <c r="M1082" t="s">
        <v>16</v>
      </c>
      <c r="N1082">
        <f>VLOOKUP(C1082,ETH_USD[],6)</f>
        <v>538.22979699999996</v>
      </c>
      <c r="O1082" s="10">
        <f t="shared" si="95"/>
        <v>0</v>
      </c>
      <c r="P1082" cm="1">
        <f t="array" ref="P1082">_xlfn.IFS(H1082=$H$2,G1082,F1082=$F$102,E1082)</f>
        <v>8</v>
      </c>
      <c r="Q1082" cm="1">
        <f t="array" ref="Q1082">_xlfn.IFS(H1082=$H$2,E1082,F1082=$F$102,G1082)</f>
        <v>2.3996729378332402</v>
      </c>
      <c r="R1082">
        <f t="shared" si="96"/>
        <v>1291.5754781963783</v>
      </c>
      <c r="S1082" s="10">
        <f t="shared" si="97"/>
        <v>3.4838810234479795E-2</v>
      </c>
      <c r="T1082" s="9">
        <f t="shared" si="98"/>
        <v>161.44693477454729</v>
      </c>
      <c r="U1082" cm="1">
        <f t="array" ref="U1082">_xlfn.IFS(D1082=$D$2,I1082*N1082,D1082=$D$3&amp;F1082=$F$3,(I1082)*N1082,D1082=$D$3,(1/I1082)*N1082,D1082=$D$146,N1082*I1082)</f>
        <v>161.44693626589864</v>
      </c>
      <c r="V1082" cm="1">
        <f t="array" ref="V1082">_xlfn.IFS(F1082=$F$2,E1082*N1082,F1082=$F$3,E1082*N1082)</f>
        <v>1291.5754781963783</v>
      </c>
      <c r="W1082">
        <f t="shared" si="99"/>
        <v>161.44693626589864</v>
      </c>
      <c r="X1082">
        <f t="shared" si="100"/>
        <v>1794.3438325862535</v>
      </c>
    </row>
    <row r="1083" spans="1:24" x14ac:dyDescent="0.25">
      <c r="A1083" t="s">
        <v>1101</v>
      </c>
      <c r="B1083">
        <v>1606599643</v>
      </c>
      <c r="C1083" s="2">
        <v>44163.903275462966</v>
      </c>
      <c r="D1083" t="s">
        <v>12</v>
      </c>
      <c r="E1083">
        <v>0.30623869075812499</v>
      </c>
      <c r="F1083" t="s">
        <v>13</v>
      </c>
      <c r="G1083">
        <v>1</v>
      </c>
      <c r="H1083" t="s">
        <v>14</v>
      </c>
      <c r="I1083">
        <v>0.30623868999999998</v>
      </c>
      <c r="J1083" t="s">
        <v>15</v>
      </c>
      <c r="K1083" t="str" cm="1">
        <f t="array" ref="K1083">_xlfn.IFS(AND(F1083=$Y$25,H1083=$Z$25),"1",AND(F1083=$Y$25,H1083=$Z$27),"2",AND(F1083=$Z$25,H1083=$Y$25),"3",AND(F1083=$Z$25,H1083=$Z$27),"4",AND(F1083=$Z$27,H1083=$Y$25),"5",AND(F1083=$Z$27,H1083=$Z$25),"6")</f>
        <v>5</v>
      </c>
      <c r="L1083" t="e" cm="1">
        <f t="array" ref="L1083">_xlfn.IFS(K1083="3",N1083*I1083)</f>
        <v>#N/A</v>
      </c>
      <c r="M1083" t="s">
        <v>16</v>
      </c>
      <c r="N1083">
        <f>VLOOKUP(C1083,ETH_USD[],6)</f>
        <v>538.22979699999996</v>
      </c>
      <c r="O1083" s="10">
        <f t="shared" si="95"/>
        <v>0</v>
      </c>
      <c r="P1083" cm="1">
        <f t="array" ref="P1083">_xlfn.IFS(H1083=$H$2,G1083,F1083=$F$102,E1083)</f>
        <v>1</v>
      </c>
      <c r="Q1083" cm="1">
        <f t="array" ref="Q1083">_xlfn.IFS(H1083=$H$2,E1083,F1083=$F$102,G1083)</f>
        <v>0.30623869075812499</v>
      </c>
      <c r="R1083">
        <f t="shared" si="96"/>
        <v>164.82678836029137</v>
      </c>
      <c r="S1083" s="10">
        <f t="shared" si="97"/>
        <v>2.0934764667188549E-2</v>
      </c>
      <c r="T1083" s="9">
        <f t="shared" si="98"/>
        <v>164.82678836029137</v>
      </c>
      <c r="U1083" cm="1">
        <f t="array" ref="U1083">_xlfn.IFS(D1083=$D$2,I1083*N1083,D1083=$D$3&amp;F1083=$F$3,(I1083)*N1083,D1083=$D$3,(1/I1083)*N1083,D1083=$D$146,N1083*I1083)</f>
        <v>164.82678795224589</v>
      </c>
      <c r="V1083" cm="1">
        <f t="array" ref="V1083">_xlfn.IFS(F1083=$F$2,E1083*N1083,F1083=$F$3,E1083*N1083)</f>
        <v>164.82678836029137</v>
      </c>
      <c r="W1083">
        <f t="shared" si="99"/>
        <v>164.82678795224589</v>
      </c>
      <c r="X1083">
        <f t="shared" si="100"/>
        <v>1757.5499588246018</v>
      </c>
    </row>
    <row r="1084" spans="1:24" x14ac:dyDescent="0.25">
      <c r="A1084" t="s">
        <v>1102</v>
      </c>
      <c r="B1084">
        <v>1606599736</v>
      </c>
      <c r="C1084" s="2">
        <v>44163.904351851852</v>
      </c>
      <c r="D1084" t="s">
        <v>12</v>
      </c>
      <c r="E1084">
        <v>0.30389029908916798</v>
      </c>
      <c r="F1084" t="s">
        <v>13</v>
      </c>
      <c r="G1084">
        <v>1</v>
      </c>
      <c r="H1084" t="s">
        <v>14</v>
      </c>
      <c r="I1084">
        <v>0.3038903</v>
      </c>
      <c r="J1084" t="s">
        <v>15</v>
      </c>
      <c r="K1084" t="str" cm="1">
        <f t="array" ref="K1084">_xlfn.IFS(AND(F1084=$Y$25,H1084=$Z$25),"1",AND(F1084=$Y$25,H1084=$Z$27),"2",AND(F1084=$Z$25,H1084=$Y$25),"3",AND(F1084=$Z$25,H1084=$Z$27),"4",AND(F1084=$Z$27,H1084=$Y$25),"5",AND(F1084=$Z$27,H1084=$Z$25),"6")</f>
        <v>5</v>
      </c>
      <c r="L1084" t="e" cm="1">
        <f t="array" ref="L1084">_xlfn.IFS(K1084="3",N1084*I1084)</f>
        <v>#N/A</v>
      </c>
      <c r="M1084" t="s">
        <v>16</v>
      </c>
      <c r="N1084">
        <f>VLOOKUP(C1084,ETH_USD[],6)</f>
        <v>538.22979699999996</v>
      </c>
      <c r="O1084" s="10">
        <f t="shared" si="95"/>
        <v>0</v>
      </c>
      <c r="P1084" cm="1">
        <f t="array" ref="P1084">_xlfn.IFS(H1084=$H$2,G1084,F1084=$F$102,E1084)</f>
        <v>1</v>
      </c>
      <c r="Q1084" cm="1">
        <f t="array" ref="Q1084">_xlfn.IFS(H1084=$H$2,E1084,F1084=$F$102,G1084)</f>
        <v>0.30389029908916798</v>
      </c>
      <c r="R1084">
        <f t="shared" si="96"/>
        <v>163.56281398903215</v>
      </c>
      <c r="S1084" s="10">
        <f t="shared" si="97"/>
        <v>-7.6685008780024806E-3</v>
      </c>
      <c r="T1084" s="9">
        <f t="shared" si="98"/>
        <v>163.56281398903215</v>
      </c>
      <c r="U1084" cm="1">
        <f t="array" ref="U1084">_xlfn.IFS(D1084=$D$2,I1084*N1084,D1084=$D$3&amp;F1084=$F$3,(I1084)*N1084,D1084=$D$3,(1/I1084)*N1084,D1084=$D$146,N1084*I1084)</f>
        <v>163.56281447926909</v>
      </c>
      <c r="V1084" cm="1">
        <f t="array" ref="V1084">_xlfn.IFS(F1084=$F$2,E1084*N1084,F1084=$F$3,E1084*N1084)</f>
        <v>163.56281398903215</v>
      </c>
      <c r="W1084">
        <f t="shared" si="99"/>
        <v>163.56281447926909</v>
      </c>
      <c r="X1084">
        <f t="shared" si="100"/>
        <v>1771.131875548512</v>
      </c>
    </row>
    <row r="1085" spans="1:24" x14ac:dyDescent="0.25">
      <c r="A1085" t="s">
        <v>1103</v>
      </c>
      <c r="B1085">
        <v>1606600918</v>
      </c>
      <c r="C1085" s="2">
        <v>44163.918032407404</v>
      </c>
      <c r="D1085" t="s">
        <v>12</v>
      </c>
      <c r="E1085">
        <v>1.23719481387606</v>
      </c>
      <c r="F1085" t="s">
        <v>13</v>
      </c>
      <c r="G1085">
        <v>4</v>
      </c>
      <c r="H1085" t="s">
        <v>14</v>
      </c>
      <c r="I1085">
        <v>0.30929869999999998</v>
      </c>
      <c r="J1085" t="s">
        <v>15</v>
      </c>
      <c r="K1085" t="str" cm="1">
        <f t="array" ref="K1085">_xlfn.IFS(AND(F1085=$Y$25,H1085=$Z$25),"1",AND(F1085=$Y$25,H1085=$Z$27),"2",AND(F1085=$Z$25,H1085=$Y$25),"3",AND(F1085=$Z$25,H1085=$Z$27),"4",AND(F1085=$Z$27,H1085=$Y$25),"5",AND(F1085=$Z$27,H1085=$Z$25),"6")</f>
        <v>5</v>
      </c>
      <c r="L1085" t="e" cm="1">
        <f t="array" ref="L1085">_xlfn.IFS(K1085="3",N1085*I1085)</f>
        <v>#N/A</v>
      </c>
      <c r="M1085" t="s">
        <v>16</v>
      </c>
      <c r="N1085">
        <f>VLOOKUP(C1085,ETH_USD[],6)</f>
        <v>538.22979699999996</v>
      </c>
      <c r="O1085" s="10">
        <f t="shared" si="95"/>
        <v>0</v>
      </c>
      <c r="P1085" cm="1">
        <f t="array" ref="P1085">_xlfn.IFS(H1085=$H$2,G1085,F1085=$F$102,E1085)</f>
        <v>4</v>
      </c>
      <c r="Q1085" cm="1">
        <f t="array" ref="Q1085">_xlfn.IFS(H1085=$H$2,E1085,F1085=$F$102,G1085)</f>
        <v>1.23719481387606</v>
      </c>
      <c r="R1085">
        <f t="shared" si="96"/>
        <v>665.8951135219645</v>
      </c>
      <c r="S1085" s="10">
        <f t="shared" si="97"/>
        <v>1.7797226157127456E-2</v>
      </c>
      <c r="T1085" s="9">
        <f t="shared" si="98"/>
        <v>166.47377838049113</v>
      </c>
      <c r="U1085" cm="1">
        <f t="array" ref="U1085">_xlfn.IFS(D1085=$D$2,I1085*N1085,D1085=$D$3&amp;F1085=$F$3,(I1085)*N1085,D1085=$D$3,(1/I1085)*N1085,D1085=$D$146,N1085*I1085)</f>
        <v>166.47377651336387</v>
      </c>
      <c r="V1085" cm="1">
        <f t="array" ref="V1085">_xlfn.IFS(F1085=$F$2,E1085*N1085,F1085=$F$3,E1085*N1085)</f>
        <v>665.8951135219645</v>
      </c>
      <c r="W1085">
        <f t="shared" si="99"/>
        <v>166.47377651336387</v>
      </c>
      <c r="X1085">
        <f t="shared" si="100"/>
        <v>1740.1618467843543</v>
      </c>
    </row>
    <row r="1086" spans="1:24" x14ac:dyDescent="0.25">
      <c r="A1086" t="s">
        <v>1104</v>
      </c>
      <c r="B1086">
        <v>1606600954</v>
      </c>
      <c r="C1086" s="2">
        <v>44163.918449074074</v>
      </c>
      <c r="D1086" t="s">
        <v>12</v>
      </c>
      <c r="E1086">
        <v>0.31104671439154702</v>
      </c>
      <c r="F1086" t="s">
        <v>13</v>
      </c>
      <c r="G1086">
        <v>1</v>
      </c>
      <c r="H1086" t="s">
        <v>14</v>
      </c>
      <c r="I1086">
        <v>0.31104671</v>
      </c>
      <c r="J1086" t="s">
        <v>15</v>
      </c>
      <c r="K1086" t="str" cm="1">
        <f t="array" ref="K1086">_xlfn.IFS(AND(F1086=$Y$25,H1086=$Z$25),"1",AND(F1086=$Y$25,H1086=$Z$27),"2",AND(F1086=$Z$25,H1086=$Y$25),"3",AND(F1086=$Z$25,H1086=$Z$27),"4",AND(F1086=$Z$27,H1086=$Y$25),"5",AND(F1086=$Z$27,H1086=$Z$25),"6")</f>
        <v>5</v>
      </c>
      <c r="L1086" t="e" cm="1">
        <f t="array" ref="L1086">_xlfn.IFS(K1086="3",N1086*I1086)</f>
        <v>#N/A</v>
      </c>
      <c r="M1086" t="s">
        <v>16</v>
      </c>
      <c r="N1086">
        <f>VLOOKUP(C1086,ETH_USD[],6)</f>
        <v>538.22979699999996</v>
      </c>
      <c r="O1086" s="10">
        <f t="shared" si="95"/>
        <v>0</v>
      </c>
      <c r="P1086" cm="1">
        <f t="array" ref="P1086">_xlfn.IFS(H1086=$H$2,G1086,F1086=$F$102,E1086)</f>
        <v>1</v>
      </c>
      <c r="Q1086" cm="1">
        <f t="array" ref="Q1086">_xlfn.IFS(H1086=$H$2,E1086,F1086=$F$102,G1086)</f>
        <v>0.31104671439154702</v>
      </c>
      <c r="R1086">
        <f t="shared" si="96"/>
        <v>167.41460994447931</v>
      </c>
      <c r="S1086" s="10">
        <f t="shared" si="97"/>
        <v>5.6515300676231806E-3</v>
      </c>
      <c r="T1086" s="9">
        <f t="shared" si="98"/>
        <v>167.41460994447931</v>
      </c>
      <c r="U1086" cm="1">
        <f t="array" ref="U1086">_xlfn.IFS(D1086=$D$2,I1086*N1086,D1086=$D$3&amp;F1086=$F$3,(I1086)*N1086,D1086=$D$3,(1/I1086)*N1086,D1086=$D$146,N1086*I1086)</f>
        <v>167.41460758081786</v>
      </c>
      <c r="V1086" cm="1">
        <f t="array" ref="V1086">_xlfn.IFS(F1086=$F$2,E1086*N1086,F1086=$F$3,E1086*N1086)</f>
        <v>167.41460994447931</v>
      </c>
      <c r="W1086">
        <f t="shared" si="99"/>
        <v>167.41460758081786</v>
      </c>
      <c r="X1086">
        <f t="shared" si="100"/>
        <v>1730.3825428663108</v>
      </c>
    </row>
    <row r="1087" spans="1:24" x14ac:dyDescent="0.25">
      <c r="A1087" t="s">
        <v>1105</v>
      </c>
      <c r="B1087">
        <v>1606601021</v>
      </c>
      <c r="C1087" s="2">
        <v>44163.919224537036</v>
      </c>
      <c r="D1087" t="s">
        <v>12</v>
      </c>
      <c r="E1087">
        <v>0.30864299174897902</v>
      </c>
      <c r="F1087" t="s">
        <v>13</v>
      </c>
      <c r="G1087">
        <v>1</v>
      </c>
      <c r="H1087" t="s">
        <v>14</v>
      </c>
      <c r="I1087">
        <v>0.30864299000000001</v>
      </c>
      <c r="J1087" t="s">
        <v>15</v>
      </c>
      <c r="K1087" t="str" cm="1">
        <f t="array" ref="K1087">_xlfn.IFS(AND(F1087=$Y$25,H1087=$Z$25),"1",AND(F1087=$Y$25,H1087=$Z$27),"2",AND(F1087=$Z$25,H1087=$Y$25),"3",AND(F1087=$Z$25,H1087=$Z$27),"4",AND(F1087=$Z$27,H1087=$Y$25),"5",AND(F1087=$Z$27,H1087=$Z$25),"6")</f>
        <v>5</v>
      </c>
      <c r="L1087" t="e" cm="1">
        <f t="array" ref="L1087">_xlfn.IFS(K1087="3",N1087*I1087)</f>
        <v>#N/A</v>
      </c>
      <c r="M1087" t="s">
        <v>16</v>
      </c>
      <c r="N1087">
        <f>VLOOKUP(C1087,ETH_USD[],6)</f>
        <v>538.22979699999996</v>
      </c>
      <c r="O1087" s="10">
        <f t="shared" si="95"/>
        <v>0</v>
      </c>
      <c r="P1087" cm="1">
        <f t="array" ref="P1087">_xlfn.IFS(H1087=$H$2,G1087,F1087=$F$102,E1087)</f>
        <v>1</v>
      </c>
      <c r="Q1087" cm="1">
        <f t="array" ref="Q1087">_xlfn.IFS(H1087=$H$2,E1087,F1087=$F$102,G1087)</f>
        <v>0.30864299174897902</v>
      </c>
      <c r="R1087">
        <f t="shared" si="96"/>
        <v>166.12085479452566</v>
      </c>
      <c r="S1087" s="10">
        <f t="shared" si="97"/>
        <v>-7.7278509347703259E-3</v>
      </c>
      <c r="T1087" s="9">
        <f t="shared" si="98"/>
        <v>166.12085479452566</v>
      </c>
      <c r="U1087" cm="1">
        <f t="array" ref="U1087">_xlfn.IFS(D1087=$D$2,I1087*N1087,D1087=$D$3&amp;F1087=$F$3,(I1087)*N1087,D1087=$D$3,(1/I1087)*N1087,D1087=$D$146,N1087*I1087)</f>
        <v>166.12085385317303</v>
      </c>
      <c r="V1087" cm="1">
        <f t="array" ref="V1087">_xlfn.IFS(F1087=$F$2,E1087*N1087,F1087=$F$3,E1087*N1087)</f>
        <v>166.12085479452566</v>
      </c>
      <c r="W1087">
        <f t="shared" si="99"/>
        <v>166.12085385317303</v>
      </c>
      <c r="X1087">
        <f t="shared" si="100"/>
        <v>1743.8588091697789</v>
      </c>
    </row>
    <row r="1088" spans="1:24" x14ac:dyDescent="0.25">
      <c r="A1088" t="s">
        <v>1106</v>
      </c>
      <c r="B1088">
        <v>1606601135</v>
      </c>
      <c r="C1088" s="2">
        <v>44163.920543981483</v>
      </c>
      <c r="D1088" t="s">
        <v>12</v>
      </c>
      <c r="E1088">
        <v>0.30626703901241398</v>
      </c>
      <c r="F1088" t="s">
        <v>13</v>
      </c>
      <c r="G1088">
        <v>1</v>
      </c>
      <c r="H1088" t="s">
        <v>14</v>
      </c>
      <c r="I1088">
        <v>0.30626703999999999</v>
      </c>
      <c r="J1088" t="s">
        <v>15</v>
      </c>
      <c r="K1088" t="str" cm="1">
        <f t="array" ref="K1088">_xlfn.IFS(AND(F1088=$Y$25,H1088=$Z$25),"1",AND(F1088=$Y$25,H1088=$Z$27),"2",AND(F1088=$Z$25,H1088=$Y$25),"3",AND(F1088=$Z$25,H1088=$Z$27),"4",AND(F1088=$Z$27,H1088=$Y$25),"5",AND(F1088=$Z$27,H1088=$Z$25),"6")</f>
        <v>5</v>
      </c>
      <c r="L1088" t="e" cm="1">
        <f t="array" ref="L1088">_xlfn.IFS(K1088="3",N1088*I1088)</f>
        <v>#N/A</v>
      </c>
      <c r="M1088" t="s">
        <v>16</v>
      </c>
      <c r="N1088">
        <f>VLOOKUP(C1088,ETH_USD[],6)</f>
        <v>538.22979699999996</v>
      </c>
      <c r="O1088" s="10">
        <f t="shared" si="95"/>
        <v>0</v>
      </c>
      <c r="P1088" cm="1">
        <f t="array" ref="P1088">_xlfn.IFS(H1088=$H$2,G1088,F1088=$F$102,E1088)</f>
        <v>1</v>
      </c>
      <c r="Q1088" cm="1">
        <f t="array" ref="Q1088">_xlfn.IFS(H1088=$H$2,E1088,F1088=$F$102,G1088)</f>
        <v>0.30626703901241398</v>
      </c>
      <c r="R1088">
        <f t="shared" si="96"/>
        <v>164.84204623544264</v>
      </c>
      <c r="S1088" s="10">
        <f t="shared" si="97"/>
        <v>-7.6980615147012816E-3</v>
      </c>
      <c r="T1088" s="9">
        <f t="shared" si="98"/>
        <v>164.84204623544264</v>
      </c>
      <c r="U1088" cm="1">
        <f t="array" ref="U1088">_xlfn.IFS(D1088=$D$2,I1088*N1088,D1088=$D$3&amp;F1088=$F$3,(I1088)*N1088,D1088=$D$3,(1/I1088)*N1088,D1088=$D$146,N1088*I1088)</f>
        <v>164.84204676699088</v>
      </c>
      <c r="V1088" cm="1">
        <f t="array" ref="V1088">_xlfn.IFS(F1088=$F$2,E1088*N1088,F1088=$F$3,E1088*N1088)</f>
        <v>164.84204623544264</v>
      </c>
      <c r="W1088">
        <f t="shared" si="99"/>
        <v>164.84204676699088</v>
      </c>
      <c r="X1088">
        <f t="shared" si="100"/>
        <v>1757.3872689663242</v>
      </c>
    </row>
    <row r="1089" spans="1:24" x14ac:dyDescent="0.25">
      <c r="A1089" t="s">
        <v>1107</v>
      </c>
      <c r="B1089">
        <v>1606631352</v>
      </c>
      <c r="C1089" s="2">
        <v>44164.270277777781</v>
      </c>
      <c r="D1089" t="s">
        <v>12</v>
      </c>
      <c r="E1089">
        <v>2.3678893477980698</v>
      </c>
      <c r="F1089" t="s">
        <v>13</v>
      </c>
      <c r="G1089">
        <v>8</v>
      </c>
      <c r="H1089" t="s">
        <v>14</v>
      </c>
      <c r="I1089">
        <v>0.29598616999999999</v>
      </c>
      <c r="J1089" t="s">
        <v>15</v>
      </c>
      <c r="K1089" t="str" cm="1">
        <f t="array" ref="K1089">_xlfn.IFS(AND(F1089=$Y$25,H1089=$Z$25),"1",AND(F1089=$Y$25,H1089=$Z$27),"2",AND(F1089=$Z$25,H1089=$Y$25),"3",AND(F1089=$Z$25,H1089=$Z$27),"4",AND(F1089=$Z$27,H1089=$Y$25),"5",AND(F1089=$Z$27,H1089=$Z$25),"6")</f>
        <v>5</v>
      </c>
      <c r="L1089" t="e" cm="1">
        <f t="array" ref="L1089">_xlfn.IFS(K1089="3",N1089*I1089)</f>
        <v>#N/A</v>
      </c>
      <c r="M1089" t="s">
        <v>16</v>
      </c>
      <c r="N1089">
        <f>VLOOKUP(C1089,ETH_USD[],6)</f>
        <v>575.75805700000001</v>
      </c>
      <c r="O1089" s="10">
        <f t="shared" si="95"/>
        <v>6.9725348186176414E-2</v>
      </c>
      <c r="P1089" cm="1">
        <f t="array" ref="P1089">_xlfn.IFS(H1089=$H$2,G1089,F1089=$F$102,E1089)</f>
        <v>8</v>
      </c>
      <c r="Q1089" cm="1">
        <f t="array" ref="Q1089">_xlfn.IFS(H1089=$H$2,E1089,F1089=$F$102,G1089)</f>
        <v>2.3678893477980698</v>
      </c>
      <c r="R1089">
        <f t="shared" si="96"/>
        <v>1363.3313700792139</v>
      </c>
      <c r="S1089" s="10">
        <f t="shared" si="97"/>
        <v>3.3816463407019735E-2</v>
      </c>
      <c r="T1089" s="9">
        <f t="shared" si="98"/>
        <v>170.41642125990174</v>
      </c>
      <c r="U1089" cm="1">
        <f t="array" ref="U1089">_xlfn.IFS(D1089=$D$2,I1089*N1089,D1089=$D$3&amp;F1089=$F$3,(I1089)*N1089,D1089=$D$3,(1/I1089)*N1089,D1089=$D$146,N1089*I1089)</f>
        <v>170.41642213807168</v>
      </c>
      <c r="V1089" cm="1">
        <f t="array" ref="V1089">_xlfn.IFS(F1089=$F$2,E1089*N1089,F1089=$F$3,E1089*N1089)</f>
        <v>1363.3313700792139</v>
      </c>
      <c r="W1089">
        <f t="shared" si="99"/>
        <v>170.41642213807168</v>
      </c>
      <c r="X1089">
        <f t="shared" si="100"/>
        <v>1945.2194573820798</v>
      </c>
    </row>
    <row r="1090" spans="1:24" x14ac:dyDescent="0.25">
      <c r="A1090" t="s">
        <v>1108</v>
      </c>
      <c r="B1090">
        <v>1606631467</v>
      </c>
      <c r="C1090" s="2">
        <v>44164.271608796298</v>
      </c>
      <c r="D1090" t="s">
        <v>105</v>
      </c>
      <c r="E1090">
        <v>1</v>
      </c>
      <c r="F1090" t="s">
        <v>14</v>
      </c>
      <c r="G1090">
        <v>0.28994637629849701</v>
      </c>
      <c r="H1090" t="s">
        <v>13</v>
      </c>
      <c r="I1090">
        <v>0.28994638</v>
      </c>
      <c r="J1090" t="s">
        <v>15</v>
      </c>
      <c r="K1090" t="str" cm="1">
        <f t="array" ref="K1090">_xlfn.IFS(AND(F1090=$Y$25,H1090=$Z$25),"1",AND(F1090=$Y$25,H1090=$Z$27),"2",AND(F1090=$Z$25,H1090=$Y$25),"3",AND(F1090=$Z$25,H1090=$Z$27),"4",AND(F1090=$Z$27,H1090=$Y$25),"5",AND(F1090=$Z$27,H1090=$Z$25),"6")</f>
        <v>2</v>
      </c>
      <c r="L1090" t="e" cm="1">
        <f t="array" ref="L1090">_xlfn.IFS(K1090="3",N1090*I1090)</f>
        <v>#N/A</v>
      </c>
      <c r="M1090" t="s">
        <v>16</v>
      </c>
      <c r="N1090">
        <f>VLOOKUP(C1090,ETH_USD[],6)</f>
        <v>575.75805700000001</v>
      </c>
      <c r="O1090" s="10">
        <f t="shared" si="95"/>
        <v>0</v>
      </c>
      <c r="P1090" cm="1">
        <f t="array" ref="P1090">_xlfn.IFS(H1090=$H$2,G1090,F1090=$F$102,E1090)</f>
        <v>1</v>
      </c>
      <c r="Q1090" cm="1">
        <f t="array" ref="Q1090">_xlfn.IFS(H1090=$H$2,E1090,F1090=$F$102,G1090)</f>
        <v>0.28994637629849701</v>
      </c>
      <c r="R1090">
        <f t="shared" si="96"/>
        <v>166.93896225181351</v>
      </c>
      <c r="S1090" s="10">
        <f t="shared" si="97"/>
        <v>-2.0405656816280433E-2</v>
      </c>
      <c r="T1090" s="9">
        <f t="shared" si="98"/>
        <v>166.93896225181351</v>
      </c>
      <c r="U1090" cm="1">
        <f t="array" ref="U1090">_xlfn.IFS(D1090=$D$2,I1090*N1090,D1090=$D$3&amp;F1090=$F$3,(I1090)*N1090,D1090=$D$3,(1/I1090)*N1090,D1090=$D$146,N1090*I1090)</f>
        <v>166.93896438298367</v>
      </c>
      <c r="V1090" t="e" cm="1">
        <f t="array" ref="V1090">_xlfn.IFS(F1090=$F$2,E1090*N1090,F1090=$F$3,E1090*N1090)</f>
        <v>#N/A</v>
      </c>
      <c r="W1090">
        <f t="shared" si="99"/>
        <v>166.93896438298367</v>
      </c>
      <c r="X1090">
        <f t="shared" si="100"/>
        <v>1985.7397667803268</v>
      </c>
    </row>
    <row r="1091" spans="1:24" x14ac:dyDescent="0.25">
      <c r="A1091" t="s">
        <v>1109</v>
      </c>
      <c r="B1091">
        <v>1606631556</v>
      </c>
      <c r="C1091" s="2">
        <v>44164.272638888891</v>
      </c>
      <c r="D1091" t="s">
        <v>105</v>
      </c>
      <c r="E1091">
        <v>1</v>
      </c>
      <c r="F1091" t="s">
        <v>14</v>
      </c>
      <c r="G1091">
        <v>0.29213448378789703</v>
      </c>
      <c r="H1091" t="s">
        <v>13</v>
      </c>
      <c r="I1091">
        <v>0.29213447999999997</v>
      </c>
      <c r="J1091" t="s">
        <v>15</v>
      </c>
      <c r="K1091" t="str" cm="1">
        <f t="array" ref="K1091">_xlfn.IFS(AND(F1091=$Y$25,H1091=$Z$25),"1",AND(F1091=$Y$25,H1091=$Z$27),"2",AND(F1091=$Z$25,H1091=$Y$25),"3",AND(F1091=$Z$25,H1091=$Z$27),"4",AND(F1091=$Z$27,H1091=$Y$25),"5",AND(F1091=$Z$27,H1091=$Z$25),"6")</f>
        <v>2</v>
      </c>
      <c r="L1091" t="e" cm="1">
        <f t="array" ref="L1091">_xlfn.IFS(K1091="3",N1091*I1091)</f>
        <v>#N/A</v>
      </c>
      <c r="M1091" t="s">
        <v>16</v>
      </c>
      <c r="N1091">
        <f>VLOOKUP(C1091,ETH_USD[],6)</f>
        <v>575.75805700000001</v>
      </c>
      <c r="O1091" s="10">
        <f t="shared" ref="O1091:O1154" si="101">(N1091-N1090)/N1090</f>
        <v>0</v>
      </c>
      <c r="P1091" cm="1">
        <f t="array" ref="P1091">_xlfn.IFS(H1091=$H$2,G1091,F1091=$F$102,E1091)</f>
        <v>1</v>
      </c>
      <c r="Q1091" cm="1">
        <f t="array" ref="Q1091">_xlfn.IFS(H1091=$H$2,E1091,F1091=$F$102,G1091)</f>
        <v>0.29213448378789703</v>
      </c>
      <c r="R1091">
        <f t="shared" ref="R1091:R1154" si="102">Q1091*N1091</f>
        <v>168.1987827684176</v>
      </c>
      <c r="S1091" s="10">
        <f t="shared" ref="S1091:S1154" si="103">(T1091-T1090)/T1090</f>
        <v>7.5465936747813244E-3</v>
      </c>
      <c r="T1091" s="9">
        <f t="shared" ref="T1091:T1154" si="104">R1091/P1091</f>
        <v>168.1987827684176</v>
      </c>
      <c r="U1091" cm="1">
        <f t="array" ref="U1091">_xlfn.IFS(D1091=$D$2,I1091*N1091,D1091=$D$3&amp;F1091=$F$3,(I1091)*N1091,D1091=$D$3,(1/I1091)*N1091,D1091=$D$146,N1091*I1091)</f>
        <v>168.19878058750535</v>
      </c>
      <c r="V1091" t="e" cm="1">
        <f t="array" ref="V1091">_xlfn.IFS(F1091=$F$2,E1091*N1091,F1091=$F$3,E1091*N1091)</f>
        <v>#N/A</v>
      </c>
      <c r="W1091">
        <f t="shared" ref="W1091:W1154" si="105">N1091*I1091</f>
        <v>168.19878058750535</v>
      </c>
      <c r="X1091">
        <f t="shared" ref="X1091:X1154" si="106">N1091/I1091</f>
        <v>1970.8664892962997</v>
      </c>
    </row>
    <row r="1092" spans="1:24" x14ac:dyDescent="0.25">
      <c r="A1092" t="s">
        <v>1110</v>
      </c>
      <c r="B1092">
        <v>1606633423</v>
      </c>
      <c r="C1092" s="2">
        <v>44164.294247685182</v>
      </c>
      <c r="D1092" t="s">
        <v>105</v>
      </c>
      <c r="E1092">
        <v>1</v>
      </c>
      <c r="F1092" t="s">
        <v>14</v>
      </c>
      <c r="G1092">
        <v>0.29434744163825799</v>
      </c>
      <c r="H1092" t="s">
        <v>13</v>
      </c>
      <c r="I1092">
        <v>0.29434744000000002</v>
      </c>
      <c r="J1092" t="s">
        <v>15</v>
      </c>
      <c r="K1092" t="str" cm="1">
        <f t="array" ref="K1092">_xlfn.IFS(AND(F1092=$Y$25,H1092=$Z$25),"1",AND(F1092=$Y$25,H1092=$Z$27),"2",AND(F1092=$Z$25,H1092=$Y$25),"3",AND(F1092=$Z$25,H1092=$Z$27),"4",AND(F1092=$Z$27,H1092=$Y$25),"5",AND(F1092=$Z$27,H1092=$Z$25),"6")</f>
        <v>2</v>
      </c>
      <c r="L1092" t="e" cm="1">
        <f t="array" ref="L1092">_xlfn.IFS(K1092="3",N1092*I1092)</f>
        <v>#N/A</v>
      </c>
      <c r="M1092" t="s">
        <v>16</v>
      </c>
      <c r="N1092">
        <f>VLOOKUP(C1092,ETH_USD[],6)</f>
        <v>575.75805700000001</v>
      </c>
      <c r="O1092" s="10">
        <f t="shared" si="101"/>
        <v>0</v>
      </c>
      <c r="P1092" cm="1">
        <f t="array" ref="P1092">_xlfn.IFS(H1092=$H$2,G1092,F1092=$F$102,E1092)</f>
        <v>1</v>
      </c>
      <c r="Q1092" cm="1">
        <f t="array" ref="Q1092">_xlfn.IFS(H1092=$H$2,E1092,F1092=$F$102,G1092)</f>
        <v>0.29434744163825799</v>
      </c>
      <c r="R1092">
        <f t="shared" si="102"/>
        <v>169.47291108056433</v>
      </c>
      <c r="S1092" s="10">
        <f t="shared" si="103"/>
        <v>7.5751339645602359E-3</v>
      </c>
      <c r="T1092" s="9">
        <f t="shared" si="104"/>
        <v>169.47291108056433</v>
      </c>
      <c r="U1092" cm="1">
        <f t="array" ref="U1092">_xlfn.IFS(D1092=$D$2,I1092*N1092,D1092=$D$3&amp;F1092=$F$3,(I1092)*N1092,D1092=$D$3,(1/I1092)*N1092,D1092=$D$146,N1092*I1092)</f>
        <v>169.47291013732408</v>
      </c>
      <c r="V1092" t="e" cm="1">
        <f t="array" ref="V1092">_xlfn.IFS(F1092=$F$2,E1092*N1092,F1092=$F$3,E1092*N1092)</f>
        <v>#N/A</v>
      </c>
      <c r="W1092">
        <f t="shared" si="105"/>
        <v>169.47291013732408</v>
      </c>
      <c r="X1092">
        <f t="shared" si="106"/>
        <v>1956.0491404307779</v>
      </c>
    </row>
    <row r="1093" spans="1:24" x14ac:dyDescent="0.25">
      <c r="A1093" t="s">
        <v>1111</v>
      </c>
      <c r="B1093">
        <v>1606634978</v>
      </c>
      <c r="C1093" s="2">
        <v>44164.312245370369</v>
      </c>
      <c r="D1093" t="s">
        <v>12</v>
      </c>
      <c r="E1093">
        <v>1.2000090554223</v>
      </c>
      <c r="F1093" t="s">
        <v>13</v>
      </c>
      <c r="G1093">
        <v>4</v>
      </c>
      <c r="H1093" t="s">
        <v>14</v>
      </c>
      <c r="I1093">
        <v>0.30000226000000002</v>
      </c>
      <c r="J1093" t="s">
        <v>15</v>
      </c>
      <c r="K1093" t="str" cm="1">
        <f t="array" ref="K1093">_xlfn.IFS(AND(F1093=$Y$25,H1093=$Z$25),"1",AND(F1093=$Y$25,H1093=$Z$27),"2",AND(F1093=$Z$25,H1093=$Y$25),"3",AND(F1093=$Z$25,H1093=$Z$27),"4",AND(F1093=$Z$27,H1093=$Y$25),"5",AND(F1093=$Z$27,H1093=$Z$25),"6")</f>
        <v>5</v>
      </c>
      <c r="L1093" t="e" cm="1">
        <f t="array" ref="L1093">_xlfn.IFS(K1093="3",N1093*I1093)</f>
        <v>#N/A</v>
      </c>
      <c r="M1093" t="s">
        <v>16</v>
      </c>
      <c r="N1093">
        <f>VLOOKUP(C1093,ETH_USD[],6)</f>
        <v>575.75805700000001</v>
      </c>
      <c r="O1093" s="10">
        <f t="shared" si="101"/>
        <v>0</v>
      </c>
      <c r="P1093" cm="1">
        <f t="array" ref="P1093">_xlfn.IFS(H1093=$H$2,G1093,F1093=$F$102,E1093)</f>
        <v>4</v>
      </c>
      <c r="Q1093" cm="1">
        <f t="array" ref="Q1093">_xlfn.IFS(H1093=$H$2,E1093,F1093=$F$102,G1093)</f>
        <v>1.2000090554223</v>
      </c>
      <c r="R1093">
        <f t="shared" si="102"/>
        <v>690.91488213234879</v>
      </c>
      <c r="S1093" s="10">
        <f t="shared" si="103"/>
        <v>1.9211385653103673E-2</v>
      </c>
      <c r="T1093" s="9">
        <f t="shared" si="104"/>
        <v>172.7287205330872</v>
      </c>
      <c r="U1093" cm="1">
        <f t="array" ref="U1093">_xlfn.IFS(D1093=$D$2,I1093*N1093,D1093=$D$3&amp;F1093=$F$3,(I1093)*N1093,D1093=$D$3,(1/I1093)*N1093,D1093=$D$146,N1093*I1093)</f>
        <v>172.72871831320884</v>
      </c>
      <c r="V1093" cm="1">
        <f t="array" ref="V1093">_xlfn.IFS(F1093=$F$2,E1093*N1093,F1093=$F$3,E1093*N1093)</f>
        <v>690.91488213234879</v>
      </c>
      <c r="W1093">
        <f t="shared" si="105"/>
        <v>172.72871831320884</v>
      </c>
      <c r="X1093">
        <f t="shared" si="106"/>
        <v>1919.1790655177062</v>
      </c>
    </row>
    <row r="1094" spans="1:24" x14ac:dyDescent="0.25">
      <c r="A1094" t="s">
        <v>1112</v>
      </c>
      <c r="B1094">
        <v>1606638439</v>
      </c>
      <c r="C1094" s="2">
        <v>44164.352303240739</v>
      </c>
      <c r="D1094" t="s">
        <v>12</v>
      </c>
      <c r="E1094">
        <v>0.30164429156656702</v>
      </c>
      <c r="F1094" t="s">
        <v>13</v>
      </c>
      <c r="G1094">
        <v>1</v>
      </c>
      <c r="H1094" t="s">
        <v>14</v>
      </c>
      <c r="I1094">
        <v>0.30164428999999998</v>
      </c>
      <c r="J1094" t="s">
        <v>15</v>
      </c>
      <c r="K1094" t="str" cm="1">
        <f t="array" ref="K1094">_xlfn.IFS(AND(F1094=$Y$25,H1094=$Z$25),"1",AND(F1094=$Y$25,H1094=$Z$27),"2",AND(F1094=$Z$25,H1094=$Y$25),"3",AND(F1094=$Z$25,H1094=$Z$27),"4",AND(F1094=$Z$27,H1094=$Y$25),"5",AND(F1094=$Z$27,H1094=$Z$25),"6")</f>
        <v>5</v>
      </c>
      <c r="L1094" t="e" cm="1">
        <f t="array" ref="L1094">_xlfn.IFS(K1094="3",N1094*I1094)</f>
        <v>#N/A</v>
      </c>
      <c r="M1094" t="s">
        <v>16</v>
      </c>
      <c r="N1094">
        <f>VLOOKUP(C1094,ETH_USD[],6)</f>
        <v>575.75805700000001</v>
      </c>
      <c r="O1094" s="10">
        <f t="shared" si="101"/>
        <v>0</v>
      </c>
      <c r="P1094" cm="1">
        <f t="array" ref="P1094">_xlfn.IFS(H1094=$H$2,G1094,F1094=$F$102,E1094)</f>
        <v>1</v>
      </c>
      <c r="Q1094" cm="1">
        <f t="array" ref="Q1094">_xlfn.IFS(H1094=$H$2,E1094,F1094=$F$102,G1094)</f>
        <v>0.30164429156656702</v>
      </c>
      <c r="R1094">
        <f t="shared" si="102"/>
        <v>173.67413121750812</v>
      </c>
      <c r="S1094" s="10">
        <f t="shared" si="103"/>
        <v>5.4733844001340921E-3</v>
      </c>
      <c r="T1094" s="9">
        <f t="shared" si="104"/>
        <v>173.67413121750812</v>
      </c>
      <c r="U1094" cm="1">
        <f t="array" ref="U1094">_xlfn.IFS(D1094=$D$2,I1094*N1094,D1094=$D$3&amp;F1094=$F$3,(I1094)*N1094,D1094=$D$3,(1/I1094)*N1094,D1094=$D$146,N1094*I1094)</f>
        <v>173.67413031554452</v>
      </c>
      <c r="V1094" cm="1">
        <f t="array" ref="V1094">_xlfn.IFS(F1094=$F$2,E1094*N1094,F1094=$F$3,E1094*N1094)</f>
        <v>173.67413121750812</v>
      </c>
      <c r="W1094">
        <f t="shared" si="105"/>
        <v>173.67413031554452</v>
      </c>
      <c r="X1094">
        <f t="shared" si="106"/>
        <v>1908.7318278095038</v>
      </c>
    </row>
    <row r="1095" spans="1:24" x14ac:dyDescent="0.25">
      <c r="A1095" t="s">
        <v>1113</v>
      </c>
      <c r="B1095">
        <v>1606642328</v>
      </c>
      <c r="C1095" s="2">
        <v>44164.397314814814</v>
      </c>
      <c r="D1095" t="s">
        <v>12</v>
      </c>
      <c r="E1095">
        <v>0.29934876176869002</v>
      </c>
      <c r="F1095" t="s">
        <v>13</v>
      </c>
      <c r="G1095">
        <v>1</v>
      </c>
      <c r="H1095" t="s">
        <v>14</v>
      </c>
      <c r="I1095">
        <v>0.29934875999999999</v>
      </c>
      <c r="J1095" t="s">
        <v>15</v>
      </c>
      <c r="K1095" t="str" cm="1">
        <f t="array" ref="K1095">_xlfn.IFS(AND(F1095=$Y$25,H1095=$Z$25),"1",AND(F1095=$Y$25,H1095=$Z$27),"2",AND(F1095=$Z$25,H1095=$Y$25),"3",AND(F1095=$Z$25,H1095=$Z$27),"4",AND(F1095=$Z$27,H1095=$Y$25),"5",AND(F1095=$Z$27,H1095=$Z$25),"6")</f>
        <v>5</v>
      </c>
      <c r="L1095" t="e" cm="1">
        <f t="array" ref="L1095">_xlfn.IFS(K1095="3",N1095*I1095)</f>
        <v>#N/A</v>
      </c>
      <c r="M1095" t="s">
        <v>16</v>
      </c>
      <c r="N1095">
        <f>VLOOKUP(C1095,ETH_USD[],6)</f>
        <v>575.75805700000001</v>
      </c>
      <c r="O1095" s="10">
        <f t="shared" si="101"/>
        <v>0</v>
      </c>
      <c r="P1095" cm="1">
        <f t="array" ref="P1095">_xlfn.IFS(H1095=$H$2,G1095,F1095=$F$102,E1095)</f>
        <v>1</v>
      </c>
      <c r="Q1095" cm="1">
        <f t="array" ref="Q1095">_xlfn.IFS(H1095=$H$2,E1095,F1095=$F$102,G1095)</f>
        <v>0.29934876176869002</v>
      </c>
      <c r="R1095">
        <f t="shared" si="102"/>
        <v>172.35246144129684</v>
      </c>
      <c r="S1095" s="10">
        <f t="shared" si="103"/>
        <v>-7.6100554926975929E-3</v>
      </c>
      <c r="T1095" s="9">
        <f t="shared" si="104"/>
        <v>172.35246144129684</v>
      </c>
      <c r="U1095" cm="1">
        <f t="array" ref="U1095">_xlfn.IFS(D1095=$D$2,I1095*N1095,D1095=$D$3&amp;F1095=$F$3,(I1095)*N1095,D1095=$D$3,(1/I1095)*N1095,D1095=$D$146,N1095*I1095)</f>
        <v>172.35246042295933</v>
      </c>
      <c r="V1095" cm="1">
        <f t="array" ref="V1095">_xlfn.IFS(F1095=$F$2,E1095*N1095,F1095=$F$3,E1095*N1095)</f>
        <v>172.35246144129684</v>
      </c>
      <c r="W1095">
        <f t="shared" si="105"/>
        <v>172.35246042295933</v>
      </c>
      <c r="X1095">
        <f t="shared" si="106"/>
        <v>1923.3687722641644</v>
      </c>
    </row>
    <row r="1096" spans="1:24" x14ac:dyDescent="0.25">
      <c r="A1096" t="s">
        <v>1114</v>
      </c>
      <c r="B1096">
        <v>1606648307</v>
      </c>
      <c r="C1096" s="2">
        <v>44164.466516203705</v>
      </c>
      <c r="D1096" t="s">
        <v>12</v>
      </c>
      <c r="E1096">
        <v>0.29707934922986201</v>
      </c>
      <c r="F1096" t="s">
        <v>13</v>
      </c>
      <c r="G1096">
        <v>1</v>
      </c>
      <c r="H1096" t="s">
        <v>14</v>
      </c>
      <c r="I1096">
        <v>0.29707935000000002</v>
      </c>
      <c r="J1096" t="s">
        <v>15</v>
      </c>
      <c r="K1096" t="str" cm="1">
        <f t="array" ref="K1096">_xlfn.IFS(AND(F1096=$Y$25,H1096=$Z$25),"1",AND(F1096=$Y$25,H1096=$Z$27),"2",AND(F1096=$Z$25,H1096=$Y$25),"3",AND(F1096=$Z$25,H1096=$Z$27),"4",AND(F1096=$Z$27,H1096=$Y$25),"5",AND(F1096=$Z$27,H1096=$Z$25),"6")</f>
        <v>5</v>
      </c>
      <c r="L1096" t="e" cm="1">
        <f t="array" ref="L1096">_xlfn.IFS(K1096="3",N1096*I1096)</f>
        <v>#N/A</v>
      </c>
      <c r="M1096" t="s">
        <v>16</v>
      </c>
      <c r="N1096">
        <f>VLOOKUP(C1096,ETH_USD[],6)</f>
        <v>575.75805700000001</v>
      </c>
      <c r="O1096" s="10">
        <f t="shared" si="101"/>
        <v>0</v>
      </c>
      <c r="P1096" cm="1">
        <f t="array" ref="P1096">_xlfn.IFS(H1096=$H$2,G1096,F1096=$F$102,E1096)</f>
        <v>1</v>
      </c>
      <c r="Q1096" cm="1">
        <f t="array" ref="Q1096">_xlfn.IFS(H1096=$H$2,E1096,F1096=$F$102,G1096)</f>
        <v>0.29707934922986201</v>
      </c>
      <c r="R1096">
        <f t="shared" si="102"/>
        <v>171.04582888740981</v>
      </c>
      <c r="S1096" s="10">
        <f t="shared" si="103"/>
        <v>-7.5811656123754619E-3</v>
      </c>
      <c r="T1096" s="9">
        <f t="shared" si="104"/>
        <v>171.04582888740981</v>
      </c>
      <c r="U1096" cm="1">
        <f t="array" ref="U1096">_xlfn.IFS(D1096=$D$2,I1096*N1096,D1096=$D$3&amp;F1096=$F$3,(I1096)*N1096,D1096=$D$3,(1/I1096)*N1096,D1096=$D$146,N1096*I1096)</f>
        <v>171.04582933082295</v>
      </c>
      <c r="V1096" cm="1">
        <f t="array" ref="V1096">_xlfn.IFS(F1096=$F$2,E1096*N1096,F1096=$F$3,E1096*N1096)</f>
        <v>171.04582888740981</v>
      </c>
      <c r="W1096">
        <f t="shared" si="105"/>
        <v>171.04582933082295</v>
      </c>
      <c r="X1096">
        <f t="shared" si="106"/>
        <v>1938.0615212736932</v>
      </c>
    </row>
    <row r="1097" spans="1:24" x14ac:dyDescent="0.25">
      <c r="A1097" t="s">
        <v>1115</v>
      </c>
      <c r="B1097">
        <v>1606648623</v>
      </c>
      <c r="C1097" s="2">
        <v>44164.470173611109</v>
      </c>
      <c r="D1097" t="s">
        <v>12</v>
      </c>
      <c r="E1097">
        <v>2.2980309977586701</v>
      </c>
      <c r="F1097" t="s">
        <v>13</v>
      </c>
      <c r="G1097">
        <v>8</v>
      </c>
      <c r="H1097" t="s">
        <v>14</v>
      </c>
      <c r="I1097">
        <v>0.28725387000000002</v>
      </c>
      <c r="J1097" t="s">
        <v>15</v>
      </c>
      <c r="K1097" t="str" cm="1">
        <f t="array" ref="K1097">_xlfn.IFS(AND(F1097=$Y$25,H1097=$Z$25),"1",AND(F1097=$Y$25,H1097=$Z$27),"2",AND(F1097=$Z$25,H1097=$Y$25),"3",AND(F1097=$Z$25,H1097=$Z$27),"4",AND(F1097=$Z$27,H1097=$Y$25),"5",AND(F1097=$Z$27,H1097=$Z$25),"6")</f>
        <v>5</v>
      </c>
      <c r="L1097" t="e" cm="1">
        <f t="array" ref="L1097">_xlfn.IFS(K1097="3",N1097*I1097)</f>
        <v>#N/A</v>
      </c>
      <c r="M1097" t="s">
        <v>16</v>
      </c>
      <c r="N1097">
        <f>VLOOKUP(C1097,ETH_USD[],6)</f>
        <v>575.75805700000001</v>
      </c>
      <c r="O1097" s="10">
        <f t="shared" si="101"/>
        <v>0</v>
      </c>
      <c r="P1097" cm="1">
        <f t="array" ref="P1097">_xlfn.IFS(H1097=$H$2,G1097,F1097=$F$102,E1097)</f>
        <v>8</v>
      </c>
      <c r="Q1097" cm="1">
        <f t="array" ref="Q1097">_xlfn.IFS(H1097=$H$2,E1097,F1097=$F$102,G1097)</f>
        <v>2.2980309977586701</v>
      </c>
      <c r="R1097">
        <f t="shared" si="102"/>
        <v>1323.1098621953033</v>
      </c>
      <c r="S1097" s="10">
        <f t="shared" si="103"/>
        <v>-3.3073569521070614E-2</v>
      </c>
      <c r="T1097" s="9">
        <f t="shared" si="104"/>
        <v>165.38873277441292</v>
      </c>
      <c r="U1097" cm="1">
        <f t="array" ref="U1097">_xlfn.IFS(D1097=$D$2,I1097*N1097,D1097=$D$3&amp;F1097=$F$3,(I1097)*N1097,D1097=$D$3,(1/I1097)*N1097,D1097=$D$146,N1097*I1097)</f>
        <v>165.3887300569306</v>
      </c>
      <c r="V1097" cm="1">
        <f t="array" ref="V1097">_xlfn.IFS(F1097=$F$2,E1097*N1097,F1097=$F$3,E1097*N1097)</f>
        <v>1323.1098621953033</v>
      </c>
      <c r="W1097">
        <f t="shared" si="105"/>
        <v>165.3887300569306</v>
      </c>
      <c r="X1097">
        <f t="shared" si="106"/>
        <v>2004.3526550225415</v>
      </c>
    </row>
    <row r="1098" spans="1:24" x14ac:dyDescent="0.25">
      <c r="A1098" t="s">
        <v>1116</v>
      </c>
      <c r="B1098">
        <v>1606648647</v>
      </c>
      <c r="C1098" s="2">
        <v>44164.470451388886</v>
      </c>
      <c r="D1098" t="s">
        <v>105</v>
      </c>
      <c r="E1098">
        <v>1</v>
      </c>
      <c r="F1098" t="s">
        <v>14</v>
      </c>
      <c r="G1098">
        <v>0.28150458407531598</v>
      </c>
      <c r="H1098" t="s">
        <v>13</v>
      </c>
      <c r="I1098">
        <v>0.28150458</v>
      </c>
      <c r="J1098" t="s">
        <v>15</v>
      </c>
      <c r="K1098" t="str" cm="1">
        <f t="array" ref="K1098">_xlfn.IFS(AND(F1098=$Y$25,H1098=$Z$25),"1",AND(F1098=$Y$25,H1098=$Z$27),"2",AND(F1098=$Z$25,H1098=$Y$25),"3",AND(F1098=$Z$25,H1098=$Z$27),"4",AND(F1098=$Z$27,H1098=$Y$25),"5",AND(F1098=$Z$27,H1098=$Z$25),"6")</f>
        <v>2</v>
      </c>
      <c r="L1098" t="e" cm="1">
        <f t="array" ref="L1098">_xlfn.IFS(K1098="3",N1098*I1098)</f>
        <v>#N/A</v>
      </c>
      <c r="M1098" t="s">
        <v>16</v>
      </c>
      <c r="N1098">
        <f>VLOOKUP(C1098,ETH_USD[],6)</f>
        <v>575.75805700000001</v>
      </c>
      <c r="O1098" s="10">
        <f t="shared" si="101"/>
        <v>0</v>
      </c>
      <c r="P1098" cm="1">
        <f t="array" ref="P1098">_xlfn.IFS(H1098=$H$2,G1098,F1098=$F$102,E1098)</f>
        <v>1</v>
      </c>
      <c r="Q1098" cm="1">
        <f t="array" ref="Q1098">_xlfn.IFS(H1098=$H$2,E1098,F1098=$F$102,G1098)</f>
        <v>0.28150458407531598</v>
      </c>
      <c r="R1098">
        <f t="shared" si="102"/>
        <v>162.07853236379708</v>
      </c>
      <c r="S1098" s="10">
        <f t="shared" si="103"/>
        <v>-2.0014666991438196E-2</v>
      </c>
      <c r="T1098" s="9">
        <f t="shared" si="104"/>
        <v>162.07853236379708</v>
      </c>
      <c r="U1098" cm="1">
        <f t="array" ref="U1098">_xlfn.IFS(D1098=$D$2,I1098*N1098,D1098=$D$3&amp;F1098=$F$3,(I1098)*N1098,D1098=$D$3,(1/I1098)*N1098,D1098=$D$146,N1098*I1098)</f>
        <v>162.07853001740108</v>
      </c>
      <c r="V1098" t="e" cm="1">
        <f t="array" ref="V1098">_xlfn.IFS(F1098=$F$2,E1098*N1098,F1098=$F$3,E1098*N1098)</f>
        <v>#N/A</v>
      </c>
      <c r="W1098">
        <f t="shared" si="105"/>
        <v>162.07853001740108</v>
      </c>
      <c r="X1098">
        <f t="shared" si="106"/>
        <v>2045.2884176875559</v>
      </c>
    </row>
    <row r="1099" spans="1:24" x14ac:dyDescent="0.25">
      <c r="A1099" t="s">
        <v>1117</v>
      </c>
      <c r="B1099">
        <v>1606648752</v>
      </c>
      <c r="C1099" s="2">
        <v>44164.471666666665</v>
      </c>
      <c r="D1099" t="s">
        <v>105</v>
      </c>
      <c r="E1099">
        <v>1</v>
      </c>
      <c r="F1099" t="s">
        <v>14</v>
      </c>
      <c r="G1099">
        <v>0.28359744431037398</v>
      </c>
      <c r="H1099" t="s">
        <v>13</v>
      </c>
      <c r="I1099">
        <v>0.28359743999999998</v>
      </c>
      <c r="J1099" t="s">
        <v>15</v>
      </c>
      <c r="K1099" t="str" cm="1">
        <f t="array" ref="K1099">_xlfn.IFS(AND(F1099=$Y$25,H1099=$Z$25),"1",AND(F1099=$Y$25,H1099=$Z$27),"2",AND(F1099=$Z$25,H1099=$Y$25),"3",AND(F1099=$Z$25,H1099=$Z$27),"4",AND(F1099=$Z$27,H1099=$Y$25),"5",AND(F1099=$Z$27,H1099=$Z$25),"6")</f>
        <v>2</v>
      </c>
      <c r="L1099" t="e" cm="1">
        <f t="array" ref="L1099">_xlfn.IFS(K1099="3",N1099*I1099)</f>
        <v>#N/A</v>
      </c>
      <c r="M1099" t="s">
        <v>16</v>
      </c>
      <c r="N1099">
        <f>VLOOKUP(C1099,ETH_USD[],6)</f>
        <v>575.75805700000001</v>
      </c>
      <c r="O1099" s="10">
        <f t="shared" si="101"/>
        <v>0</v>
      </c>
      <c r="P1099" cm="1">
        <f t="array" ref="P1099">_xlfn.IFS(H1099=$H$2,G1099,F1099=$F$102,E1099)</f>
        <v>1</v>
      </c>
      <c r="Q1099" cm="1">
        <f t="array" ref="Q1099">_xlfn.IFS(H1099=$H$2,E1099,F1099=$F$102,G1099)</f>
        <v>0.28359744431037398</v>
      </c>
      <c r="R1099">
        <f t="shared" si="102"/>
        <v>163.28351350630663</v>
      </c>
      <c r="S1099" s="10">
        <f t="shared" si="103"/>
        <v>7.4345511705701077E-3</v>
      </c>
      <c r="T1099" s="9">
        <f t="shared" si="104"/>
        <v>163.28351350630663</v>
      </c>
      <c r="U1099" cm="1">
        <f t="array" ref="U1099">_xlfn.IFS(D1099=$D$2,I1099*N1099,D1099=$D$3&amp;F1099=$F$3,(I1099)*N1099,D1099=$D$3,(1/I1099)*N1099,D1099=$D$146,N1099*I1099)</f>
        <v>163.28351102457407</v>
      </c>
      <c r="V1099" t="e" cm="1">
        <f t="array" ref="V1099">_xlfn.IFS(F1099=$F$2,E1099*N1099,F1099=$F$3,E1099*N1099)</f>
        <v>#N/A</v>
      </c>
      <c r="W1099">
        <f t="shared" si="105"/>
        <v>163.28351102457407</v>
      </c>
      <c r="X1099">
        <f t="shared" si="106"/>
        <v>2030.1948318010207</v>
      </c>
    </row>
    <row r="1100" spans="1:24" x14ac:dyDescent="0.25">
      <c r="A1100" t="s">
        <v>1118</v>
      </c>
      <c r="B1100">
        <v>1606650133</v>
      </c>
      <c r="C1100" s="2">
        <v>44164.487650462965</v>
      </c>
      <c r="D1100" t="s">
        <v>105</v>
      </c>
      <c r="E1100">
        <v>5.56485651692822</v>
      </c>
      <c r="F1100" t="s">
        <v>14</v>
      </c>
      <c r="G1100">
        <v>1.6174631753432001</v>
      </c>
      <c r="H1100" t="s">
        <v>13</v>
      </c>
      <c r="I1100">
        <v>0.29065676000000001</v>
      </c>
      <c r="J1100" t="s">
        <v>15</v>
      </c>
      <c r="K1100" t="str" cm="1">
        <f t="array" ref="K1100">_xlfn.IFS(AND(F1100=$Y$25,H1100=$Z$25),"1",AND(F1100=$Y$25,H1100=$Z$27),"2",AND(F1100=$Z$25,H1100=$Y$25),"3",AND(F1100=$Z$25,H1100=$Z$27),"4",AND(F1100=$Z$27,H1100=$Y$25),"5",AND(F1100=$Z$27,H1100=$Z$25),"6")</f>
        <v>2</v>
      </c>
      <c r="L1100" t="e" cm="1">
        <f t="array" ref="L1100">_xlfn.IFS(K1100="3",N1100*I1100)</f>
        <v>#N/A</v>
      </c>
      <c r="M1100" t="s">
        <v>16</v>
      </c>
      <c r="N1100">
        <f>VLOOKUP(C1100,ETH_USD[],6)</f>
        <v>575.75805700000001</v>
      </c>
      <c r="O1100" s="10">
        <f t="shared" si="101"/>
        <v>0</v>
      </c>
      <c r="P1100" cm="1">
        <f t="array" ref="P1100">_xlfn.IFS(H1100=$H$2,G1100,F1100=$F$102,E1100)</f>
        <v>5.56485651692822</v>
      </c>
      <c r="Q1100" cm="1">
        <f t="array" ref="Q1100">_xlfn.IFS(H1100=$H$2,E1100,F1100=$F$102,G1100)</f>
        <v>1.6174631753432001</v>
      </c>
      <c r="R1100">
        <f t="shared" si="102"/>
        <v>931.26745510465116</v>
      </c>
      <c r="S1100" s="10">
        <f t="shared" si="103"/>
        <v>2.4892035088452991E-2</v>
      </c>
      <c r="T1100" s="9">
        <f t="shared" si="104"/>
        <v>167.34797245387151</v>
      </c>
      <c r="U1100" cm="1">
        <f t="array" ref="U1100">_xlfn.IFS(D1100=$D$2,I1100*N1100,D1100=$D$3&amp;F1100=$F$3,(I1100)*N1100,D1100=$D$3,(1/I1100)*N1100,D1100=$D$146,N1100*I1100)</f>
        <v>167.34797139151533</v>
      </c>
      <c r="V1100" t="e" cm="1">
        <f t="array" ref="V1100">_xlfn.IFS(F1100=$F$2,E1100*N1100,F1100=$F$3,E1100*N1100)</f>
        <v>#N/A</v>
      </c>
      <c r="W1100">
        <f t="shared" si="105"/>
        <v>167.34797139151533</v>
      </c>
      <c r="X1100">
        <f t="shared" si="106"/>
        <v>1980.886517141387</v>
      </c>
    </row>
    <row r="1101" spans="1:24" x14ac:dyDescent="0.25">
      <c r="A1101" t="s">
        <v>1119</v>
      </c>
      <c r="B1101">
        <v>1606667618</v>
      </c>
      <c r="C1101" s="2">
        <v>44164.690023148149</v>
      </c>
      <c r="D1101" t="s">
        <v>12</v>
      </c>
      <c r="E1101">
        <v>1.2054965991931901</v>
      </c>
      <c r="F1101" t="s">
        <v>13</v>
      </c>
      <c r="G1101">
        <v>4</v>
      </c>
      <c r="H1101" t="s">
        <v>14</v>
      </c>
      <c r="I1101">
        <v>0.30137415000000001</v>
      </c>
      <c r="J1101" t="s">
        <v>15</v>
      </c>
      <c r="K1101" t="str" cm="1">
        <f t="array" ref="K1101">_xlfn.IFS(AND(F1101=$Y$25,H1101=$Z$25),"1",AND(F1101=$Y$25,H1101=$Z$27),"2",AND(F1101=$Z$25,H1101=$Y$25),"3",AND(F1101=$Z$25,H1101=$Z$27),"4",AND(F1101=$Z$27,H1101=$Y$25),"5",AND(F1101=$Z$27,H1101=$Z$25),"6")</f>
        <v>5</v>
      </c>
      <c r="L1101" t="e" cm="1">
        <f t="array" ref="L1101">_xlfn.IFS(K1101="3",N1101*I1101)</f>
        <v>#N/A</v>
      </c>
      <c r="M1101" t="s">
        <v>16</v>
      </c>
      <c r="N1101">
        <f>VLOOKUP(C1101,ETH_USD[],6)</f>
        <v>575.75805700000001</v>
      </c>
      <c r="O1101" s="10">
        <f t="shared" si="101"/>
        <v>0</v>
      </c>
      <c r="P1101" cm="1">
        <f t="array" ref="P1101">_xlfn.IFS(H1101=$H$2,G1101,F1101=$F$102,E1101)</f>
        <v>4</v>
      </c>
      <c r="Q1101" cm="1">
        <f t="array" ref="Q1101">_xlfn.IFS(H1101=$H$2,E1101,F1101=$F$102,G1101)</f>
        <v>1.2054965991931901</v>
      </c>
      <c r="R1101">
        <f t="shared" si="102"/>
        <v>694.07437967157887</v>
      </c>
      <c r="S1101" s="10">
        <f t="shared" si="103"/>
        <v>3.687300403788344E-2</v>
      </c>
      <c r="T1101" s="9">
        <f t="shared" si="104"/>
        <v>173.51859491789472</v>
      </c>
      <c r="U1101" cm="1">
        <f t="array" ref="U1101">_xlfn.IFS(D1101=$D$2,I1101*N1101,D1101=$D$3&amp;F1101=$F$3,(I1101)*N1101,D1101=$D$3,(1/I1101)*N1101,D1101=$D$146,N1101*I1101)</f>
        <v>173.51859503402656</v>
      </c>
      <c r="V1101" cm="1">
        <f t="array" ref="V1101">_xlfn.IFS(F1101=$F$2,E1101*N1101,F1101=$F$3,E1101*N1101)</f>
        <v>694.07437967157887</v>
      </c>
      <c r="W1101">
        <f t="shared" si="105"/>
        <v>173.51859503402656</v>
      </c>
      <c r="X1101">
        <f t="shared" si="106"/>
        <v>1910.4427403611091</v>
      </c>
    </row>
    <row r="1102" spans="1:24" x14ac:dyDescent="0.25">
      <c r="A1102" t="s">
        <v>1120</v>
      </c>
      <c r="B1102">
        <v>1606671491</v>
      </c>
      <c r="C1102" s="2">
        <v>44164.734849537039</v>
      </c>
      <c r="D1102" t="s">
        <v>12</v>
      </c>
      <c r="E1102">
        <v>2.6463631155296001</v>
      </c>
      <c r="F1102" t="s">
        <v>13</v>
      </c>
      <c r="G1102">
        <v>9</v>
      </c>
      <c r="H1102" t="s">
        <v>14</v>
      </c>
      <c r="I1102">
        <v>0.29404035000000001</v>
      </c>
      <c r="J1102" t="s">
        <v>15</v>
      </c>
      <c r="K1102" t="str" cm="1">
        <f t="array" ref="K1102">_xlfn.IFS(AND(F1102=$Y$25,H1102=$Z$25),"1",AND(F1102=$Y$25,H1102=$Z$27),"2",AND(F1102=$Z$25,H1102=$Y$25),"3",AND(F1102=$Z$25,H1102=$Z$27),"4",AND(F1102=$Z$27,H1102=$Y$25),"5",AND(F1102=$Z$27,H1102=$Z$25),"6")</f>
        <v>5</v>
      </c>
      <c r="L1102" t="e" cm="1">
        <f t="array" ref="L1102">_xlfn.IFS(K1102="3",N1102*I1102)</f>
        <v>#N/A</v>
      </c>
      <c r="M1102" t="s">
        <v>16</v>
      </c>
      <c r="N1102">
        <f>VLOOKUP(C1102,ETH_USD[],6)</f>
        <v>575.75805700000001</v>
      </c>
      <c r="O1102" s="10">
        <f t="shared" si="101"/>
        <v>0</v>
      </c>
      <c r="P1102" cm="1">
        <f t="array" ref="P1102">_xlfn.IFS(H1102=$H$2,G1102,F1102=$F$102,E1102)</f>
        <v>9</v>
      </c>
      <c r="Q1102" cm="1">
        <f t="array" ref="Q1102">_xlfn.IFS(H1102=$H$2,E1102,F1102=$F$102,G1102)</f>
        <v>2.6463631155296001</v>
      </c>
      <c r="R1102">
        <f t="shared" si="102"/>
        <v>1523.6648855137892</v>
      </c>
      <c r="S1102" s="10">
        <f t="shared" si="103"/>
        <v>-2.4334547715025606E-2</v>
      </c>
      <c r="T1102" s="9">
        <f t="shared" si="104"/>
        <v>169.29609839042101</v>
      </c>
      <c r="U1102" cm="1">
        <f t="array" ref="U1102">_xlfn.IFS(D1102=$D$2,I1102*N1102,D1102=$D$3&amp;F1102=$F$3,(I1102)*N1102,D1102=$D$3,(1/I1102)*N1102,D1102=$D$146,N1102*I1102)</f>
        <v>169.29610059559997</v>
      </c>
      <c r="V1102" cm="1">
        <f t="array" ref="V1102">_xlfn.IFS(F1102=$F$2,E1102*N1102,F1102=$F$3,E1102*N1102)</f>
        <v>1523.6648855137892</v>
      </c>
      <c r="W1102">
        <f t="shared" si="105"/>
        <v>169.29610059559997</v>
      </c>
      <c r="X1102">
        <f t="shared" si="106"/>
        <v>1958.0919999585092</v>
      </c>
    </row>
    <row r="1103" spans="1:24" x14ac:dyDescent="0.25">
      <c r="A1103" t="s">
        <v>1121</v>
      </c>
      <c r="B1103">
        <v>1606671999</v>
      </c>
      <c r="C1103" s="2">
        <v>44164.740729166668</v>
      </c>
      <c r="D1103" t="s">
        <v>12</v>
      </c>
      <c r="E1103">
        <v>2.66231303290976</v>
      </c>
      <c r="F1103" t="s">
        <v>13</v>
      </c>
      <c r="G1103">
        <v>9</v>
      </c>
      <c r="H1103" t="s">
        <v>14</v>
      </c>
      <c r="I1103">
        <v>0.29581256</v>
      </c>
      <c r="J1103" t="s">
        <v>15</v>
      </c>
      <c r="K1103" t="str" cm="1">
        <f t="array" ref="K1103">_xlfn.IFS(AND(F1103=$Y$25,H1103=$Z$25),"1",AND(F1103=$Y$25,H1103=$Z$27),"2",AND(F1103=$Z$25,H1103=$Y$25),"3",AND(F1103=$Z$25,H1103=$Z$27),"4",AND(F1103=$Z$27,H1103=$Y$25),"5",AND(F1103=$Z$27,H1103=$Z$25),"6")</f>
        <v>5</v>
      </c>
      <c r="L1103" t="e" cm="1">
        <f t="array" ref="L1103">_xlfn.IFS(K1103="3",N1103*I1103)</f>
        <v>#N/A</v>
      </c>
      <c r="M1103" t="s">
        <v>16</v>
      </c>
      <c r="N1103">
        <f>VLOOKUP(C1103,ETH_USD[],6)</f>
        <v>575.75805700000001</v>
      </c>
      <c r="O1103" s="10">
        <f t="shared" si="101"/>
        <v>0</v>
      </c>
      <c r="P1103" cm="1">
        <f t="array" ref="P1103">_xlfn.IFS(H1103=$H$2,G1103,F1103=$F$102,E1103)</f>
        <v>9</v>
      </c>
      <c r="Q1103" cm="1">
        <f t="array" ref="Q1103">_xlfn.IFS(H1103=$H$2,E1103,F1103=$F$102,G1103)</f>
        <v>2.66231303290976</v>
      </c>
      <c r="R1103">
        <f t="shared" si="102"/>
        <v>1532.8481789539005</v>
      </c>
      <c r="S1103" s="10">
        <f t="shared" si="103"/>
        <v>6.0271084064622117E-3</v>
      </c>
      <c r="T1103" s="9">
        <f t="shared" si="104"/>
        <v>170.31646432821117</v>
      </c>
      <c r="U1103" cm="1">
        <f t="array" ref="U1103">_xlfn.IFS(D1103=$D$2,I1103*N1103,D1103=$D$3&amp;F1103=$F$3,(I1103)*N1103,D1103=$D$3,(1/I1103)*N1103,D1103=$D$146,N1103*I1103)</f>
        <v>170.31646478179593</v>
      </c>
      <c r="V1103" cm="1">
        <f t="array" ref="V1103">_xlfn.IFS(F1103=$F$2,E1103*N1103,F1103=$F$3,E1103*N1103)</f>
        <v>1532.8481789539005</v>
      </c>
      <c r="W1103">
        <f t="shared" si="105"/>
        <v>170.31646478179593</v>
      </c>
      <c r="X1103">
        <f t="shared" si="106"/>
        <v>1946.3610909557051</v>
      </c>
    </row>
    <row r="1104" spans="1:24" x14ac:dyDescent="0.25">
      <c r="A1104" t="s">
        <v>1122</v>
      </c>
      <c r="B1104">
        <v>1606674682</v>
      </c>
      <c r="C1104" s="2">
        <v>44164.771782407406</v>
      </c>
      <c r="D1104" t="s">
        <v>12</v>
      </c>
      <c r="E1104">
        <v>2.0740807990549799</v>
      </c>
      <c r="F1104" t="s">
        <v>13</v>
      </c>
      <c r="G1104">
        <v>7</v>
      </c>
      <c r="H1104" t="s">
        <v>14</v>
      </c>
      <c r="I1104">
        <v>0.29629726000000001</v>
      </c>
      <c r="J1104" t="s">
        <v>15</v>
      </c>
      <c r="K1104" t="str" cm="1">
        <f t="array" ref="K1104">_xlfn.IFS(AND(F1104=$Y$25,H1104=$Z$25),"1",AND(F1104=$Y$25,H1104=$Z$27),"2",AND(F1104=$Z$25,H1104=$Y$25),"3",AND(F1104=$Z$25,H1104=$Z$27),"4",AND(F1104=$Z$27,H1104=$Y$25),"5",AND(F1104=$Z$27,H1104=$Z$25),"6")</f>
        <v>5</v>
      </c>
      <c r="L1104" t="e" cm="1">
        <f t="array" ref="L1104">_xlfn.IFS(K1104="3",N1104*I1104)</f>
        <v>#N/A</v>
      </c>
      <c r="M1104" t="s">
        <v>16</v>
      </c>
      <c r="N1104">
        <f>VLOOKUP(C1104,ETH_USD[],6)</f>
        <v>575.75805700000001</v>
      </c>
      <c r="O1104" s="10">
        <f t="shared" si="101"/>
        <v>0</v>
      </c>
      <c r="P1104" cm="1">
        <f t="array" ref="P1104">_xlfn.IFS(H1104=$H$2,G1104,F1104=$F$102,E1104)</f>
        <v>7</v>
      </c>
      <c r="Q1104" cm="1">
        <f t="array" ref="Q1104">_xlfn.IFS(H1104=$H$2,E1104,F1104=$F$102,G1104)</f>
        <v>2.0740807990549799</v>
      </c>
      <c r="R1104">
        <f t="shared" si="102"/>
        <v>1194.1687309249028</v>
      </c>
      <c r="S1104" s="10">
        <f t="shared" si="103"/>
        <v>1.638530145405465E-3</v>
      </c>
      <c r="T1104" s="9">
        <f t="shared" si="104"/>
        <v>170.59553298927182</v>
      </c>
      <c r="U1104" cm="1">
        <f t="array" ref="U1104">_xlfn.IFS(D1104=$D$2,I1104*N1104,D1104=$D$3&amp;F1104=$F$3,(I1104)*N1104,D1104=$D$3,(1/I1104)*N1104,D1104=$D$146,N1104*I1104)</f>
        <v>170.59553471202383</v>
      </c>
      <c r="V1104" cm="1">
        <f t="array" ref="V1104">_xlfn.IFS(F1104=$F$2,E1104*N1104,F1104=$F$3,E1104*N1104)</f>
        <v>1194.1687309249028</v>
      </c>
      <c r="W1104">
        <f t="shared" si="105"/>
        <v>170.59553471202383</v>
      </c>
      <c r="X1104">
        <f t="shared" si="106"/>
        <v>1943.17712219141</v>
      </c>
    </row>
    <row r="1105" spans="1:24" x14ac:dyDescent="0.25">
      <c r="A1105" t="s">
        <v>1123</v>
      </c>
      <c r="B1105">
        <v>1606674861</v>
      </c>
      <c r="C1105" s="2">
        <v>44164.773854166669</v>
      </c>
      <c r="D1105" t="s">
        <v>12</v>
      </c>
      <c r="E1105">
        <v>1.17872399303884</v>
      </c>
      <c r="F1105" t="s">
        <v>13</v>
      </c>
      <c r="G1105">
        <v>4</v>
      </c>
      <c r="H1105" t="s">
        <v>14</v>
      </c>
      <c r="I1105">
        <v>0.29468100000000003</v>
      </c>
      <c r="J1105" t="s">
        <v>15</v>
      </c>
      <c r="K1105" t="str" cm="1">
        <f t="array" ref="K1105">_xlfn.IFS(AND(F1105=$Y$25,H1105=$Z$25),"1",AND(F1105=$Y$25,H1105=$Z$27),"2",AND(F1105=$Z$25,H1105=$Y$25),"3",AND(F1105=$Z$25,H1105=$Z$27),"4",AND(F1105=$Z$27,H1105=$Y$25),"5",AND(F1105=$Z$27,H1105=$Z$25),"6")</f>
        <v>5</v>
      </c>
      <c r="L1105" t="e" cm="1">
        <f t="array" ref="L1105">_xlfn.IFS(K1105="3",N1105*I1105)</f>
        <v>#N/A</v>
      </c>
      <c r="M1105" t="s">
        <v>16</v>
      </c>
      <c r="N1105">
        <f>VLOOKUP(C1105,ETH_USD[],6)</f>
        <v>575.75805700000001</v>
      </c>
      <c r="O1105" s="10">
        <f t="shared" si="101"/>
        <v>0</v>
      </c>
      <c r="P1105" cm="1">
        <f t="array" ref="P1105">_xlfn.IFS(H1105=$H$2,G1105,F1105=$F$102,E1105)</f>
        <v>4</v>
      </c>
      <c r="Q1105" cm="1">
        <f t="array" ref="Q1105">_xlfn.IFS(H1105=$H$2,E1105,F1105=$F$102,G1105)</f>
        <v>1.17872399303884</v>
      </c>
      <c r="R1105">
        <f t="shared" si="102"/>
        <v>678.65983597132401</v>
      </c>
      <c r="S1105" s="10">
        <f t="shared" si="103"/>
        <v>-5.4548555881550193E-3</v>
      </c>
      <c r="T1105" s="9">
        <f t="shared" si="104"/>
        <v>169.664958992831</v>
      </c>
      <c r="U1105" cm="1">
        <f t="array" ref="U1105">_xlfn.IFS(D1105=$D$2,I1105*N1105,D1105=$D$3&amp;F1105=$F$3,(I1105)*N1105,D1105=$D$3,(1/I1105)*N1105,D1105=$D$146,N1105*I1105)</f>
        <v>169.66495999481702</v>
      </c>
      <c r="V1105" cm="1">
        <f t="array" ref="V1105">_xlfn.IFS(F1105=$F$2,E1105*N1105,F1105=$F$3,E1105*N1105)</f>
        <v>678.65983597132401</v>
      </c>
      <c r="W1105">
        <f t="shared" si="105"/>
        <v>169.66495999481702</v>
      </c>
      <c r="X1105">
        <f t="shared" si="106"/>
        <v>1953.8350182061279</v>
      </c>
    </row>
    <row r="1106" spans="1:24" x14ac:dyDescent="0.25">
      <c r="A1106" t="s">
        <v>1124</v>
      </c>
      <c r="B1106">
        <v>1606675813</v>
      </c>
      <c r="C1106" s="2">
        <v>44164.784872685188</v>
      </c>
      <c r="D1106" t="s">
        <v>12</v>
      </c>
      <c r="E1106">
        <v>0.90789846357225601</v>
      </c>
      <c r="F1106" t="s">
        <v>13</v>
      </c>
      <c r="G1106">
        <v>3</v>
      </c>
      <c r="H1106" t="s">
        <v>14</v>
      </c>
      <c r="I1106">
        <v>0.30263282000000002</v>
      </c>
      <c r="J1106" t="s">
        <v>15</v>
      </c>
      <c r="K1106" t="str" cm="1">
        <f t="array" ref="K1106">_xlfn.IFS(AND(F1106=$Y$25,H1106=$Z$25),"1",AND(F1106=$Y$25,H1106=$Z$27),"2",AND(F1106=$Z$25,H1106=$Y$25),"3",AND(F1106=$Z$25,H1106=$Z$27),"4",AND(F1106=$Z$27,H1106=$Y$25),"5",AND(F1106=$Z$27,H1106=$Z$25),"6")</f>
        <v>5</v>
      </c>
      <c r="L1106" t="e" cm="1">
        <f t="array" ref="L1106">_xlfn.IFS(K1106="3",N1106*I1106)</f>
        <v>#N/A</v>
      </c>
      <c r="M1106" t="s">
        <v>16</v>
      </c>
      <c r="N1106">
        <f>VLOOKUP(C1106,ETH_USD[],6)</f>
        <v>575.75805700000001</v>
      </c>
      <c r="O1106" s="10">
        <f t="shared" si="101"/>
        <v>0</v>
      </c>
      <c r="P1106" cm="1">
        <f t="array" ref="P1106">_xlfn.IFS(H1106=$H$2,G1106,F1106=$F$102,E1106)</f>
        <v>3</v>
      </c>
      <c r="Q1106" cm="1">
        <f t="array" ref="Q1106">_xlfn.IFS(H1106=$H$2,E1106,F1106=$F$102,G1106)</f>
        <v>0.90789846357225601</v>
      </c>
      <c r="R1106">
        <f t="shared" si="102"/>
        <v>522.72985533964743</v>
      </c>
      <c r="S1106" s="10">
        <f t="shared" si="103"/>
        <v>2.6984511990942497E-2</v>
      </c>
      <c r="T1106" s="9">
        <f t="shared" si="104"/>
        <v>174.24328511321582</v>
      </c>
      <c r="U1106" cm="1">
        <f t="array" ref="U1106">_xlfn.IFS(D1106=$D$2,I1106*N1106,D1106=$D$3&amp;F1106=$F$3,(I1106)*N1106,D1106=$D$3,(1/I1106)*N1106,D1106=$D$146,N1106*I1106)</f>
        <v>174.24328442763075</v>
      </c>
      <c r="V1106" cm="1">
        <f t="array" ref="V1106">_xlfn.IFS(F1106=$F$2,E1106*N1106,F1106=$F$3,E1106*N1106)</f>
        <v>522.72985533964743</v>
      </c>
      <c r="W1106">
        <f t="shared" si="105"/>
        <v>174.24328442763075</v>
      </c>
      <c r="X1106">
        <f t="shared" si="106"/>
        <v>1902.4970821076179</v>
      </c>
    </row>
    <row r="1107" spans="1:24" x14ac:dyDescent="0.25">
      <c r="A1107" t="s">
        <v>1125</v>
      </c>
      <c r="B1107">
        <v>1606676245</v>
      </c>
      <c r="C1107" s="2">
        <v>44164.789872685185</v>
      </c>
      <c r="D1107" t="s">
        <v>12</v>
      </c>
      <c r="E1107">
        <v>1.7847332165982599</v>
      </c>
      <c r="F1107" t="s">
        <v>13</v>
      </c>
      <c r="G1107">
        <v>6</v>
      </c>
      <c r="H1107" t="s">
        <v>14</v>
      </c>
      <c r="I1107">
        <v>0.29745554000000002</v>
      </c>
      <c r="J1107" t="s">
        <v>15</v>
      </c>
      <c r="K1107" t="str" cm="1">
        <f t="array" ref="K1107">_xlfn.IFS(AND(F1107=$Y$25,H1107=$Z$25),"1",AND(F1107=$Y$25,H1107=$Z$27),"2",AND(F1107=$Z$25,H1107=$Y$25),"3",AND(F1107=$Z$25,H1107=$Z$27),"4",AND(F1107=$Z$27,H1107=$Y$25),"5",AND(F1107=$Z$27,H1107=$Z$25),"6")</f>
        <v>5</v>
      </c>
      <c r="L1107" t="e" cm="1">
        <f t="array" ref="L1107">_xlfn.IFS(K1107="3",N1107*I1107)</f>
        <v>#N/A</v>
      </c>
      <c r="M1107" t="s">
        <v>16</v>
      </c>
      <c r="N1107">
        <f>VLOOKUP(C1107,ETH_USD[],6)</f>
        <v>575.75805700000001</v>
      </c>
      <c r="O1107" s="10">
        <f t="shared" si="101"/>
        <v>0</v>
      </c>
      <c r="P1107" cm="1">
        <f t="array" ref="P1107">_xlfn.IFS(H1107=$H$2,G1107,F1107=$F$102,E1107)</f>
        <v>6</v>
      </c>
      <c r="Q1107" cm="1">
        <f t="array" ref="Q1107">_xlfn.IFS(H1107=$H$2,E1107,F1107=$F$102,G1107)</f>
        <v>1.7847332165982599</v>
      </c>
      <c r="R1107">
        <f t="shared" si="102"/>
        <v>1027.5745290519742</v>
      </c>
      <c r="S1107" s="10">
        <f t="shared" si="103"/>
        <v>-1.7107480512759073E-2</v>
      </c>
      <c r="T1107" s="9">
        <f t="shared" si="104"/>
        <v>171.26242150866236</v>
      </c>
      <c r="U1107" cm="1">
        <f t="array" ref="U1107">_xlfn.IFS(D1107=$D$2,I1107*N1107,D1107=$D$3&amp;F1107=$F$3,(I1107)*N1107,D1107=$D$3,(1/I1107)*N1107,D1107=$D$146,N1107*I1107)</f>
        <v>171.26242375428581</v>
      </c>
      <c r="V1107" cm="1">
        <f t="array" ref="V1107">_xlfn.IFS(F1107=$F$2,E1107*N1107,F1107=$F$3,E1107*N1107)</f>
        <v>1027.5745290519742</v>
      </c>
      <c r="W1107">
        <f t="shared" si="105"/>
        <v>171.26242375428581</v>
      </c>
      <c r="X1107">
        <f t="shared" si="106"/>
        <v>1935.6104680383494</v>
      </c>
    </row>
    <row r="1108" spans="1:24" x14ac:dyDescent="0.25">
      <c r="A1108" t="s">
        <v>1126</v>
      </c>
      <c r="B1108">
        <v>1606676351</v>
      </c>
      <c r="C1108" s="2">
        <v>44164.79109953704</v>
      </c>
      <c r="D1108" t="s">
        <v>12</v>
      </c>
      <c r="E1108">
        <v>1.7954899971713101</v>
      </c>
      <c r="F1108" t="s">
        <v>13</v>
      </c>
      <c r="G1108">
        <v>6</v>
      </c>
      <c r="H1108" t="s">
        <v>14</v>
      </c>
      <c r="I1108">
        <v>0.29924833000000001</v>
      </c>
      <c r="J1108" t="s">
        <v>15</v>
      </c>
      <c r="K1108" t="str" cm="1">
        <f t="array" ref="K1108">_xlfn.IFS(AND(F1108=$Y$25,H1108=$Z$25),"1",AND(F1108=$Y$25,H1108=$Z$27),"2",AND(F1108=$Z$25,H1108=$Y$25),"3",AND(F1108=$Z$25,H1108=$Z$27),"4",AND(F1108=$Z$27,H1108=$Y$25),"5",AND(F1108=$Z$27,H1108=$Z$25),"6")</f>
        <v>5</v>
      </c>
      <c r="L1108" t="e" cm="1">
        <f t="array" ref="L1108">_xlfn.IFS(K1108="3",N1108*I1108)</f>
        <v>#N/A</v>
      </c>
      <c r="M1108" t="s">
        <v>16</v>
      </c>
      <c r="N1108">
        <f>VLOOKUP(C1108,ETH_USD[],6)</f>
        <v>575.75805700000001</v>
      </c>
      <c r="O1108" s="10">
        <f t="shared" si="101"/>
        <v>0</v>
      </c>
      <c r="P1108" cm="1">
        <f t="array" ref="P1108">_xlfn.IFS(H1108=$H$2,G1108,F1108=$F$102,E1108)</f>
        <v>6</v>
      </c>
      <c r="Q1108" cm="1">
        <f t="array" ref="Q1108">_xlfn.IFS(H1108=$H$2,E1108,F1108=$F$102,G1108)</f>
        <v>1.7954899971713101</v>
      </c>
      <c r="R1108">
        <f t="shared" si="102"/>
        <v>1033.7678321342889</v>
      </c>
      <c r="S1108" s="10">
        <f t="shared" si="103"/>
        <v>6.0271084064614303E-3</v>
      </c>
      <c r="T1108" s="9">
        <f t="shared" si="104"/>
        <v>172.29463868904816</v>
      </c>
      <c r="U1108" cm="1">
        <f t="array" ref="U1108">_xlfn.IFS(D1108=$D$2,I1108*N1108,D1108=$D$3&amp;F1108=$F$3,(I1108)*N1108,D1108=$D$3,(1/I1108)*N1108,D1108=$D$146,N1108*I1108)</f>
        <v>172.29463704129481</v>
      </c>
      <c r="V1108" cm="1">
        <f t="array" ref="V1108">_xlfn.IFS(F1108=$F$2,E1108*N1108,F1108=$F$3,E1108*N1108)</f>
        <v>1033.7678321342889</v>
      </c>
      <c r="W1108">
        <f t="shared" si="105"/>
        <v>172.29463704129481</v>
      </c>
      <c r="X1108">
        <f t="shared" si="106"/>
        <v>1924.0142693528148</v>
      </c>
    </row>
    <row r="1109" spans="1:24" x14ac:dyDescent="0.25">
      <c r="A1109" t="s">
        <v>1127</v>
      </c>
      <c r="B1109">
        <v>1606695915</v>
      </c>
      <c r="C1109" s="2">
        <v>44165.017534722225</v>
      </c>
      <c r="D1109" t="s">
        <v>12</v>
      </c>
      <c r="E1109">
        <v>0.90264354343818498</v>
      </c>
      <c r="F1109" t="s">
        <v>13</v>
      </c>
      <c r="G1109">
        <v>3</v>
      </c>
      <c r="H1109" t="s">
        <v>14</v>
      </c>
      <c r="I1109">
        <v>0.30088118000000003</v>
      </c>
      <c r="J1109" t="s">
        <v>15</v>
      </c>
      <c r="K1109" t="str" cm="1">
        <f t="array" ref="K1109">_xlfn.IFS(AND(F1109=$Y$25,H1109=$Z$25),"1",AND(F1109=$Y$25,H1109=$Z$27),"2",AND(F1109=$Z$25,H1109=$Y$25),"3",AND(F1109=$Z$25,H1109=$Z$27),"4",AND(F1109=$Z$27,H1109=$Y$25),"5",AND(F1109=$Z$27,H1109=$Z$25),"6")</f>
        <v>5</v>
      </c>
      <c r="L1109" t="e" cm="1">
        <f t="array" ref="L1109">_xlfn.IFS(K1109="3",N1109*I1109)</f>
        <v>#N/A</v>
      </c>
      <c r="M1109" t="s">
        <v>16</v>
      </c>
      <c r="N1109">
        <f>VLOOKUP(C1109,ETH_USD[],6)</f>
        <v>614.84252900000001</v>
      </c>
      <c r="O1109" s="10">
        <f t="shared" si="101"/>
        <v>6.7883499891691498E-2</v>
      </c>
      <c r="P1109" cm="1">
        <f t="array" ref="P1109">_xlfn.IFS(H1109=$H$2,G1109,F1109=$F$102,E1109)</f>
        <v>3</v>
      </c>
      <c r="Q1109" cm="1">
        <f t="array" ref="Q1109">_xlfn.IFS(H1109=$H$2,E1109,F1109=$F$102,G1109)</f>
        <v>0.90264354343818498</v>
      </c>
      <c r="R1109">
        <f t="shared" si="102"/>
        <v>554.98363903305506</v>
      </c>
      <c r="S1109" s="10">
        <f t="shared" si="103"/>
        <v>7.3710405337823109E-2</v>
      </c>
      <c r="T1109" s="9">
        <f t="shared" si="104"/>
        <v>184.99454634435168</v>
      </c>
      <c r="U1109" cm="1">
        <f t="array" ref="U1109">_xlfn.IFS(D1109=$D$2,I1109*N1109,D1109=$D$3&amp;F1109=$F$3,(I1109)*N1109,D1109=$D$3,(1/I1109)*N1109,D1109=$D$146,N1109*I1109)</f>
        <v>184.99454563970423</v>
      </c>
      <c r="V1109" cm="1">
        <f t="array" ref="V1109">_xlfn.IFS(F1109=$F$2,E1109*N1109,F1109=$F$3,E1109*N1109)</f>
        <v>554.98363903305506</v>
      </c>
      <c r="W1109">
        <f t="shared" si="105"/>
        <v>184.99454563970423</v>
      </c>
      <c r="X1109">
        <f t="shared" si="106"/>
        <v>2043.4728719157508</v>
      </c>
    </row>
    <row r="1110" spans="1:24" x14ac:dyDescent="0.25">
      <c r="A1110" t="s">
        <v>1128</v>
      </c>
      <c r="B1110">
        <v>1606710439</v>
      </c>
      <c r="C1110" s="2">
        <v>44165.185636574075</v>
      </c>
      <c r="D1110" t="s">
        <v>12</v>
      </c>
      <c r="E1110">
        <v>0.296323223738235</v>
      </c>
      <c r="F1110" t="s">
        <v>13</v>
      </c>
      <c r="G1110">
        <v>1</v>
      </c>
      <c r="H1110" t="s">
        <v>14</v>
      </c>
      <c r="I1110">
        <v>0.29632322</v>
      </c>
      <c r="J1110" t="s">
        <v>15</v>
      </c>
      <c r="K1110" t="str" cm="1">
        <f t="array" ref="K1110">_xlfn.IFS(AND(F1110=$Y$25,H1110=$Z$25),"1",AND(F1110=$Y$25,H1110=$Z$27),"2",AND(F1110=$Z$25,H1110=$Y$25),"3",AND(F1110=$Z$25,H1110=$Z$27),"4",AND(F1110=$Z$27,H1110=$Y$25),"5",AND(F1110=$Z$27,H1110=$Z$25),"6")</f>
        <v>5</v>
      </c>
      <c r="L1110" t="e" cm="1">
        <f t="array" ref="L1110">_xlfn.IFS(K1110="3",N1110*I1110)</f>
        <v>#N/A</v>
      </c>
      <c r="M1110" t="s">
        <v>16</v>
      </c>
      <c r="N1110">
        <f>VLOOKUP(C1110,ETH_USD[],6)</f>
        <v>614.84252900000001</v>
      </c>
      <c r="O1110" s="10">
        <f t="shared" si="101"/>
        <v>0</v>
      </c>
      <c r="P1110" cm="1">
        <f t="array" ref="P1110">_xlfn.IFS(H1110=$H$2,G1110,F1110=$F$102,E1110)</f>
        <v>1</v>
      </c>
      <c r="Q1110" cm="1">
        <f t="array" ref="Q1110">_xlfn.IFS(H1110=$H$2,E1110,F1110=$F$102,G1110)</f>
        <v>0.296323223738235</v>
      </c>
      <c r="R1110">
        <f t="shared" si="102"/>
        <v>182.19212028464923</v>
      </c>
      <c r="S1110" s="10">
        <f t="shared" si="103"/>
        <v>-1.5148695543088942E-2</v>
      </c>
      <c r="T1110" s="9">
        <f t="shared" si="104"/>
        <v>182.19212028464923</v>
      </c>
      <c r="U1110" cm="1">
        <f t="array" ref="U1110">_xlfn.IFS(D1110=$D$2,I1110*N1110,D1110=$D$3&amp;F1110=$F$3,(I1110)*N1110,D1110=$D$3,(1/I1110)*N1110,D1110=$D$146,N1110*I1110)</f>
        <v>182.19211798622339</v>
      </c>
      <c r="V1110" cm="1">
        <f t="array" ref="V1110">_xlfn.IFS(F1110=$F$2,E1110*N1110,F1110=$F$3,E1110*N1110)</f>
        <v>182.19212028464923</v>
      </c>
      <c r="W1110">
        <f t="shared" si="105"/>
        <v>182.19211798622339</v>
      </c>
      <c r="X1110">
        <f t="shared" si="106"/>
        <v>2074.9049939454626</v>
      </c>
    </row>
    <row r="1111" spans="1:24" x14ac:dyDescent="0.25">
      <c r="A1111" t="s">
        <v>1129</v>
      </c>
      <c r="B1111">
        <v>1606710763</v>
      </c>
      <c r="C1111" s="2">
        <v>44165.189386574071</v>
      </c>
      <c r="D1111" t="s">
        <v>12</v>
      </c>
      <c r="E1111">
        <v>0.29408892123679098</v>
      </c>
      <c r="F1111" t="s">
        <v>13</v>
      </c>
      <c r="G1111">
        <v>1</v>
      </c>
      <c r="H1111" t="s">
        <v>14</v>
      </c>
      <c r="I1111">
        <v>0.29408891999999998</v>
      </c>
      <c r="J1111" t="s">
        <v>15</v>
      </c>
      <c r="K1111" t="str" cm="1">
        <f t="array" ref="K1111">_xlfn.IFS(AND(F1111=$Y$25,H1111=$Z$25),"1",AND(F1111=$Y$25,H1111=$Z$27),"2",AND(F1111=$Z$25,H1111=$Y$25),"3",AND(F1111=$Z$25,H1111=$Z$27),"4",AND(F1111=$Z$27,H1111=$Y$25),"5",AND(F1111=$Z$27,H1111=$Z$25),"6")</f>
        <v>5</v>
      </c>
      <c r="L1111" t="e" cm="1">
        <f t="array" ref="L1111">_xlfn.IFS(K1111="3",N1111*I1111)</f>
        <v>#N/A</v>
      </c>
      <c r="M1111" t="s">
        <v>16</v>
      </c>
      <c r="N1111">
        <f>VLOOKUP(C1111,ETH_USD[],6)</f>
        <v>614.84252900000001</v>
      </c>
      <c r="O1111" s="10">
        <f t="shared" si="101"/>
        <v>0</v>
      </c>
      <c r="P1111" cm="1">
        <f t="array" ref="P1111">_xlfn.IFS(H1111=$H$2,G1111,F1111=$F$102,E1111)</f>
        <v>1</v>
      </c>
      <c r="Q1111" cm="1">
        <f t="array" ref="Q1111">_xlfn.IFS(H1111=$H$2,E1111,F1111=$F$102,G1111)</f>
        <v>0.29408892123679098</v>
      </c>
      <c r="R1111">
        <f t="shared" si="102"/>
        <v>180.81837608411038</v>
      </c>
      <c r="S1111" s="10">
        <f t="shared" si="103"/>
        <v>-7.540085698506456E-3</v>
      </c>
      <c r="T1111" s="9">
        <f t="shared" si="104"/>
        <v>180.81837608411038</v>
      </c>
      <c r="U1111" cm="1">
        <f t="array" ref="U1111">_xlfn.IFS(D1111=$D$2,I1111*N1111,D1111=$D$3&amp;F1111=$F$3,(I1111)*N1111,D1111=$D$3,(1/I1111)*N1111,D1111=$D$146,N1111*I1111)</f>
        <v>180.81837532367868</v>
      </c>
      <c r="V1111" cm="1">
        <f t="array" ref="V1111">_xlfn.IFS(F1111=$F$2,E1111*N1111,F1111=$F$3,E1111*N1111)</f>
        <v>180.81837608411038</v>
      </c>
      <c r="W1111">
        <f t="shared" si="105"/>
        <v>180.81837532367868</v>
      </c>
      <c r="X1111">
        <f t="shared" si="106"/>
        <v>2090.6687984028777</v>
      </c>
    </row>
    <row r="1112" spans="1:24" x14ac:dyDescent="0.25">
      <c r="A1112" t="s">
        <v>1130</v>
      </c>
      <c r="B1112">
        <v>1606710865</v>
      </c>
      <c r="C1112" s="2">
        <v>44165.190567129626</v>
      </c>
      <c r="D1112" t="s">
        <v>12</v>
      </c>
      <c r="E1112">
        <v>0.29187980653621698</v>
      </c>
      <c r="F1112" t="s">
        <v>13</v>
      </c>
      <c r="G1112">
        <v>1</v>
      </c>
      <c r="H1112" t="s">
        <v>14</v>
      </c>
      <c r="I1112">
        <v>0.29187981000000002</v>
      </c>
      <c r="J1112" t="s">
        <v>15</v>
      </c>
      <c r="K1112" t="str" cm="1">
        <f t="array" ref="K1112">_xlfn.IFS(AND(F1112=$Y$25,H1112=$Z$25),"1",AND(F1112=$Y$25,H1112=$Z$27),"2",AND(F1112=$Z$25,H1112=$Y$25),"3",AND(F1112=$Z$25,H1112=$Z$27),"4",AND(F1112=$Z$27,H1112=$Y$25),"5",AND(F1112=$Z$27,H1112=$Z$25),"6")</f>
        <v>5</v>
      </c>
      <c r="L1112" t="e" cm="1">
        <f t="array" ref="L1112">_xlfn.IFS(K1112="3",N1112*I1112)</f>
        <v>#N/A</v>
      </c>
      <c r="M1112" t="s">
        <v>16</v>
      </c>
      <c r="N1112">
        <f>VLOOKUP(C1112,ETH_USD[],6)</f>
        <v>614.84252900000001</v>
      </c>
      <c r="O1112" s="10">
        <f t="shared" si="101"/>
        <v>0</v>
      </c>
      <c r="P1112" cm="1">
        <f t="array" ref="P1112">_xlfn.IFS(H1112=$H$2,G1112,F1112=$F$102,E1112)</f>
        <v>1</v>
      </c>
      <c r="Q1112" cm="1">
        <f t="array" ref="Q1112">_xlfn.IFS(H1112=$H$2,E1112,F1112=$F$102,G1112)</f>
        <v>0.29187980653621698</v>
      </c>
      <c r="R1112">
        <f t="shared" si="102"/>
        <v>179.46011841475837</v>
      </c>
      <c r="S1112" s="10">
        <f t="shared" si="103"/>
        <v>-7.5117236354351503E-3</v>
      </c>
      <c r="T1112" s="9">
        <f t="shared" si="104"/>
        <v>179.46011841475837</v>
      </c>
      <c r="U1112" cm="1">
        <f t="array" ref="U1112">_xlfn.IFS(D1112=$D$2,I1112*N1112,D1112=$D$3&amp;F1112=$F$3,(I1112)*N1112,D1112=$D$3,(1/I1112)*N1112,D1112=$D$146,N1112*I1112)</f>
        <v>179.46012054443949</v>
      </c>
      <c r="V1112" cm="1">
        <f t="array" ref="V1112">_xlfn.IFS(F1112=$F$2,E1112*N1112,F1112=$F$3,E1112*N1112)</f>
        <v>179.46011841475837</v>
      </c>
      <c r="W1112">
        <f t="shared" si="105"/>
        <v>179.46012054443949</v>
      </c>
      <c r="X1112">
        <f t="shared" si="106"/>
        <v>2106.4921516839413</v>
      </c>
    </row>
    <row r="1113" spans="1:24" x14ac:dyDescent="0.25">
      <c r="A1113" t="s">
        <v>1131</v>
      </c>
      <c r="B1113">
        <v>1606710933</v>
      </c>
      <c r="C1113" s="2">
        <v>44165.191354166665</v>
      </c>
      <c r="D1113" t="s">
        <v>12</v>
      </c>
      <c r="E1113">
        <v>0.28969550236379599</v>
      </c>
      <c r="F1113" t="s">
        <v>13</v>
      </c>
      <c r="G1113">
        <v>1</v>
      </c>
      <c r="H1113" t="s">
        <v>14</v>
      </c>
      <c r="I1113">
        <v>0.28969549999999999</v>
      </c>
      <c r="J1113" t="s">
        <v>15</v>
      </c>
      <c r="K1113" t="str" cm="1">
        <f t="array" ref="K1113">_xlfn.IFS(AND(F1113=$Y$25,H1113=$Z$25),"1",AND(F1113=$Y$25,H1113=$Z$27),"2",AND(F1113=$Z$25,H1113=$Y$25),"3",AND(F1113=$Z$25,H1113=$Z$27),"4",AND(F1113=$Z$27,H1113=$Y$25),"5",AND(F1113=$Z$27,H1113=$Z$25),"6")</f>
        <v>5</v>
      </c>
      <c r="L1113" t="e" cm="1">
        <f t="array" ref="L1113">_xlfn.IFS(K1113="3",N1113*I1113)</f>
        <v>#N/A</v>
      </c>
      <c r="M1113" t="s">
        <v>16</v>
      </c>
      <c r="N1113">
        <f>VLOOKUP(C1113,ETH_USD[],6)</f>
        <v>614.84252900000001</v>
      </c>
      <c r="O1113" s="10">
        <f t="shared" si="101"/>
        <v>0</v>
      </c>
      <c r="P1113" cm="1">
        <f t="array" ref="P1113">_xlfn.IFS(H1113=$H$2,G1113,F1113=$F$102,E1113)</f>
        <v>1</v>
      </c>
      <c r="Q1113" cm="1">
        <f t="array" ref="Q1113">_xlfn.IFS(H1113=$H$2,E1113,F1113=$F$102,G1113)</f>
        <v>0.28969550236379599</v>
      </c>
      <c r="R1113">
        <f t="shared" si="102"/>
        <v>178.1171153132818</v>
      </c>
      <c r="S1113" s="10">
        <f t="shared" si="103"/>
        <v>-7.4835741408165899E-3</v>
      </c>
      <c r="T1113" s="9">
        <f t="shared" si="104"/>
        <v>178.1171153132818</v>
      </c>
      <c r="U1113" cm="1">
        <f t="array" ref="U1113">_xlfn.IFS(D1113=$D$2,I1113*N1113,D1113=$D$3&amp;F1113=$F$3,(I1113)*N1113,D1113=$D$3,(1/I1113)*N1113,D1113=$D$146,N1113*I1113)</f>
        <v>178.1171138599195</v>
      </c>
      <c r="V1113" cm="1">
        <f t="array" ref="V1113">_xlfn.IFS(F1113=$F$2,E1113*N1113,F1113=$F$3,E1113*N1113)</f>
        <v>178.1171153132818</v>
      </c>
      <c r="W1113">
        <f t="shared" si="105"/>
        <v>178.1171138599195</v>
      </c>
      <c r="X1113">
        <f t="shared" si="106"/>
        <v>2122.3751456270465</v>
      </c>
    </row>
    <row r="1114" spans="1:24" x14ac:dyDescent="0.25">
      <c r="A1114" t="s">
        <v>1132</v>
      </c>
      <c r="B1114">
        <v>1606711220</v>
      </c>
      <c r="C1114" s="2">
        <v>44165.194675925923</v>
      </c>
      <c r="D1114" t="s">
        <v>12</v>
      </c>
      <c r="E1114">
        <v>0.287535638485167</v>
      </c>
      <c r="F1114" t="s">
        <v>13</v>
      </c>
      <c r="G1114">
        <v>1</v>
      </c>
      <c r="H1114" t="s">
        <v>14</v>
      </c>
      <c r="I1114">
        <v>0.28753563999999998</v>
      </c>
      <c r="J1114" t="s">
        <v>15</v>
      </c>
      <c r="K1114" t="str" cm="1">
        <f t="array" ref="K1114">_xlfn.IFS(AND(F1114=$Y$25,H1114=$Z$25),"1",AND(F1114=$Y$25,H1114=$Z$27),"2",AND(F1114=$Z$25,H1114=$Y$25),"3",AND(F1114=$Z$25,H1114=$Z$27),"4",AND(F1114=$Z$27,H1114=$Y$25),"5",AND(F1114=$Z$27,H1114=$Z$25),"6")</f>
        <v>5</v>
      </c>
      <c r="L1114" t="e" cm="1">
        <f t="array" ref="L1114">_xlfn.IFS(K1114="3",N1114*I1114)</f>
        <v>#N/A</v>
      </c>
      <c r="M1114" t="s">
        <v>16</v>
      </c>
      <c r="N1114">
        <f>VLOOKUP(C1114,ETH_USD[],6)</f>
        <v>614.84252900000001</v>
      </c>
      <c r="O1114" s="10">
        <f t="shared" si="101"/>
        <v>0</v>
      </c>
      <c r="P1114" cm="1">
        <f t="array" ref="P1114">_xlfn.IFS(H1114=$H$2,G1114,F1114=$F$102,E1114)</f>
        <v>1</v>
      </c>
      <c r="Q1114" cm="1">
        <f t="array" ref="Q1114">_xlfn.IFS(H1114=$H$2,E1114,F1114=$F$102,G1114)</f>
        <v>0.287535638485167</v>
      </c>
      <c r="R1114">
        <f t="shared" si="102"/>
        <v>176.78913914384981</v>
      </c>
      <c r="S1114" s="10">
        <f t="shared" si="103"/>
        <v>-7.4556348338354617E-3</v>
      </c>
      <c r="T1114" s="9">
        <f t="shared" si="104"/>
        <v>176.78913914384981</v>
      </c>
      <c r="U1114" cm="1">
        <f t="array" ref="U1114">_xlfn.IFS(D1114=$D$2,I1114*N1114,D1114=$D$3&amp;F1114=$F$3,(I1114)*N1114,D1114=$D$3,(1/I1114)*N1114,D1114=$D$146,N1114*I1114)</f>
        <v>176.78914007523355</v>
      </c>
      <c r="V1114" cm="1">
        <f t="array" ref="V1114">_xlfn.IFS(F1114=$F$2,E1114*N1114,F1114=$F$3,E1114*N1114)</f>
        <v>176.78913914384981</v>
      </c>
      <c r="W1114">
        <f t="shared" si="105"/>
        <v>176.78914007523355</v>
      </c>
      <c r="X1114">
        <f t="shared" si="106"/>
        <v>2138.3176325550462</v>
      </c>
    </row>
    <row r="1115" spans="1:24" x14ac:dyDescent="0.25">
      <c r="A1115" t="s">
        <v>1133</v>
      </c>
      <c r="B1115">
        <v>1606711428</v>
      </c>
      <c r="C1115" s="2">
        <v>44165.197083333333</v>
      </c>
      <c r="D1115" t="s">
        <v>12</v>
      </c>
      <c r="E1115">
        <v>0.285399851547331</v>
      </c>
      <c r="F1115" t="s">
        <v>13</v>
      </c>
      <c r="G1115">
        <v>1</v>
      </c>
      <c r="H1115" t="s">
        <v>14</v>
      </c>
      <c r="I1115">
        <v>0.28539985000000001</v>
      </c>
      <c r="J1115" t="s">
        <v>15</v>
      </c>
      <c r="K1115" t="str" cm="1">
        <f t="array" ref="K1115">_xlfn.IFS(AND(F1115=$Y$25,H1115=$Z$25),"1",AND(F1115=$Y$25,H1115=$Z$27),"2",AND(F1115=$Z$25,H1115=$Y$25),"3",AND(F1115=$Z$25,H1115=$Z$27),"4",AND(F1115=$Z$27,H1115=$Y$25),"5",AND(F1115=$Z$27,H1115=$Z$25),"6")</f>
        <v>5</v>
      </c>
      <c r="L1115" t="e" cm="1">
        <f t="array" ref="L1115">_xlfn.IFS(K1115="3",N1115*I1115)</f>
        <v>#N/A</v>
      </c>
      <c r="M1115" t="s">
        <v>16</v>
      </c>
      <c r="N1115">
        <f>VLOOKUP(C1115,ETH_USD[],6)</f>
        <v>614.84252900000001</v>
      </c>
      <c r="O1115" s="10">
        <f t="shared" si="101"/>
        <v>0</v>
      </c>
      <c r="P1115" cm="1">
        <f t="array" ref="P1115">_xlfn.IFS(H1115=$H$2,G1115,F1115=$F$102,E1115)</f>
        <v>1</v>
      </c>
      <c r="Q1115" cm="1">
        <f t="array" ref="Q1115">_xlfn.IFS(H1115=$H$2,E1115,F1115=$F$102,G1115)</f>
        <v>0.285399851547331</v>
      </c>
      <c r="R1115">
        <f t="shared" si="102"/>
        <v>175.47596650158556</v>
      </c>
      <c r="S1115" s="10">
        <f t="shared" si="103"/>
        <v>-7.4279033690850555E-3</v>
      </c>
      <c r="T1115" s="9">
        <f t="shared" si="104"/>
        <v>175.47596650158556</v>
      </c>
      <c r="U1115" cm="1">
        <f t="array" ref="U1115">_xlfn.IFS(D1115=$D$2,I1115*N1115,D1115=$D$3&amp;F1115=$F$3,(I1115)*N1115,D1115=$D$3,(1/I1115)*N1115,D1115=$D$146,N1115*I1115)</f>
        <v>175.47596555022065</v>
      </c>
      <c r="V1115" cm="1">
        <f t="array" ref="V1115">_xlfn.IFS(F1115=$F$2,E1115*N1115,F1115=$F$3,E1115*N1115)</f>
        <v>175.47596650158556</v>
      </c>
      <c r="W1115">
        <f t="shared" si="105"/>
        <v>175.47596555022065</v>
      </c>
      <c r="X1115">
        <f t="shared" si="106"/>
        <v>2154.3197342255085</v>
      </c>
    </row>
    <row r="1116" spans="1:24" x14ac:dyDescent="0.25">
      <c r="A1116" t="s">
        <v>1134</v>
      </c>
      <c r="B1116">
        <v>1606716063</v>
      </c>
      <c r="C1116" s="2">
        <v>44165.25072916667</v>
      </c>
      <c r="D1116" t="s">
        <v>12</v>
      </c>
      <c r="E1116">
        <v>0.28328778492571899</v>
      </c>
      <c r="F1116" t="s">
        <v>13</v>
      </c>
      <c r="G1116">
        <v>1</v>
      </c>
      <c r="H1116" t="s">
        <v>14</v>
      </c>
      <c r="I1116">
        <v>0.28328777999999999</v>
      </c>
      <c r="J1116" t="s">
        <v>15</v>
      </c>
      <c r="K1116" t="str" cm="1">
        <f t="array" ref="K1116">_xlfn.IFS(AND(F1116=$Y$25,H1116=$Z$25),"1",AND(F1116=$Y$25,H1116=$Z$27),"2",AND(F1116=$Z$25,H1116=$Y$25),"3",AND(F1116=$Z$25,H1116=$Z$27),"4",AND(F1116=$Z$27,H1116=$Y$25),"5",AND(F1116=$Z$27,H1116=$Z$25),"6")</f>
        <v>5</v>
      </c>
      <c r="L1116" t="e" cm="1">
        <f t="array" ref="L1116">_xlfn.IFS(K1116="3",N1116*I1116)</f>
        <v>#N/A</v>
      </c>
      <c r="M1116" t="s">
        <v>16</v>
      </c>
      <c r="N1116">
        <f>VLOOKUP(C1116,ETH_USD[],6)</f>
        <v>614.84252900000001</v>
      </c>
      <c r="O1116" s="10">
        <f t="shared" si="101"/>
        <v>0</v>
      </c>
      <c r="P1116" cm="1">
        <f t="array" ref="P1116">_xlfn.IFS(H1116=$H$2,G1116,F1116=$F$102,E1116)</f>
        <v>1</v>
      </c>
      <c r="Q1116" cm="1">
        <f t="array" ref="Q1116">_xlfn.IFS(H1116=$H$2,E1116,F1116=$F$102,G1116)</f>
        <v>0.28328778492571899</v>
      </c>
      <c r="R1116">
        <f t="shared" si="102"/>
        <v>174.17737811853715</v>
      </c>
      <c r="S1116" s="10">
        <f t="shared" si="103"/>
        <v>-7.400377435941791E-3</v>
      </c>
      <c r="T1116" s="9">
        <f t="shared" si="104"/>
        <v>174.17737811853715</v>
      </c>
      <c r="U1116" cm="1">
        <f t="array" ref="U1116">_xlfn.IFS(D1116=$D$2,I1116*N1116,D1116=$D$3&amp;F1116=$F$3,(I1116)*N1116,D1116=$D$3,(1/I1116)*N1116,D1116=$D$146,N1116*I1116)</f>
        <v>174.17737508999562</v>
      </c>
      <c r="V1116" cm="1">
        <f t="array" ref="V1116">_xlfn.IFS(F1116=$F$2,E1116*N1116,F1116=$F$3,E1116*N1116)</f>
        <v>174.17737811853715</v>
      </c>
      <c r="W1116">
        <f t="shared" si="105"/>
        <v>174.17737508999562</v>
      </c>
      <c r="X1116">
        <f t="shared" si="106"/>
        <v>2170.3814015556904</v>
      </c>
    </row>
    <row r="1117" spans="1:24" x14ac:dyDescent="0.25">
      <c r="A1117" t="s">
        <v>1135</v>
      </c>
      <c r="B1117">
        <v>1606752173</v>
      </c>
      <c r="C1117" s="2">
        <v>44165.668668981481</v>
      </c>
      <c r="D1117" t="s">
        <v>12</v>
      </c>
      <c r="E1117">
        <v>0.28119908857521903</v>
      </c>
      <c r="F1117" t="s">
        <v>13</v>
      </c>
      <c r="G1117">
        <v>1</v>
      </c>
      <c r="H1117" t="s">
        <v>14</v>
      </c>
      <c r="I1117">
        <v>0.28119908999999998</v>
      </c>
      <c r="J1117" t="s">
        <v>15</v>
      </c>
      <c r="K1117" t="str" cm="1">
        <f t="array" ref="K1117">_xlfn.IFS(AND(F1117=$Y$25,H1117=$Z$25),"1",AND(F1117=$Y$25,H1117=$Z$27),"2",AND(F1117=$Z$25,H1117=$Y$25),"3",AND(F1117=$Z$25,H1117=$Z$27),"4",AND(F1117=$Z$27,H1117=$Y$25),"5",AND(F1117=$Z$27,H1117=$Z$25),"6")</f>
        <v>5</v>
      </c>
      <c r="L1117" t="e" cm="1">
        <f t="array" ref="L1117">_xlfn.IFS(K1117="3",N1117*I1117)</f>
        <v>#N/A</v>
      </c>
      <c r="M1117" t="s">
        <v>16</v>
      </c>
      <c r="N1117">
        <f>VLOOKUP(C1117,ETH_USD[],6)</f>
        <v>614.84252900000001</v>
      </c>
      <c r="O1117" s="10">
        <f t="shared" si="101"/>
        <v>0</v>
      </c>
      <c r="P1117" cm="1">
        <f t="array" ref="P1117">_xlfn.IFS(H1117=$H$2,G1117,F1117=$F$102,E1117)</f>
        <v>1</v>
      </c>
      <c r="Q1117" cm="1">
        <f t="array" ref="Q1117">_xlfn.IFS(H1117=$H$2,E1117,F1117=$F$102,G1117)</f>
        <v>0.28119908857521903</v>
      </c>
      <c r="R1117">
        <f t="shared" si="102"/>
        <v>172.89315877208267</v>
      </c>
      <c r="S1117" s="10">
        <f t="shared" si="103"/>
        <v>-7.3730547578945461E-3</v>
      </c>
      <c r="T1117" s="9">
        <f t="shared" si="104"/>
        <v>172.89315877208267</v>
      </c>
      <c r="U1117" cm="1">
        <f t="array" ref="U1117">_xlfn.IFS(D1117=$D$2,I1117*N1117,D1117=$D$3&amp;F1117=$F$3,(I1117)*N1117,D1117=$D$3,(1/I1117)*N1117,D1117=$D$146,N1117*I1117)</f>
        <v>172.89315964809862</v>
      </c>
      <c r="V1117" cm="1">
        <f t="array" ref="V1117">_xlfn.IFS(F1117=$F$2,E1117*N1117,F1117=$F$3,E1117*N1117)</f>
        <v>172.89315877208267</v>
      </c>
      <c r="W1117">
        <f t="shared" si="105"/>
        <v>172.89315964809862</v>
      </c>
      <c r="X1117">
        <f t="shared" si="106"/>
        <v>2186.5025558937623</v>
      </c>
    </row>
    <row r="1118" spans="1:24" x14ac:dyDescent="0.25">
      <c r="A1118" t="s">
        <v>1136</v>
      </c>
      <c r="B1118">
        <v>1606753989</v>
      </c>
      <c r="C1118" s="2">
        <v>44165.689687500002</v>
      </c>
      <c r="D1118" t="s">
        <v>12</v>
      </c>
      <c r="E1118">
        <v>0.27913341888503501</v>
      </c>
      <c r="F1118" t="s">
        <v>13</v>
      </c>
      <c r="G1118">
        <v>1</v>
      </c>
      <c r="H1118" t="s">
        <v>14</v>
      </c>
      <c r="I1118">
        <v>0.27913342000000002</v>
      </c>
      <c r="J1118" t="s">
        <v>15</v>
      </c>
      <c r="K1118" t="str" cm="1">
        <f t="array" ref="K1118">_xlfn.IFS(AND(F1118=$Y$25,H1118=$Z$25),"1",AND(F1118=$Y$25,H1118=$Z$27),"2",AND(F1118=$Z$25,H1118=$Y$25),"3",AND(F1118=$Z$25,H1118=$Z$27),"4",AND(F1118=$Z$27,H1118=$Y$25),"5",AND(F1118=$Z$27,H1118=$Z$25),"6")</f>
        <v>5</v>
      </c>
      <c r="L1118" t="e" cm="1">
        <f t="array" ref="L1118">_xlfn.IFS(K1118="3",N1118*I1118)</f>
        <v>#N/A</v>
      </c>
      <c r="M1118" t="s">
        <v>16</v>
      </c>
      <c r="N1118">
        <f>VLOOKUP(C1118,ETH_USD[],6)</f>
        <v>614.84252900000001</v>
      </c>
      <c r="O1118" s="10">
        <f t="shared" si="101"/>
        <v>0</v>
      </c>
      <c r="P1118" cm="1">
        <f t="array" ref="P1118">_xlfn.IFS(H1118=$H$2,G1118,F1118=$F$102,E1118)</f>
        <v>1</v>
      </c>
      <c r="Q1118" cm="1">
        <f t="array" ref="Q1118">_xlfn.IFS(H1118=$H$2,E1118,F1118=$F$102,G1118)</f>
        <v>0.27913341888503501</v>
      </c>
      <c r="R1118">
        <f t="shared" si="102"/>
        <v>171.62309719569129</v>
      </c>
      <c r="S1118" s="10">
        <f t="shared" si="103"/>
        <v>-7.3459330919255746E-3</v>
      </c>
      <c r="T1118" s="9">
        <f t="shared" si="104"/>
        <v>171.62309719569129</v>
      </c>
      <c r="U1118" cm="1">
        <f t="array" ref="U1118">_xlfn.IFS(D1118=$D$2,I1118*N1118,D1118=$D$3&amp;F1118=$F$3,(I1118)*N1118,D1118=$D$3,(1/I1118)*N1118,D1118=$D$146,N1118*I1118)</f>
        <v>171.62309788121919</v>
      </c>
      <c r="V1118" cm="1">
        <f t="array" ref="V1118">_xlfn.IFS(F1118=$F$2,E1118*N1118,F1118=$F$3,E1118*N1118)</f>
        <v>171.62309719569129</v>
      </c>
      <c r="W1118">
        <f t="shared" si="105"/>
        <v>171.62309788121919</v>
      </c>
      <c r="X1118">
        <f t="shared" si="106"/>
        <v>2202.6833225487653</v>
      </c>
    </row>
    <row r="1119" spans="1:24" x14ac:dyDescent="0.25">
      <c r="A1119" t="s">
        <v>1137</v>
      </c>
      <c r="B1119">
        <v>1606754906</v>
      </c>
      <c r="C1119" s="2">
        <v>44165.700300925928</v>
      </c>
      <c r="D1119" t="s">
        <v>12</v>
      </c>
      <c r="E1119">
        <v>0.27709043853726301</v>
      </c>
      <c r="F1119" t="s">
        <v>13</v>
      </c>
      <c r="G1119">
        <v>1</v>
      </c>
      <c r="H1119" t="s">
        <v>14</v>
      </c>
      <c r="I1119">
        <v>0.27709043999999999</v>
      </c>
      <c r="J1119" t="s">
        <v>15</v>
      </c>
      <c r="K1119" t="str" cm="1">
        <f t="array" ref="K1119">_xlfn.IFS(AND(F1119=$Y$25,H1119=$Z$25),"1",AND(F1119=$Y$25,H1119=$Z$27),"2",AND(F1119=$Z$25,H1119=$Y$25),"3",AND(F1119=$Z$25,H1119=$Z$27),"4",AND(F1119=$Z$27,H1119=$Y$25),"5",AND(F1119=$Z$27,H1119=$Z$25),"6")</f>
        <v>5</v>
      </c>
      <c r="L1119" t="e" cm="1">
        <f t="array" ref="L1119">_xlfn.IFS(K1119="3",N1119*I1119)</f>
        <v>#N/A</v>
      </c>
      <c r="M1119" t="s">
        <v>16</v>
      </c>
      <c r="N1119">
        <f>VLOOKUP(C1119,ETH_USD[],6)</f>
        <v>614.84252900000001</v>
      </c>
      <c r="O1119" s="10">
        <f t="shared" si="101"/>
        <v>0</v>
      </c>
      <c r="P1119" cm="1">
        <f t="array" ref="P1119">_xlfn.IFS(H1119=$H$2,G1119,F1119=$F$102,E1119)</f>
        <v>1</v>
      </c>
      <c r="Q1119" cm="1">
        <f t="array" ref="Q1119">_xlfn.IFS(H1119=$H$2,E1119,F1119=$F$102,G1119)</f>
        <v>0.27709043853726301</v>
      </c>
      <c r="R1119">
        <f t="shared" si="102"/>
        <v>170.36698599196984</v>
      </c>
      <c r="S1119" s="10">
        <f t="shared" si="103"/>
        <v>-7.3190102279134328E-3</v>
      </c>
      <c r="T1119" s="9">
        <f t="shared" si="104"/>
        <v>170.36698599196984</v>
      </c>
      <c r="U1119" cm="1">
        <f t="array" ref="U1119">_xlfn.IFS(D1119=$D$2,I1119*N1119,D1119=$D$3&amp;F1119=$F$3,(I1119)*N1119,D1119=$D$3,(1/I1119)*N1119,D1119=$D$146,N1119*I1119)</f>
        <v>170.36698689132277</v>
      </c>
      <c r="V1119" cm="1">
        <f t="array" ref="V1119">_xlfn.IFS(F1119=$F$2,E1119*N1119,F1119=$F$3,E1119*N1119)</f>
        <v>170.36698599196984</v>
      </c>
      <c r="W1119">
        <f t="shared" si="105"/>
        <v>170.36698689132277</v>
      </c>
      <c r="X1119">
        <f t="shared" si="106"/>
        <v>2218.9236445688998</v>
      </c>
    </row>
    <row r="1120" spans="1:24" x14ac:dyDescent="0.25">
      <c r="A1120" t="s">
        <v>1138</v>
      </c>
      <c r="B1120">
        <v>1606770037</v>
      </c>
      <c r="C1120" s="2">
        <v>44165.875428240739</v>
      </c>
      <c r="D1120" t="s">
        <v>12</v>
      </c>
      <c r="E1120">
        <v>0.27506981636908701</v>
      </c>
      <c r="F1120" t="s">
        <v>13</v>
      </c>
      <c r="G1120">
        <v>1</v>
      </c>
      <c r="H1120" t="s">
        <v>14</v>
      </c>
      <c r="I1120">
        <v>0.27506982000000002</v>
      </c>
      <c r="J1120" t="s">
        <v>15</v>
      </c>
      <c r="K1120" t="str" cm="1">
        <f t="array" ref="K1120">_xlfn.IFS(AND(F1120=$Y$25,H1120=$Z$25),"1",AND(F1120=$Y$25,H1120=$Z$27),"2",AND(F1120=$Z$25,H1120=$Y$25),"3",AND(F1120=$Z$25,H1120=$Z$27),"4",AND(F1120=$Z$27,H1120=$Y$25),"5",AND(F1120=$Z$27,H1120=$Z$25),"6")</f>
        <v>5</v>
      </c>
      <c r="L1120" t="e" cm="1">
        <f t="array" ref="L1120">_xlfn.IFS(K1120="3",N1120*I1120)</f>
        <v>#N/A</v>
      </c>
      <c r="M1120" t="s">
        <v>16</v>
      </c>
      <c r="N1120">
        <f>VLOOKUP(C1120,ETH_USD[],6)</f>
        <v>614.84252900000001</v>
      </c>
      <c r="O1120" s="10">
        <f t="shared" si="101"/>
        <v>0</v>
      </c>
      <c r="P1120" cm="1">
        <f t="array" ref="P1120">_xlfn.IFS(H1120=$H$2,G1120,F1120=$F$102,E1120)</f>
        <v>1</v>
      </c>
      <c r="Q1120" cm="1">
        <f t="array" ref="Q1120">_xlfn.IFS(H1120=$H$2,E1120,F1120=$F$102,G1120)</f>
        <v>0.27506981636908701</v>
      </c>
      <c r="R1120">
        <f t="shared" si="102"/>
        <v>169.12462154793505</v>
      </c>
      <c r="S1120" s="10">
        <f t="shared" si="103"/>
        <v>-7.2922839880101512E-3</v>
      </c>
      <c r="T1120" s="9">
        <f t="shared" si="104"/>
        <v>169.12462154793505</v>
      </c>
      <c r="U1120" cm="1">
        <f t="array" ref="U1120">_xlfn.IFS(D1120=$D$2,I1120*N1120,D1120=$D$3&amp;F1120=$F$3,(I1120)*N1120,D1120=$D$3,(1/I1120)*N1120,D1120=$D$146,N1120*I1120)</f>
        <v>169.1246237803748</v>
      </c>
      <c r="V1120" cm="1">
        <f t="array" ref="V1120">_xlfn.IFS(F1120=$F$2,E1120*N1120,F1120=$F$3,E1120*N1120)</f>
        <v>169.12462154793505</v>
      </c>
      <c r="W1120">
        <f t="shared" si="105"/>
        <v>169.1246237803748</v>
      </c>
      <c r="X1120">
        <f t="shared" si="106"/>
        <v>2235.2235116160687</v>
      </c>
    </row>
    <row r="1121" spans="1:24" x14ac:dyDescent="0.25">
      <c r="A1121" t="s">
        <v>1139</v>
      </c>
      <c r="B1121">
        <v>1606777665</v>
      </c>
      <c r="C1121" s="2">
        <v>44165.96371527778</v>
      </c>
      <c r="D1121" t="s">
        <v>12</v>
      </c>
      <c r="E1121">
        <v>0.27307122723848298</v>
      </c>
      <c r="F1121" t="s">
        <v>13</v>
      </c>
      <c r="G1121">
        <v>1</v>
      </c>
      <c r="H1121" t="s">
        <v>14</v>
      </c>
      <c r="I1121">
        <v>0.27307123</v>
      </c>
      <c r="J1121" t="s">
        <v>15</v>
      </c>
      <c r="K1121" t="str" cm="1">
        <f t="array" ref="K1121">_xlfn.IFS(AND(F1121=$Y$25,H1121=$Z$25),"1",AND(F1121=$Y$25,H1121=$Z$27),"2",AND(F1121=$Z$25,H1121=$Y$25),"3",AND(F1121=$Z$25,H1121=$Z$27),"4",AND(F1121=$Z$27,H1121=$Y$25),"5",AND(F1121=$Z$27,H1121=$Z$25),"6")</f>
        <v>5</v>
      </c>
      <c r="L1121" t="e" cm="1">
        <f t="array" ref="L1121">_xlfn.IFS(K1121="3",N1121*I1121)</f>
        <v>#N/A</v>
      </c>
      <c r="M1121" t="s">
        <v>16</v>
      </c>
      <c r="N1121">
        <f>VLOOKUP(C1121,ETH_USD[],6)</f>
        <v>614.84252900000001</v>
      </c>
      <c r="O1121" s="10">
        <f t="shared" si="101"/>
        <v>0</v>
      </c>
      <c r="P1121" cm="1">
        <f t="array" ref="P1121">_xlfn.IFS(H1121=$H$2,G1121,F1121=$F$102,E1121)</f>
        <v>1</v>
      </c>
      <c r="Q1121" cm="1">
        <f t="array" ref="Q1121">_xlfn.IFS(H1121=$H$2,E1121,F1121=$F$102,G1121)</f>
        <v>0.27307122723848298</v>
      </c>
      <c r="R1121">
        <f t="shared" si="102"/>
        <v>167.89580395244258</v>
      </c>
      <c r="S1121" s="10">
        <f t="shared" si="103"/>
        <v>-7.2657522260541367E-3</v>
      </c>
      <c r="T1121" s="9">
        <f t="shared" si="104"/>
        <v>167.89580395244258</v>
      </c>
      <c r="U1121" cm="1">
        <f t="array" ref="U1121">_xlfn.IFS(D1121=$D$2,I1121*N1121,D1121=$D$3&amp;F1121=$F$3,(I1121)*N1121,D1121=$D$3,(1/I1121)*N1121,D1121=$D$146,N1121*I1121)</f>
        <v>167.89580565034066</v>
      </c>
      <c r="V1121" cm="1">
        <f t="array" ref="V1121">_xlfn.IFS(F1121=$F$2,E1121*N1121,F1121=$F$3,E1121*N1121)</f>
        <v>167.89580395244258</v>
      </c>
      <c r="W1121">
        <f t="shared" si="105"/>
        <v>167.89580565034066</v>
      </c>
      <c r="X1121">
        <f t="shared" si="106"/>
        <v>2251.5829624380422</v>
      </c>
    </row>
    <row r="1122" spans="1:24" x14ac:dyDescent="0.25">
      <c r="A1122" t="s">
        <v>1140</v>
      </c>
      <c r="B1122">
        <v>1606820287</v>
      </c>
      <c r="C1122" s="2">
        <v>44166.457025462965</v>
      </c>
      <c r="D1122" t="s">
        <v>12</v>
      </c>
      <c r="E1122">
        <v>0.27109435189332098</v>
      </c>
      <c r="F1122" t="s">
        <v>13</v>
      </c>
      <c r="G1122">
        <v>1</v>
      </c>
      <c r="H1122" t="s">
        <v>14</v>
      </c>
      <c r="I1122">
        <v>0.27109434999999998</v>
      </c>
      <c r="J1122" t="s">
        <v>15</v>
      </c>
      <c r="K1122" t="str" cm="1">
        <f t="array" ref="K1122">_xlfn.IFS(AND(F1122=$Y$25,H1122=$Z$25),"1",AND(F1122=$Y$25,H1122=$Z$27),"2",AND(F1122=$Z$25,H1122=$Y$25),"3",AND(F1122=$Z$25,H1122=$Z$27),"4",AND(F1122=$Z$27,H1122=$Y$25),"5",AND(F1122=$Z$27,H1122=$Z$25),"6")</f>
        <v>5</v>
      </c>
      <c r="L1122" t="e" cm="1">
        <f t="array" ref="L1122">_xlfn.IFS(K1122="3",N1122*I1122)</f>
        <v>#N/A</v>
      </c>
      <c r="M1122" t="s">
        <v>16</v>
      </c>
      <c r="N1122">
        <f>VLOOKUP(C1122,ETH_USD[],6)</f>
        <v>587.32415800000001</v>
      </c>
      <c r="O1122" s="10">
        <f t="shared" si="101"/>
        <v>-4.4756778690564526E-2</v>
      </c>
      <c r="P1122" cm="1">
        <f t="array" ref="P1122">_xlfn.IFS(H1122=$H$2,G1122,F1122=$F$102,E1122)</f>
        <v>1</v>
      </c>
      <c r="Q1122" cm="1">
        <f t="array" ref="Q1122">_xlfn.IFS(H1122=$H$2,E1122,F1122=$F$102,G1122)</f>
        <v>0.27109435189332098</v>
      </c>
      <c r="R1122">
        <f t="shared" si="102"/>
        <v>159.22026196430045</v>
      </c>
      <c r="S1122" s="10">
        <f t="shared" si="103"/>
        <v>-5.1672178719841769E-2</v>
      </c>
      <c r="T1122" s="9">
        <f t="shared" si="104"/>
        <v>159.22026196430045</v>
      </c>
      <c r="U1122" cm="1">
        <f t="array" ref="U1122">_xlfn.IFS(D1122=$D$2,I1122*N1122,D1122=$D$3&amp;F1122=$F$3,(I1122)*N1122,D1122=$D$3,(1/I1122)*N1122,D1122=$D$146,N1122*I1122)</f>
        <v>159.22026085230729</v>
      </c>
      <c r="V1122" cm="1">
        <f t="array" ref="V1122">_xlfn.IFS(F1122=$F$2,E1122*N1122,F1122=$F$3,E1122*N1122)</f>
        <v>159.22026196430045</v>
      </c>
      <c r="W1122">
        <f t="shared" si="105"/>
        <v>159.22026085230729</v>
      </c>
      <c r="X1122">
        <f t="shared" si="106"/>
        <v>2166.4935399797159</v>
      </c>
    </row>
    <row r="1123" spans="1:24" x14ac:dyDescent="0.25">
      <c r="A1123" t="s">
        <v>1141</v>
      </c>
      <c r="B1123">
        <v>1606820416</v>
      </c>
      <c r="C1123" s="2">
        <v>44166.458518518521</v>
      </c>
      <c r="D1123" t="s">
        <v>12</v>
      </c>
      <c r="E1123">
        <v>0.26913887684378701</v>
      </c>
      <c r="F1123" t="s">
        <v>13</v>
      </c>
      <c r="G1123">
        <v>1</v>
      </c>
      <c r="H1123" t="s">
        <v>14</v>
      </c>
      <c r="I1123">
        <v>0.26913888000000002</v>
      </c>
      <c r="J1123" t="s">
        <v>15</v>
      </c>
      <c r="K1123" t="str" cm="1">
        <f t="array" ref="K1123">_xlfn.IFS(AND(F1123=$Y$25,H1123=$Z$25),"1",AND(F1123=$Y$25,H1123=$Z$27),"2",AND(F1123=$Z$25,H1123=$Y$25),"3",AND(F1123=$Z$25,H1123=$Z$27),"4",AND(F1123=$Z$27,H1123=$Y$25),"5",AND(F1123=$Z$27,H1123=$Z$25),"6")</f>
        <v>5</v>
      </c>
      <c r="L1123" t="e" cm="1">
        <f t="array" ref="L1123">_xlfn.IFS(K1123="3",N1123*I1123)</f>
        <v>#N/A</v>
      </c>
      <c r="M1123" t="s">
        <v>16</v>
      </c>
      <c r="N1123">
        <f>VLOOKUP(C1123,ETH_USD[],6)</f>
        <v>587.32415800000001</v>
      </c>
      <c r="O1123" s="10">
        <f t="shared" si="101"/>
        <v>0</v>
      </c>
      <c r="P1123" cm="1">
        <f t="array" ref="P1123">_xlfn.IFS(H1123=$H$2,G1123,F1123=$F$102,E1123)</f>
        <v>1</v>
      </c>
      <c r="Q1123" cm="1">
        <f t="array" ref="Q1123">_xlfn.IFS(H1123=$H$2,E1123,F1123=$F$102,G1123)</f>
        <v>0.26913887684378701</v>
      </c>
      <c r="R1123">
        <f t="shared" si="102"/>
        <v>158.0717642273429</v>
      </c>
      <c r="S1123" s="10">
        <f t="shared" si="103"/>
        <v>-7.2132637064437318E-3</v>
      </c>
      <c r="T1123" s="9">
        <f t="shared" si="104"/>
        <v>158.0717642273429</v>
      </c>
      <c r="U1123" cm="1">
        <f t="array" ref="U1123">_xlfn.IFS(D1123=$D$2,I1123*N1123,D1123=$D$3&amp;F1123=$F$3,(I1123)*N1123,D1123=$D$3,(1/I1123)*N1123,D1123=$D$146,N1123*I1123)</f>
        <v>158.07176608106306</v>
      </c>
      <c r="V1123" cm="1">
        <f t="array" ref="V1123">_xlfn.IFS(F1123=$F$2,E1123*N1123,F1123=$F$3,E1123*N1123)</f>
        <v>158.0717642273429</v>
      </c>
      <c r="W1123">
        <f t="shared" si="105"/>
        <v>158.07176608106306</v>
      </c>
      <c r="X1123">
        <f t="shared" si="106"/>
        <v>2182.234532595216</v>
      </c>
    </row>
    <row r="1124" spans="1:24" x14ac:dyDescent="0.25">
      <c r="A1124" t="s">
        <v>1142</v>
      </c>
      <c r="B1124">
        <v>1606820895</v>
      </c>
      <c r="C1124" s="2">
        <v>44166.464062500003</v>
      </c>
      <c r="D1124" t="s">
        <v>12</v>
      </c>
      <c r="E1124">
        <v>0.26720449423800902</v>
      </c>
      <c r="F1124" t="s">
        <v>13</v>
      </c>
      <c r="G1124">
        <v>1</v>
      </c>
      <c r="H1124" t="s">
        <v>14</v>
      </c>
      <c r="I1124">
        <v>0.26720449000000002</v>
      </c>
      <c r="J1124" t="s">
        <v>15</v>
      </c>
      <c r="K1124" t="str" cm="1">
        <f t="array" ref="K1124">_xlfn.IFS(AND(F1124=$Y$25,H1124=$Z$25),"1",AND(F1124=$Y$25,H1124=$Z$27),"2",AND(F1124=$Z$25,H1124=$Y$25),"3",AND(F1124=$Z$25,H1124=$Z$27),"4",AND(F1124=$Z$27,H1124=$Y$25),"5",AND(F1124=$Z$27,H1124=$Z$25),"6")</f>
        <v>5</v>
      </c>
      <c r="L1124" t="e" cm="1">
        <f t="array" ref="L1124">_xlfn.IFS(K1124="3",N1124*I1124)</f>
        <v>#N/A</v>
      </c>
      <c r="M1124" t="s">
        <v>16</v>
      </c>
      <c r="N1124">
        <f>VLOOKUP(C1124,ETH_USD[],6)</f>
        <v>587.32415800000001</v>
      </c>
      <c r="O1124" s="10">
        <f t="shared" si="101"/>
        <v>0</v>
      </c>
      <c r="P1124" cm="1">
        <f t="array" ref="P1124">_xlfn.IFS(H1124=$H$2,G1124,F1124=$F$102,E1124)</f>
        <v>1</v>
      </c>
      <c r="Q1124" cm="1">
        <f t="array" ref="Q1124">_xlfn.IFS(H1124=$H$2,E1124,F1124=$F$102,G1124)</f>
        <v>0.26720449423800902</v>
      </c>
      <c r="R1124">
        <f t="shared" si="102"/>
        <v>156.93565459215449</v>
      </c>
      <c r="S1124" s="10">
        <f t="shared" si="103"/>
        <v>-7.1873028098454203E-3</v>
      </c>
      <c r="T1124" s="9">
        <f t="shared" si="104"/>
        <v>156.93565459215449</v>
      </c>
      <c r="U1124" cm="1">
        <f t="array" ref="U1124">_xlfn.IFS(D1124=$D$2,I1124*N1124,D1124=$D$3&amp;F1124=$F$3,(I1124)*N1124,D1124=$D$3,(1/I1124)*N1124,D1124=$D$146,N1124*I1124)</f>
        <v>156.93565210306943</v>
      </c>
      <c r="V1124" cm="1">
        <f t="array" ref="V1124">_xlfn.IFS(F1124=$F$2,E1124*N1124,F1124=$F$3,E1124*N1124)</f>
        <v>156.93565459215449</v>
      </c>
      <c r="W1124">
        <f t="shared" si="105"/>
        <v>156.93565210306943</v>
      </c>
      <c r="X1124">
        <f t="shared" si="106"/>
        <v>2198.0325180912942</v>
      </c>
    </row>
    <row r="1125" spans="1:24" x14ac:dyDescent="0.25">
      <c r="A1125" t="s">
        <v>1143</v>
      </c>
      <c r="B1125">
        <v>1606827528</v>
      </c>
      <c r="C1125" s="2">
        <v>44166.540833333333</v>
      </c>
      <c r="D1125" t="s">
        <v>105</v>
      </c>
      <c r="E1125">
        <v>6</v>
      </c>
      <c r="F1125" t="s">
        <v>14</v>
      </c>
      <c r="G1125">
        <v>1.6425544093802</v>
      </c>
      <c r="H1125" t="s">
        <v>13</v>
      </c>
      <c r="I1125">
        <v>0.27375906999999999</v>
      </c>
      <c r="J1125" t="s">
        <v>15</v>
      </c>
      <c r="K1125" t="str" cm="1">
        <f t="array" ref="K1125">_xlfn.IFS(AND(F1125=$Y$25,H1125=$Z$25),"1",AND(F1125=$Y$25,H1125=$Z$27),"2",AND(F1125=$Z$25,H1125=$Y$25),"3",AND(F1125=$Z$25,H1125=$Z$27),"4",AND(F1125=$Z$27,H1125=$Y$25),"5",AND(F1125=$Z$27,H1125=$Z$25),"6")</f>
        <v>2</v>
      </c>
      <c r="L1125" t="e" cm="1">
        <f t="array" ref="L1125">_xlfn.IFS(K1125="3",N1125*I1125)</f>
        <v>#N/A</v>
      </c>
      <c r="M1125" t="s">
        <v>16</v>
      </c>
      <c r="N1125">
        <f>VLOOKUP(C1125,ETH_USD[],6)</f>
        <v>587.32415800000001</v>
      </c>
      <c r="O1125" s="10">
        <f t="shared" si="101"/>
        <v>0</v>
      </c>
      <c r="P1125" cm="1">
        <f t="array" ref="P1125">_xlfn.IFS(H1125=$H$2,G1125,F1125=$F$102,E1125)</f>
        <v>6</v>
      </c>
      <c r="Q1125" cm="1">
        <f t="array" ref="Q1125">_xlfn.IFS(H1125=$H$2,E1125,F1125=$F$102,G1125)</f>
        <v>1.6425544093802</v>
      </c>
      <c r="R1125">
        <f t="shared" si="102"/>
        <v>964.71188545841335</v>
      </c>
      <c r="S1125" s="10">
        <f t="shared" si="103"/>
        <v>2.4530178695968824E-2</v>
      </c>
      <c r="T1125" s="9">
        <f t="shared" si="104"/>
        <v>160.78531424306888</v>
      </c>
      <c r="U1125" cm="1">
        <f t="array" ref="U1125">_xlfn.IFS(D1125=$D$2,I1125*N1125,D1125=$D$3&amp;F1125=$F$3,(I1125)*N1125,D1125=$D$3,(1/I1125)*N1125,D1125=$D$146,N1125*I1125)</f>
        <v>160.78531528261306</v>
      </c>
      <c r="V1125" t="e" cm="1">
        <f t="array" ref="V1125">_xlfn.IFS(F1125=$F$2,E1125*N1125,F1125=$F$3,E1125*N1125)</f>
        <v>#N/A</v>
      </c>
      <c r="W1125">
        <f t="shared" si="105"/>
        <v>160.78531528261306</v>
      </c>
      <c r="X1125">
        <f t="shared" si="106"/>
        <v>2145.405293786248</v>
      </c>
    </row>
    <row r="1126" spans="1:24" x14ac:dyDescent="0.25">
      <c r="A1126" t="s">
        <v>1144</v>
      </c>
      <c r="B1126">
        <v>1606835313</v>
      </c>
      <c r="C1126" s="2">
        <v>44166.630937499998</v>
      </c>
      <c r="D1126" t="s">
        <v>12</v>
      </c>
      <c r="E1126">
        <v>0.27712655914885598</v>
      </c>
      <c r="F1126" t="s">
        <v>13</v>
      </c>
      <c r="G1126">
        <v>1</v>
      </c>
      <c r="H1126" t="s">
        <v>14</v>
      </c>
      <c r="I1126">
        <v>0.27712656000000002</v>
      </c>
      <c r="J1126" t="s">
        <v>15</v>
      </c>
      <c r="K1126" t="str" cm="1">
        <f t="array" ref="K1126">_xlfn.IFS(AND(F1126=$Y$25,H1126=$Z$25),"1",AND(F1126=$Y$25,H1126=$Z$27),"2",AND(F1126=$Z$25,H1126=$Y$25),"3",AND(F1126=$Z$25,H1126=$Z$27),"4",AND(F1126=$Z$27,H1126=$Y$25),"5",AND(F1126=$Z$27,H1126=$Z$25),"6")</f>
        <v>5</v>
      </c>
      <c r="L1126" t="e" cm="1">
        <f t="array" ref="L1126">_xlfn.IFS(K1126="3",N1126*I1126)</f>
        <v>#N/A</v>
      </c>
      <c r="M1126" t="s">
        <v>16</v>
      </c>
      <c r="N1126">
        <f>VLOOKUP(C1126,ETH_USD[],6)</f>
        <v>587.32415800000001</v>
      </c>
      <c r="O1126" s="10">
        <f t="shared" si="101"/>
        <v>0</v>
      </c>
      <c r="P1126" cm="1">
        <f t="array" ref="P1126">_xlfn.IFS(H1126=$H$2,G1126,F1126=$F$102,E1126)</f>
        <v>1</v>
      </c>
      <c r="Q1126" cm="1">
        <f t="array" ref="Q1126">_xlfn.IFS(H1126=$H$2,E1126,F1126=$F$102,G1126)</f>
        <v>0.27712655914885598</v>
      </c>
      <c r="R1126">
        <f t="shared" si="102"/>
        <v>162.76312301153905</v>
      </c>
      <c r="S1126" s="10">
        <f t="shared" si="103"/>
        <v>1.2300929209742351E-2</v>
      </c>
      <c r="T1126" s="9">
        <f t="shared" si="104"/>
        <v>162.76312301153905</v>
      </c>
      <c r="U1126" cm="1">
        <f t="array" ref="U1126">_xlfn.IFS(D1126=$D$2,I1126*N1126,D1126=$D$3&amp;F1126=$F$3,(I1126)*N1126,D1126=$D$3,(1/I1126)*N1126,D1126=$D$146,N1126*I1126)</f>
        <v>162.7631235114365</v>
      </c>
      <c r="V1126" cm="1">
        <f t="array" ref="V1126">_xlfn.IFS(F1126=$F$2,E1126*N1126,F1126=$F$3,E1126*N1126)</f>
        <v>162.76312301153905</v>
      </c>
      <c r="W1126">
        <f t="shared" si="105"/>
        <v>162.7631235114365</v>
      </c>
      <c r="X1126">
        <f t="shared" si="106"/>
        <v>2119.335505048668</v>
      </c>
    </row>
    <row r="1127" spans="1:24" x14ac:dyDescent="0.25">
      <c r="A1127" t="s">
        <v>1145</v>
      </c>
      <c r="B1127">
        <v>1606837151</v>
      </c>
      <c r="C1127" s="2">
        <v>44166.65221064815</v>
      </c>
      <c r="D1127" t="s">
        <v>12</v>
      </c>
      <c r="E1127">
        <v>0.27510567357892401</v>
      </c>
      <c r="F1127" t="s">
        <v>13</v>
      </c>
      <c r="G1127">
        <v>1</v>
      </c>
      <c r="H1127" t="s">
        <v>14</v>
      </c>
      <c r="I1127">
        <v>0.27510567000000002</v>
      </c>
      <c r="J1127" t="s">
        <v>15</v>
      </c>
      <c r="K1127" t="str" cm="1">
        <f t="array" ref="K1127">_xlfn.IFS(AND(F1127=$Y$25,H1127=$Z$25),"1",AND(F1127=$Y$25,H1127=$Z$27),"2",AND(F1127=$Z$25,H1127=$Y$25),"3",AND(F1127=$Z$25,H1127=$Z$27),"4",AND(F1127=$Z$27,H1127=$Y$25),"5",AND(F1127=$Z$27,H1127=$Z$25),"6")</f>
        <v>5</v>
      </c>
      <c r="L1127" t="e" cm="1">
        <f t="array" ref="L1127">_xlfn.IFS(K1127="3",N1127*I1127)</f>
        <v>#N/A</v>
      </c>
      <c r="M1127" t="s">
        <v>16</v>
      </c>
      <c r="N1127">
        <f>VLOOKUP(C1127,ETH_USD[],6)</f>
        <v>587.32415800000001</v>
      </c>
      <c r="O1127" s="10">
        <f t="shared" si="101"/>
        <v>0</v>
      </c>
      <c r="P1127" cm="1">
        <f t="array" ref="P1127">_xlfn.IFS(H1127=$H$2,G1127,F1127=$F$102,E1127)</f>
        <v>1</v>
      </c>
      <c r="Q1127" cm="1">
        <f t="array" ref="Q1127">_xlfn.IFS(H1127=$H$2,E1127,F1127=$F$102,G1127)</f>
        <v>0.27510567357892401</v>
      </c>
      <c r="R1127">
        <f t="shared" si="102"/>
        <v>161.5762080957644</v>
      </c>
      <c r="S1127" s="10">
        <f t="shared" si="103"/>
        <v>-7.2922839880044847E-3</v>
      </c>
      <c r="T1127" s="9">
        <f t="shared" si="104"/>
        <v>161.5762080957644</v>
      </c>
      <c r="U1127" cm="1">
        <f t="array" ref="U1127">_xlfn.IFS(D1127=$D$2,I1127*N1127,D1127=$D$3&amp;F1127=$F$3,(I1127)*N1127,D1127=$D$3,(1/I1127)*N1127,D1127=$D$146,N1127*I1127)</f>
        <v>161.57620599377589</v>
      </c>
      <c r="V1127" cm="1">
        <f t="array" ref="V1127">_xlfn.IFS(F1127=$F$2,E1127*N1127,F1127=$F$3,E1127*N1127)</f>
        <v>161.5762080957644</v>
      </c>
      <c r="W1127">
        <f t="shared" si="105"/>
        <v>161.57620599377589</v>
      </c>
      <c r="X1127">
        <f t="shared" si="106"/>
        <v>2134.9038643950885</v>
      </c>
    </row>
    <row r="1128" spans="1:24" x14ac:dyDescent="0.25">
      <c r="A1128" t="s">
        <v>1146</v>
      </c>
      <c r="B1128">
        <v>1606842414</v>
      </c>
      <c r="C1128" s="2">
        <v>44166.713125000002</v>
      </c>
      <c r="D1128" t="s">
        <v>12</v>
      </c>
      <c r="E1128">
        <v>1.1193623234057499</v>
      </c>
      <c r="F1128" t="s">
        <v>13</v>
      </c>
      <c r="G1128">
        <v>4</v>
      </c>
      <c r="H1128" t="s">
        <v>14</v>
      </c>
      <c r="I1128">
        <v>0.27984058000000001</v>
      </c>
      <c r="J1128" t="s">
        <v>15</v>
      </c>
      <c r="K1128" t="str" cm="1">
        <f t="array" ref="K1128">_xlfn.IFS(AND(F1128=$Y$25,H1128=$Z$25),"1",AND(F1128=$Y$25,H1128=$Z$27),"2",AND(F1128=$Z$25,H1128=$Y$25),"3",AND(F1128=$Z$25,H1128=$Z$27),"4",AND(F1128=$Z$27,H1128=$Y$25),"5",AND(F1128=$Z$27,H1128=$Z$25),"6")</f>
        <v>5</v>
      </c>
      <c r="L1128" t="e" cm="1">
        <f t="array" ref="L1128">_xlfn.IFS(K1128="3",N1128*I1128)</f>
        <v>#N/A</v>
      </c>
      <c r="M1128" t="s">
        <v>16</v>
      </c>
      <c r="N1128">
        <f>VLOOKUP(C1128,ETH_USD[],6)</f>
        <v>587.32415800000001</v>
      </c>
      <c r="O1128" s="10">
        <f t="shared" si="101"/>
        <v>0</v>
      </c>
      <c r="P1128" cm="1">
        <f t="array" ref="P1128">_xlfn.IFS(H1128=$H$2,G1128,F1128=$F$102,E1128)</f>
        <v>4</v>
      </c>
      <c r="Q1128" cm="1">
        <f t="array" ref="Q1128">_xlfn.IFS(H1128=$H$2,E1128,F1128=$F$102,G1128)</f>
        <v>1.1193623234057499</v>
      </c>
      <c r="R1128">
        <f t="shared" si="102"/>
        <v>657.42853409120573</v>
      </c>
      <c r="S1128" s="10">
        <f t="shared" si="103"/>
        <v>1.721123090962012E-2</v>
      </c>
      <c r="T1128" s="9">
        <f t="shared" si="104"/>
        <v>164.35713352280143</v>
      </c>
      <c r="U1128" cm="1">
        <f t="array" ref="U1128">_xlfn.IFS(D1128=$D$2,I1128*N1128,D1128=$D$3&amp;F1128=$F$3,(I1128)*N1128,D1128=$D$3,(1/I1128)*N1128,D1128=$D$146,N1128*I1128)</f>
        <v>164.35713302273166</v>
      </c>
      <c r="V1128" cm="1">
        <f t="array" ref="V1128">_xlfn.IFS(F1128=$F$2,E1128*N1128,F1128=$F$3,E1128*N1128)</f>
        <v>657.42853409120573</v>
      </c>
      <c r="W1128">
        <f t="shared" si="105"/>
        <v>164.35713302273166</v>
      </c>
      <c r="X1128">
        <f t="shared" si="106"/>
        <v>2098.7812346586761</v>
      </c>
    </row>
    <row r="1129" spans="1:24" x14ac:dyDescent="0.25">
      <c r="A1129" t="s">
        <v>1147</v>
      </c>
      <c r="B1129">
        <v>1606846251</v>
      </c>
      <c r="C1129" s="2">
        <v>44166.757534722223</v>
      </c>
      <c r="D1129" t="s">
        <v>12</v>
      </c>
      <c r="E1129">
        <v>0.28126049773709799</v>
      </c>
      <c r="F1129" t="s">
        <v>13</v>
      </c>
      <c r="G1129">
        <v>1</v>
      </c>
      <c r="H1129" t="s">
        <v>14</v>
      </c>
      <c r="I1129">
        <v>0.28126050000000002</v>
      </c>
      <c r="J1129" t="s">
        <v>15</v>
      </c>
      <c r="K1129" t="str" cm="1">
        <f t="array" ref="K1129">_xlfn.IFS(AND(F1129=$Y$25,H1129=$Z$25),"1",AND(F1129=$Y$25,H1129=$Z$27),"2",AND(F1129=$Z$25,H1129=$Y$25),"3",AND(F1129=$Z$25,H1129=$Z$27),"4",AND(F1129=$Z$27,H1129=$Y$25),"5",AND(F1129=$Z$27,H1129=$Z$25),"6")</f>
        <v>5</v>
      </c>
      <c r="L1129" t="e" cm="1">
        <f t="array" ref="L1129">_xlfn.IFS(K1129="3",N1129*I1129)</f>
        <v>#N/A</v>
      </c>
      <c r="M1129" t="s">
        <v>16</v>
      </c>
      <c r="N1129">
        <f>VLOOKUP(C1129,ETH_USD[],6)</f>
        <v>587.32415800000001</v>
      </c>
      <c r="O1129" s="10">
        <f t="shared" si="101"/>
        <v>0</v>
      </c>
      <c r="P1129" cm="1">
        <f t="array" ref="P1129">_xlfn.IFS(H1129=$H$2,G1129,F1129=$F$102,E1129)</f>
        <v>1</v>
      </c>
      <c r="Q1129" cm="1">
        <f t="array" ref="Q1129">_xlfn.IFS(H1129=$H$2,E1129,F1129=$F$102,G1129)</f>
        <v>0.28126049773709799</v>
      </c>
      <c r="R1129">
        <f t="shared" si="102"/>
        <v>165.19108501210198</v>
      </c>
      <c r="S1129" s="10">
        <f t="shared" si="103"/>
        <v>5.0740206489720196E-3</v>
      </c>
      <c r="T1129" s="9">
        <f t="shared" si="104"/>
        <v>165.19108501210198</v>
      </c>
      <c r="U1129" cm="1">
        <f t="array" ref="U1129">_xlfn.IFS(D1129=$D$2,I1129*N1129,D1129=$D$3&amp;F1129=$F$3,(I1129)*N1129,D1129=$D$3,(1/I1129)*N1129,D1129=$D$146,N1129*I1129)</f>
        <v>165.19108634115901</v>
      </c>
      <c r="V1129" cm="1">
        <f t="array" ref="V1129">_xlfn.IFS(F1129=$F$2,E1129*N1129,F1129=$F$3,E1129*N1129)</f>
        <v>165.19108501210198</v>
      </c>
      <c r="W1129">
        <f t="shared" si="105"/>
        <v>165.19108634115901</v>
      </c>
      <c r="X1129">
        <f t="shared" si="106"/>
        <v>2088.1857139555677</v>
      </c>
    </row>
    <row r="1130" spans="1:24" x14ac:dyDescent="0.25">
      <c r="A1130" t="s">
        <v>1148</v>
      </c>
      <c r="B1130">
        <v>1606846575</v>
      </c>
      <c r="C1130" s="2">
        <v>44166.761284722219</v>
      </c>
      <c r="D1130" t="s">
        <v>12</v>
      </c>
      <c r="E1130">
        <v>0.27919437693931998</v>
      </c>
      <c r="F1130" t="s">
        <v>13</v>
      </c>
      <c r="G1130">
        <v>1</v>
      </c>
      <c r="H1130" t="s">
        <v>14</v>
      </c>
      <c r="I1130">
        <v>0.27919438000000002</v>
      </c>
      <c r="J1130" t="s">
        <v>15</v>
      </c>
      <c r="K1130" t="str" cm="1">
        <f t="array" ref="K1130">_xlfn.IFS(AND(F1130=$Y$25,H1130=$Z$25),"1",AND(F1130=$Y$25,H1130=$Z$27),"2",AND(F1130=$Z$25,H1130=$Y$25),"3",AND(F1130=$Z$25,H1130=$Z$27),"4",AND(F1130=$Z$27,H1130=$Y$25),"5",AND(F1130=$Z$27,H1130=$Z$25),"6")</f>
        <v>5</v>
      </c>
      <c r="L1130" t="e" cm="1">
        <f t="array" ref="L1130">_xlfn.IFS(K1130="3",N1130*I1130)</f>
        <v>#N/A</v>
      </c>
      <c r="M1130" t="s">
        <v>16</v>
      </c>
      <c r="N1130">
        <f>VLOOKUP(C1130,ETH_USD[],6)</f>
        <v>587.32415800000001</v>
      </c>
      <c r="O1130" s="10">
        <f t="shared" si="101"/>
        <v>0</v>
      </c>
      <c r="P1130" cm="1">
        <f t="array" ref="P1130">_xlfn.IFS(H1130=$H$2,G1130,F1130=$F$102,E1130)</f>
        <v>1</v>
      </c>
      <c r="Q1130" cm="1">
        <f t="array" ref="Q1130">_xlfn.IFS(H1130=$H$2,E1130,F1130=$F$102,G1130)</f>
        <v>0.27919437693931998</v>
      </c>
      <c r="R1130">
        <f t="shared" si="102"/>
        <v>163.97760235422072</v>
      </c>
      <c r="S1130" s="10">
        <f t="shared" si="103"/>
        <v>-7.3459330919241651E-3</v>
      </c>
      <c r="T1130" s="9">
        <f t="shared" si="104"/>
        <v>163.97760235422072</v>
      </c>
      <c r="U1130" cm="1">
        <f t="array" ref="U1130">_xlfn.IFS(D1130=$D$2,I1130*N1130,D1130=$D$3&amp;F1130=$F$3,(I1130)*N1130,D1130=$D$3,(1/I1130)*N1130,D1130=$D$146,N1130*I1130)</f>
        <v>163.97760415183205</v>
      </c>
      <c r="V1130" cm="1">
        <f t="array" ref="V1130">_xlfn.IFS(F1130=$F$2,E1130*N1130,F1130=$F$3,E1130*N1130)</f>
        <v>163.97760235422072</v>
      </c>
      <c r="W1130">
        <f t="shared" si="105"/>
        <v>163.97760415183205</v>
      </c>
      <c r="X1130">
        <f t="shared" si="106"/>
        <v>2103.6388984620676</v>
      </c>
    </row>
    <row r="1131" spans="1:24" x14ac:dyDescent="0.25">
      <c r="A1131" t="s">
        <v>1149</v>
      </c>
      <c r="B1131">
        <v>1606853065</v>
      </c>
      <c r="C1131" s="2">
        <v>44166.836400462962</v>
      </c>
      <c r="D1131" t="s">
        <v>12</v>
      </c>
      <c r="E1131">
        <v>0.27715095043892501</v>
      </c>
      <c r="F1131" t="s">
        <v>13</v>
      </c>
      <c r="G1131">
        <v>1</v>
      </c>
      <c r="H1131" t="s">
        <v>14</v>
      </c>
      <c r="I1131">
        <v>0.27715095000000001</v>
      </c>
      <c r="J1131" t="s">
        <v>15</v>
      </c>
      <c r="K1131" t="str" cm="1">
        <f t="array" ref="K1131">_xlfn.IFS(AND(F1131=$Y$25,H1131=$Z$25),"1",AND(F1131=$Y$25,H1131=$Z$27),"2",AND(F1131=$Z$25,H1131=$Y$25),"3",AND(F1131=$Z$25,H1131=$Z$27),"4",AND(F1131=$Z$27,H1131=$Y$25),"5",AND(F1131=$Z$27,H1131=$Z$25),"6")</f>
        <v>5</v>
      </c>
      <c r="L1131" t="e" cm="1">
        <f t="array" ref="L1131">_xlfn.IFS(K1131="3",N1131*I1131)</f>
        <v>#N/A</v>
      </c>
      <c r="M1131" t="s">
        <v>16</v>
      </c>
      <c r="N1131">
        <f>VLOOKUP(C1131,ETH_USD[],6)</f>
        <v>587.32415800000001</v>
      </c>
      <c r="O1131" s="10">
        <f t="shared" si="101"/>
        <v>0</v>
      </c>
      <c r="P1131" cm="1">
        <f t="array" ref="P1131">_xlfn.IFS(H1131=$H$2,G1131,F1131=$F$102,E1131)</f>
        <v>1</v>
      </c>
      <c r="Q1131" cm="1">
        <f t="array" ref="Q1131">_xlfn.IFS(H1131=$H$2,E1131,F1131=$F$102,G1131)</f>
        <v>0.27715095043892501</v>
      </c>
      <c r="R1131">
        <f t="shared" si="102"/>
        <v>162.77744860544138</v>
      </c>
      <c r="S1131" s="10">
        <f t="shared" si="103"/>
        <v>-7.3190102279139177E-3</v>
      </c>
      <c r="T1131" s="9">
        <f t="shared" si="104"/>
        <v>162.77744860544138</v>
      </c>
      <c r="U1131" cm="1">
        <f t="array" ref="U1131">_xlfn.IFS(D1131=$D$2,I1131*N1131,D1131=$D$3&amp;F1131=$F$3,(I1131)*N1131,D1131=$D$3,(1/I1131)*N1131,D1131=$D$146,N1131*I1131)</f>
        <v>162.77744834765011</v>
      </c>
      <c r="V1131" cm="1">
        <f t="array" ref="V1131">_xlfn.IFS(F1131=$F$2,E1131*N1131,F1131=$F$3,E1131*N1131)</f>
        <v>162.77744860544138</v>
      </c>
      <c r="W1131">
        <f t="shared" si="105"/>
        <v>162.77744834765011</v>
      </c>
      <c r="X1131">
        <f t="shared" si="106"/>
        <v>2119.1489980460105</v>
      </c>
    </row>
    <row r="1132" spans="1:24" x14ac:dyDescent="0.25">
      <c r="A1132" t="s">
        <v>1150</v>
      </c>
      <c r="B1132">
        <v>1606874873</v>
      </c>
      <c r="C1132" s="2">
        <v>44167.088807870372</v>
      </c>
      <c r="D1132" t="s">
        <v>12</v>
      </c>
      <c r="E1132">
        <v>1.1277303548350499</v>
      </c>
      <c r="F1132" t="s">
        <v>13</v>
      </c>
      <c r="G1132">
        <v>4</v>
      </c>
      <c r="H1132" t="s">
        <v>14</v>
      </c>
      <c r="I1132">
        <v>0.28193258999999998</v>
      </c>
      <c r="J1132" t="s">
        <v>15</v>
      </c>
      <c r="K1132" t="str" cm="1">
        <f t="array" ref="K1132">_xlfn.IFS(AND(F1132=$Y$25,H1132=$Z$25),"1",AND(F1132=$Y$25,H1132=$Z$27),"2",AND(F1132=$Z$25,H1132=$Y$25),"3",AND(F1132=$Z$25,H1132=$Z$27),"4",AND(F1132=$Z$27,H1132=$Y$25),"5",AND(F1132=$Z$27,H1132=$Z$25),"6")</f>
        <v>5</v>
      </c>
      <c r="L1132" t="e" cm="1">
        <f t="array" ref="L1132">_xlfn.IFS(K1132="3",N1132*I1132)</f>
        <v>#N/A</v>
      </c>
      <c r="M1132" t="s">
        <v>16</v>
      </c>
      <c r="N1132">
        <f>VLOOKUP(C1132,ETH_USD[],6)</f>
        <v>598.35235599999999</v>
      </c>
      <c r="O1132" s="10">
        <f t="shared" si="101"/>
        <v>1.8777020917297216E-2</v>
      </c>
      <c r="P1132" cm="1">
        <f t="array" ref="P1132">_xlfn.IFS(H1132=$H$2,G1132,F1132=$F$102,E1132)</f>
        <v>4</v>
      </c>
      <c r="Q1132" cm="1">
        <f t="array" ref="Q1132">_xlfn.IFS(H1132=$H$2,E1132,F1132=$F$102,G1132)</f>
        <v>1.1277303548350499</v>
      </c>
      <c r="R1132">
        <f t="shared" si="102"/>
        <v>674.78011474826803</v>
      </c>
      <c r="S1132" s="10">
        <f t="shared" si="103"/>
        <v>3.6353807805215931E-2</v>
      </c>
      <c r="T1132" s="9">
        <f t="shared" si="104"/>
        <v>168.69502868706701</v>
      </c>
      <c r="U1132" cm="1">
        <f t="array" ref="U1132">_xlfn.IFS(D1132=$D$2,I1132*N1132,D1132=$D$3&amp;F1132=$F$3,(I1132)*N1132,D1132=$D$3,(1/I1132)*N1132,D1132=$D$146,N1132*I1132)</f>
        <v>168.69502945968202</v>
      </c>
      <c r="V1132" cm="1">
        <f t="array" ref="V1132">_xlfn.IFS(F1132=$F$2,E1132*N1132,F1132=$F$3,E1132*N1132)</f>
        <v>674.78011474826803</v>
      </c>
      <c r="W1132">
        <f t="shared" si="105"/>
        <v>168.69502945968202</v>
      </c>
      <c r="X1132">
        <f t="shared" si="106"/>
        <v>2122.3241910415536</v>
      </c>
    </row>
    <row r="1133" spans="1:24" x14ac:dyDescent="0.25">
      <c r="A1133" t="s">
        <v>1151</v>
      </c>
      <c r="B1133">
        <v>1606874993</v>
      </c>
      <c r="C1133" s="2">
        <v>44167.090196759258</v>
      </c>
      <c r="D1133" t="s">
        <v>12</v>
      </c>
      <c r="E1133">
        <v>0.283374680897517</v>
      </c>
      <c r="F1133" t="s">
        <v>13</v>
      </c>
      <c r="G1133">
        <v>1</v>
      </c>
      <c r="H1133" t="s">
        <v>14</v>
      </c>
      <c r="I1133">
        <v>0.28337467999999999</v>
      </c>
      <c r="J1133" t="s">
        <v>15</v>
      </c>
      <c r="K1133" t="str" cm="1">
        <f t="array" ref="K1133">_xlfn.IFS(AND(F1133=$Y$25,H1133=$Z$25),"1",AND(F1133=$Y$25,H1133=$Z$27),"2",AND(F1133=$Z$25,H1133=$Y$25),"3",AND(F1133=$Z$25,H1133=$Z$27),"4",AND(F1133=$Z$27,H1133=$Y$25),"5",AND(F1133=$Z$27,H1133=$Z$25),"6")</f>
        <v>5</v>
      </c>
      <c r="L1133" t="e" cm="1">
        <f t="array" ref="L1133">_xlfn.IFS(K1133="3",N1133*I1133)</f>
        <v>#N/A</v>
      </c>
      <c r="M1133" t="s">
        <v>16</v>
      </c>
      <c r="N1133">
        <f>VLOOKUP(C1133,ETH_USD[],6)</f>
        <v>598.35235599999999</v>
      </c>
      <c r="O1133" s="10">
        <f t="shared" si="101"/>
        <v>0</v>
      </c>
      <c r="P1133" cm="1">
        <f t="array" ref="P1133">_xlfn.IFS(H1133=$H$2,G1133,F1133=$F$102,E1133)</f>
        <v>1</v>
      </c>
      <c r="Q1133" cm="1">
        <f t="array" ref="Q1133">_xlfn.IFS(H1133=$H$2,E1133,F1133=$F$102,G1133)</f>
        <v>0.283374680897517</v>
      </c>
      <c r="R1133">
        <f t="shared" si="102"/>
        <v>169.55790794577749</v>
      </c>
      <c r="S1133" s="10">
        <f t="shared" si="103"/>
        <v>5.1150248197955987E-3</v>
      </c>
      <c r="T1133" s="9">
        <f t="shared" si="104"/>
        <v>169.55790794577749</v>
      </c>
      <c r="U1133" cm="1">
        <f t="array" ref="U1133">_xlfn.IFS(D1133=$D$2,I1133*N1133,D1133=$D$3&amp;F1133=$F$3,(I1133)*N1133,D1133=$D$3,(1/I1133)*N1133,D1133=$D$146,N1133*I1133)</f>
        <v>169.55790740874608</v>
      </c>
      <c r="V1133" cm="1">
        <f t="array" ref="V1133">_xlfn.IFS(F1133=$F$2,E1133*N1133,F1133=$F$3,E1133*N1133)</f>
        <v>169.55790794577749</v>
      </c>
      <c r="W1133">
        <f t="shared" si="105"/>
        <v>169.55790740874608</v>
      </c>
      <c r="X1133">
        <f t="shared" si="106"/>
        <v>2111.5237112927662</v>
      </c>
    </row>
    <row r="1134" spans="1:24" x14ac:dyDescent="0.25">
      <c r="A1134" t="s">
        <v>1152</v>
      </c>
      <c r="B1134">
        <v>1606877935</v>
      </c>
      <c r="C1134" s="2">
        <v>44167.124247685184</v>
      </c>
      <c r="D1134" t="s">
        <v>12</v>
      </c>
      <c r="E1134">
        <v>0.28128534385825898</v>
      </c>
      <c r="F1134" t="s">
        <v>13</v>
      </c>
      <c r="G1134">
        <v>1</v>
      </c>
      <c r="H1134" t="s">
        <v>14</v>
      </c>
      <c r="I1134">
        <v>0.28128533999999999</v>
      </c>
      <c r="J1134" t="s">
        <v>15</v>
      </c>
      <c r="K1134" t="str" cm="1">
        <f t="array" ref="K1134">_xlfn.IFS(AND(F1134=$Y$25,H1134=$Z$25),"1",AND(F1134=$Y$25,H1134=$Z$27),"2",AND(F1134=$Z$25,H1134=$Y$25),"3",AND(F1134=$Z$25,H1134=$Z$27),"4",AND(F1134=$Z$27,H1134=$Y$25),"5",AND(F1134=$Z$27,H1134=$Z$25),"6")</f>
        <v>5</v>
      </c>
      <c r="L1134" t="e" cm="1">
        <f t="array" ref="L1134">_xlfn.IFS(K1134="3",N1134*I1134)</f>
        <v>#N/A</v>
      </c>
      <c r="M1134" t="s">
        <v>16</v>
      </c>
      <c r="N1134">
        <f>VLOOKUP(C1134,ETH_USD[],6)</f>
        <v>598.35235599999999</v>
      </c>
      <c r="O1134" s="10">
        <f t="shared" si="101"/>
        <v>0</v>
      </c>
      <c r="P1134" cm="1">
        <f t="array" ref="P1134">_xlfn.IFS(H1134=$H$2,G1134,F1134=$F$102,E1134)</f>
        <v>1</v>
      </c>
      <c r="Q1134" cm="1">
        <f t="array" ref="Q1134">_xlfn.IFS(H1134=$H$2,E1134,F1134=$F$102,G1134)</f>
        <v>0.28128534385825898</v>
      </c>
      <c r="R1134">
        <f t="shared" si="102"/>
        <v>168.30774820585938</v>
      </c>
      <c r="S1134" s="10">
        <f t="shared" si="103"/>
        <v>-7.3730547578936233E-3</v>
      </c>
      <c r="T1134" s="9">
        <f t="shared" si="104"/>
        <v>168.30774820585938</v>
      </c>
      <c r="U1134" cm="1">
        <f t="array" ref="U1134">_xlfn.IFS(D1134=$D$2,I1134*N1134,D1134=$D$3&amp;F1134=$F$3,(I1134)*N1134,D1134=$D$3,(1/I1134)*N1134,D1134=$D$146,N1134*I1134)</f>
        <v>168.30774589726104</v>
      </c>
      <c r="V1134" cm="1">
        <f t="array" ref="V1134">_xlfn.IFS(F1134=$F$2,E1134*N1134,F1134=$F$3,E1134*N1134)</f>
        <v>168.30774820585938</v>
      </c>
      <c r="W1134">
        <f t="shared" si="105"/>
        <v>168.30774589726104</v>
      </c>
      <c r="X1134">
        <f t="shared" si="106"/>
        <v>2127.2077528107225</v>
      </c>
    </row>
    <row r="1135" spans="1:24" x14ac:dyDescent="0.25">
      <c r="A1135" t="s">
        <v>1153</v>
      </c>
      <c r="B1135">
        <v>1606883428</v>
      </c>
      <c r="C1135" s="2">
        <v>44167.187824074077</v>
      </c>
      <c r="D1135" t="s">
        <v>12</v>
      </c>
      <c r="E1135">
        <v>0.85528088259563495</v>
      </c>
      <c r="F1135" t="s">
        <v>13</v>
      </c>
      <c r="G1135">
        <v>3</v>
      </c>
      <c r="H1135" t="s">
        <v>14</v>
      </c>
      <c r="I1135">
        <v>0.28509362999999999</v>
      </c>
      <c r="J1135" t="s">
        <v>15</v>
      </c>
      <c r="K1135" t="str" cm="1">
        <f t="array" ref="K1135">_xlfn.IFS(AND(F1135=$Y$25,H1135=$Z$25),"1",AND(F1135=$Y$25,H1135=$Z$27),"2",AND(F1135=$Z$25,H1135=$Y$25),"3",AND(F1135=$Z$25,H1135=$Z$27),"4",AND(F1135=$Z$27,H1135=$Y$25),"5",AND(F1135=$Z$27,H1135=$Z$25),"6")</f>
        <v>5</v>
      </c>
      <c r="L1135" t="e" cm="1">
        <f t="array" ref="L1135">_xlfn.IFS(K1135="3",N1135*I1135)</f>
        <v>#N/A</v>
      </c>
      <c r="M1135" t="s">
        <v>16</v>
      </c>
      <c r="N1135">
        <f>VLOOKUP(C1135,ETH_USD[],6)</f>
        <v>598.35235599999999</v>
      </c>
      <c r="O1135" s="10">
        <f t="shared" si="101"/>
        <v>0</v>
      </c>
      <c r="P1135" cm="1">
        <f t="array" ref="P1135">_xlfn.IFS(H1135=$H$2,G1135,F1135=$F$102,E1135)</f>
        <v>3</v>
      </c>
      <c r="Q1135" cm="1">
        <f t="array" ref="Q1135">_xlfn.IFS(H1135=$H$2,E1135,F1135=$F$102,G1135)</f>
        <v>0.85528088259563495</v>
      </c>
      <c r="R1135">
        <f t="shared" si="102"/>
        <v>511.75933114285755</v>
      </c>
      <c r="S1135" s="10">
        <f t="shared" si="103"/>
        <v>1.353886278390086E-2</v>
      </c>
      <c r="T1135" s="9">
        <f t="shared" si="104"/>
        <v>170.58644371428585</v>
      </c>
      <c r="U1135" cm="1">
        <f t="array" ref="U1135">_xlfn.IFS(D1135=$D$2,I1135*N1135,D1135=$D$3&amp;F1135=$F$3,(I1135)*N1135,D1135=$D$3,(1/I1135)*N1135,D1135=$D$146,N1135*I1135)</f>
        <v>170.58644519109228</v>
      </c>
      <c r="V1135" cm="1">
        <f t="array" ref="V1135">_xlfn.IFS(F1135=$F$2,E1135*N1135,F1135=$F$3,E1135*N1135)</f>
        <v>511.75933114285755</v>
      </c>
      <c r="W1135">
        <f t="shared" si="105"/>
        <v>170.58644519109228</v>
      </c>
      <c r="X1135">
        <f t="shared" si="106"/>
        <v>2098.7924423285081</v>
      </c>
    </row>
    <row r="1136" spans="1:24" x14ac:dyDescent="0.25">
      <c r="A1136" t="s">
        <v>1154</v>
      </c>
      <c r="B1136">
        <v>1606883633</v>
      </c>
      <c r="C1136" s="2">
        <v>44167.190196759257</v>
      </c>
      <c r="D1136" t="s">
        <v>12</v>
      </c>
      <c r="E1136">
        <v>0.28550643216696198</v>
      </c>
      <c r="F1136" t="s">
        <v>13</v>
      </c>
      <c r="G1136">
        <v>1</v>
      </c>
      <c r="H1136" t="s">
        <v>14</v>
      </c>
      <c r="I1136">
        <v>0.28550642999999998</v>
      </c>
      <c r="J1136" t="s">
        <v>15</v>
      </c>
      <c r="K1136" t="str" cm="1">
        <f t="array" ref="K1136">_xlfn.IFS(AND(F1136=$Y$25,H1136=$Z$25),"1",AND(F1136=$Y$25,H1136=$Z$27),"2",AND(F1136=$Z$25,H1136=$Y$25),"3",AND(F1136=$Z$25,H1136=$Z$27),"4",AND(F1136=$Z$27,H1136=$Y$25),"5",AND(F1136=$Z$27,H1136=$Z$25),"6")</f>
        <v>5</v>
      </c>
      <c r="L1136" t="e" cm="1">
        <f t="array" ref="L1136">_xlfn.IFS(K1136="3",N1136*I1136)</f>
        <v>#N/A</v>
      </c>
      <c r="M1136" t="s">
        <v>16</v>
      </c>
      <c r="N1136">
        <f>VLOOKUP(C1136,ETH_USD[],6)</f>
        <v>598.35235599999999</v>
      </c>
      <c r="O1136" s="10">
        <f t="shared" si="101"/>
        <v>0</v>
      </c>
      <c r="P1136" cm="1">
        <f t="array" ref="P1136">_xlfn.IFS(H1136=$H$2,G1136,F1136=$F$102,E1136)</f>
        <v>1</v>
      </c>
      <c r="Q1136" cm="1">
        <f t="array" ref="Q1136">_xlfn.IFS(H1136=$H$2,E1136,F1136=$F$102,G1136)</f>
        <v>0.28550643216696198</v>
      </c>
      <c r="R1136">
        <f t="shared" si="102"/>
        <v>170.83344634025588</v>
      </c>
      <c r="S1136" s="10">
        <f t="shared" si="103"/>
        <v>1.4479616351210729E-3</v>
      </c>
      <c r="T1136" s="9">
        <f t="shared" si="104"/>
        <v>170.83344634025588</v>
      </c>
      <c r="U1136" cm="1">
        <f t="array" ref="U1136">_xlfn.IFS(D1136=$D$2,I1136*N1136,D1136=$D$3&amp;F1136=$F$3,(I1136)*N1136,D1136=$D$3,(1/I1136)*N1136,D1136=$D$146,N1136*I1136)</f>
        <v>170.83344504364905</v>
      </c>
      <c r="V1136" cm="1">
        <f t="array" ref="V1136">_xlfn.IFS(F1136=$F$2,E1136*N1136,F1136=$F$3,E1136*N1136)</f>
        <v>170.83344634025588</v>
      </c>
      <c r="W1136">
        <f t="shared" si="105"/>
        <v>170.83344504364905</v>
      </c>
      <c r="X1136">
        <f t="shared" si="106"/>
        <v>2095.7578993930192</v>
      </c>
    </row>
    <row r="1137" spans="1:24" x14ac:dyDescent="0.25">
      <c r="A1137" t="s">
        <v>1155</v>
      </c>
      <c r="B1137">
        <v>1606891437</v>
      </c>
      <c r="C1137" s="2">
        <v>44167.28052083333</v>
      </c>
      <c r="D1137" t="s">
        <v>12</v>
      </c>
      <c r="E1137">
        <v>0.283393576808537</v>
      </c>
      <c r="F1137" t="s">
        <v>13</v>
      </c>
      <c r="G1137">
        <v>1</v>
      </c>
      <c r="H1137" t="s">
        <v>14</v>
      </c>
      <c r="I1137">
        <v>0.28339357999999998</v>
      </c>
      <c r="J1137" t="s">
        <v>15</v>
      </c>
      <c r="K1137" t="str" cm="1">
        <f t="array" ref="K1137">_xlfn.IFS(AND(F1137=$Y$25,H1137=$Z$25),"1",AND(F1137=$Y$25,H1137=$Z$27),"2",AND(F1137=$Z$25,H1137=$Y$25),"3",AND(F1137=$Z$25,H1137=$Z$27),"4",AND(F1137=$Z$27,H1137=$Y$25),"5",AND(F1137=$Z$27,H1137=$Z$25),"6")</f>
        <v>5</v>
      </c>
      <c r="L1137" t="e" cm="1">
        <f t="array" ref="L1137">_xlfn.IFS(K1137="3",N1137*I1137)</f>
        <v>#N/A</v>
      </c>
      <c r="M1137" t="s">
        <v>16</v>
      </c>
      <c r="N1137">
        <f>VLOOKUP(C1137,ETH_USD[],6)</f>
        <v>598.35235599999999</v>
      </c>
      <c r="O1137" s="10">
        <f t="shared" si="101"/>
        <v>0</v>
      </c>
      <c r="P1137" cm="1">
        <f t="array" ref="P1137">_xlfn.IFS(H1137=$H$2,G1137,F1137=$F$102,E1137)</f>
        <v>1</v>
      </c>
      <c r="Q1137" cm="1">
        <f t="array" ref="Q1137">_xlfn.IFS(H1137=$H$2,E1137,F1137=$F$102,G1137)</f>
        <v>0.283393576808537</v>
      </c>
      <c r="R1137">
        <f t="shared" si="102"/>
        <v>169.56921435865507</v>
      </c>
      <c r="S1137" s="10">
        <f t="shared" si="103"/>
        <v>-7.400377435942955E-3</v>
      </c>
      <c r="T1137" s="9">
        <f t="shared" si="104"/>
        <v>169.56921435865507</v>
      </c>
      <c r="U1137" cm="1">
        <f t="array" ref="U1137">_xlfn.IFS(D1137=$D$2,I1137*N1137,D1137=$D$3&amp;F1137=$F$3,(I1137)*N1137,D1137=$D$3,(1/I1137)*N1137,D1137=$D$146,N1137*I1137)</f>
        <v>169.56921626827446</v>
      </c>
      <c r="V1137" cm="1">
        <f t="array" ref="V1137">_xlfn.IFS(F1137=$F$2,E1137*N1137,F1137=$F$3,E1137*N1137)</f>
        <v>169.56921435865507</v>
      </c>
      <c r="W1137">
        <f t="shared" si="105"/>
        <v>169.56921626827446</v>
      </c>
      <c r="X1137">
        <f t="shared" si="106"/>
        <v>2111.3828901840334</v>
      </c>
    </row>
    <row r="1138" spans="1:24" x14ac:dyDescent="0.25">
      <c r="A1138" t="s">
        <v>1156</v>
      </c>
      <c r="B1138">
        <v>1606892918</v>
      </c>
      <c r="C1138" s="2">
        <v>44167.297662037039</v>
      </c>
      <c r="D1138" t="s">
        <v>12</v>
      </c>
      <c r="E1138">
        <v>0.28130410044869297</v>
      </c>
      <c r="F1138" t="s">
        <v>13</v>
      </c>
      <c r="G1138">
        <v>1</v>
      </c>
      <c r="H1138" t="s">
        <v>14</v>
      </c>
      <c r="I1138">
        <v>0.2813041</v>
      </c>
      <c r="J1138" t="s">
        <v>15</v>
      </c>
      <c r="K1138" t="str" cm="1">
        <f t="array" ref="K1138">_xlfn.IFS(AND(F1138=$Y$25,H1138=$Z$25),"1",AND(F1138=$Y$25,H1138=$Z$27),"2",AND(F1138=$Z$25,H1138=$Y$25),"3",AND(F1138=$Z$25,H1138=$Z$27),"4",AND(F1138=$Z$27,H1138=$Y$25),"5",AND(F1138=$Z$27,H1138=$Z$25),"6")</f>
        <v>5</v>
      </c>
      <c r="L1138" t="e" cm="1">
        <f t="array" ref="L1138">_xlfn.IFS(K1138="3",N1138*I1138)</f>
        <v>#N/A</v>
      </c>
      <c r="M1138" t="s">
        <v>16</v>
      </c>
      <c r="N1138">
        <f>VLOOKUP(C1138,ETH_USD[],6)</f>
        <v>598.35235599999999</v>
      </c>
      <c r="O1138" s="10">
        <f t="shared" si="101"/>
        <v>0</v>
      </c>
      <c r="P1138" cm="1">
        <f t="array" ref="P1138">_xlfn.IFS(H1138=$H$2,G1138,F1138=$F$102,E1138)</f>
        <v>1</v>
      </c>
      <c r="Q1138" cm="1">
        <f t="array" ref="Q1138">_xlfn.IFS(H1138=$H$2,E1138,F1138=$F$102,G1138)</f>
        <v>0.28130410044869297</v>
      </c>
      <c r="R1138">
        <f t="shared" si="102"/>
        <v>168.31897125593611</v>
      </c>
      <c r="S1138" s="10">
        <f t="shared" si="103"/>
        <v>-7.3730547578912831E-3</v>
      </c>
      <c r="T1138" s="9">
        <f t="shared" si="104"/>
        <v>168.31897125593611</v>
      </c>
      <c r="U1138" cm="1">
        <f t="array" ref="U1138">_xlfn.IFS(D1138=$D$2,I1138*N1138,D1138=$D$3&amp;F1138=$F$3,(I1138)*N1138,D1138=$D$3,(1/I1138)*N1138,D1138=$D$146,N1138*I1138)</f>
        <v>168.31897098745961</v>
      </c>
      <c r="V1138" cm="1">
        <f t="array" ref="V1138">_xlfn.IFS(F1138=$F$2,E1138*N1138,F1138=$F$3,E1138*N1138)</f>
        <v>168.31897125593611</v>
      </c>
      <c r="W1138">
        <f t="shared" si="105"/>
        <v>168.31897098745961</v>
      </c>
      <c r="X1138">
        <f t="shared" si="106"/>
        <v>2127.0658906144631</v>
      </c>
    </row>
    <row r="1139" spans="1:24" x14ac:dyDescent="0.25">
      <c r="A1139" t="s">
        <v>1157</v>
      </c>
      <c r="B1139">
        <v>1606898953</v>
      </c>
      <c r="C1139" s="2">
        <v>44167.367511574077</v>
      </c>
      <c r="D1139" t="s">
        <v>12</v>
      </c>
      <c r="E1139">
        <v>0.27923765934831202</v>
      </c>
      <c r="F1139" t="s">
        <v>13</v>
      </c>
      <c r="G1139">
        <v>1</v>
      </c>
      <c r="H1139" t="s">
        <v>14</v>
      </c>
      <c r="I1139">
        <v>0.27923766</v>
      </c>
      <c r="J1139" t="s">
        <v>15</v>
      </c>
      <c r="K1139" t="str" cm="1">
        <f t="array" ref="K1139">_xlfn.IFS(AND(F1139=$Y$25,H1139=$Z$25),"1",AND(F1139=$Y$25,H1139=$Z$27),"2",AND(F1139=$Z$25,H1139=$Y$25),"3",AND(F1139=$Z$25,H1139=$Z$27),"4",AND(F1139=$Z$27,H1139=$Y$25),"5",AND(F1139=$Z$27,H1139=$Z$25),"6")</f>
        <v>5</v>
      </c>
      <c r="L1139" t="e" cm="1">
        <f t="array" ref="L1139">_xlfn.IFS(K1139="3",N1139*I1139)</f>
        <v>#N/A</v>
      </c>
      <c r="M1139" t="s">
        <v>16</v>
      </c>
      <c r="N1139">
        <f>VLOOKUP(C1139,ETH_USD[],6)</f>
        <v>598.35235599999999</v>
      </c>
      <c r="O1139" s="10">
        <f t="shared" si="101"/>
        <v>0</v>
      </c>
      <c r="P1139" cm="1">
        <f t="array" ref="P1139">_xlfn.IFS(H1139=$H$2,G1139,F1139=$F$102,E1139)</f>
        <v>1</v>
      </c>
      <c r="Q1139" cm="1">
        <f t="array" ref="Q1139">_xlfn.IFS(H1139=$H$2,E1139,F1139=$F$102,G1139)</f>
        <v>0.27923765934831202</v>
      </c>
      <c r="R1139">
        <f t="shared" si="102"/>
        <v>167.08251135498793</v>
      </c>
      <c r="S1139" s="10">
        <f t="shared" si="103"/>
        <v>-7.3459330919275105E-3</v>
      </c>
      <c r="T1139" s="9">
        <f t="shared" si="104"/>
        <v>167.08251135498793</v>
      </c>
      <c r="U1139" cm="1">
        <f t="array" ref="U1139">_xlfn.IFS(D1139=$D$2,I1139*N1139,D1139=$D$3&amp;F1139=$F$3,(I1139)*N1139,D1139=$D$3,(1/I1139)*N1139,D1139=$D$146,N1139*I1139)</f>
        <v>167.08251174492696</v>
      </c>
      <c r="V1139" cm="1">
        <f t="array" ref="V1139">_xlfn.IFS(F1139=$F$2,E1139*N1139,F1139=$F$3,E1139*N1139)</f>
        <v>167.08251135498793</v>
      </c>
      <c r="W1139">
        <f t="shared" si="105"/>
        <v>167.08251174492696</v>
      </c>
      <c r="X1139">
        <f t="shared" si="106"/>
        <v>2142.8067976217822</v>
      </c>
    </row>
    <row r="1140" spans="1:24" x14ac:dyDescent="0.25">
      <c r="A1140" t="s">
        <v>1158</v>
      </c>
      <c r="B1140">
        <v>1606901813</v>
      </c>
      <c r="C1140" s="2">
        <v>44167.400613425925</v>
      </c>
      <c r="D1140" t="s">
        <v>12</v>
      </c>
      <c r="E1140">
        <v>0.277193916063523</v>
      </c>
      <c r="F1140" t="s">
        <v>13</v>
      </c>
      <c r="G1140">
        <v>1</v>
      </c>
      <c r="H1140" t="s">
        <v>14</v>
      </c>
      <c r="I1140">
        <v>0.27719391999999998</v>
      </c>
      <c r="J1140" t="s">
        <v>15</v>
      </c>
      <c r="K1140" t="str" cm="1">
        <f t="array" ref="K1140">_xlfn.IFS(AND(F1140=$Y$25,H1140=$Z$25),"1",AND(F1140=$Y$25,H1140=$Z$27),"2",AND(F1140=$Z$25,H1140=$Y$25),"3",AND(F1140=$Z$25,H1140=$Z$27),"4",AND(F1140=$Z$27,H1140=$Y$25),"5",AND(F1140=$Z$27,H1140=$Z$25),"6")</f>
        <v>5</v>
      </c>
      <c r="L1140" t="e" cm="1">
        <f t="array" ref="L1140">_xlfn.IFS(K1140="3",N1140*I1140)</f>
        <v>#N/A</v>
      </c>
      <c r="M1140" t="s">
        <v>16</v>
      </c>
      <c r="N1140">
        <f>VLOOKUP(C1140,ETH_USD[],6)</f>
        <v>598.35235599999999</v>
      </c>
      <c r="O1140" s="10">
        <f t="shared" si="101"/>
        <v>0</v>
      </c>
      <c r="P1140" cm="1">
        <f t="array" ref="P1140">_xlfn.IFS(H1140=$H$2,G1140,F1140=$F$102,E1140)</f>
        <v>1</v>
      </c>
      <c r="Q1140" cm="1">
        <f t="array" ref="Q1140">_xlfn.IFS(H1140=$H$2,E1140,F1140=$F$102,G1140)</f>
        <v>0.277193916063523</v>
      </c>
      <c r="R1140">
        <f t="shared" si="102"/>
        <v>165.85963274547524</v>
      </c>
      <c r="S1140" s="10">
        <f t="shared" si="103"/>
        <v>-7.3190102279138622E-3</v>
      </c>
      <c r="T1140" s="9">
        <f t="shared" si="104"/>
        <v>165.85963274547524</v>
      </c>
      <c r="U1140" cm="1">
        <f t="array" ref="U1140">_xlfn.IFS(D1140=$D$2,I1140*N1140,D1140=$D$3&amp;F1140=$F$3,(I1140)*N1140,D1140=$D$3,(1/I1140)*N1140,D1140=$D$146,N1140*I1140)</f>
        <v>165.85963510087549</v>
      </c>
      <c r="V1140" cm="1">
        <f t="array" ref="V1140">_xlfn.IFS(F1140=$F$2,E1140*N1140,F1140=$F$3,E1140*N1140)</f>
        <v>165.85963274547524</v>
      </c>
      <c r="W1140">
        <f t="shared" si="105"/>
        <v>165.85963510087549</v>
      </c>
      <c r="X1140">
        <f t="shared" si="106"/>
        <v>2158.6056288680502</v>
      </c>
    </row>
    <row r="1141" spans="1:24" x14ac:dyDescent="0.25">
      <c r="A1141" t="s">
        <v>1159</v>
      </c>
      <c r="B1141">
        <v>1606972159</v>
      </c>
      <c r="C1141" s="2">
        <v>44168.214803240742</v>
      </c>
      <c r="D1141" t="s">
        <v>12</v>
      </c>
      <c r="E1141">
        <v>0.27886459384524998</v>
      </c>
      <c r="F1141" t="s">
        <v>13</v>
      </c>
      <c r="G1141">
        <v>1</v>
      </c>
      <c r="H1141" t="s">
        <v>14</v>
      </c>
      <c r="I1141">
        <v>0.27886459000000002</v>
      </c>
      <c r="J1141" t="s">
        <v>15</v>
      </c>
      <c r="K1141" t="str" cm="1">
        <f t="array" ref="K1141">_xlfn.IFS(AND(F1141=$Y$25,H1141=$Z$25),"1",AND(F1141=$Y$25,H1141=$Z$27),"2",AND(F1141=$Z$25,H1141=$Y$25),"3",AND(F1141=$Z$25,H1141=$Z$27),"4",AND(F1141=$Z$27,H1141=$Y$25),"5",AND(F1141=$Z$27,H1141=$Z$25),"6")</f>
        <v>5</v>
      </c>
      <c r="L1141" t="e" cm="1">
        <f t="array" ref="L1141">_xlfn.IFS(K1141="3",N1141*I1141)</f>
        <v>#N/A</v>
      </c>
      <c r="M1141" t="s">
        <v>16</v>
      </c>
      <c r="N1141">
        <f>VLOOKUP(C1141,ETH_USD[],6)</f>
        <v>616.70874000000003</v>
      </c>
      <c r="O1141" s="10">
        <f t="shared" si="101"/>
        <v>3.0678217969613959E-2</v>
      </c>
      <c r="P1141" cm="1">
        <f t="array" ref="P1141">_xlfn.IFS(H1141=$H$2,G1141,F1141=$F$102,E1141)</f>
        <v>1</v>
      </c>
      <c r="Q1141" cm="1">
        <f t="array" ref="Q1141">_xlfn.IFS(H1141=$H$2,E1141,F1141=$F$102,G1141)</f>
        <v>0.27886459384524998</v>
      </c>
      <c r="R1141">
        <f t="shared" si="102"/>
        <v>171.97823230091586</v>
      </c>
      <c r="S1141" s="10">
        <f t="shared" si="103"/>
        <v>3.6890227321497215E-2</v>
      </c>
      <c r="T1141" s="9">
        <f t="shared" si="104"/>
        <v>171.97823230091586</v>
      </c>
      <c r="U1141" cm="1">
        <f t="array" ref="U1141">_xlfn.IFS(D1141=$D$2,I1141*N1141,D1141=$D$3&amp;F1141=$F$3,(I1141)*N1141,D1141=$D$3,(1/I1141)*N1141,D1141=$D$146,N1141*I1141)</f>
        <v>171.97822992951663</v>
      </c>
      <c r="V1141" cm="1">
        <f t="array" ref="V1141">_xlfn.IFS(F1141=$F$2,E1141*N1141,F1141=$F$3,E1141*N1141)</f>
        <v>171.97823230091586</v>
      </c>
      <c r="W1141">
        <f t="shared" si="105"/>
        <v>171.97822992951663</v>
      </c>
      <c r="X1141">
        <f t="shared" si="106"/>
        <v>2211.4989213940717</v>
      </c>
    </row>
    <row r="1142" spans="1:24" x14ac:dyDescent="0.25">
      <c r="A1142" t="s">
        <v>1160</v>
      </c>
      <c r="B1142">
        <v>1607105763</v>
      </c>
      <c r="C1142" s="2">
        <v>44169.761145833334</v>
      </c>
      <c r="D1142" t="s">
        <v>12</v>
      </c>
      <c r="E1142">
        <v>0.56393574811769298</v>
      </c>
      <c r="F1142" t="s">
        <v>13</v>
      </c>
      <c r="G1142">
        <v>2</v>
      </c>
      <c r="H1142" t="s">
        <v>14</v>
      </c>
      <c r="I1142">
        <v>0.28196787000000001</v>
      </c>
      <c r="J1142" t="s">
        <v>15</v>
      </c>
      <c r="K1142" t="str" cm="1">
        <f t="array" ref="K1142">_xlfn.IFS(AND(F1142=$Y$25,H1142=$Z$25),"1",AND(F1142=$Y$25,H1142=$Z$27),"2",AND(F1142=$Z$25,H1142=$Y$25),"3",AND(F1142=$Z$25,H1142=$Z$27),"4",AND(F1142=$Z$27,H1142=$Y$25),"5",AND(F1142=$Z$27,H1142=$Z$25),"6")</f>
        <v>5</v>
      </c>
      <c r="L1142" t="e" cm="1">
        <f t="array" ref="L1142">_xlfn.IFS(K1142="3",N1142*I1142)</f>
        <v>#N/A</v>
      </c>
      <c r="M1142" t="s">
        <v>16</v>
      </c>
      <c r="N1142">
        <f>VLOOKUP(C1142,ETH_USD[],6)</f>
        <v>569.35418700000002</v>
      </c>
      <c r="O1142" s="10">
        <f t="shared" si="101"/>
        <v>-7.6785928151431759E-2</v>
      </c>
      <c r="P1142" cm="1">
        <f t="array" ref="P1142">_xlfn.IFS(H1142=$H$2,G1142,F1142=$F$102,E1142)</f>
        <v>2</v>
      </c>
      <c r="Q1142" cm="1">
        <f t="array" ref="Q1142">_xlfn.IFS(H1142=$H$2,E1142,F1142=$F$102,G1142)</f>
        <v>0.56393574811769298</v>
      </c>
      <c r="R1142">
        <f t="shared" si="102"/>
        <v>321.07917938978591</v>
      </c>
      <c r="S1142" s="10">
        <f t="shared" si="103"/>
        <v>-6.6512153619583361E-2</v>
      </c>
      <c r="T1142" s="9">
        <f t="shared" si="104"/>
        <v>160.53958969489295</v>
      </c>
      <c r="U1142" cm="1">
        <f t="array" ref="U1142">_xlfn.IFS(D1142=$D$2,I1142*N1142,D1142=$D$3&amp;F1142=$F$3,(I1142)*N1142,D1142=$D$3,(1/I1142)*N1142,D1142=$D$146,N1142*I1142)</f>
        <v>160.53958738397171</v>
      </c>
      <c r="V1142" cm="1">
        <f t="array" ref="V1142">_xlfn.IFS(F1142=$F$2,E1142*N1142,F1142=$F$3,E1142*N1142)</f>
        <v>321.07917938978591</v>
      </c>
      <c r="W1142">
        <f t="shared" si="105"/>
        <v>160.53958738397171</v>
      </c>
      <c r="X1142">
        <f t="shared" si="106"/>
        <v>2019.2165405228618</v>
      </c>
    </row>
    <row r="1143" spans="1:24" x14ac:dyDescent="0.25">
      <c r="A1143" t="s">
        <v>1161</v>
      </c>
      <c r="B1143">
        <v>1607140905</v>
      </c>
      <c r="C1143" s="2">
        <v>44170.167881944442</v>
      </c>
      <c r="D1143" t="s">
        <v>12</v>
      </c>
      <c r="E1143">
        <v>0.57236995457062501</v>
      </c>
      <c r="F1143" t="s">
        <v>13</v>
      </c>
      <c r="G1143">
        <v>2</v>
      </c>
      <c r="H1143" t="s">
        <v>14</v>
      </c>
      <c r="I1143">
        <v>0.28618497999999998</v>
      </c>
      <c r="J1143" t="s">
        <v>15</v>
      </c>
      <c r="K1143" t="str" cm="1">
        <f t="array" ref="K1143">_xlfn.IFS(AND(F1143=$Y$25,H1143=$Z$25),"1",AND(F1143=$Y$25,H1143=$Z$27),"2",AND(F1143=$Z$25,H1143=$Y$25),"3",AND(F1143=$Z$25,H1143=$Z$27),"4",AND(F1143=$Z$27,H1143=$Y$25),"5",AND(F1143=$Z$27,H1143=$Z$25),"6")</f>
        <v>5</v>
      </c>
      <c r="L1143" t="e" cm="1">
        <f t="array" ref="L1143">_xlfn.IFS(K1143="3",N1143*I1143)</f>
        <v>#N/A</v>
      </c>
      <c r="M1143" t="s">
        <v>16</v>
      </c>
      <c r="N1143">
        <f>VLOOKUP(C1143,ETH_USD[],6)</f>
        <v>596.59545900000001</v>
      </c>
      <c r="O1143" s="10">
        <f t="shared" si="101"/>
        <v>4.7845914936601633E-2</v>
      </c>
      <c r="P1143" cm="1">
        <f t="array" ref="P1143">_xlfn.IFS(H1143=$H$2,G1143,F1143=$F$102,E1143)</f>
        <v>2</v>
      </c>
      <c r="Q1143" cm="1">
        <f t="array" ref="Q1143">_xlfn.IFS(H1143=$H$2,E1143,F1143=$F$102,G1143)</f>
        <v>0.57236995457062501</v>
      </c>
      <c r="R1143">
        <f t="shared" si="102"/>
        <v>341.47331576487119</v>
      </c>
      <c r="S1143" s="10">
        <f t="shared" si="103"/>
        <v>6.3517467603612709E-2</v>
      </c>
      <c r="T1143" s="9">
        <f t="shared" si="104"/>
        <v>170.73665788243559</v>
      </c>
      <c r="U1143" cm="1">
        <f t="array" ref="U1143">_xlfn.IFS(D1143=$D$2,I1143*N1143,D1143=$D$3&amp;F1143=$F$3,(I1143)*N1143,D1143=$D$3,(1/I1143)*N1143,D1143=$D$146,N1143*I1143)</f>
        <v>170.73665950200581</v>
      </c>
      <c r="V1143" cm="1">
        <f t="array" ref="V1143">_xlfn.IFS(F1143=$F$2,E1143*N1143,F1143=$F$3,E1143*N1143)</f>
        <v>341.47331576487119</v>
      </c>
      <c r="W1143">
        <f t="shared" si="105"/>
        <v>170.73665950200581</v>
      </c>
      <c r="X1143">
        <f t="shared" si="106"/>
        <v>2084.6497918933414</v>
      </c>
    </row>
    <row r="1144" spans="1:24" x14ac:dyDescent="0.25">
      <c r="A1144" t="s">
        <v>1162</v>
      </c>
      <c r="B1144">
        <v>1607296940</v>
      </c>
      <c r="C1144" s="2">
        <v>44171.97384259259</v>
      </c>
      <c r="D1144" t="s">
        <v>12</v>
      </c>
      <c r="E1144">
        <v>1.4068223241789899</v>
      </c>
      <c r="F1144" t="s">
        <v>13</v>
      </c>
      <c r="G1144">
        <v>5</v>
      </c>
      <c r="H1144" t="s">
        <v>14</v>
      </c>
      <c r="I1144">
        <v>0.28136445999999998</v>
      </c>
      <c r="J1144" t="s">
        <v>15</v>
      </c>
      <c r="K1144" t="str" cm="1">
        <f t="array" ref="K1144">_xlfn.IFS(AND(F1144=$Y$25,H1144=$Z$25),"1",AND(F1144=$Y$25,H1144=$Z$27),"2",AND(F1144=$Z$25,H1144=$Y$25),"3",AND(F1144=$Z$25,H1144=$Z$27),"4",AND(F1144=$Z$27,H1144=$Y$25),"5",AND(F1144=$Z$27,H1144=$Z$25),"6")</f>
        <v>5</v>
      </c>
      <c r="L1144" t="e" cm="1">
        <f t="array" ref="L1144">_xlfn.IFS(K1144="3",N1144*I1144)</f>
        <v>#N/A</v>
      </c>
      <c r="M1144" t="s">
        <v>16</v>
      </c>
      <c r="N1144">
        <f>VLOOKUP(C1144,ETH_USD[],6)</f>
        <v>601.908997</v>
      </c>
      <c r="O1144" s="10">
        <f t="shared" si="101"/>
        <v>8.9064338654310706E-3</v>
      </c>
      <c r="P1144" cm="1">
        <f t="array" ref="P1144">_xlfn.IFS(H1144=$H$2,G1144,F1144=$F$102,E1144)</f>
        <v>5</v>
      </c>
      <c r="Q1144" cm="1">
        <f t="array" ref="Q1144">_xlfn.IFS(H1144=$H$2,E1144,F1144=$F$102,G1144)</f>
        <v>1.4068223241789899</v>
      </c>
      <c r="R1144">
        <f t="shared" si="102"/>
        <v>846.77901410378468</v>
      </c>
      <c r="S1144" s="10">
        <f t="shared" si="103"/>
        <v>-8.0876308509533826E-3</v>
      </c>
      <c r="T1144" s="9">
        <f t="shared" si="104"/>
        <v>169.35580282075694</v>
      </c>
      <c r="U1144" cm="1">
        <f t="array" ref="U1144">_xlfn.IFS(D1144=$D$2,I1144*N1144,D1144=$D$3&amp;F1144=$F$3,(I1144)*N1144,D1144=$D$3,(1/I1144)*N1144,D1144=$D$146,N1144*I1144)</f>
        <v>169.35579991004661</v>
      </c>
      <c r="V1144" cm="1">
        <f t="array" ref="V1144">_xlfn.IFS(F1144=$F$2,E1144*N1144,F1144=$F$3,E1144*N1144)</f>
        <v>846.77901410378468</v>
      </c>
      <c r="W1144">
        <f t="shared" si="105"/>
        <v>169.35579991004661</v>
      </c>
      <c r="X1144">
        <f t="shared" si="106"/>
        <v>2139.250269916819</v>
      </c>
    </row>
    <row r="1145" spans="1:24" x14ac:dyDescent="0.25">
      <c r="A1145" t="s">
        <v>1163</v>
      </c>
      <c r="B1145">
        <v>1607474128</v>
      </c>
      <c r="C1145" s="2">
        <v>44174.024629629632</v>
      </c>
      <c r="D1145" t="s">
        <v>105</v>
      </c>
      <c r="E1145">
        <v>1</v>
      </c>
      <c r="F1145" t="s">
        <v>14</v>
      </c>
      <c r="G1145">
        <v>0.27889539379122802</v>
      </c>
      <c r="H1145" t="s">
        <v>13</v>
      </c>
      <c r="I1145">
        <v>0.27889539000000002</v>
      </c>
      <c r="J1145" t="s">
        <v>15</v>
      </c>
      <c r="K1145" t="str" cm="1">
        <f t="array" ref="K1145">_xlfn.IFS(AND(F1145=$Y$25,H1145=$Z$25),"1",AND(F1145=$Y$25,H1145=$Z$27),"2",AND(F1145=$Z$25,H1145=$Y$25),"3",AND(F1145=$Z$25,H1145=$Z$27),"4",AND(F1145=$Z$27,H1145=$Y$25),"5",AND(F1145=$Z$27,H1145=$Z$25),"6")</f>
        <v>2</v>
      </c>
      <c r="L1145" t="e" cm="1">
        <f t="array" ref="L1145">_xlfn.IFS(K1145="3",N1145*I1145)</f>
        <v>#N/A</v>
      </c>
      <c r="M1145" t="s">
        <v>16</v>
      </c>
      <c r="N1145">
        <f>VLOOKUP(C1145,ETH_USD[],6)</f>
        <v>573.47912599999995</v>
      </c>
      <c r="O1145" s="10">
        <f t="shared" si="101"/>
        <v>-4.7232839418746966E-2</v>
      </c>
      <c r="P1145" cm="1">
        <f t="array" ref="P1145">_xlfn.IFS(H1145=$H$2,G1145,F1145=$F$102,E1145)</f>
        <v>1</v>
      </c>
      <c r="Q1145" cm="1">
        <f t="array" ref="Q1145">_xlfn.IFS(H1145=$H$2,E1145,F1145=$F$102,G1145)</f>
        <v>0.27889539379122802</v>
      </c>
      <c r="R1145">
        <f t="shared" si="102"/>
        <v>159.94068667681927</v>
      </c>
      <c r="S1145" s="10">
        <f t="shared" si="103"/>
        <v>-5.5593702649223378E-2</v>
      </c>
      <c r="T1145" s="9">
        <f t="shared" si="104"/>
        <v>159.94068667681927</v>
      </c>
      <c r="U1145" cm="1">
        <f t="array" ref="U1145">_xlfn.IFS(D1145=$D$2,I1145*N1145,D1145=$D$3&amp;F1145=$F$3,(I1145)*N1145,D1145=$D$3,(1/I1145)*N1145,D1145=$D$146,N1145*I1145)</f>
        <v>159.94068450262913</v>
      </c>
      <c r="V1145" t="e" cm="1">
        <f t="array" ref="V1145">_xlfn.IFS(F1145=$F$2,E1145*N1145,F1145=$F$3,E1145*N1145)</f>
        <v>#N/A</v>
      </c>
      <c r="W1145">
        <f t="shared" si="105"/>
        <v>159.94068450262913</v>
      </c>
      <c r="X1145">
        <f t="shared" si="106"/>
        <v>2056.2517221959097</v>
      </c>
    </row>
    <row r="1146" spans="1:24" x14ac:dyDescent="0.25">
      <c r="A1146" t="s">
        <v>1164</v>
      </c>
      <c r="B1146">
        <v>1607474349</v>
      </c>
      <c r="C1146" s="2">
        <v>44174.027187500003</v>
      </c>
      <c r="D1146" t="s">
        <v>105</v>
      </c>
      <c r="E1146">
        <v>1</v>
      </c>
      <c r="F1146" t="s">
        <v>14</v>
      </c>
      <c r="G1146">
        <v>0.280957869452507</v>
      </c>
      <c r="H1146" t="s">
        <v>13</v>
      </c>
      <c r="I1146">
        <v>0.28095787</v>
      </c>
      <c r="J1146" t="s">
        <v>15</v>
      </c>
      <c r="K1146" t="str" cm="1">
        <f t="array" ref="K1146">_xlfn.IFS(AND(F1146=$Y$25,H1146=$Z$25),"1",AND(F1146=$Y$25,H1146=$Z$27),"2",AND(F1146=$Z$25,H1146=$Y$25),"3",AND(F1146=$Z$25,H1146=$Z$27),"4",AND(F1146=$Z$27,H1146=$Y$25),"5",AND(F1146=$Z$27,H1146=$Z$25),"6")</f>
        <v>2</v>
      </c>
      <c r="L1146" t="e" cm="1">
        <f t="array" ref="L1146">_xlfn.IFS(K1146="3",N1146*I1146)</f>
        <v>#N/A</v>
      </c>
      <c r="M1146" t="s">
        <v>16</v>
      </c>
      <c r="N1146">
        <f>VLOOKUP(C1146,ETH_USD[],6)</f>
        <v>573.47912599999995</v>
      </c>
      <c r="O1146" s="10">
        <f t="shared" si="101"/>
        <v>0</v>
      </c>
      <c r="P1146" cm="1">
        <f t="array" ref="P1146">_xlfn.IFS(H1146=$H$2,G1146,F1146=$F$102,E1146)</f>
        <v>1</v>
      </c>
      <c r="Q1146" cm="1">
        <f t="array" ref="Q1146">_xlfn.IFS(H1146=$H$2,E1146,F1146=$F$102,G1146)</f>
        <v>0.280957869452507</v>
      </c>
      <c r="R1146">
        <f t="shared" si="102"/>
        <v>161.12347341644579</v>
      </c>
      <c r="S1146" s="10">
        <f t="shared" si="103"/>
        <v>7.3951585691043997E-3</v>
      </c>
      <c r="T1146" s="9">
        <f t="shared" si="104"/>
        <v>161.12347341644579</v>
      </c>
      <c r="U1146" cm="1">
        <f t="array" ref="U1146">_xlfn.IFS(D1146=$D$2,I1146*N1146,D1146=$D$3&amp;F1146=$F$3,(I1146)*N1146,D1146=$D$3,(1/I1146)*N1146,D1146=$D$146,N1146*I1146)</f>
        <v>161.12347373042161</v>
      </c>
      <c r="V1146" t="e" cm="1">
        <f t="array" ref="V1146">_xlfn.IFS(F1146=$F$2,E1146*N1146,F1146=$F$3,E1146*N1146)</f>
        <v>#N/A</v>
      </c>
      <c r="W1146">
        <f t="shared" si="105"/>
        <v>161.12347373042161</v>
      </c>
      <c r="X1146">
        <f t="shared" si="106"/>
        <v>2041.1570104798984</v>
      </c>
    </row>
    <row r="1147" spans="1:24" x14ac:dyDescent="0.25">
      <c r="A1147" t="s">
        <v>1165</v>
      </c>
      <c r="B1147">
        <v>1607474888</v>
      </c>
      <c r="C1147" s="2">
        <v>44174.033425925925</v>
      </c>
      <c r="D1147" t="s">
        <v>105</v>
      </c>
      <c r="E1147">
        <v>1</v>
      </c>
      <c r="F1147" t="s">
        <v>14</v>
      </c>
      <c r="G1147">
        <v>0.28304329689773999</v>
      </c>
      <c r="H1147" t="s">
        <v>13</v>
      </c>
      <c r="I1147">
        <v>0.2830433</v>
      </c>
      <c r="J1147" t="s">
        <v>15</v>
      </c>
      <c r="K1147" t="str" cm="1">
        <f t="array" ref="K1147">_xlfn.IFS(AND(F1147=$Y$25,H1147=$Z$25),"1",AND(F1147=$Y$25,H1147=$Z$27),"2",AND(F1147=$Z$25,H1147=$Y$25),"3",AND(F1147=$Z$25,H1147=$Z$27),"4",AND(F1147=$Z$27,H1147=$Y$25),"5",AND(F1147=$Z$27,H1147=$Z$25),"6")</f>
        <v>2</v>
      </c>
      <c r="L1147" t="e" cm="1">
        <f t="array" ref="L1147">_xlfn.IFS(K1147="3",N1147*I1147)</f>
        <v>#N/A</v>
      </c>
      <c r="M1147" t="s">
        <v>16</v>
      </c>
      <c r="N1147">
        <f>VLOOKUP(C1147,ETH_USD[],6)</f>
        <v>573.47912599999995</v>
      </c>
      <c r="O1147" s="10">
        <f t="shared" si="101"/>
        <v>0</v>
      </c>
      <c r="P1147" cm="1">
        <f t="array" ref="P1147">_xlfn.IFS(H1147=$H$2,G1147,F1147=$F$102,E1147)</f>
        <v>1</v>
      </c>
      <c r="Q1147" cm="1">
        <f t="array" ref="Q1147">_xlfn.IFS(H1147=$H$2,E1147,F1147=$F$102,G1147)</f>
        <v>0.28304329689773999</v>
      </c>
      <c r="R1147">
        <f t="shared" si="102"/>
        <v>162.31942252507443</v>
      </c>
      <c r="S1147" s="10">
        <f t="shared" si="103"/>
        <v>7.4225628536293041E-3</v>
      </c>
      <c r="T1147" s="9">
        <f t="shared" si="104"/>
        <v>162.31942252507443</v>
      </c>
      <c r="U1147" cm="1">
        <f t="array" ref="U1147">_xlfn.IFS(D1147=$D$2,I1147*N1147,D1147=$D$3&amp;F1147=$F$3,(I1147)*N1147,D1147=$D$3,(1/I1147)*N1147,D1147=$D$146,N1147*I1147)</f>
        <v>162.31942430415577</v>
      </c>
      <c r="V1147" t="e" cm="1">
        <f t="array" ref="V1147">_xlfn.IFS(F1147=$F$2,E1147*N1147,F1147=$F$3,E1147*N1147)</f>
        <v>#N/A</v>
      </c>
      <c r="W1147">
        <f t="shared" si="105"/>
        <v>162.31942430415577</v>
      </c>
      <c r="X1147">
        <f t="shared" si="106"/>
        <v>2026.1180038531206</v>
      </c>
    </row>
    <row r="1148" spans="1:24" x14ac:dyDescent="0.25">
      <c r="A1148" t="s">
        <v>1166</v>
      </c>
      <c r="B1148">
        <v>1607478379</v>
      </c>
      <c r="C1148" s="2">
        <v>44174.073831018519</v>
      </c>
      <c r="D1148" t="s">
        <v>105</v>
      </c>
      <c r="E1148">
        <v>1</v>
      </c>
      <c r="F1148" t="s">
        <v>14</v>
      </c>
      <c r="G1148">
        <v>0.28515201785948202</v>
      </c>
      <c r="H1148" t="s">
        <v>13</v>
      </c>
      <c r="I1148">
        <v>0.28515202000000001</v>
      </c>
      <c r="J1148" t="s">
        <v>15</v>
      </c>
      <c r="K1148" t="str" cm="1">
        <f t="array" ref="K1148">_xlfn.IFS(AND(F1148=$Y$25,H1148=$Z$25),"1",AND(F1148=$Y$25,H1148=$Z$27),"2",AND(F1148=$Z$25,H1148=$Y$25),"3",AND(F1148=$Z$25,H1148=$Z$27),"4",AND(F1148=$Z$27,H1148=$Y$25),"5",AND(F1148=$Z$27,H1148=$Z$25),"6")</f>
        <v>2</v>
      </c>
      <c r="L1148" t="e" cm="1">
        <f t="array" ref="L1148">_xlfn.IFS(K1148="3",N1148*I1148)</f>
        <v>#N/A</v>
      </c>
      <c r="M1148" t="s">
        <v>16</v>
      </c>
      <c r="N1148">
        <f>VLOOKUP(C1148,ETH_USD[],6)</f>
        <v>573.47912599999995</v>
      </c>
      <c r="O1148" s="10">
        <f t="shared" si="101"/>
        <v>0</v>
      </c>
      <c r="P1148" cm="1">
        <f t="array" ref="P1148">_xlfn.IFS(H1148=$H$2,G1148,F1148=$F$102,E1148)</f>
        <v>1</v>
      </c>
      <c r="Q1148" cm="1">
        <f t="array" ref="Q1148">_xlfn.IFS(H1148=$H$2,E1148,F1148=$F$102,G1148)</f>
        <v>0.28515201785948202</v>
      </c>
      <c r="R1148">
        <f t="shared" si="102"/>
        <v>163.52872997919212</v>
      </c>
      <c r="S1148" s="10">
        <f t="shared" si="103"/>
        <v>7.4501709980571368E-3</v>
      </c>
      <c r="T1148" s="9">
        <f t="shared" si="104"/>
        <v>163.52872997919212</v>
      </c>
      <c r="U1148" cm="1">
        <f t="array" ref="U1148">_xlfn.IFS(D1148=$D$2,I1148*N1148,D1148=$D$3&amp;F1148=$F$3,(I1148)*N1148,D1148=$D$3,(1/I1148)*N1148,D1148=$D$146,N1148*I1148)</f>
        <v>163.52873120673451</v>
      </c>
      <c r="V1148" t="e" cm="1">
        <f t="array" ref="V1148">_xlfn.IFS(F1148=$F$2,E1148*N1148,F1148=$F$3,E1148*N1148)</f>
        <v>#N/A</v>
      </c>
      <c r="W1148">
        <f t="shared" si="105"/>
        <v>163.52873120673451</v>
      </c>
      <c r="X1148">
        <f t="shared" si="106"/>
        <v>2011.1347133364159</v>
      </c>
    </row>
    <row r="1149" spans="1:24" x14ac:dyDescent="0.25">
      <c r="A1149" t="s">
        <v>1167</v>
      </c>
      <c r="B1149">
        <v>1607481557</v>
      </c>
      <c r="C1149" s="2">
        <v>44174.110613425924</v>
      </c>
      <c r="D1149" t="s">
        <v>105</v>
      </c>
      <c r="E1149">
        <v>1</v>
      </c>
      <c r="F1149" t="s">
        <v>14</v>
      </c>
      <c r="G1149">
        <v>0.28728438045320298</v>
      </c>
      <c r="H1149" t="s">
        <v>13</v>
      </c>
      <c r="I1149">
        <v>0.28728438000000001</v>
      </c>
      <c r="J1149" t="s">
        <v>15</v>
      </c>
      <c r="K1149" t="str" cm="1">
        <f t="array" ref="K1149">_xlfn.IFS(AND(F1149=$Y$25,H1149=$Z$25),"1",AND(F1149=$Y$25,H1149=$Z$27),"2",AND(F1149=$Z$25,H1149=$Y$25),"3",AND(F1149=$Z$25,H1149=$Z$27),"4",AND(F1149=$Z$27,H1149=$Y$25),"5",AND(F1149=$Z$27,H1149=$Z$25),"6")</f>
        <v>2</v>
      </c>
      <c r="L1149" t="e" cm="1">
        <f t="array" ref="L1149">_xlfn.IFS(K1149="3",N1149*I1149)</f>
        <v>#N/A</v>
      </c>
      <c r="M1149" t="s">
        <v>16</v>
      </c>
      <c r="N1149">
        <f>VLOOKUP(C1149,ETH_USD[],6)</f>
        <v>573.47912599999995</v>
      </c>
      <c r="O1149" s="10">
        <f t="shared" si="101"/>
        <v>0</v>
      </c>
      <c r="P1149" cm="1">
        <f t="array" ref="P1149">_xlfn.IFS(H1149=$H$2,G1149,F1149=$F$102,E1149)</f>
        <v>1</v>
      </c>
      <c r="Q1149" cm="1">
        <f t="array" ref="Q1149">_xlfn.IFS(H1149=$H$2,E1149,F1149=$F$102,G1149)</f>
        <v>0.28728438045320298</v>
      </c>
      <c r="R1149">
        <f t="shared" si="102"/>
        <v>164.75159541575431</v>
      </c>
      <c r="S1149" s="10">
        <f t="shared" si="103"/>
        <v>7.4779852856301692E-3</v>
      </c>
      <c r="T1149" s="9">
        <f t="shared" si="104"/>
        <v>164.75159541575431</v>
      </c>
      <c r="U1149" cm="1">
        <f t="array" ref="U1149">_xlfn.IFS(D1149=$D$2,I1149*N1149,D1149=$D$3&amp;F1149=$F$3,(I1149)*N1149,D1149=$D$3,(1/I1149)*N1149,D1149=$D$146,N1149*I1149)</f>
        <v>164.75159515585187</v>
      </c>
      <c r="V1149" t="e" cm="1">
        <f t="array" ref="V1149">_xlfn.IFS(F1149=$F$2,E1149*N1149,F1149=$F$3,E1149*N1149)</f>
        <v>#N/A</v>
      </c>
      <c r="W1149">
        <f t="shared" si="105"/>
        <v>164.75159515585187</v>
      </c>
      <c r="X1149">
        <f t="shared" si="106"/>
        <v>1996.2071241046935</v>
      </c>
    </row>
    <row r="1150" spans="1:24" x14ac:dyDescent="0.25">
      <c r="A1150" t="s">
        <v>1168</v>
      </c>
      <c r="B1150">
        <v>1607495147</v>
      </c>
      <c r="C1150" s="2">
        <v>44174.267905092594</v>
      </c>
      <c r="D1150" t="s">
        <v>105</v>
      </c>
      <c r="E1150">
        <v>2</v>
      </c>
      <c r="F1150" t="s">
        <v>14</v>
      </c>
      <c r="G1150">
        <v>0.58105891911058705</v>
      </c>
      <c r="H1150" t="s">
        <v>13</v>
      </c>
      <c r="I1150">
        <v>0.29052946000000002</v>
      </c>
      <c r="J1150" t="s">
        <v>15</v>
      </c>
      <c r="K1150" t="str" cm="1">
        <f t="array" ref="K1150">_xlfn.IFS(AND(F1150=$Y$25,H1150=$Z$25),"1",AND(F1150=$Y$25,H1150=$Z$27),"2",AND(F1150=$Z$25,H1150=$Y$25),"3",AND(F1150=$Z$25,H1150=$Z$27),"4",AND(F1150=$Z$27,H1150=$Y$25),"5",AND(F1150=$Z$27,H1150=$Z$25),"6")</f>
        <v>2</v>
      </c>
      <c r="L1150" t="e" cm="1">
        <f t="array" ref="L1150">_xlfn.IFS(K1150="3",N1150*I1150)</f>
        <v>#N/A</v>
      </c>
      <c r="M1150" t="s">
        <v>16</v>
      </c>
      <c r="N1150">
        <f>VLOOKUP(C1150,ETH_USD[],6)</f>
        <v>573.47912599999995</v>
      </c>
      <c r="O1150" s="10">
        <f t="shared" si="101"/>
        <v>0</v>
      </c>
      <c r="P1150" cm="1">
        <f t="array" ref="P1150">_xlfn.IFS(H1150=$H$2,G1150,F1150=$F$102,E1150)</f>
        <v>2</v>
      </c>
      <c r="Q1150" cm="1">
        <f t="array" ref="Q1150">_xlfn.IFS(H1150=$H$2,E1150,F1150=$F$102,G1150)</f>
        <v>0.58105891911058705</v>
      </c>
      <c r="R1150">
        <f t="shared" si="102"/>
        <v>333.22516108604412</v>
      </c>
      <c r="S1150" s="10">
        <f t="shared" si="103"/>
        <v>1.1295703222609262E-2</v>
      </c>
      <c r="T1150" s="9">
        <f t="shared" si="104"/>
        <v>166.61258054302206</v>
      </c>
      <c r="U1150" cm="1">
        <f t="array" ref="U1150">_xlfn.IFS(D1150=$D$2,I1150*N1150,D1150=$D$3&amp;F1150=$F$3,(I1150)*N1150,D1150=$D$3,(1/I1150)*N1150,D1150=$D$146,N1150*I1150)</f>
        <v>166.61258079805197</v>
      </c>
      <c r="V1150" t="e" cm="1">
        <f t="array" ref="V1150">_xlfn.IFS(F1150=$F$2,E1150*N1150,F1150=$F$3,E1150*N1150)</f>
        <v>#N/A</v>
      </c>
      <c r="W1150">
        <f t="shared" si="105"/>
        <v>166.61258079805197</v>
      </c>
      <c r="X1150">
        <f t="shared" si="106"/>
        <v>1973.9104117014499</v>
      </c>
    </row>
    <row r="1151" spans="1:24" x14ac:dyDescent="0.25">
      <c r="A1151" t="s">
        <v>1169</v>
      </c>
      <c r="B1151">
        <v>1607554563</v>
      </c>
      <c r="C1151" s="2">
        <v>44174.955590277779</v>
      </c>
      <c r="D1151" t="s">
        <v>12</v>
      </c>
      <c r="E1151">
        <v>0.28988086686818698</v>
      </c>
      <c r="F1151" t="s">
        <v>13</v>
      </c>
      <c r="G1151">
        <v>1</v>
      </c>
      <c r="H1151" t="s">
        <v>14</v>
      </c>
      <c r="I1151">
        <v>0.28988087000000001</v>
      </c>
      <c r="J1151" t="s">
        <v>15</v>
      </c>
      <c r="K1151" t="str" cm="1">
        <f t="array" ref="K1151">_xlfn.IFS(AND(F1151=$Y$25,H1151=$Z$25),"1",AND(F1151=$Y$25,H1151=$Z$27),"2",AND(F1151=$Z$25,H1151=$Y$25),"3",AND(F1151=$Z$25,H1151=$Z$27),"4",AND(F1151=$Z$27,H1151=$Y$25),"5",AND(F1151=$Z$27,H1151=$Z$25),"6")</f>
        <v>5</v>
      </c>
      <c r="L1151" t="e" cm="1">
        <f t="array" ref="L1151">_xlfn.IFS(K1151="3",N1151*I1151)</f>
        <v>#N/A</v>
      </c>
      <c r="M1151" t="s">
        <v>16</v>
      </c>
      <c r="N1151">
        <f>VLOOKUP(C1151,ETH_USD[],6)</f>
        <v>573.47912599999995</v>
      </c>
      <c r="O1151" s="10">
        <f t="shared" si="101"/>
        <v>0</v>
      </c>
      <c r="P1151" cm="1">
        <f t="array" ref="P1151">_xlfn.IFS(H1151=$H$2,G1151,F1151=$F$102,E1151)</f>
        <v>1</v>
      </c>
      <c r="Q1151" cm="1">
        <f t="array" ref="Q1151">_xlfn.IFS(H1151=$H$2,E1151,F1151=$F$102,G1151)</f>
        <v>0.28988086686818698</v>
      </c>
      <c r="R1151">
        <f t="shared" si="102"/>
        <v>166.24062617569021</v>
      </c>
      <c r="S1151" s="10">
        <f t="shared" si="103"/>
        <v>-2.2324506716094464E-3</v>
      </c>
      <c r="T1151" s="9">
        <f t="shared" si="104"/>
        <v>166.24062617569021</v>
      </c>
      <c r="U1151" cm="1">
        <f t="array" ref="U1151">_xlfn.IFS(D1151=$D$2,I1151*N1151,D1151=$D$3&amp;F1151=$F$3,(I1151)*N1151,D1151=$D$3,(1/I1151)*N1151,D1151=$D$146,N1151*I1151)</f>
        <v>166.24062797171962</v>
      </c>
      <c r="V1151" cm="1">
        <f t="array" ref="V1151">_xlfn.IFS(F1151=$F$2,E1151*N1151,F1151=$F$3,E1151*N1151)</f>
        <v>166.24062617569021</v>
      </c>
      <c r="W1151">
        <f t="shared" si="105"/>
        <v>166.24062797171962</v>
      </c>
      <c r="X1151">
        <f t="shared" si="106"/>
        <v>1978.3269106374626</v>
      </c>
    </row>
    <row r="1152" spans="1:24" x14ac:dyDescent="0.25">
      <c r="A1152" t="s">
        <v>1170</v>
      </c>
      <c r="B1152">
        <v>1607660810</v>
      </c>
      <c r="C1152" s="2">
        <v>44176.185300925928</v>
      </c>
      <c r="D1152" t="s">
        <v>105</v>
      </c>
      <c r="E1152">
        <v>2</v>
      </c>
      <c r="F1152" t="s">
        <v>14</v>
      </c>
      <c r="G1152">
        <v>0.58545819910600405</v>
      </c>
      <c r="H1152" t="s">
        <v>13</v>
      </c>
      <c r="I1152">
        <v>0.29272910000000002</v>
      </c>
      <c r="J1152" t="s">
        <v>15</v>
      </c>
      <c r="K1152" t="str" cm="1">
        <f t="array" ref="K1152">_xlfn.IFS(AND(F1152=$Y$25,H1152=$Z$25),"1",AND(F1152=$Y$25,H1152=$Z$27),"2",AND(F1152=$Z$25,H1152=$Y$25),"3",AND(F1152=$Z$25,H1152=$Z$27),"4",AND(F1152=$Z$27,H1152=$Y$25),"5",AND(F1152=$Z$27,H1152=$Z$25),"6")</f>
        <v>2</v>
      </c>
      <c r="L1152" t="e" cm="1">
        <f t="array" ref="L1152">_xlfn.IFS(K1152="3",N1152*I1152)</f>
        <v>#N/A</v>
      </c>
      <c r="M1152" t="s">
        <v>16</v>
      </c>
      <c r="N1152">
        <f>VLOOKUP(C1152,ETH_USD[],6)</f>
        <v>545.79736300000002</v>
      </c>
      <c r="O1152" s="10">
        <f t="shared" si="101"/>
        <v>-4.8269870244588356E-2</v>
      </c>
      <c r="P1152" cm="1">
        <f t="array" ref="P1152">_xlfn.IFS(H1152=$H$2,G1152,F1152=$F$102,E1152)</f>
        <v>2</v>
      </c>
      <c r="Q1152" cm="1">
        <f t="array" ref="Q1152">_xlfn.IFS(H1152=$H$2,E1152,F1152=$F$102,G1152)</f>
        <v>0.58545819910600405</v>
      </c>
      <c r="R1152">
        <f t="shared" si="102"/>
        <v>319.54154121878599</v>
      </c>
      <c r="S1152" s="10">
        <f t="shared" si="103"/>
        <v>-3.8918618842662393E-2</v>
      </c>
      <c r="T1152" s="9">
        <f t="shared" si="104"/>
        <v>159.770770609393</v>
      </c>
      <c r="U1152" cm="1">
        <f t="array" ref="U1152">_xlfn.IFS(D1152=$D$2,I1152*N1152,D1152=$D$3&amp;F1152=$F$3,(I1152)*N1152,D1152=$D$3,(1/I1152)*N1152,D1152=$D$146,N1152*I1152)</f>
        <v>159.7707708533633</v>
      </c>
      <c r="V1152" t="e" cm="1">
        <f t="array" ref="V1152">_xlfn.IFS(F1152=$F$2,E1152*N1152,F1152=$F$3,E1152*N1152)</f>
        <v>#N/A</v>
      </c>
      <c r="W1152">
        <f t="shared" si="105"/>
        <v>159.7707708533633</v>
      </c>
      <c r="X1152">
        <f t="shared" si="106"/>
        <v>1864.5135143721618</v>
      </c>
    </row>
    <row r="1153" spans="1:24" x14ac:dyDescent="0.25">
      <c r="A1153" t="s">
        <v>1171</v>
      </c>
      <c r="B1153">
        <v>1607772212</v>
      </c>
      <c r="C1153" s="2">
        <v>44177.474675925929</v>
      </c>
      <c r="D1153" t="s">
        <v>12</v>
      </c>
      <c r="E1153">
        <v>2.2768666301562299</v>
      </c>
      <c r="F1153" t="s">
        <v>13</v>
      </c>
      <c r="G1153">
        <v>8</v>
      </c>
      <c r="H1153" t="s">
        <v>14</v>
      </c>
      <c r="I1153">
        <v>0.28460833000000002</v>
      </c>
      <c r="J1153" t="s">
        <v>15</v>
      </c>
      <c r="K1153" t="str" cm="1">
        <f t="array" ref="K1153">_xlfn.IFS(AND(F1153=$Y$25,H1153=$Z$25),"1",AND(F1153=$Y$25,H1153=$Z$27),"2",AND(F1153=$Z$25,H1153=$Y$25),"3",AND(F1153=$Z$25,H1153=$Z$27),"4",AND(F1153=$Z$27,H1153=$Y$25),"5",AND(F1153=$Z$27,H1153=$Z$25),"6")</f>
        <v>5</v>
      </c>
      <c r="L1153" t="e" cm="1">
        <f t="array" ref="L1153">_xlfn.IFS(K1153="3",N1153*I1153)</f>
        <v>#N/A</v>
      </c>
      <c r="M1153" t="s">
        <v>16</v>
      </c>
      <c r="N1153">
        <f>VLOOKUP(C1153,ETH_USD[],6)</f>
        <v>568.56732199999999</v>
      </c>
      <c r="O1153" s="10">
        <f t="shared" si="101"/>
        <v>4.1718704676116165E-2</v>
      </c>
      <c r="P1153" cm="1">
        <f t="array" ref="P1153">_xlfn.IFS(H1153=$H$2,G1153,F1153=$F$102,E1153)</f>
        <v>8</v>
      </c>
      <c r="Q1153" cm="1">
        <f t="array" ref="Q1153">_xlfn.IFS(H1153=$H$2,E1153,F1153=$F$102,G1153)</f>
        <v>2.2768666301562299</v>
      </c>
      <c r="R1153">
        <f t="shared" si="102"/>
        <v>1294.551962459092</v>
      </c>
      <c r="S1153" s="10">
        <f t="shared" si="103"/>
        <v>1.2819771039353603E-2</v>
      </c>
      <c r="T1153" s="9">
        <f t="shared" si="104"/>
        <v>161.8189953073865</v>
      </c>
      <c r="U1153" cm="1">
        <f t="array" ref="U1153">_xlfn.IFS(D1153=$D$2,I1153*N1153,D1153=$D$3&amp;F1153=$F$3,(I1153)*N1153,D1153=$D$3,(1/I1153)*N1153,D1153=$D$146,N1153*I1153)</f>
        <v>161.81899600699228</v>
      </c>
      <c r="V1153" cm="1">
        <f t="array" ref="V1153">_xlfn.IFS(F1153=$F$2,E1153*N1153,F1153=$F$3,E1153*N1153)</f>
        <v>1294.551962459092</v>
      </c>
      <c r="W1153">
        <f t="shared" si="105"/>
        <v>161.81899600699228</v>
      </c>
      <c r="X1153">
        <f t="shared" si="106"/>
        <v>1997.7184856114363</v>
      </c>
    </row>
    <row r="1154" spans="1:24" x14ac:dyDescent="0.25">
      <c r="A1154" t="s">
        <v>1172</v>
      </c>
      <c r="B1154">
        <v>1607772258</v>
      </c>
      <c r="C1154" s="2">
        <v>44177.475208333337</v>
      </c>
      <c r="D1154" t="s">
        <v>105</v>
      </c>
      <c r="E1154">
        <v>1</v>
      </c>
      <c r="F1154" t="s">
        <v>14</v>
      </c>
      <c r="G1154">
        <v>0.27895111494332298</v>
      </c>
      <c r="H1154" t="s">
        <v>13</v>
      </c>
      <c r="I1154">
        <v>0.27895111</v>
      </c>
      <c r="J1154" t="s">
        <v>15</v>
      </c>
      <c r="K1154" t="str" cm="1">
        <f t="array" ref="K1154">_xlfn.IFS(AND(F1154=$Y$25,H1154=$Z$25),"1",AND(F1154=$Y$25,H1154=$Z$27),"2",AND(F1154=$Z$25,H1154=$Y$25),"3",AND(F1154=$Z$25,H1154=$Z$27),"4",AND(F1154=$Z$27,H1154=$Y$25),"5",AND(F1154=$Z$27,H1154=$Z$25),"6")</f>
        <v>2</v>
      </c>
      <c r="L1154" t="e" cm="1">
        <f t="array" ref="L1154">_xlfn.IFS(K1154="3",N1154*I1154)</f>
        <v>#N/A</v>
      </c>
      <c r="M1154" t="s">
        <v>16</v>
      </c>
      <c r="N1154">
        <f>VLOOKUP(C1154,ETH_USD[],6)</f>
        <v>568.56732199999999</v>
      </c>
      <c r="O1154" s="10">
        <f t="shared" si="101"/>
        <v>0</v>
      </c>
      <c r="P1154" cm="1">
        <f t="array" ref="P1154">_xlfn.IFS(H1154=$H$2,G1154,F1154=$F$102,E1154)</f>
        <v>1</v>
      </c>
      <c r="Q1154" cm="1">
        <f t="array" ref="Q1154">_xlfn.IFS(H1154=$H$2,E1154,F1154=$F$102,G1154)</f>
        <v>0.27895111494332298</v>
      </c>
      <c r="R1154">
        <f t="shared" si="102"/>
        <v>158.60248839223934</v>
      </c>
      <c r="S1154" s="10">
        <f t="shared" si="103"/>
        <v>-1.9877189998845218E-2</v>
      </c>
      <c r="T1154" s="9">
        <f t="shared" si="104"/>
        <v>158.60248839223934</v>
      </c>
      <c r="U1154" cm="1">
        <f t="array" ref="U1154">_xlfn.IFS(D1154=$D$2,I1154*N1154,D1154=$D$3&amp;F1154=$F$3,(I1154)*N1154,D1154=$D$3,(1/I1154)*N1154,D1154=$D$146,N1154*I1154)</f>
        <v>158.60248558162741</v>
      </c>
      <c r="V1154" t="e" cm="1">
        <f t="array" ref="V1154">_xlfn.IFS(F1154=$F$2,E1154*N1154,F1154=$F$3,E1154*N1154)</f>
        <v>#N/A</v>
      </c>
      <c r="W1154">
        <f t="shared" si="105"/>
        <v>158.60248558162741</v>
      </c>
      <c r="X1154">
        <f t="shared" si="106"/>
        <v>2038.2328717028586</v>
      </c>
    </row>
    <row r="1155" spans="1:24" x14ac:dyDescent="0.25">
      <c r="A1155" t="s">
        <v>1173</v>
      </c>
      <c r="B1155">
        <v>1607772362</v>
      </c>
      <c r="C1155" s="2">
        <v>44177.476412037038</v>
      </c>
      <c r="D1155" t="s">
        <v>105</v>
      </c>
      <c r="E1155">
        <v>1</v>
      </c>
      <c r="F1155" t="s">
        <v>14</v>
      </c>
      <c r="G1155">
        <v>0.28101400267135601</v>
      </c>
      <c r="H1155" t="s">
        <v>13</v>
      </c>
      <c r="I1155">
        <v>0.28101399999999999</v>
      </c>
      <c r="J1155" t="s">
        <v>15</v>
      </c>
      <c r="K1155" t="str" cm="1">
        <f t="array" ref="K1155">_xlfn.IFS(AND(F1155=$Y$25,H1155=$Z$25),"1",AND(F1155=$Y$25,H1155=$Z$27),"2",AND(F1155=$Z$25,H1155=$Y$25),"3",AND(F1155=$Z$25,H1155=$Z$27),"4",AND(F1155=$Z$27,H1155=$Y$25),"5",AND(F1155=$Z$27,H1155=$Z$25),"6")</f>
        <v>2</v>
      </c>
      <c r="L1155" t="e" cm="1">
        <f t="array" ref="L1155">_xlfn.IFS(K1155="3",N1155*I1155)</f>
        <v>#N/A</v>
      </c>
      <c r="M1155" t="s">
        <v>16</v>
      </c>
      <c r="N1155">
        <f>VLOOKUP(C1155,ETH_USD[],6)</f>
        <v>568.56732199999999</v>
      </c>
      <c r="O1155" s="10">
        <f t="shared" ref="O1155:O1210" si="107">(N1155-N1154)/N1154</f>
        <v>0</v>
      </c>
      <c r="P1155" cm="1">
        <f t="array" ref="P1155">_xlfn.IFS(H1155=$H$2,G1155,F1155=$F$102,E1155)</f>
        <v>1</v>
      </c>
      <c r="Q1155" cm="1">
        <f t="array" ref="Q1155">_xlfn.IFS(H1155=$H$2,E1155,F1155=$F$102,G1155)</f>
        <v>0.28101400267135601</v>
      </c>
      <c r="R1155">
        <f>Q1155*N1155</f>
        <v>159.77537894335373</v>
      </c>
      <c r="S1155" s="10">
        <f t="shared" ref="S1155:S1210" si="108">(T1155-T1154)/T1154</f>
        <v>7.3951585690996222E-3</v>
      </c>
      <c r="T1155" s="9">
        <f>R1155/P1155</f>
        <v>159.77537894335373</v>
      </c>
      <c r="U1155" cm="1">
        <f t="array" ref="U1155">_xlfn.IFS(D1155=$D$2,I1155*N1155,D1155=$D$3&amp;F1155=$F$3,(I1155)*N1155,D1155=$D$3,(1/I1155)*N1155,D1155=$D$146,N1155*I1155)</f>
        <v>159.77537742450798</v>
      </c>
      <c r="V1155" t="e" cm="1">
        <f t="array" ref="V1155">_xlfn.IFS(F1155=$F$2,E1155*N1155,F1155=$F$3,E1155*N1155)</f>
        <v>#N/A</v>
      </c>
      <c r="W1155">
        <f t="shared" ref="W1155:W1210" si="109">N1155*I1155</f>
        <v>159.77537742450798</v>
      </c>
      <c r="X1155">
        <f t="shared" ref="X1155:X1210" si="110">N1155/I1155</f>
        <v>2023.2704491591167</v>
      </c>
    </row>
    <row r="1156" spans="1:24" x14ac:dyDescent="0.25">
      <c r="A1156" t="s">
        <v>1174</v>
      </c>
      <c r="B1156">
        <v>1607772476</v>
      </c>
      <c r="C1156" s="2">
        <v>44177.477731481478</v>
      </c>
      <c r="D1156" t="s">
        <v>105</v>
      </c>
      <c r="E1156">
        <v>1</v>
      </c>
      <c r="F1156" t="s">
        <v>14</v>
      </c>
      <c r="G1156">
        <v>0.28309984676893502</v>
      </c>
      <c r="H1156" t="s">
        <v>13</v>
      </c>
      <c r="I1156">
        <v>0.28309984999999999</v>
      </c>
      <c r="J1156" t="s">
        <v>15</v>
      </c>
      <c r="K1156" t="str" cm="1">
        <f t="array" ref="K1156">_xlfn.IFS(AND(F1156=$Y$25,H1156=$Z$25),"1",AND(F1156=$Y$25,H1156=$Z$27),"2",AND(F1156=$Z$25,H1156=$Y$25),"3",AND(F1156=$Z$25,H1156=$Z$27),"4",AND(F1156=$Z$27,H1156=$Y$25),"5",AND(F1156=$Z$27,H1156=$Z$25),"6")</f>
        <v>2</v>
      </c>
      <c r="L1156" t="e" cm="1">
        <f t="array" ref="L1156">_xlfn.IFS(K1156="3",N1156*I1156)</f>
        <v>#N/A</v>
      </c>
      <c r="M1156" t="s">
        <v>16</v>
      </c>
      <c r="N1156">
        <f>VLOOKUP(C1156,ETH_USD[],6)</f>
        <v>568.56732199999999</v>
      </c>
      <c r="O1156" s="10">
        <f t="shared" si="107"/>
        <v>0</v>
      </c>
      <c r="P1156" cm="1">
        <f t="array" ref="P1156">_xlfn.IFS(H1156=$H$2,G1156,F1156=$F$102,E1156)</f>
        <v>1</v>
      </c>
      <c r="Q1156" cm="1">
        <f t="array" ref="Q1156">_xlfn.IFS(H1156=$H$2,E1156,F1156=$F$102,G1156)</f>
        <v>0.28309984676893502</v>
      </c>
      <c r="R1156">
        <f>Q1156*N1156</f>
        <v>160.96132173602373</v>
      </c>
      <c r="S1156" s="10">
        <f t="shared" si="108"/>
        <v>7.4225628536325706E-3</v>
      </c>
      <c r="T1156" s="9">
        <f>R1156/P1156</f>
        <v>160.96132173602373</v>
      </c>
      <c r="U1156" cm="1">
        <f t="array" ref="U1156">_xlfn.IFS(D1156=$D$2,I1156*N1156,D1156=$D$3&amp;F1156=$F$3,(I1156)*N1156,D1156=$D$3,(1/I1156)*N1156,D1156=$D$146,N1156*I1156)</f>
        <v>160.96132357310168</v>
      </c>
      <c r="V1156" t="e" cm="1">
        <f t="array" ref="V1156">_xlfn.IFS(F1156=$F$2,E1156*N1156,F1156=$F$3,E1156*N1156)</f>
        <v>#N/A</v>
      </c>
      <c r="W1156">
        <f t="shared" si="109"/>
        <v>160.96132357310168</v>
      </c>
      <c r="X1156">
        <f t="shared" si="110"/>
        <v>2008.363204713814</v>
      </c>
    </row>
    <row r="1157" spans="1:24" x14ac:dyDescent="0.25">
      <c r="A1157" t="s">
        <v>1175</v>
      </c>
      <c r="B1157">
        <v>1607789647</v>
      </c>
      <c r="C1157" s="2">
        <v>44177.676469907405</v>
      </c>
      <c r="D1157" t="s">
        <v>105</v>
      </c>
      <c r="E1157">
        <v>1</v>
      </c>
      <c r="F1157" t="s">
        <v>14</v>
      </c>
      <c r="G1157">
        <v>0.28520898903688702</v>
      </c>
      <c r="H1157" t="s">
        <v>13</v>
      </c>
      <c r="I1157">
        <v>0.28520899</v>
      </c>
      <c r="J1157" t="s">
        <v>15</v>
      </c>
      <c r="K1157" t="str" cm="1">
        <f t="array" ref="K1157">_xlfn.IFS(AND(F1157=$Y$25,H1157=$Z$25),"1",AND(F1157=$Y$25,H1157=$Z$27),"2",AND(F1157=$Z$25,H1157=$Y$25),"3",AND(F1157=$Z$25,H1157=$Z$27),"4",AND(F1157=$Z$27,H1157=$Y$25),"5",AND(F1157=$Z$27,H1157=$Z$25),"6")</f>
        <v>2</v>
      </c>
      <c r="L1157" t="e" cm="1">
        <f t="array" ref="L1157">_xlfn.IFS(K1157="3",N1157*I1157)</f>
        <v>#N/A</v>
      </c>
      <c r="M1157" t="s">
        <v>16</v>
      </c>
      <c r="N1157">
        <f>VLOOKUP(C1157,ETH_USD[],6)</f>
        <v>568.56732199999999</v>
      </c>
      <c r="O1157" s="10">
        <f t="shared" si="107"/>
        <v>0</v>
      </c>
      <c r="P1157" cm="1">
        <f t="array" ref="P1157">_xlfn.IFS(H1157=$H$2,G1157,F1157=$F$102,E1157)</f>
        <v>1</v>
      </c>
      <c r="Q1157" cm="1">
        <f t="array" ref="Q1157">_xlfn.IFS(H1157=$H$2,E1157,F1157=$F$102,G1157)</f>
        <v>0.28520898903688702</v>
      </c>
      <c r="R1157">
        <f>Q1157*N1157</f>
        <v>162.1605111070302</v>
      </c>
      <c r="S1157" s="10">
        <f t="shared" si="108"/>
        <v>7.4501709980559E-3</v>
      </c>
      <c r="T1157" s="9">
        <f>R1157/P1157</f>
        <v>162.1605111070302</v>
      </c>
      <c r="U1157" cm="1">
        <f t="array" ref="U1157">_xlfn.IFS(D1157=$D$2,I1157*N1157,D1157=$D$3&amp;F1157=$F$3,(I1157)*N1157,D1157=$D$3,(1/I1157)*N1157,D1157=$D$146,N1157*I1157)</f>
        <v>162.16051165462477</v>
      </c>
      <c r="V1157" t="e" cm="1">
        <f t="array" ref="V1157">_xlfn.IFS(F1157=$F$2,E1157*N1157,F1157=$F$3,E1157*N1157)</f>
        <v>#N/A</v>
      </c>
      <c r="W1157">
        <f t="shared" si="109"/>
        <v>162.16051165462477</v>
      </c>
      <c r="X1157">
        <f t="shared" si="110"/>
        <v>1993.5112213678819</v>
      </c>
    </row>
    <row r="1158" spans="1:24" x14ac:dyDescent="0.25">
      <c r="A1158" t="s">
        <v>1176</v>
      </c>
      <c r="B1158">
        <v>1607855675</v>
      </c>
      <c r="C1158" s="2">
        <v>44178.440682870372</v>
      </c>
      <c r="D1158" t="s">
        <v>12</v>
      </c>
      <c r="E1158">
        <v>0.28350661495017998</v>
      </c>
      <c r="F1158" t="s">
        <v>13</v>
      </c>
      <c r="G1158">
        <v>1</v>
      </c>
      <c r="H1158" t="s">
        <v>14</v>
      </c>
      <c r="I1158">
        <v>0.28350660999999999</v>
      </c>
      <c r="J1158" t="s">
        <v>15</v>
      </c>
      <c r="K1158" t="str" cm="1">
        <f t="array" ref="K1158">_xlfn.IFS(AND(F1158=$Y$25,H1158=$Z$25),"1",AND(F1158=$Y$25,H1158=$Z$27),"2",AND(F1158=$Z$25,H1158=$Y$25),"3",AND(F1158=$Z$25,H1158=$Z$27),"4",AND(F1158=$Z$27,H1158=$Y$25),"5",AND(F1158=$Z$27,H1158=$Z$25),"6")</f>
        <v>5</v>
      </c>
      <c r="L1158" t="e" cm="1">
        <f t="array" ref="L1158">_xlfn.IFS(K1158="3",N1158*I1158)</f>
        <v>#N/A</v>
      </c>
      <c r="M1158" t="s">
        <v>16</v>
      </c>
      <c r="N1158">
        <f>VLOOKUP(C1158,ETH_USD[],6)</f>
        <v>589.66320800000005</v>
      </c>
      <c r="O1158" s="10">
        <f t="shared" si="107"/>
        <v>3.7103585070265545E-2</v>
      </c>
      <c r="P1158" cm="1">
        <f t="array" ref="P1158">_xlfn.IFS(H1158=$H$2,G1158,F1158=$F$102,E1158)</f>
        <v>1</v>
      </c>
      <c r="Q1158" cm="1">
        <f t="array" ref="Q1158">_xlfn.IFS(H1158=$H$2,E1158,F1158=$F$102,G1158)</f>
        <v>0.28350661495017998</v>
      </c>
      <c r="R1158">
        <f>Q1158*N1158</f>
        <v>167.17342006074389</v>
      </c>
      <c r="S1158" s="10">
        <f t="shared" si="108"/>
        <v>3.0913253291394962E-2</v>
      </c>
      <c r="T1158" s="9">
        <f>R1158/P1158</f>
        <v>167.17342006074389</v>
      </c>
      <c r="U1158" cm="1">
        <f t="array" ref="U1158">_xlfn.IFS(D1158=$D$2,I1158*N1158,D1158=$D$3&amp;F1158=$F$3,(I1158)*N1158,D1158=$D$3,(1/I1158)*N1158,D1158=$D$146,N1158*I1158)</f>
        <v>167.17341714180489</v>
      </c>
      <c r="V1158" cm="1">
        <f t="array" ref="V1158">_xlfn.IFS(F1158=$F$2,E1158*N1158,F1158=$F$3,E1158*N1158)</f>
        <v>167.17342006074389</v>
      </c>
      <c r="W1158">
        <f t="shared" si="109"/>
        <v>167.17341714180489</v>
      </c>
      <c r="X1158">
        <f t="shared" si="110"/>
        <v>2079.8922748220934</v>
      </c>
    </row>
    <row r="1159" spans="1:24" x14ac:dyDescent="0.25">
      <c r="A1159" t="s">
        <v>1177</v>
      </c>
      <c r="B1159">
        <v>1607880384</v>
      </c>
      <c r="C1159" s="2">
        <v>44178.726666666669</v>
      </c>
      <c r="D1159" t="s">
        <v>12</v>
      </c>
      <c r="E1159">
        <v>0.28141630515392801</v>
      </c>
      <c r="F1159" t="s">
        <v>13</v>
      </c>
      <c r="G1159">
        <v>1</v>
      </c>
      <c r="H1159" t="s">
        <v>14</v>
      </c>
      <c r="I1159">
        <v>0.28141631</v>
      </c>
      <c r="J1159" t="s">
        <v>15</v>
      </c>
      <c r="K1159" t="str" cm="1">
        <f t="array" ref="K1159">_xlfn.IFS(AND(F1159=$Y$25,H1159=$Z$25),"1",AND(F1159=$Y$25,H1159=$Z$27),"2",AND(F1159=$Z$25,H1159=$Y$25),"3",AND(F1159=$Z$25,H1159=$Z$27),"4",AND(F1159=$Z$27,H1159=$Y$25),"5",AND(F1159=$Z$27,H1159=$Z$25),"6")</f>
        <v>5</v>
      </c>
      <c r="L1159" t="e" cm="1">
        <f t="array" ref="L1159">_xlfn.IFS(K1159="3",N1159*I1159)</f>
        <v>#N/A</v>
      </c>
      <c r="M1159" t="s">
        <v>16</v>
      </c>
      <c r="N1159">
        <f>VLOOKUP(C1159,ETH_USD[],6)</f>
        <v>589.66320800000005</v>
      </c>
      <c r="O1159" s="10">
        <f t="shared" si="107"/>
        <v>0</v>
      </c>
      <c r="P1159" cm="1">
        <f t="array" ref="P1159">_xlfn.IFS(H1159=$H$2,G1159,F1159=$F$102,E1159)</f>
        <v>1</v>
      </c>
      <c r="Q1159" cm="1">
        <f t="array" ref="Q1159">_xlfn.IFS(H1159=$H$2,E1159,F1159=$F$102,G1159)</f>
        <v>0.28141630515392801</v>
      </c>
      <c r="R1159">
        <f>Q1159*N1159</f>
        <v>165.94084128057213</v>
      </c>
      <c r="S1159" s="10">
        <f t="shared" si="108"/>
        <v>-7.3730547578909119E-3</v>
      </c>
      <c r="T1159" s="9">
        <f>R1159/P1159</f>
        <v>165.94084128057213</v>
      </c>
      <c r="U1159" cm="1">
        <f t="array" ref="U1159">_xlfn.IFS(D1159=$D$2,I1159*N1159,D1159=$D$3&amp;F1159=$F$3,(I1159)*N1159,D1159=$D$3,(1/I1159)*N1159,D1159=$D$146,N1159*I1159)</f>
        <v>165.94084413812249</v>
      </c>
      <c r="V1159" cm="1">
        <f t="array" ref="V1159">_xlfn.IFS(F1159=$F$2,E1159*N1159,F1159=$F$3,E1159*N1159)</f>
        <v>165.94084128057213</v>
      </c>
      <c r="W1159">
        <f t="shared" si="109"/>
        <v>165.94084413812249</v>
      </c>
      <c r="X1159">
        <f t="shared" si="110"/>
        <v>2095.3412685995349</v>
      </c>
    </row>
    <row r="1160" spans="1:24" x14ac:dyDescent="0.25">
      <c r="A1160" t="s">
        <v>1178</v>
      </c>
      <c r="B1160">
        <v>1608057293</v>
      </c>
      <c r="C1160" s="2">
        <v>44180.774224537039</v>
      </c>
      <c r="D1160" t="s">
        <v>12</v>
      </c>
      <c r="E1160">
        <v>1.37655147076046</v>
      </c>
      <c r="F1160" t="s">
        <v>13</v>
      </c>
      <c r="G1160">
        <v>5</v>
      </c>
      <c r="H1160" t="s">
        <v>14</v>
      </c>
      <c r="I1160">
        <v>0.27531029000000001</v>
      </c>
      <c r="J1160" t="s">
        <v>15</v>
      </c>
      <c r="K1160" t="str" cm="1">
        <f t="array" ref="K1160">_xlfn.IFS(AND(F1160=$Y$25,H1160=$Z$25),"1",AND(F1160=$Y$25,H1160=$Z$27),"2",AND(F1160=$Z$25,H1160=$Y$25),"3",AND(F1160=$Z$25,H1160=$Z$27),"4",AND(F1160=$Z$27,H1160=$Y$25),"5",AND(F1160=$Z$27,H1160=$Z$25),"6")</f>
        <v>5</v>
      </c>
      <c r="L1160" t="e" cm="1">
        <f t="array" ref="L1160">_xlfn.IFS(K1160="3",N1160*I1160)</f>
        <v>#N/A</v>
      </c>
      <c r="M1160" t="s">
        <v>16</v>
      </c>
      <c r="N1160">
        <f>VLOOKUP(C1160,ETH_USD[],6)</f>
        <v>589.355591</v>
      </c>
      <c r="O1160" s="10">
        <f t="shared" si="107"/>
        <v>-5.2168253984069188E-4</v>
      </c>
      <c r="P1160" cm="1">
        <f t="array" ref="P1160">_xlfn.IFS(H1160=$H$2,G1160,F1160=$F$102,E1160)</f>
        <v>5</v>
      </c>
      <c r="Q1160" cm="1">
        <f t="array" ref="Q1160">_xlfn.IFS(H1160=$H$2,E1160,F1160=$F$102,G1160)</f>
        <v>1.37655147076046</v>
      </c>
      <c r="R1160">
        <f>Q1160*N1160</f>
        <v>811.27830559195013</v>
      </c>
      <c r="S1160" s="10">
        <f t="shared" si="108"/>
        <v>-2.2207794860767304E-2</v>
      </c>
      <c r="T1160" s="9">
        <f>R1160/P1160</f>
        <v>162.25566111839004</v>
      </c>
      <c r="U1160" cm="1">
        <f t="array" ref="U1160">_xlfn.IFS(D1160=$D$2,I1160*N1160,D1160=$D$3&amp;F1160=$F$3,(I1160)*N1160,D1160=$D$3,(1/I1160)*N1160,D1160=$D$146,N1160*I1160)</f>
        <v>162.25565867133139</v>
      </c>
      <c r="V1160" cm="1">
        <f t="array" ref="V1160">_xlfn.IFS(F1160=$F$2,E1160*N1160,F1160=$F$3,E1160*N1160)</f>
        <v>811.27830559195013</v>
      </c>
      <c r="W1160">
        <f t="shared" si="109"/>
        <v>162.25565867133139</v>
      </c>
      <c r="X1160">
        <f t="shared" si="110"/>
        <v>2140.6958345073117</v>
      </c>
    </row>
    <row r="1161" spans="1:24" x14ac:dyDescent="0.25">
      <c r="A1161" t="s">
        <v>1179</v>
      </c>
      <c r="B1161">
        <v>1608098899</v>
      </c>
      <c r="C1161" s="2">
        <v>44181.25577546296</v>
      </c>
      <c r="D1161" t="s">
        <v>105</v>
      </c>
      <c r="E1161">
        <v>4</v>
      </c>
      <c r="F1161" t="s">
        <v>14</v>
      </c>
      <c r="G1161">
        <v>1.10380320798215</v>
      </c>
      <c r="H1161" t="s">
        <v>13</v>
      </c>
      <c r="I1161">
        <v>0.2759508</v>
      </c>
      <c r="J1161" t="s">
        <v>15</v>
      </c>
      <c r="K1161" t="str" cm="1">
        <f t="array" ref="K1161">_xlfn.IFS(AND(F1161=$Y$25,H1161=$Z$25),"1",AND(F1161=$Y$25,H1161=$Z$27),"2",AND(F1161=$Z$25,H1161=$Y$25),"3",AND(F1161=$Z$25,H1161=$Z$27),"4",AND(F1161=$Z$27,H1161=$Y$25),"5",AND(F1161=$Z$27,H1161=$Z$25),"6")</f>
        <v>2</v>
      </c>
      <c r="L1161" t="e" cm="1">
        <f t="array" ref="L1161">_xlfn.IFS(K1161="3",N1161*I1161)</f>
        <v>#N/A</v>
      </c>
      <c r="M1161" t="s">
        <v>16</v>
      </c>
      <c r="N1161">
        <f>VLOOKUP(C1161,ETH_USD[],6)</f>
        <v>636.18182400000001</v>
      </c>
      <c r="O1161" s="10">
        <f t="shared" si="107"/>
        <v>7.9453276960598146E-2</v>
      </c>
      <c r="P1161" cm="1">
        <f t="array" ref="P1161">_xlfn.IFS(H1161=$H$2,G1161,F1161=$F$102,E1161)</f>
        <v>4</v>
      </c>
      <c r="Q1161" cm="1">
        <f t="array" ref="Q1161">_xlfn.IFS(H1161=$H$2,E1161,F1161=$F$102,G1161)</f>
        <v>1.10380320798215</v>
      </c>
      <c r="R1161">
        <f>Q1161*N1161</f>
        <v>702.2195381911356</v>
      </c>
      <c r="S1161" s="10">
        <f t="shared" si="108"/>
        <v>8.1964618908982587E-2</v>
      </c>
      <c r="T1161" s="9">
        <f>R1161/P1161</f>
        <v>175.5548845477839</v>
      </c>
      <c r="U1161" cm="1">
        <f t="array" ref="U1161">_xlfn.IFS(D1161=$D$2,I1161*N1161,D1161=$D$3&amp;F1161=$F$3,(I1161)*N1161,D1161=$D$3,(1/I1161)*N1161,D1161=$D$146,N1161*I1161)</f>
        <v>175.55488327825921</v>
      </c>
      <c r="V1161" t="e" cm="1">
        <f t="array" ref="V1161">_xlfn.IFS(F1161=$F$2,E1161*N1161,F1161=$F$3,E1161*N1161)</f>
        <v>#N/A</v>
      </c>
      <c r="W1161">
        <f t="shared" si="109"/>
        <v>175.55488327825921</v>
      </c>
      <c r="X1161">
        <f t="shared" si="110"/>
        <v>2305.4175744371823</v>
      </c>
    </row>
    <row r="1162" spans="1:24" x14ac:dyDescent="0.25">
      <c r="A1162" t="s">
        <v>1180</v>
      </c>
      <c r="B1162">
        <v>1608133418</v>
      </c>
      <c r="C1162" s="2">
        <v>44181.655300925922</v>
      </c>
      <c r="D1162" t="s">
        <v>12</v>
      </c>
      <c r="E1162">
        <v>0.27732860061528503</v>
      </c>
      <c r="F1162" t="s">
        <v>13</v>
      </c>
      <c r="G1162">
        <v>1</v>
      </c>
      <c r="H1162" t="s">
        <v>14</v>
      </c>
      <c r="I1162">
        <v>0.27732859999999998</v>
      </c>
      <c r="J1162" t="s">
        <v>15</v>
      </c>
      <c r="K1162" t="str" cm="1">
        <f t="array" ref="K1162">_xlfn.IFS(AND(F1162=$Y$25,H1162=$Z$25),"1",AND(F1162=$Y$25,H1162=$Z$27),"2",AND(F1162=$Z$25,H1162=$Y$25),"3",AND(F1162=$Z$25,H1162=$Z$27),"4",AND(F1162=$Z$27,H1162=$Y$25),"5",AND(F1162=$Z$27,H1162=$Z$25),"6")</f>
        <v>5</v>
      </c>
      <c r="L1162" t="e" cm="1">
        <f t="array" ref="L1162">_xlfn.IFS(K1162="3",N1162*I1162)</f>
        <v>#N/A</v>
      </c>
      <c r="M1162" t="s">
        <v>16</v>
      </c>
      <c r="N1162">
        <f>VLOOKUP(C1162,ETH_USD[],6)</f>
        <v>636.18182400000001</v>
      </c>
      <c r="O1162" s="10">
        <f t="shared" si="107"/>
        <v>0</v>
      </c>
      <c r="P1162" cm="1">
        <f t="array" ref="P1162">_xlfn.IFS(H1162=$H$2,G1162,F1162=$F$102,E1162)</f>
        <v>1</v>
      </c>
      <c r="Q1162" cm="1">
        <f t="array" ref="Q1162">_xlfn.IFS(H1162=$H$2,E1162,F1162=$F$102,G1162)</f>
        <v>0.27732860061528503</v>
      </c>
      <c r="R1162">
        <f>Q1162*N1162</f>
        <v>176.43141498679955</v>
      </c>
      <c r="S1162" s="10">
        <f t="shared" si="108"/>
        <v>4.9929139896820818E-3</v>
      </c>
      <c r="T1162" s="9">
        <f>R1162/P1162</f>
        <v>176.43141498679955</v>
      </c>
      <c r="U1162" cm="1">
        <f t="array" ref="U1162">_xlfn.IFS(D1162=$D$2,I1162*N1162,D1162=$D$3&amp;F1162=$F$3,(I1162)*N1162,D1162=$D$3,(1/I1162)*N1162,D1162=$D$146,N1162*I1162)</f>
        <v>176.43141459536639</v>
      </c>
      <c r="V1162" cm="1">
        <f t="array" ref="V1162">_xlfn.IFS(F1162=$F$2,E1162*N1162,F1162=$F$3,E1162*N1162)</f>
        <v>176.43141498679955</v>
      </c>
      <c r="W1162">
        <f t="shared" si="109"/>
        <v>176.43141459536639</v>
      </c>
      <c r="X1162">
        <f t="shared" si="110"/>
        <v>2293.9639979432345</v>
      </c>
    </row>
    <row r="1163" spans="1:24" x14ac:dyDescent="0.25">
      <c r="A1163" t="s">
        <v>1181</v>
      </c>
      <c r="B1163">
        <v>1608134324</v>
      </c>
      <c r="C1163" s="2">
        <v>44181.66578703704</v>
      </c>
      <c r="D1163" t="s">
        <v>12</v>
      </c>
      <c r="E1163">
        <v>0.27530624170160201</v>
      </c>
      <c r="F1163" t="s">
        <v>13</v>
      </c>
      <c r="G1163">
        <v>1</v>
      </c>
      <c r="H1163" t="s">
        <v>14</v>
      </c>
      <c r="I1163">
        <v>0.27530623999999998</v>
      </c>
      <c r="J1163" t="s">
        <v>15</v>
      </c>
      <c r="K1163" t="str" cm="1">
        <f t="array" ref="K1163">_xlfn.IFS(AND(F1163=$Y$25,H1163=$Z$25),"1",AND(F1163=$Y$25,H1163=$Z$27),"2",AND(F1163=$Z$25,H1163=$Y$25),"3",AND(F1163=$Z$25,H1163=$Z$27),"4",AND(F1163=$Z$27,H1163=$Y$25),"5",AND(F1163=$Z$27,H1163=$Z$25),"6")</f>
        <v>5</v>
      </c>
      <c r="L1163" t="e" cm="1">
        <f t="array" ref="L1163">_xlfn.IFS(K1163="3",N1163*I1163)</f>
        <v>#N/A</v>
      </c>
      <c r="M1163" t="s">
        <v>16</v>
      </c>
      <c r="N1163">
        <f>VLOOKUP(C1163,ETH_USD[],6)</f>
        <v>636.18182400000001</v>
      </c>
      <c r="O1163" s="10">
        <f t="shared" si="107"/>
        <v>0</v>
      </c>
      <c r="P1163" cm="1">
        <f t="array" ref="P1163">_xlfn.IFS(H1163=$H$2,G1163,F1163=$F$102,E1163)</f>
        <v>1</v>
      </c>
      <c r="Q1163" cm="1">
        <f t="array" ref="Q1163">_xlfn.IFS(H1163=$H$2,E1163,F1163=$F$102,G1163)</f>
        <v>0.27530624170160201</v>
      </c>
      <c r="R1163">
        <f>Q1163*N1163</f>
        <v>175.14482700431003</v>
      </c>
      <c r="S1163" s="10">
        <f t="shared" si="108"/>
        <v>-7.2922839880062351E-3</v>
      </c>
      <c r="T1163" s="9">
        <f>R1163/P1163</f>
        <v>175.14482700431003</v>
      </c>
      <c r="U1163" cm="1">
        <f t="array" ref="U1163">_xlfn.IFS(D1163=$D$2,I1163*N1163,D1163=$D$3&amp;F1163=$F$3,(I1163)*N1163,D1163=$D$3,(1/I1163)*N1163,D1163=$D$146,N1163*I1163)</f>
        <v>175.14482592178175</v>
      </c>
      <c r="V1163" cm="1">
        <f t="array" ref="V1163">_xlfn.IFS(F1163=$F$2,E1163*N1163,F1163=$F$3,E1163*N1163)</f>
        <v>175.14482700431003</v>
      </c>
      <c r="W1163">
        <f t="shared" si="109"/>
        <v>175.14482592178175</v>
      </c>
      <c r="X1163">
        <f t="shared" si="110"/>
        <v>2310.8151271834595</v>
      </c>
    </row>
    <row r="1164" spans="1:24" x14ac:dyDescent="0.25">
      <c r="A1164" t="s">
        <v>1182</v>
      </c>
      <c r="B1164">
        <v>1608136905</v>
      </c>
      <c r="C1164" s="2">
        <v>44181.695659722223</v>
      </c>
      <c r="D1164" t="s">
        <v>12</v>
      </c>
      <c r="E1164">
        <v>0.47549918430959898</v>
      </c>
      <c r="F1164" t="s">
        <v>13</v>
      </c>
      <c r="G1164">
        <v>1.7445041257240701</v>
      </c>
      <c r="H1164" t="s">
        <v>14</v>
      </c>
      <c r="I1164">
        <v>0.27256983000000001</v>
      </c>
      <c r="J1164" t="s">
        <v>15</v>
      </c>
      <c r="K1164" t="str" cm="1">
        <f t="array" ref="K1164">_xlfn.IFS(AND(F1164=$Y$25,H1164=$Z$25),"1",AND(F1164=$Y$25,H1164=$Z$27),"2",AND(F1164=$Z$25,H1164=$Y$25),"3",AND(F1164=$Z$25,H1164=$Z$27),"4",AND(F1164=$Z$27,H1164=$Y$25),"5",AND(F1164=$Z$27,H1164=$Z$25),"6")</f>
        <v>5</v>
      </c>
      <c r="L1164" t="e" cm="1">
        <f t="array" ref="L1164">_xlfn.IFS(K1164="3",N1164*I1164)</f>
        <v>#N/A</v>
      </c>
      <c r="M1164" t="s">
        <v>16</v>
      </c>
      <c r="N1164">
        <f>VLOOKUP(C1164,ETH_USD[],6)</f>
        <v>636.18182400000001</v>
      </c>
      <c r="O1164" s="10">
        <f t="shared" si="107"/>
        <v>0</v>
      </c>
      <c r="P1164" cm="1">
        <f t="array" ref="P1164">_xlfn.IFS(H1164=$H$2,G1164,F1164=$F$102,E1164)</f>
        <v>1.7445041257240701</v>
      </c>
      <c r="Q1164" cm="1">
        <f t="array" ref="Q1164">_xlfn.IFS(H1164=$H$2,E1164,F1164=$F$102,G1164)</f>
        <v>0.47549918430959898</v>
      </c>
      <c r="R1164">
        <f>Q1164*N1164</f>
        <v>302.50393838459286</v>
      </c>
      <c r="S1164" s="10">
        <f t="shared" si="108"/>
        <v>-9.9395373547638503E-3</v>
      </c>
      <c r="T1164" s="9">
        <f>R1164/P1164</f>
        <v>173.40396845380704</v>
      </c>
      <c r="U1164" cm="1">
        <f t="array" ref="U1164">_xlfn.IFS(D1164=$D$2,I1164*N1164,D1164=$D$3&amp;F1164=$F$3,(I1164)*N1164,D1164=$D$3,(1/I1164)*N1164,D1164=$D$146,N1164*I1164)</f>
        <v>173.40397161676992</v>
      </c>
      <c r="V1164" cm="1">
        <f t="array" ref="V1164">_xlfn.IFS(F1164=$F$2,E1164*N1164,F1164=$F$3,E1164*N1164)</f>
        <v>302.50393838459286</v>
      </c>
      <c r="W1164">
        <f t="shared" si="109"/>
        <v>173.40397161676992</v>
      </c>
      <c r="X1164">
        <f t="shared" si="110"/>
        <v>2334.0140909945903</v>
      </c>
    </row>
    <row r="1165" spans="1:24" x14ac:dyDescent="0.25">
      <c r="A1165" t="s">
        <v>1183</v>
      </c>
      <c r="B1165">
        <v>1608141043</v>
      </c>
      <c r="C1165" s="2">
        <v>44181.74355324074</v>
      </c>
      <c r="D1165" t="s">
        <v>12</v>
      </c>
      <c r="E1165">
        <v>0.26986822281322498</v>
      </c>
      <c r="F1165" t="s">
        <v>13</v>
      </c>
      <c r="G1165">
        <v>1</v>
      </c>
      <c r="H1165" t="s">
        <v>14</v>
      </c>
      <c r="I1165">
        <v>0.26986821999999999</v>
      </c>
      <c r="J1165" t="s">
        <v>15</v>
      </c>
      <c r="K1165" t="str" cm="1">
        <f t="array" ref="K1165">_xlfn.IFS(AND(F1165=$Y$25,H1165=$Z$25),"1",AND(F1165=$Y$25,H1165=$Z$27),"2",AND(F1165=$Z$25,H1165=$Y$25),"3",AND(F1165=$Z$25,H1165=$Z$27),"4",AND(F1165=$Z$27,H1165=$Y$25),"5",AND(F1165=$Z$27,H1165=$Z$25),"6")</f>
        <v>5</v>
      </c>
      <c r="L1165" t="e" cm="1">
        <f t="array" ref="L1165">_xlfn.IFS(K1165="3",N1165*I1165)</f>
        <v>#N/A</v>
      </c>
      <c r="M1165" t="s">
        <v>16</v>
      </c>
      <c r="N1165">
        <f>VLOOKUP(C1165,ETH_USD[],6)</f>
        <v>636.18182400000001</v>
      </c>
      <c r="O1165" s="10">
        <f t="shared" si="107"/>
        <v>0</v>
      </c>
      <c r="P1165" cm="1">
        <f t="array" ref="P1165">_xlfn.IFS(H1165=$H$2,G1165,F1165=$F$102,E1165)</f>
        <v>1</v>
      </c>
      <c r="Q1165" cm="1">
        <f t="array" ref="Q1165">_xlfn.IFS(H1165=$H$2,E1165,F1165=$F$102,G1165)</f>
        <v>0.26986822281322498</v>
      </c>
      <c r="R1165">
        <f>Q1165*N1165</f>
        <v>171.68525822895589</v>
      </c>
      <c r="S1165" s="10">
        <f t="shared" si="108"/>
        <v>-9.9115968346998751E-3</v>
      </c>
      <c r="T1165" s="9">
        <f>R1165/P1165</f>
        <v>171.68525822895589</v>
      </c>
      <c r="U1165" cm="1">
        <f t="array" ref="U1165">_xlfn.IFS(D1165=$D$2,I1165*N1165,D1165=$D$3&amp;F1165=$F$3,(I1165)*N1165,D1165=$D$3,(1/I1165)*N1165,D1165=$D$146,N1165*I1165)</f>
        <v>171.68525643923329</v>
      </c>
      <c r="V1165" cm="1">
        <f t="array" ref="V1165">_xlfn.IFS(F1165=$F$2,E1165*N1165,F1165=$F$3,E1165*N1165)</f>
        <v>171.68525822895589</v>
      </c>
      <c r="W1165">
        <f t="shared" si="109"/>
        <v>171.68525643923329</v>
      </c>
      <c r="X1165">
        <f t="shared" si="110"/>
        <v>2357.3795536206526</v>
      </c>
    </row>
    <row r="1166" spans="1:24" x14ac:dyDescent="0.25">
      <c r="A1166" t="s">
        <v>1184</v>
      </c>
      <c r="B1166">
        <v>1608150599</v>
      </c>
      <c r="C1166" s="2">
        <v>44181.854155092595</v>
      </c>
      <c r="D1166" t="s">
        <v>12</v>
      </c>
      <c r="E1166">
        <v>0.26792681296840198</v>
      </c>
      <c r="F1166" t="s">
        <v>13</v>
      </c>
      <c r="G1166">
        <v>1</v>
      </c>
      <c r="H1166" t="s">
        <v>14</v>
      </c>
      <c r="I1166">
        <v>0.26792681000000002</v>
      </c>
      <c r="J1166" t="s">
        <v>15</v>
      </c>
      <c r="K1166" t="str" cm="1">
        <f t="array" ref="K1166">_xlfn.IFS(AND(F1166=$Y$25,H1166=$Z$25),"1",AND(F1166=$Y$25,H1166=$Z$27),"2",AND(F1166=$Z$25,H1166=$Y$25),"3",AND(F1166=$Z$25,H1166=$Z$27),"4",AND(F1166=$Z$27,H1166=$Y$25),"5",AND(F1166=$Z$27,H1166=$Z$25),"6")</f>
        <v>5</v>
      </c>
      <c r="L1166" t="e" cm="1">
        <f t="array" ref="L1166">_xlfn.IFS(K1166="3",N1166*I1166)</f>
        <v>#N/A</v>
      </c>
      <c r="M1166" t="s">
        <v>16</v>
      </c>
      <c r="N1166">
        <f>VLOOKUP(C1166,ETH_USD[],6)</f>
        <v>636.18182400000001</v>
      </c>
      <c r="O1166" s="10">
        <f t="shared" si="107"/>
        <v>0</v>
      </c>
      <c r="P1166" cm="1">
        <f t="array" ref="P1166">_xlfn.IFS(H1166=$H$2,G1166,F1166=$F$102,E1166)</f>
        <v>1</v>
      </c>
      <c r="Q1166" cm="1">
        <f t="array" ref="Q1166">_xlfn.IFS(H1166=$H$2,E1166,F1166=$F$102,G1166)</f>
        <v>0.26792681296840198</v>
      </c>
      <c r="R1166">
        <f>Q1166*N1166</f>
        <v>170.45016857274484</v>
      </c>
      <c r="S1166" s="10">
        <f t="shared" si="108"/>
        <v>-7.1939179225507825E-3</v>
      </c>
      <c r="T1166" s="9">
        <f>R1166/P1166</f>
        <v>170.45016857274484</v>
      </c>
      <c r="U1166" cm="1">
        <f t="array" ref="U1166">_xlfn.IFS(D1166=$D$2,I1166*N1166,D1166=$D$3&amp;F1166=$F$3,(I1166)*N1166,D1166=$D$3,(1/I1166)*N1166,D1166=$D$146,N1166*I1166)</f>
        <v>170.45016668430145</v>
      </c>
      <c r="V1166" cm="1">
        <f t="array" ref="V1166">_xlfn.IFS(F1166=$F$2,E1166*N1166,F1166=$F$3,E1166*N1166)</f>
        <v>170.45016857274484</v>
      </c>
      <c r="W1166">
        <f t="shared" si="109"/>
        <v>170.45016668430145</v>
      </c>
      <c r="X1166">
        <f t="shared" si="110"/>
        <v>2374.4612343945719</v>
      </c>
    </row>
    <row r="1167" spans="1:24" x14ac:dyDescent="0.25">
      <c r="A1167" t="s">
        <v>1185</v>
      </c>
      <c r="B1167">
        <v>1608154915</v>
      </c>
      <c r="C1167" s="2">
        <v>44181.904108796298</v>
      </c>
      <c r="D1167" t="s">
        <v>12</v>
      </c>
      <c r="E1167">
        <v>1.3112611878298699</v>
      </c>
      <c r="F1167" t="s">
        <v>13</v>
      </c>
      <c r="G1167">
        <v>5</v>
      </c>
      <c r="H1167" t="s">
        <v>14</v>
      </c>
      <c r="I1167">
        <v>0.26225224000000003</v>
      </c>
      <c r="J1167" t="s">
        <v>15</v>
      </c>
      <c r="K1167" t="str" cm="1">
        <f t="array" ref="K1167">_xlfn.IFS(AND(F1167=$Y$25,H1167=$Z$25),"1",AND(F1167=$Y$25,H1167=$Z$27),"2",AND(F1167=$Z$25,H1167=$Y$25),"3",AND(F1167=$Z$25,H1167=$Z$27),"4",AND(F1167=$Z$27,H1167=$Y$25),"5",AND(F1167=$Z$27,H1167=$Z$25),"6")</f>
        <v>5</v>
      </c>
      <c r="L1167" t="e" cm="1">
        <f t="array" ref="L1167">_xlfn.IFS(K1167="3",N1167*I1167)</f>
        <v>#N/A</v>
      </c>
      <c r="M1167" t="s">
        <v>16</v>
      </c>
      <c r="N1167">
        <f>VLOOKUP(C1167,ETH_USD[],6)</f>
        <v>636.18182400000001</v>
      </c>
      <c r="O1167" s="10">
        <f t="shared" si="107"/>
        <v>0</v>
      </c>
      <c r="P1167" cm="1">
        <f t="array" ref="P1167">_xlfn.IFS(H1167=$H$2,G1167,F1167=$F$102,E1167)</f>
        <v>5</v>
      </c>
      <c r="Q1167" cm="1">
        <f t="array" ref="Q1167">_xlfn.IFS(H1167=$H$2,E1167,F1167=$F$102,G1167)</f>
        <v>1.3112611878298699</v>
      </c>
      <c r="R1167">
        <f>Q1167*N1167</f>
        <v>834.20053421401326</v>
      </c>
      <c r="S1167" s="10">
        <f t="shared" si="108"/>
        <v>-2.117957265851279E-2</v>
      </c>
      <c r="T1167" s="9">
        <f>R1167/P1167</f>
        <v>166.84010684280264</v>
      </c>
      <c r="U1167" cm="1">
        <f t="array" ref="U1167">_xlfn.IFS(D1167=$D$2,I1167*N1167,D1167=$D$3&amp;F1167=$F$3,(I1167)*N1167,D1167=$D$3,(1/I1167)*N1167,D1167=$D$146,N1167*I1167)</f>
        <v>166.84010839128578</v>
      </c>
      <c r="V1167" cm="1">
        <f t="array" ref="V1167">_xlfn.IFS(F1167=$F$2,E1167*N1167,F1167=$F$3,E1167*N1167)</f>
        <v>834.20053421401326</v>
      </c>
      <c r="W1167">
        <f t="shared" si="109"/>
        <v>166.84010839128578</v>
      </c>
      <c r="X1167">
        <f t="shared" si="110"/>
        <v>2425.8394284830511</v>
      </c>
    </row>
    <row r="1168" spans="1:24" x14ac:dyDescent="0.25">
      <c r="A1168" t="s">
        <v>1186</v>
      </c>
      <c r="B1168">
        <v>1608208731</v>
      </c>
      <c r="C1168" s="2">
        <v>44182.526979166665</v>
      </c>
      <c r="D1168" t="s">
        <v>12</v>
      </c>
      <c r="E1168">
        <v>0.25670657099203298</v>
      </c>
      <c r="F1168" t="s">
        <v>13</v>
      </c>
      <c r="G1168">
        <v>1</v>
      </c>
      <c r="H1168" t="s">
        <v>14</v>
      </c>
      <c r="I1168">
        <v>0.25670657000000002</v>
      </c>
      <c r="J1168" t="s">
        <v>15</v>
      </c>
      <c r="K1168" t="str" cm="1">
        <f t="array" ref="K1168">_xlfn.IFS(AND(F1168=$Y$25,H1168=$Z$25),"1",AND(F1168=$Y$25,H1168=$Z$27),"2",AND(F1168=$Z$25,H1168=$Y$25),"3",AND(F1168=$Z$25,H1168=$Z$27),"4",AND(F1168=$Z$27,H1168=$Y$25),"5",AND(F1168=$Z$27,H1168=$Z$25),"6")</f>
        <v>5</v>
      </c>
      <c r="L1168" t="e" cm="1">
        <f t="array" ref="L1168">_xlfn.IFS(K1168="3",N1168*I1168)</f>
        <v>#N/A</v>
      </c>
      <c r="M1168" t="s">
        <v>16</v>
      </c>
      <c r="N1168">
        <f>VLOOKUP(C1168,ETH_USD[],6)</f>
        <v>642.86895800000002</v>
      </c>
      <c r="O1168" s="10">
        <f t="shared" si="107"/>
        <v>1.0511356577203963E-2</v>
      </c>
      <c r="P1168" cm="1">
        <f t="array" ref="P1168">_xlfn.IFS(H1168=$H$2,G1168,F1168=$F$102,E1168)</f>
        <v>1</v>
      </c>
      <c r="Q1168" cm="1">
        <f t="array" ref="Q1168">_xlfn.IFS(H1168=$H$2,E1168,F1168=$F$102,G1168)</f>
        <v>0.25670657099203298</v>
      </c>
      <c r="R1168">
        <f>Q1168*N1168</f>
        <v>165.02868580540127</v>
      </c>
      <c r="S1168" s="10">
        <f t="shared" si="108"/>
        <v>-1.0857227747451044E-2</v>
      </c>
      <c r="T1168" s="9">
        <f>R1168/P1168</f>
        <v>165.02868580540127</v>
      </c>
      <c r="U1168" cm="1">
        <f t="array" ref="U1168">_xlfn.IFS(D1168=$D$2,I1168*N1168,D1168=$D$3&amp;F1168=$F$3,(I1168)*N1168,D1168=$D$3,(1/I1168)*N1168,D1168=$D$146,N1168*I1168)</f>
        <v>165.02868516765409</v>
      </c>
      <c r="V1168" cm="1">
        <f t="array" ref="V1168">_xlfn.IFS(F1168=$F$2,E1168*N1168,F1168=$F$3,E1168*N1168)</f>
        <v>165.02868580540127</v>
      </c>
      <c r="W1168">
        <f t="shared" si="109"/>
        <v>165.02868516765409</v>
      </c>
      <c r="X1168">
        <f t="shared" si="110"/>
        <v>2504.2949153969839</v>
      </c>
    </row>
    <row r="1169" spans="1:24" x14ac:dyDescent="0.25">
      <c r="A1169" t="s">
        <v>1187</v>
      </c>
      <c r="B1169">
        <v>1608212508</v>
      </c>
      <c r="C1169" s="2">
        <v>44182.570694444446</v>
      </c>
      <c r="D1169" t="s">
        <v>12</v>
      </c>
      <c r="E1169">
        <v>0.25490526762412602</v>
      </c>
      <c r="F1169" t="s">
        <v>13</v>
      </c>
      <c r="G1169">
        <v>1</v>
      </c>
      <c r="H1169" t="s">
        <v>14</v>
      </c>
      <c r="I1169">
        <v>0.25490527000000002</v>
      </c>
      <c r="J1169" t="s">
        <v>15</v>
      </c>
      <c r="K1169" t="str" cm="1">
        <f t="array" ref="K1169">_xlfn.IFS(AND(F1169=$Y$25,H1169=$Z$25),"1",AND(F1169=$Y$25,H1169=$Z$27),"2",AND(F1169=$Z$25,H1169=$Y$25),"3",AND(F1169=$Z$25,H1169=$Z$27),"4",AND(F1169=$Z$27,H1169=$Y$25),"5",AND(F1169=$Z$27,H1169=$Z$25),"6")</f>
        <v>5</v>
      </c>
      <c r="L1169" t="e" cm="1">
        <f t="array" ref="L1169">_xlfn.IFS(K1169="3",N1169*I1169)</f>
        <v>#N/A</v>
      </c>
      <c r="M1169" t="s">
        <v>16</v>
      </c>
      <c r="N1169">
        <f>VLOOKUP(C1169,ETH_USD[],6)</f>
        <v>642.86895800000002</v>
      </c>
      <c r="O1169" s="10">
        <f t="shared" si="107"/>
        <v>0</v>
      </c>
      <c r="P1169" cm="1">
        <f t="array" ref="P1169">_xlfn.IFS(H1169=$H$2,G1169,F1169=$F$102,E1169)</f>
        <v>1</v>
      </c>
      <c r="Q1169" cm="1">
        <f t="array" ref="Q1169">_xlfn.IFS(H1169=$H$2,E1169,F1169=$F$102,G1169)</f>
        <v>0.25490526762412602</v>
      </c>
      <c r="R1169">
        <f>Q1169*N1169</f>
        <v>163.87068378623303</v>
      </c>
      <c r="S1169" s="10">
        <f t="shared" si="108"/>
        <v>-7.0169741309927831E-3</v>
      </c>
      <c r="T1169" s="9">
        <f>R1169/P1169</f>
        <v>163.87068378623303</v>
      </c>
      <c r="U1169" cm="1">
        <f t="array" ref="U1169">_xlfn.IFS(D1169=$D$2,I1169*N1169,D1169=$D$3&amp;F1169=$F$3,(I1169)*N1169,D1169=$D$3,(1/I1169)*N1169,D1169=$D$146,N1169*I1169)</f>
        <v>163.87068531360867</v>
      </c>
      <c r="V1169" cm="1">
        <f t="array" ref="V1169">_xlfn.IFS(F1169=$F$2,E1169*N1169,F1169=$F$3,E1169*N1169)</f>
        <v>163.87068378623303</v>
      </c>
      <c r="W1169">
        <f t="shared" si="109"/>
        <v>163.87068531360867</v>
      </c>
      <c r="X1169">
        <f t="shared" si="110"/>
        <v>2521.991632420938</v>
      </c>
    </row>
    <row r="1170" spans="1:24" x14ac:dyDescent="0.25">
      <c r="A1170" t="s">
        <v>1188</v>
      </c>
      <c r="B1170">
        <v>1608466998</v>
      </c>
      <c r="C1170" s="2">
        <v>44185.516180555554</v>
      </c>
      <c r="D1170" t="s">
        <v>12</v>
      </c>
      <c r="E1170">
        <v>0.50448460319541599</v>
      </c>
      <c r="F1170" t="s">
        <v>13</v>
      </c>
      <c r="G1170">
        <v>2</v>
      </c>
      <c r="H1170" t="s">
        <v>14</v>
      </c>
      <c r="I1170">
        <v>0.25224229999999997</v>
      </c>
      <c r="J1170" t="s">
        <v>15</v>
      </c>
      <c r="K1170" t="str" cm="1">
        <f t="array" ref="K1170">_xlfn.IFS(AND(F1170=$Y$25,H1170=$Z$25),"1",AND(F1170=$Y$25,H1170=$Z$27),"2",AND(F1170=$Z$25,H1170=$Y$25),"3",AND(F1170=$Z$25,H1170=$Z$27),"4",AND(F1170=$Z$27,H1170=$Y$25),"5",AND(F1170=$Z$27,H1170=$Z$25),"6")</f>
        <v>5</v>
      </c>
      <c r="L1170" t="e" cm="1">
        <f t="array" ref="L1170">_xlfn.IFS(K1170="3",N1170*I1170)</f>
        <v>#N/A</v>
      </c>
      <c r="M1170" t="s">
        <v>16</v>
      </c>
      <c r="N1170">
        <f>VLOOKUP(C1170,ETH_USD[],6)</f>
        <v>638.29083300000002</v>
      </c>
      <c r="O1170" s="10">
        <f t="shared" si="107"/>
        <v>-7.1213968928330179E-3</v>
      </c>
      <c r="P1170" cm="1">
        <f t="array" ref="P1170">_xlfn.IFS(H1170=$H$2,G1170,F1170=$F$102,E1170)</f>
        <v>2</v>
      </c>
      <c r="Q1170" cm="1">
        <f t="array" ref="Q1170">_xlfn.IFS(H1170=$H$2,E1170,F1170=$F$102,G1170)</f>
        <v>0.50448460319541599</v>
      </c>
      <c r="R1170">
        <f>Q1170*N1170</f>
        <v>322.00789760927654</v>
      </c>
      <c r="S1170" s="10">
        <f t="shared" si="108"/>
        <v>-1.7493885516059574E-2</v>
      </c>
      <c r="T1170" s="9">
        <f>R1170/P1170</f>
        <v>161.00394880463827</v>
      </c>
      <c r="U1170" cm="1">
        <f t="array" ref="U1170">_xlfn.IFS(D1170=$D$2,I1170*N1170,D1170=$D$3&amp;F1170=$F$3,(I1170)*N1170,D1170=$D$3,(1/I1170)*N1170,D1170=$D$146,N1170*I1170)</f>
        <v>161.0039477848359</v>
      </c>
      <c r="V1170" cm="1">
        <f t="array" ref="V1170">_xlfn.IFS(F1170=$F$2,E1170*N1170,F1170=$F$3,E1170*N1170)</f>
        <v>322.00789760927654</v>
      </c>
      <c r="W1170">
        <f t="shared" si="109"/>
        <v>161.0039477848359</v>
      </c>
      <c r="X1170">
        <f t="shared" si="110"/>
        <v>2530.4670667845958</v>
      </c>
    </row>
    <row r="1171" spans="1:24" x14ac:dyDescent="0.25">
      <c r="A1171" t="s">
        <v>1189</v>
      </c>
      <c r="B1171">
        <v>1608549574</v>
      </c>
      <c r="C1171" s="2">
        <v>44186.471921296295</v>
      </c>
      <c r="D1171" t="s">
        <v>105</v>
      </c>
      <c r="E1171">
        <v>1</v>
      </c>
      <c r="F1171" t="s">
        <v>14</v>
      </c>
      <c r="G1171">
        <v>0.25287406446868299</v>
      </c>
      <c r="H1171" t="s">
        <v>13</v>
      </c>
      <c r="I1171">
        <v>0.25287406000000001</v>
      </c>
      <c r="J1171" t="s">
        <v>15</v>
      </c>
      <c r="K1171" t="str" cm="1">
        <f t="array" ref="K1171">_xlfn.IFS(AND(F1171=$Y$25,H1171=$Z$25),"1",AND(F1171=$Y$25,H1171=$Z$27),"2",AND(F1171=$Z$25,H1171=$Y$25),"3",AND(F1171=$Z$25,H1171=$Z$27),"4",AND(F1171=$Z$27,H1171=$Y$25),"5",AND(F1171=$Z$27,H1171=$Z$25),"6")</f>
        <v>2</v>
      </c>
      <c r="L1171" t="e" cm="1">
        <f t="array" ref="L1171">_xlfn.IFS(K1171="3",N1171*I1171)</f>
        <v>#N/A</v>
      </c>
      <c r="M1171" t="s">
        <v>16</v>
      </c>
      <c r="N1171">
        <f>VLOOKUP(C1171,ETH_USD[],6)</f>
        <v>609.81787099999997</v>
      </c>
      <c r="O1171" s="10">
        <f t="shared" si="107"/>
        <v>-4.4608132418533501E-2</v>
      </c>
      <c r="P1171" cm="1">
        <f t="array" ref="P1171">_xlfn.IFS(H1171=$H$2,G1171,F1171=$F$102,E1171)</f>
        <v>1</v>
      </c>
      <c r="Q1171" cm="1">
        <f t="array" ref="Q1171">_xlfn.IFS(H1171=$H$2,E1171,F1171=$F$102,G1171)</f>
        <v>0.25287406446868299</v>
      </c>
      <c r="R1171">
        <f>Q1171*N1171</f>
        <v>154.207123625409</v>
      </c>
      <c r="S1171" s="10">
        <f t="shared" si="108"/>
        <v>-4.2215270058230198E-2</v>
      </c>
      <c r="T1171" s="9">
        <f>R1171/P1171</f>
        <v>154.207123625409</v>
      </c>
      <c r="U1171" cm="1">
        <f t="array" ref="U1171">_xlfn.IFS(D1171=$D$2,I1171*N1171,D1171=$D$3&amp;F1171=$F$3,(I1171)*N1171,D1171=$D$3,(1/I1171)*N1171,D1171=$D$146,N1171*I1171)</f>
        <v>154.20712090032626</v>
      </c>
      <c r="V1171" t="e" cm="1">
        <f t="array" ref="V1171">_xlfn.IFS(F1171=$F$2,E1171*N1171,F1171=$F$3,E1171*N1171)</f>
        <v>#N/A</v>
      </c>
      <c r="W1171">
        <f t="shared" si="109"/>
        <v>154.20712090032626</v>
      </c>
      <c r="X1171">
        <f t="shared" si="110"/>
        <v>2411.547752268461</v>
      </c>
    </row>
    <row r="1172" spans="1:24" x14ac:dyDescent="0.25">
      <c r="A1172" t="s">
        <v>1190</v>
      </c>
      <c r="B1172">
        <v>1608552700</v>
      </c>
      <c r="C1172" s="2">
        <v>44186.508101851854</v>
      </c>
      <c r="D1172" t="s">
        <v>105</v>
      </c>
      <c r="E1172">
        <v>1</v>
      </c>
      <c r="F1172" t="s">
        <v>14</v>
      </c>
      <c r="G1172">
        <v>0.25465379572688202</v>
      </c>
      <c r="H1172" t="s">
        <v>13</v>
      </c>
      <c r="I1172">
        <v>0.25465379999999999</v>
      </c>
      <c r="J1172" t="s">
        <v>15</v>
      </c>
      <c r="K1172" t="str" cm="1">
        <f t="array" ref="K1172">_xlfn.IFS(AND(F1172=$Y$25,H1172=$Z$25),"1",AND(F1172=$Y$25,H1172=$Z$27),"2",AND(F1172=$Z$25,H1172=$Y$25),"3",AND(F1172=$Z$25,H1172=$Z$27),"4",AND(F1172=$Z$27,H1172=$Y$25),"5",AND(F1172=$Z$27,H1172=$Z$25),"6")</f>
        <v>2</v>
      </c>
      <c r="L1172" t="e" cm="1">
        <f t="array" ref="L1172">_xlfn.IFS(K1172="3",N1172*I1172)</f>
        <v>#N/A</v>
      </c>
      <c r="M1172" t="s">
        <v>16</v>
      </c>
      <c r="N1172">
        <f>VLOOKUP(C1172,ETH_USD[],6)</f>
        <v>609.81787099999997</v>
      </c>
      <c r="O1172" s="10">
        <f t="shared" si="107"/>
        <v>0</v>
      </c>
      <c r="P1172" cm="1">
        <f t="array" ref="P1172">_xlfn.IFS(H1172=$H$2,G1172,F1172=$F$102,E1172)</f>
        <v>1</v>
      </c>
      <c r="Q1172" cm="1">
        <f t="array" ref="Q1172">_xlfn.IFS(H1172=$H$2,E1172,F1172=$F$102,G1172)</f>
        <v>0.25465379572688202</v>
      </c>
      <c r="R1172">
        <f>Q1172*N1172</f>
        <v>155.29243555223607</v>
      </c>
      <c r="S1172" s="10">
        <f t="shared" si="108"/>
        <v>7.0380142065515168E-3</v>
      </c>
      <c r="T1172" s="9">
        <f>R1172/P1172</f>
        <v>155.29243555223607</v>
      </c>
      <c r="U1172" cm="1">
        <f t="array" ref="U1172">_xlfn.IFS(D1172=$D$2,I1172*N1172,D1172=$D$3&amp;F1172=$F$3,(I1172)*N1172,D1172=$D$3,(1/I1172)*N1172,D1172=$D$146,N1172*I1172)</f>
        <v>155.29243815805978</v>
      </c>
      <c r="V1172" t="e" cm="1">
        <f t="array" ref="V1172">_xlfn.IFS(F1172=$F$2,E1172*N1172,F1172=$F$3,E1172*N1172)</f>
        <v>#N/A</v>
      </c>
      <c r="W1172">
        <f t="shared" si="109"/>
        <v>155.29243815805978</v>
      </c>
      <c r="X1172">
        <f t="shared" si="110"/>
        <v>2394.6937803402111</v>
      </c>
    </row>
    <row r="1173" spans="1:24" x14ac:dyDescent="0.25">
      <c r="A1173" t="s">
        <v>1191</v>
      </c>
      <c r="B1173">
        <v>1608555556</v>
      </c>
      <c r="C1173" s="2">
        <v>44186.54115740741</v>
      </c>
      <c r="D1173" t="s">
        <v>105</v>
      </c>
      <c r="E1173">
        <v>1</v>
      </c>
      <c r="F1173" t="s">
        <v>14</v>
      </c>
      <c r="G1173">
        <v>0.25645237245517399</v>
      </c>
      <c r="H1173" t="s">
        <v>13</v>
      </c>
      <c r="I1173">
        <v>0.25645236999999999</v>
      </c>
      <c r="J1173" t="s">
        <v>15</v>
      </c>
      <c r="K1173" t="str" cm="1">
        <f t="array" ref="K1173">_xlfn.IFS(AND(F1173=$Y$25,H1173=$Z$25),"1",AND(F1173=$Y$25,H1173=$Z$27),"2",AND(F1173=$Z$25,H1173=$Y$25),"3",AND(F1173=$Z$25,H1173=$Z$27),"4",AND(F1173=$Z$27,H1173=$Y$25),"5",AND(F1173=$Z$27,H1173=$Z$25),"6")</f>
        <v>2</v>
      </c>
      <c r="L1173" t="e" cm="1">
        <f t="array" ref="L1173">_xlfn.IFS(K1173="3",N1173*I1173)</f>
        <v>#N/A</v>
      </c>
      <c r="M1173" t="s">
        <v>16</v>
      </c>
      <c r="N1173">
        <f>VLOOKUP(C1173,ETH_USD[],6)</f>
        <v>609.81787099999997</v>
      </c>
      <c r="O1173" s="10">
        <f t="shared" si="107"/>
        <v>0</v>
      </c>
      <c r="P1173" cm="1">
        <f t="array" ref="P1173">_xlfn.IFS(H1173=$H$2,G1173,F1173=$F$102,E1173)</f>
        <v>1</v>
      </c>
      <c r="Q1173" cm="1">
        <f t="array" ref="Q1173">_xlfn.IFS(H1173=$H$2,E1173,F1173=$F$102,G1173)</f>
        <v>0.25645237245517399</v>
      </c>
      <c r="R1173">
        <f>Q1173*N1173</f>
        <v>156.38923978351323</v>
      </c>
      <c r="S1173" s="10">
        <f t="shared" si="108"/>
        <v>7.0628310218512026E-3</v>
      </c>
      <c r="T1173" s="9">
        <f>R1173/P1173</f>
        <v>156.38923978351323</v>
      </c>
      <c r="U1173" cm="1">
        <f t="array" ref="U1173">_xlfn.IFS(D1173=$D$2,I1173*N1173,D1173=$D$3&amp;F1173=$F$3,(I1173)*N1173,D1173=$D$3,(1/I1173)*N1173,D1173=$D$146,N1173*I1173)</f>
        <v>156.38923828630425</v>
      </c>
      <c r="V1173" t="e" cm="1">
        <f t="array" ref="V1173">_xlfn.IFS(F1173=$F$2,E1173*N1173,F1173=$F$3,E1173*N1173)</f>
        <v>#N/A</v>
      </c>
      <c r="W1173">
        <f t="shared" si="109"/>
        <v>156.38923828630425</v>
      </c>
      <c r="X1173">
        <f t="shared" si="110"/>
        <v>2377.8991436109559</v>
      </c>
    </row>
    <row r="1174" spans="1:24" x14ac:dyDescent="0.25">
      <c r="A1174" t="s">
        <v>1192</v>
      </c>
      <c r="B1174">
        <v>1608574492</v>
      </c>
      <c r="C1174" s="2">
        <v>44186.760324074072</v>
      </c>
      <c r="D1174" t="s">
        <v>105</v>
      </c>
      <c r="E1174">
        <v>4</v>
      </c>
      <c r="F1174" t="s">
        <v>14</v>
      </c>
      <c r="G1174">
        <v>1.0441648536917501</v>
      </c>
      <c r="H1174" t="s">
        <v>13</v>
      </c>
      <c r="I1174">
        <v>0.26104121000000002</v>
      </c>
      <c r="J1174" t="s">
        <v>15</v>
      </c>
      <c r="K1174" t="str" cm="1">
        <f t="array" ref="K1174">_xlfn.IFS(AND(F1174=$Y$25,H1174=$Z$25),"1",AND(F1174=$Y$25,H1174=$Z$27),"2",AND(F1174=$Z$25,H1174=$Y$25),"3",AND(F1174=$Z$25,H1174=$Z$27),"4",AND(F1174=$Z$27,H1174=$Y$25),"5",AND(F1174=$Z$27,H1174=$Z$25),"6")</f>
        <v>2</v>
      </c>
      <c r="L1174" t="e" cm="1">
        <f t="array" ref="L1174">_xlfn.IFS(K1174="3",N1174*I1174)</f>
        <v>#N/A</v>
      </c>
      <c r="M1174" t="s">
        <v>16</v>
      </c>
      <c r="N1174">
        <f>VLOOKUP(C1174,ETH_USD[],6)</f>
        <v>609.81787099999997</v>
      </c>
      <c r="O1174" s="10">
        <f t="shared" si="107"/>
        <v>0</v>
      </c>
      <c r="P1174" cm="1">
        <f t="array" ref="P1174">_xlfn.IFS(H1174=$H$2,G1174,F1174=$F$102,E1174)</f>
        <v>4</v>
      </c>
      <c r="Q1174" cm="1">
        <f t="array" ref="Q1174">_xlfn.IFS(H1174=$H$2,E1174,F1174=$F$102,G1174)</f>
        <v>1.0441648536917501</v>
      </c>
      <c r="R1174">
        <f>Q1174*N1174</f>
        <v>636.75038805132942</v>
      </c>
      <c r="S1174" s="10">
        <f t="shared" si="108"/>
        <v>1.7893540714136329E-2</v>
      </c>
      <c r="T1174" s="9">
        <f>R1174/P1174</f>
        <v>159.18759701283236</v>
      </c>
      <c r="U1174" cm="1">
        <f t="array" ref="U1174">_xlfn.IFS(D1174=$D$2,I1174*N1174,D1174=$D$3&amp;F1174=$F$3,(I1174)*N1174,D1174=$D$3,(1/I1174)*N1174,D1174=$D$146,N1174*I1174)</f>
        <v>159.18759492546391</v>
      </c>
      <c r="V1174" t="e" cm="1">
        <f t="array" ref="V1174">_xlfn.IFS(F1174=$F$2,E1174*N1174,F1174=$F$3,E1174*N1174)</f>
        <v>#N/A</v>
      </c>
      <c r="W1174">
        <f t="shared" si="109"/>
        <v>159.18759492546391</v>
      </c>
      <c r="X1174">
        <f t="shared" si="110"/>
        <v>2336.0980858156454</v>
      </c>
    </row>
    <row r="1175" spans="1:24" x14ac:dyDescent="0.25">
      <c r="A1175" t="s">
        <v>1193</v>
      </c>
      <c r="B1175">
        <v>1608660275</v>
      </c>
      <c r="C1175" s="2">
        <v>44187.753182870372</v>
      </c>
      <c r="D1175" t="s">
        <v>105</v>
      </c>
      <c r="E1175">
        <v>1</v>
      </c>
      <c r="F1175" t="s">
        <v>14</v>
      </c>
      <c r="G1175">
        <v>0.26226543286391302</v>
      </c>
      <c r="H1175" t="s">
        <v>13</v>
      </c>
      <c r="I1175">
        <v>0.26226543000000002</v>
      </c>
      <c r="J1175" t="s">
        <v>15</v>
      </c>
      <c r="K1175" t="str" cm="1">
        <f t="array" ref="K1175">_xlfn.IFS(AND(F1175=$Y$25,H1175=$Z$25),"1",AND(F1175=$Y$25,H1175=$Z$27),"2",AND(F1175=$Z$25,H1175=$Y$25),"3",AND(F1175=$Z$25,H1175=$Z$27),"4",AND(F1175=$Z$27,H1175=$Y$25),"5",AND(F1175=$Z$27,H1175=$Z$25),"6")</f>
        <v>2</v>
      </c>
      <c r="L1175" t="e" cm="1">
        <f t="array" ref="L1175">_xlfn.IFS(K1175="3",N1175*I1175)</f>
        <v>#N/A</v>
      </c>
      <c r="M1175" t="s">
        <v>16</v>
      </c>
      <c r="N1175">
        <f>VLOOKUP(C1175,ETH_USD[],6)</f>
        <v>634.85418700000002</v>
      </c>
      <c r="O1175" s="10">
        <f t="shared" si="107"/>
        <v>4.1055398981575696E-2</v>
      </c>
      <c r="P1175" cm="1">
        <f t="array" ref="P1175">_xlfn.IFS(H1175=$H$2,G1175,F1175=$F$102,E1175)</f>
        <v>1</v>
      </c>
      <c r="Q1175" cm="1">
        <f t="array" ref="Q1175">_xlfn.IFS(H1175=$H$2,E1175,F1175=$F$102,G1175)</f>
        <v>0.26226543286391302</v>
      </c>
      <c r="R1175">
        <f>Q1175*N1175</f>
        <v>166.50030815902258</v>
      </c>
      <c r="S1175" s="10">
        <f t="shared" si="108"/>
        <v>4.5937694163451288E-2</v>
      </c>
      <c r="T1175" s="9">
        <f>R1175/P1175</f>
        <v>166.50030815902258</v>
      </c>
      <c r="U1175" cm="1">
        <f t="array" ref="U1175">_xlfn.IFS(D1175=$D$2,I1175*N1175,D1175=$D$3&amp;F1175=$F$3,(I1175)*N1175,D1175=$D$3,(1/I1175)*N1175,D1175=$D$146,N1175*I1175)</f>
        <v>166.50030634085542</v>
      </c>
      <c r="V1175" t="e" cm="1">
        <f t="array" ref="V1175">_xlfn.IFS(F1175=$F$2,E1175*N1175,F1175=$F$3,E1175*N1175)</f>
        <v>#N/A</v>
      </c>
      <c r="W1175">
        <f t="shared" si="109"/>
        <v>166.50030634085542</v>
      </c>
      <c r="X1175">
        <f t="shared" si="110"/>
        <v>2420.6552384734809</v>
      </c>
    </row>
    <row r="1176" spans="1:24" x14ac:dyDescent="0.25">
      <c r="A1176" t="s">
        <v>1194</v>
      </c>
      <c r="B1176">
        <v>1608765665</v>
      </c>
      <c r="C1176" s="2">
        <v>44188.972974537035</v>
      </c>
      <c r="D1176" t="s">
        <v>105</v>
      </c>
      <c r="E1176">
        <v>10</v>
      </c>
      <c r="F1176" t="s">
        <v>14</v>
      </c>
      <c r="G1176">
        <v>2.7262155063493498</v>
      </c>
      <c r="H1176" t="s">
        <v>13</v>
      </c>
      <c r="I1176">
        <v>0.27262154999999999</v>
      </c>
      <c r="J1176" t="s">
        <v>15</v>
      </c>
      <c r="K1176" t="str" cm="1">
        <f t="array" ref="K1176">_xlfn.IFS(AND(F1176=$Y$25,H1176=$Z$25),"1",AND(F1176=$Y$25,H1176=$Z$27),"2",AND(F1176=$Z$25,H1176=$Y$25),"3",AND(F1176=$Z$25,H1176=$Z$27),"4",AND(F1176=$Z$27,H1176=$Y$25),"5",AND(F1176=$Z$27,H1176=$Z$25),"6")</f>
        <v>2</v>
      </c>
      <c r="L1176" t="e" cm="1">
        <f t="array" ref="L1176">_xlfn.IFS(K1176="3",N1176*I1176)</f>
        <v>#N/A</v>
      </c>
      <c r="M1176" t="s">
        <v>16</v>
      </c>
      <c r="N1176">
        <f>VLOOKUP(C1176,ETH_USD[],6)</f>
        <v>583.71460000000002</v>
      </c>
      <c r="O1176" s="10">
        <f t="shared" si="107"/>
        <v>-8.0553279866767274E-2</v>
      </c>
      <c r="P1176" cm="1">
        <f t="array" ref="P1176">_xlfn.IFS(H1176=$H$2,G1176,F1176=$F$102,E1176)</f>
        <v>10</v>
      </c>
      <c r="Q1176" cm="1">
        <f t="array" ref="Q1176">_xlfn.IFS(H1176=$H$2,E1176,F1176=$F$102,G1176)</f>
        <v>2.7262155063493498</v>
      </c>
      <c r="R1176">
        <f>Q1176*N1176</f>
        <v>1591.3317938025082</v>
      </c>
      <c r="S1176" s="10">
        <f t="shared" si="108"/>
        <v>-4.4246937799871787E-2</v>
      </c>
      <c r="T1176" s="9">
        <f>R1176/P1176</f>
        <v>159.13317938025082</v>
      </c>
      <c r="U1176" cm="1">
        <f t="array" ref="U1176">_xlfn.IFS(D1176=$D$2,I1176*N1176,D1176=$D$3&amp;F1176=$F$3,(I1176)*N1176,D1176=$D$3,(1/I1176)*N1176,D1176=$D$146,N1176*I1176)</f>
        <v>159.13317900963</v>
      </c>
      <c r="V1176" t="e" cm="1">
        <f t="array" ref="V1176">_xlfn.IFS(F1176=$F$2,E1176*N1176,F1176=$F$3,E1176*N1176)</f>
        <v>#N/A</v>
      </c>
      <c r="W1176">
        <f t="shared" si="109"/>
        <v>159.13317900963</v>
      </c>
      <c r="X1176">
        <f t="shared" si="110"/>
        <v>2141.1168706215631</v>
      </c>
    </row>
    <row r="1177" spans="1:24" x14ac:dyDescent="0.25">
      <c r="A1177" t="s">
        <v>1195</v>
      </c>
      <c r="B1177">
        <v>1608843588</v>
      </c>
      <c r="C1177" s="2">
        <v>44189.874861111108</v>
      </c>
      <c r="D1177" t="s">
        <v>12</v>
      </c>
      <c r="E1177">
        <v>0.28000116579002199</v>
      </c>
      <c r="F1177" t="s">
        <v>13</v>
      </c>
      <c r="G1177">
        <v>1</v>
      </c>
      <c r="H1177" t="s">
        <v>14</v>
      </c>
      <c r="I1177">
        <v>0.28000117000000002</v>
      </c>
      <c r="J1177" t="s">
        <v>15</v>
      </c>
      <c r="K1177" t="str" cm="1">
        <f t="array" ref="K1177">_xlfn.IFS(AND(F1177=$Y$25,H1177=$Z$25),"1",AND(F1177=$Y$25,H1177=$Z$27),"2",AND(F1177=$Z$25,H1177=$Y$25),"3",AND(F1177=$Z$25,H1177=$Z$27),"4",AND(F1177=$Z$27,H1177=$Y$25),"5",AND(F1177=$Z$27,H1177=$Z$25),"6")</f>
        <v>5</v>
      </c>
      <c r="L1177" t="e" cm="1">
        <f t="array" ref="L1177">_xlfn.IFS(K1177="3",N1177*I1177)</f>
        <v>#N/A</v>
      </c>
      <c r="M1177" t="s">
        <v>16</v>
      </c>
      <c r="N1177">
        <f>VLOOKUP(C1177,ETH_USD[],6)</f>
        <v>611.60717799999998</v>
      </c>
      <c r="O1177" s="10">
        <f t="shared" si="107"/>
        <v>4.7784615974998668E-2</v>
      </c>
      <c r="P1177" cm="1">
        <f t="array" ref="P1177">_xlfn.IFS(H1177=$H$2,G1177,F1177=$F$102,E1177)</f>
        <v>1</v>
      </c>
      <c r="Q1177" cm="1">
        <f t="array" ref="Q1177">_xlfn.IFS(H1177=$H$2,E1177,F1177=$F$102,G1177)</f>
        <v>0.28000116579002199</v>
      </c>
      <c r="R1177">
        <f>Q1177*N1177</f>
        <v>171.25072284554548</v>
      </c>
      <c r="S1177" s="10">
        <f t="shared" si="108"/>
        <v>7.614718383989319E-2</v>
      </c>
      <c r="T1177" s="9">
        <f>R1177/P1177</f>
        <v>171.25072284554548</v>
      </c>
      <c r="U1177" cm="1">
        <f t="array" ref="U1177">_xlfn.IFS(D1177=$D$2,I1177*N1177,D1177=$D$3&amp;F1177=$F$3,(I1177)*N1177,D1177=$D$3,(1/I1177)*N1177,D1177=$D$146,N1177*I1177)</f>
        <v>171.25072542039825</v>
      </c>
      <c r="V1177" cm="1">
        <f t="array" ref="V1177">_xlfn.IFS(F1177=$F$2,E1177*N1177,F1177=$F$3,E1177*N1177)</f>
        <v>171.25072284554548</v>
      </c>
      <c r="W1177">
        <f t="shared" si="109"/>
        <v>171.25072542039825</v>
      </c>
      <c r="X1177">
        <f t="shared" si="110"/>
        <v>2184.3022227371403</v>
      </c>
    </row>
    <row r="1178" spans="1:24" x14ac:dyDescent="0.25">
      <c r="A1178" t="s">
        <v>1196</v>
      </c>
      <c r="B1178">
        <v>1608844132</v>
      </c>
      <c r="C1178" s="2">
        <v>44189.881157407406</v>
      </c>
      <c r="D1178" t="s">
        <v>12</v>
      </c>
      <c r="E1178">
        <v>0.27794991361550098</v>
      </c>
      <c r="F1178" t="s">
        <v>13</v>
      </c>
      <c r="G1178">
        <v>1</v>
      </c>
      <c r="H1178" t="s">
        <v>14</v>
      </c>
      <c r="I1178">
        <v>0.27794991000000002</v>
      </c>
      <c r="J1178" t="s">
        <v>15</v>
      </c>
      <c r="K1178" t="str" cm="1">
        <f t="array" ref="K1178">_xlfn.IFS(AND(F1178=$Y$25,H1178=$Z$25),"1",AND(F1178=$Y$25,H1178=$Z$27),"2",AND(F1178=$Z$25,H1178=$Y$25),"3",AND(F1178=$Z$25,H1178=$Z$27),"4",AND(F1178=$Z$27,H1178=$Y$25),"5",AND(F1178=$Z$27,H1178=$Z$25),"6")</f>
        <v>5</v>
      </c>
      <c r="L1178" t="e" cm="1">
        <f t="array" ref="L1178">_xlfn.IFS(K1178="3",N1178*I1178)</f>
        <v>#N/A</v>
      </c>
      <c r="M1178" t="s">
        <v>16</v>
      </c>
      <c r="N1178">
        <f>VLOOKUP(C1178,ETH_USD[],6)</f>
        <v>611.60717799999998</v>
      </c>
      <c r="O1178" s="10">
        <f t="shared" si="107"/>
        <v>0</v>
      </c>
      <c r="P1178" cm="1">
        <f t="array" ref="P1178">_xlfn.IFS(H1178=$H$2,G1178,F1178=$F$102,E1178)</f>
        <v>1</v>
      </c>
      <c r="Q1178" cm="1">
        <f t="array" ref="Q1178">_xlfn.IFS(H1178=$H$2,E1178,F1178=$F$102,G1178)</f>
        <v>0.27794991361550098</v>
      </c>
      <c r="R1178">
        <f>Q1178*N1178</f>
        <v>169.99616229172031</v>
      </c>
      <c r="S1178" s="10">
        <f t="shared" si="108"/>
        <v>-7.3258701217669359E-3</v>
      </c>
      <c r="T1178" s="9">
        <f>R1178/P1178</f>
        <v>169.99616229172031</v>
      </c>
      <c r="U1178" cm="1">
        <f t="array" ref="U1178">_xlfn.IFS(D1178=$D$2,I1178*N1178,D1178=$D$3&amp;F1178=$F$3,(I1178)*N1178,D1178=$D$3,(1/I1178)*N1178,D1178=$D$146,N1178*I1178)</f>
        <v>169.99616008045399</v>
      </c>
      <c r="V1178" cm="1">
        <f t="array" ref="V1178">_xlfn.IFS(F1178=$F$2,E1178*N1178,F1178=$F$3,E1178*N1178)</f>
        <v>169.99616229172031</v>
      </c>
      <c r="W1178">
        <f t="shared" si="109"/>
        <v>169.99616008045399</v>
      </c>
      <c r="X1178">
        <f t="shared" si="110"/>
        <v>2200.4222919158346</v>
      </c>
    </row>
    <row r="1179" spans="1:24" x14ac:dyDescent="0.25">
      <c r="A1179" t="s">
        <v>1197</v>
      </c>
      <c r="B1179">
        <v>1608846542</v>
      </c>
      <c r="C1179" s="2">
        <v>44189.909050925926</v>
      </c>
      <c r="D1179" t="s">
        <v>12</v>
      </c>
      <c r="E1179">
        <v>0.27592113111026001</v>
      </c>
      <c r="F1179" t="s">
        <v>13</v>
      </c>
      <c r="G1179">
        <v>1</v>
      </c>
      <c r="H1179" t="s">
        <v>14</v>
      </c>
      <c r="I1179">
        <v>0.27592113000000001</v>
      </c>
      <c r="J1179" t="s">
        <v>15</v>
      </c>
      <c r="K1179" t="str" cm="1">
        <f t="array" ref="K1179">_xlfn.IFS(AND(F1179=$Y$25,H1179=$Z$25),"1",AND(F1179=$Y$25,H1179=$Z$27),"2",AND(F1179=$Z$25,H1179=$Y$25),"3",AND(F1179=$Z$25,H1179=$Z$27),"4",AND(F1179=$Z$27,H1179=$Y$25),"5",AND(F1179=$Z$27,H1179=$Z$25),"6")</f>
        <v>5</v>
      </c>
      <c r="L1179" t="e" cm="1">
        <f t="array" ref="L1179">_xlfn.IFS(K1179="3",N1179*I1179)</f>
        <v>#N/A</v>
      </c>
      <c r="M1179" t="s">
        <v>16</v>
      </c>
      <c r="N1179">
        <f>VLOOKUP(C1179,ETH_USD[],6)</f>
        <v>611.60717799999998</v>
      </c>
      <c r="O1179" s="10">
        <f t="shared" si="107"/>
        <v>0</v>
      </c>
      <c r="P1179" cm="1">
        <f t="array" ref="P1179">_xlfn.IFS(H1179=$H$2,G1179,F1179=$F$102,E1179)</f>
        <v>1</v>
      </c>
      <c r="Q1179" cm="1">
        <f t="array" ref="Q1179">_xlfn.IFS(H1179=$H$2,E1179,F1179=$F$102,G1179)</f>
        <v>0.27592113111026001</v>
      </c>
      <c r="R1179">
        <f>Q1179*N1179</f>
        <v>168.75534434891412</v>
      </c>
      <c r="S1179" s="10">
        <f t="shared" si="108"/>
        <v>-7.2990938505829005E-3</v>
      </c>
      <c r="T1179" s="9">
        <f>R1179/P1179</f>
        <v>168.75534434891412</v>
      </c>
      <c r="U1179" cm="1">
        <f t="array" ref="U1179">_xlfn.IFS(D1179=$D$2,I1179*N1179,D1179=$D$3&amp;F1179=$F$3,(I1179)*N1179,D1179=$D$3,(1/I1179)*N1179,D1179=$D$146,N1179*I1179)</f>
        <v>168.75534366987114</v>
      </c>
      <c r="V1179" cm="1">
        <f t="array" ref="V1179">_xlfn.IFS(F1179=$F$2,E1179*N1179,F1179=$F$3,E1179*N1179)</f>
        <v>168.75534434891412</v>
      </c>
      <c r="W1179">
        <f t="shared" si="109"/>
        <v>168.75534366987114</v>
      </c>
      <c r="X1179">
        <f t="shared" si="110"/>
        <v>2216.601454190913</v>
      </c>
    </row>
    <row r="1180" spans="1:24" x14ac:dyDescent="0.25">
      <c r="A1180" t="s">
        <v>1198</v>
      </c>
      <c r="B1180">
        <v>1609082090</v>
      </c>
      <c r="C1180" s="2">
        <v>44192.635300925926</v>
      </c>
      <c r="D1180" t="s">
        <v>12</v>
      </c>
      <c r="E1180">
        <v>2.6524697765326</v>
      </c>
      <c r="F1180" t="s">
        <v>13</v>
      </c>
      <c r="G1180">
        <v>10</v>
      </c>
      <c r="H1180" t="s">
        <v>14</v>
      </c>
      <c r="I1180">
        <v>0.26524698000000002</v>
      </c>
      <c r="J1180" t="s">
        <v>15</v>
      </c>
      <c r="K1180" t="str" cm="1">
        <f t="array" ref="K1180">_xlfn.IFS(AND(F1180=$Y$25,H1180=$Z$25),"1",AND(F1180=$Y$25,H1180=$Z$27),"2",AND(F1180=$Z$25,H1180=$Y$25),"3",AND(F1180=$Z$25,H1180=$Z$27),"4",AND(F1180=$Z$27,H1180=$Y$25),"5",AND(F1180=$Z$27,H1180=$Z$25),"6")</f>
        <v>5</v>
      </c>
      <c r="L1180" t="e" cm="1">
        <f t="array" ref="L1180">_xlfn.IFS(K1180="3",N1180*I1180)</f>
        <v>#N/A</v>
      </c>
      <c r="M1180" t="s">
        <v>16</v>
      </c>
      <c r="N1180">
        <f>VLOOKUP(C1180,ETH_USD[],6)</f>
        <v>682.64233400000001</v>
      </c>
      <c r="O1180" s="10">
        <f t="shared" si="107"/>
        <v>0.11614506591026312</v>
      </c>
      <c r="P1180" cm="1">
        <f t="array" ref="P1180">_xlfn.IFS(H1180=$H$2,G1180,F1180=$F$102,E1180)</f>
        <v>10</v>
      </c>
      <c r="Q1180" cm="1">
        <f t="array" ref="Q1180">_xlfn.IFS(H1180=$H$2,E1180,F1180=$F$102,G1180)</f>
        <v>2.6524697765326</v>
      </c>
      <c r="R1180">
        <f>Q1180*N1180</f>
        <v>1810.6881591166725</v>
      </c>
      <c r="S1180" s="10">
        <f t="shared" si="108"/>
        <v>7.2966409509936034E-2</v>
      </c>
      <c r="T1180" s="9">
        <f>R1180/P1180</f>
        <v>181.06881591166726</v>
      </c>
      <c r="U1180" cm="1">
        <f t="array" ref="U1180">_xlfn.IFS(D1180=$D$2,I1180*N1180,D1180=$D$3&amp;F1180=$F$3,(I1180)*N1180,D1180=$D$3,(1/I1180)*N1180,D1180=$D$146,N1180*I1180)</f>
        <v>181.06881751365134</v>
      </c>
      <c r="V1180" cm="1">
        <f t="array" ref="V1180">_xlfn.IFS(F1180=$F$2,E1180*N1180,F1180=$F$3,E1180*N1180)</f>
        <v>1810.6881591166725</v>
      </c>
      <c r="W1180">
        <f t="shared" si="109"/>
        <v>181.06881751365134</v>
      </c>
      <c r="X1180">
        <f t="shared" si="110"/>
        <v>2573.6102028381247</v>
      </c>
    </row>
    <row r="1181" spans="1:24" x14ac:dyDescent="0.25">
      <c r="A1181" t="s">
        <v>1199</v>
      </c>
      <c r="B1181">
        <v>1609176848</v>
      </c>
      <c r="C1181" s="2">
        <v>44193.732037037036</v>
      </c>
      <c r="D1181" t="s">
        <v>12</v>
      </c>
      <c r="E1181">
        <v>2.4720355595019301</v>
      </c>
      <c r="F1181" t="s">
        <v>13</v>
      </c>
      <c r="G1181">
        <v>10</v>
      </c>
      <c r="H1181" t="s">
        <v>14</v>
      </c>
      <c r="I1181">
        <v>0.24720355999999999</v>
      </c>
      <c r="J1181" t="s">
        <v>15</v>
      </c>
      <c r="K1181" t="str" cm="1">
        <f t="array" ref="K1181">_xlfn.IFS(AND(F1181=$Y$25,H1181=$Z$25),"1",AND(F1181=$Y$25,H1181=$Z$27),"2",AND(F1181=$Z$25,H1181=$Y$25),"3",AND(F1181=$Z$25,H1181=$Z$27),"4",AND(F1181=$Z$27,H1181=$Y$25),"5",AND(F1181=$Z$27,H1181=$Z$25),"6")</f>
        <v>5</v>
      </c>
      <c r="L1181" t="e" cm="1">
        <f t="array" ref="L1181">_xlfn.IFS(K1181="3",N1181*I1181)</f>
        <v>#N/A</v>
      </c>
      <c r="M1181" t="s">
        <v>16</v>
      </c>
      <c r="N1181">
        <f>VLOOKUP(C1181,ETH_USD[],6)</f>
        <v>730.39733899999999</v>
      </c>
      <c r="O1181" s="10">
        <f t="shared" si="107"/>
        <v>6.9956114090047011E-2</v>
      </c>
      <c r="P1181" cm="1">
        <f t="array" ref="P1181">_xlfn.IFS(H1181=$H$2,G1181,F1181=$F$102,E1181)</f>
        <v>10</v>
      </c>
      <c r="Q1181" cm="1">
        <f t="array" ref="Q1181">_xlfn.IFS(H1181=$H$2,E1181,F1181=$F$102,G1181)</f>
        <v>2.4720355595019301</v>
      </c>
      <c r="R1181">
        <f>Q1181*N1181</f>
        <v>1805.568194573586</v>
      </c>
      <c r="S1181" s="10">
        <f t="shared" si="108"/>
        <v>-2.827634630131149E-3</v>
      </c>
      <c r="T1181" s="9">
        <f>R1181/P1181</f>
        <v>180.55681945735859</v>
      </c>
      <c r="U1181" cm="1">
        <f t="array" ref="U1181">_xlfn.IFS(D1181=$D$2,I1181*N1181,D1181=$D$3&amp;F1181=$F$3,(I1181)*N1181,D1181=$D$3,(1/I1181)*N1181,D1181=$D$146,N1181*I1181)</f>
        <v>180.55682241532682</v>
      </c>
      <c r="V1181" cm="1">
        <f t="array" ref="V1181">_xlfn.IFS(F1181=$F$2,E1181*N1181,F1181=$F$3,E1181*N1181)</f>
        <v>1805.568194573586</v>
      </c>
      <c r="W1181">
        <f t="shared" si="109"/>
        <v>180.55682241532682</v>
      </c>
      <c r="X1181">
        <f t="shared" si="110"/>
        <v>2954.6392414413449</v>
      </c>
    </row>
    <row r="1182" spans="1:24" x14ac:dyDescent="0.25">
      <c r="A1182" t="s">
        <v>1200</v>
      </c>
      <c r="B1182">
        <v>1609250887</v>
      </c>
      <c r="C1182" s="2">
        <v>44194.588969907411</v>
      </c>
      <c r="D1182" t="s">
        <v>12</v>
      </c>
      <c r="E1182">
        <v>1.0350369764938501</v>
      </c>
      <c r="F1182" t="s">
        <v>13</v>
      </c>
      <c r="G1182">
        <v>4.3993766844385602</v>
      </c>
      <c r="H1182" t="s">
        <v>14</v>
      </c>
      <c r="I1182">
        <v>0.23526901</v>
      </c>
      <c r="J1182" t="s">
        <v>15</v>
      </c>
      <c r="K1182" t="str" cm="1">
        <f t="array" ref="K1182">_xlfn.IFS(AND(F1182=$Y$25,H1182=$Z$25),"1",AND(F1182=$Y$25,H1182=$Z$27),"2",AND(F1182=$Z$25,H1182=$Y$25),"3",AND(F1182=$Z$25,H1182=$Z$27),"4",AND(F1182=$Z$27,H1182=$Y$25),"5",AND(F1182=$Z$27,H1182=$Z$25),"6")</f>
        <v>5</v>
      </c>
      <c r="L1182" t="e" cm="1">
        <f t="array" ref="L1182">_xlfn.IFS(K1182="3",N1182*I1182)</f>
        <v>#N/A</v>
      </c>
      <c r="M1182" t="s">
        <v>16</v>
      </c>
      <c r="N1182">
        <f>VLOOKUP(C1182,ETH_USD[],6)</f>
        <v>731.52014199999996</v>
      </c>
      <c r="O1182" s="10">
        <f t="shared" si="107"/>
        <v>1.5372495764253821E-3</v>
      </c>
      <c r="P1182" cm="1">
        <f t="array" ref="P1182">_xlfn.IFS(H1182=$H$2,G1182,F1182=$F$102,E1182)</f>
        <v>4.3993766844385602</v>
      </c>
      <c r="Q1182" cm="1">
        <f t="array" ref="Q1182">_xlfn.IFS(H1182=$H$2,E1182,F1182=$F$102,G1182)</f>
        <v>1.0350369764938501</v>
      </c>
      <c r="R1182">
        <f>Q1182*N1182</f>
        <v>757.15039602003185</v>
      </c>
      <c r="S1182" s="10">
        <f t="shared" si="108"/>
        <v>-4.6815198210257002E-2</v>
      </c>
      <c r="T1182" s="9">
        <f>R1182/P1182</f>
        <v>172.10401616624875</v>
      </c>
      <c r="U1182" cm="1">
        <f t="array" ref="U1182">_xlfn.IFS(D1182=$D$2,I1182*N1182,D1182=$D$3&amp;F1182=$F$3,(I1182)*N1182,D1182=$D$3,(1/I1182)*N1182,D1182=$D$146,N1182*I1182)</f>
        <v>172.10401960339942</v>
      </c>
      <c r="V1182" cm="1">
        <f t="array" ref="V1182">_xlfn.IFS(F1182=$F$2,E1182*N1182,F1182=$F$3,E1182*N1182)</f>
        <v>757.15039602003185</v>
      </c>
      <c r="W1182">
        <f t="shared" si="109"/>
        <v>172.10401960339942</v>
      </c>
      <c r="X1182">
        <f t="shared" si="110"/>
        <v>3109.2923883175263</v>
      </c>
    </row>
    <row r="1183" spans="1:24" x14ac:dyDescent="0.25">
      <c r="A1183" t="s">
        <v>1201</v>
      </c>
      <c r="B1183">
        <v>1609373534</v>
      </c>
      <c r="C1183" s="2">
        <v>44196.00849537037</v>
      </c>
      <c r="D1183" t="s">
        <v>12</v>
      </c>
      <c r="E1183">
        <v>2.4592468868516102</v>
      </c>
      <c r="F1183" t="s">
        <v>13</v>
      </c>
      <c r="G1183">
        <v>11</v>
      </c>
      <c r="H1183" t="s">
        <v>14</v>
      </c>
      <c r="I1183">
        <v>0.22356790000000001</v>
      </c>
      <c r="J1183" t="s">
        <v>15</v>
      </c>
      <c r="K1183" t="str" cm="1">
        <f t="array" ref="K1183">_xlfn.IFS(AND(F1183=$Y$25,H1183=$Z$25),"1",AND(F1183=$Y$25,H1183=$Z$27),"2",AND(F1183=$Z$25,H1183=$Y$25),"3",AND(F1183=$Z$25,H1183=$Z$27),"4",AND(F1183=$Z$27,H1183=$Y$25),"5",AND(F1183=$Z$27,H1183=$Z$25),"6")</f>
        <v>5</v>
      </c>
      <c r="L1183" t="e" cm="1">
        <f t="array" ref="L1183">_xlfn.IFS(K1183="3",N1183*I1183)</f>
        <v>#N/A</v>
      </c>
      <c r="M1183" t="s">
        <v>16</v>
      </c>
      <c r="N1183">
        <f>VLOOKUP(C1183,ETH_USD[],6)</f>
        <v>737.803406</v>
      </c>
      <c r="O1183" s="10">
        <f t="shared" si="107"/>
        <v>8.5893246668798245E-3</v>
      </c>
      <c r="P1183" cm="1">
        <f t="array" ref="P1183">_xlfn.IFS(H1183=$H$2,G1183,F1183=$F$102,E1183)</f>
        <v>11</v>
      </c>
      <c r="Q1183" cm="1">
        <f t="array" ref="Q1183">_xlfn.IFS(H1183=$H$2,E1183,F1183=$F$102,G1183)</f>
        <v>2.4592468868516102</v>
      </c>
      <c r="R1183">
        <f>Q1183*N1183</f>
        <v>1814.4407293140146</v>
      </c>
      <c r="S1183" s="10">
        <f t="shared" si="108"/>
        <v>-4.1572876190014894E-2</v>
      </c>
      <c r="T1183" s="9">
        <f>R1183/P1183</f>
        <v>164.94915721036497</v>
      </c>
      <c r="U1183" cm="1">
        <f t="array" ref="U1183">_xlfn.IFS(D1183=$D$2,I1183*N1183,D1183=$D$3&amp;F1183=$F$3,(I1183)*N1183,D1183=$D$3,(1/I1183)*N1183,D1183=$D$146,N1183*I1183)</f>
        <v>164.9491580922674</v>
      </c>
      <c r="V1183" cm="1">
        <f t="array" ref="V1183">_xlfn.IFS(F1183=$F$2,E1183*N1183,F1183=$F$3,E1183*N1183)</f>
        <v>1814.4407293140146</v>
      </c>
      <c r="W1183">
        <f t="shared" si="109"/>
        <v>164.9491580922674</v>
      </c>
      <c r="X1183">
        <f t="shared" si="110"/>
        <v>3300.1312174064342</v>
      </c>
    </row>
    <row r="1184" spans="1:24" x14ac:dyDescent="0.25">
      <c r="A1184" t="s">
        <v>1202</v>
      </c>
      <c r="B1184">
        <v>1609447761</v>
      </c>
      <c r="C1184" s="2">
        <v>44196.867604166669</v>
      </c>
      <c r="D1184" t="s">
        <v>12</v>
      </c>
      <c r="E1184">
        <v>0.85144749624384897</v>
      </c>
      <c r="F1184" t="s">
        <v>13</v>
      </c>
      <c r="G1184">
        <v>4</v>
      </c>
      <c r="H1184" t="s">
        <v>14</v>
      </c>
      <c r="I1184">
        <v>0.21286187000000001</v>
      </c>
      <c r="J1184" t="s">
        <v>15</v>
      </c>
      <c r="K1184" t="str" cm="1">
        <f t="array" ref="K1184">_xlfn.IFS(AND(F1184=$Y$25,H1184=$Z$25),"1",AND(F1184=$Y$25,H1184=$Z$27),"2",AND(F1184=$Z$25,H1184=$Y$25),"3",AND(F1184=$Z$25,H1184=$Z$27),"4",AND(F1184=$Z$27,H1184=$Y$25),"5",AND(F1184=$Z$27,H1184=$Z$25),"6")</f>
        <v>5</v>
      </c>
      <c r="L1184" t="e" cm="1">
        <f t="array" ref="L1184">_xlfn.IFS(K1184="3",N1184*I1184)</f>
        <v>#N/A</v>
      </c>
      <c r="M1184" t="s">
        <v>16</v>
      </c>
      <c r="N1184">
        <f>VLOOKUP(C1184,ETH_USD[],6)</f>
        <v>737.803406</v>
      </c>
      <c r="O1184" s="10">
        <f t="shared" si="107"/>
        <v>0</v>
      </c>
      <c r="P1184" cm="1">
        <f t="array" ref="P1184">_xlfn.IFS(H1184=$H$2,G1184,F1184=$F$102,E1184)</f>
        <v>4</v>
      </c>
      <c r="Q1184" cm="1">
        <f t="array" ref="Q1184">_xlfn.IFS(H1184=$H$2,E1184,F1184=$F$102,G1184)</f>
        <v>0.85144749624384897</v>
      </c>
      <c r="R1184">
        <f>Q1184*N1184</f>
        <v>628.200862758884</v>
      </c>
      <c r="S1184" s="10">
        <f t="shared" si="108"/>
        <v>-4.7887128702150318E-2</v>
      </c>
      <c r="T1184" s="9">
        <f>R1184/P1184</f>
        <v>157.050215689721</v>
      </c>
      <c r="U1184" cm="1">
        <f t="array" ref="U1184">_xlfn.IFS(D1184=$D$2,I1184*N1184,D1184=$D$3&amp;F1184=$F$3,(I1184)*N1184,D1184=$D$3,(1/I1184)*N1184,D1184=$D$146,N1184*I1184)</f>
        <v>157.05021269352923</v>
      </c>
      <c r="V1184" cm="1">
        <f t="array" ref="V1184">_xlfn.IFS(F1184=$F$2,E1184*N1184,F1184=$F$3,E1184*N1184)</f>
        <v>628.200862758884</v>
      </c>
      <c r="W1184">
        <f t="shared" si="109"/>
        <v>157.05021269352923</v>
      </c>
      <c r="X1184">
        <f t="shared" si="110"/>
        <v>3466.1135223513725</v>
      </c>
    </row>
    <row r="1185" spans="1:24" x14ac:dyDescent="0.25">
      <c r="A1185" t="s">
        <v>1203</v>
      </c>
      <c r="B1185">
        <v>1609485031</v>
      </c>
      <c r="C1185" s="2">
        <v>44197.29896990741</v>
      </c>
      <c r="D1185" t="s">
        <v>105</v>
      </c>
      <c r="E1185">
        <v>6</v>
      </c>
      <c r="F1185" t="s">
        <v>14</v>
      </c>
      <c r="G1185">
        <v>1.2932394303258301</v>
      </c>
      <c r="H1185" t="s">
        <v>13</v>
      </c>
      <c r="I1185">
        <v>0.21553991</v>
      </c>
      <c r="J1185" t="s">
        <v>15</v>
      </c>
      <c r="K1185" t="str" cm="1">
        <f t="array" ref="K1185">_xlfn.IFS(AND(F1185=$Y$25,H1185=$Z$25),"1",AND(F1185=$Y$25,H1185=$Z$27),"2",AND(F1185=$Z$25,H1185=$Y$25),"3",AND(F1185=$Z$25,H1185=$Z$27),"4",AND(F1185=$Z$27,H1185=$Y$25),"5",AND(F1185=$Z$27,H1185=$Z$25),"6")</f>
        <v>2</v>
      </c>
      <c r="L1185" t="e" cm="1">
        <f t="array" ref="L1185">_xlfn.IFS(K1185="3",N1185*I1185)</f>
        <v>#N/A</v>
      </c>
      <c r="M1185" t="s">
        <v>16</v>
      </c>
      <c r="N1185">
        <f>VLOOKUP(C1185,ETH_USD[],6)</f>
        <v>730.36755400000004</v>
      </c>
      <c r="O1185" s="10">
        <f t="shared" si="107"/>
        <v>-1.0078364967591319E-2</v>
      </c>
      <c r="P1185" cm="1">
        <f t="array" ref="P1185">_xlfn.IFS(H1185=$H$2,G1185,F1185=$F$102,E1185)</f>
        <v>6</v>
      </c>
      <c r="Q1185" cm="1">
        <f t="array" ref="Q1185">_xlfn.IFS(H1185=$H$2,E1185,F1185=$F$102,G1185)</f>
        <v>1.2932394303258301</v>
      </c>
      <c r="R1185">
        <f>Q1185*N1185</f>
        <v>944.54011946342996</v>
      </c>
      <c r="S1185" s="10">
        <f t="shared" si="108"/>
        <v>2.3759123955689409E-3</v>
      </c>
      <c r="T1185" s="9">
        <f>R1185/P1185</f>
        <v>157.42335324390498</v>
      </c>
      <c r="U1185" cm="1">
        <f t="array" ref="U1185">_xlfn.IFS(D1185=$D$2,I1185*N1185,D1185=$D$3&amp;F1185=$F$3,(I1185)*N1185,D1185=$D$3,(1/I1185)*N1185,D1185=$D$146,N1185*I1185)</f>
        <v>157.42335685608015</v>
      </c>
      <c r="V1185" t="e" cm="1">
        <f t="array" ref="V1185">_xlfn.IFS(F1185=$F$2,E1185*N1185,F1185=$F$3,E1185*N1185)</f>
        <v>#N/A</v>
      </c>
      <c r="W1185">
        <f t="shared" si="109"/>
        <v>157.42335685608015</v>
      </c>
      <c r="X1185">
        <f t="shared" si="110"/>
        <v>3388.5490348399981</v>
      </c>
    </row>
    <row r="1186" spans="1:24" x14ac:dyDescent="0.25">
      <c r="A1186" t="s">
        <v>1204</v>
      </c>
      <c r="B1186">
        <v>1609666400</v>
      </c>
      <c r="C1186" s="2">
        <v>44199.398148148146</v>
      </c>
      <c r="D1186" t="s">
        <v>12</v>
      </c>
      <c r="E1186">
        <v>0.434077601675664</v>
      </c>
      <c r="F1186" t="s">
        <v>13</v>
      </c>
      <c r="G1186">
        <v>2</v>
      </c>
      <c r="H1186" t="s">
        <v>14</v>
      </c>
      <c r="I1186">
        <v>0.2170388</v>
      </c>
      <c r="J1186" t="s">
        <v>15</v>
      </c>
      <c r="K1186" t="str" cm="1">
        <f t="array" ref="K1186">_xlfn.IFS(AND(F1186=$Y$25,H1186=$Z$25),"1",AND(F1186=$Y$25,H1186=$Z$27),"2",AND(F1186=$Z$25,H1186=$Y$25),"3",AND(F1186=$Z$25,H1186=$Z$27),"4",AND(F1186=$Z$27,H1186=$Y$25),"5",AND(F1186=$Z$27,H1186=$Z$25),"6")</f>
        <v>5</v>
      </c>
      <c r="L1186" t="e" cm="1">
        <f t="array" ref="L1186">_xlfn.IFS(K1186="3",N1186*I1186)</f>
        <v>#N/A</v>
      </c>
      <c r="M1186" t="s">
        <v>16</v>
      </c>
      <c r="N1186">
        <f>VLOOKUP(C1186,ETH_USD[],6)</f>
        <v>975.50769000000003</v>
      </c>
      <c r="O1186" s="10">
        <f t="shared" si="107"/>
        <v>0.33563941149554405</v>
      </c>
      <c r="P1186" cm="1">
        <f t="array" ref="P1186">_xlfn.IFS(H1186=$H$2,G1186,F1186=$F$102,E1186)</f>
        <v>2</v>
      </c>
      <c r="Q1186" cm="1">
        <f t="array" ref="Q1186">_xlfn.IFS(H1186=$H$2,E1186,F1186=$F$102,G1186)</f>
        <v>0.434077601675664</v>
      </c>
      <c r="R1186">
        <f>Q1186*N1186</f>
        <v>423.44603849136712</v>
      </c>
      <c r="S1186" s="10">
        <f t="shared" si="108"/>
        <v>0.34492764181975594</v>
      </c>
      <c r="T1186" s="9">
        <f>R1186/P1186</f>
        <v>211.72301924568356</v>
      </c>
      <c r="U1186" cm="1">
        <f t="array" ref="U1186">_xlfn.IFS(D1186=$D$2,I1186*N1186,D1186=$D$3&amp;F1186=$F$3,(I1186)*N1186,D1186=$D$3,(1/I1186)*N1186,D1186=$D$146,N1186*I1186)</f>
        <v>211.723018428372</v>
      </c>
      <c r="V1186" cm="1">
        <f t="array" ref="V1186">_xlfn.IFS(F1186=$F$2,E1186*N1186,F1186=$F$3,E1186*N1186)</f>
        <v>423.44603849136712</v>
      </c>
      <c r="W1186">
        <f t="shared" si="109"/>
        <v>211.723018428372</v>
      </c>
      <c r="X1186">
        <f t="shared" si="110"/>
        <v>4494.6234958910572</v>
      </c>
    </row>
    <row r="1187" spans="1:24" x14ac:dyDescent="0.25">
      <c r="A1187" t="s">
        <v>1205</v>
      </c>
      <c r="B1187">
        <v>1609677634</v>
      </c>
      <c r="C1187" s="2">
        <v>44199.528171296297</v>
      </c>
      <c r="D1187" t="s">
        <v>12</v>
      </c>
      <c r="E1187">
        <v>2.08893925511852</v>
      </c>
      <c r="F1187" t="s">
        <v>13</v>
      </c>
      <c r="G1187">
        <v>10</v>
      </c>
      <c r="H1187" t="s">
        <v>14</v>
      </c>
      <c r="I1187">
        <v>0.20889393000000001</v>
      </c>
      <c r="J1187" t="s">
        <v>15</v>
      </c>
      <c r="K1187" t="str" cm="1">
        <f t="array" ref="K1187">_xlfn.IFS(AND(F1187=$Y$25,H1187=$Z$25),"1",AND(F1187=$Y$25,H1187=$Z$27),"2",AND(F1187=$Z$25,H1187=$Y$25),"3",AND(F1187=$Z$25,H1187=$Z$27),"4",AND(F1187=$Z$27,H1187=$Y$25),"5",AND(F1187=$Z$27,H1187=$Z$25),"6")</f>
        <v>5</v>
      </c>
      <c r="L1187" t="e" cm="1">
        <f t="array" ref="L1187">_xlfn.IFS(K1187="3",N1187*I1187)</f>
        <v>#N/A</v>
      </c>
      <c r="M1187" t="s">
        <v>16</v>
      </c>
      <c r="N1187">
        <f>VLOOKUP(C1187,ETH_USD[],6)</f>
        <v>975.50769000000003</v>
      </c>
      <c r="O1187" s="10">
        <f t="shared" si="107"/>
        <v>0</v>
      </c>
      <c r="P1187" cm="1">
        <f t="array" ref="P1187">_xlfn.IFS(H1187=$H$2,G1187,F1187=$F$102,E1187)</f>
        <v>10</v>
      </c>
      <c r="Q1187" cm="1">
        <f t="array" ref="Q1187">_xlfn.IFS(H1187=$H$2,E1187,F1187=$F$102,G1187)</f>
        <v>2.08893925511852</v>
      </c>
      <c r="R1187">
        <f>Q1187*N1187</f>
        <v>2037.7763073109882</v>
      </c>
      <c r="S1187" s="10">
        <f t="shared" si="108"/>
        <v>-3.7527277586028161E-2</v>
      </c>
      <c r="T1187" s="9">
        <f>R1187/P1187</f>
        <v>203.77763073109881</v>
      </c>
      <c r="U1187" cm="1">
        <f t="array" ref="U1187">_xlfn.IFS(D1187=$D$2,I1187*N1187,D1187=$D$3&amp;F1187=$F$3,(I1187)*N1187,D1187=$D$3,(1/I1187)*N1187,D1187=$D$146,N1187*I1187)</f>
        <v>203.77763510932172</v>
      </c>
      <c r="V1187" cm="1">
        <f t="array" ref="V1187">_xlfn.IFS(F1187=$F$2,E1187*N1187,F1187=$F$3,E1187*N1187)</f>
        <v>2037.7763073109882</v>
      </c>
      <c r="W1187">
        <f t="shared" si="109"/>
        <v>203.77763510932172</v>
      </c>
      <c r="X1187">
        <f t="shared" si="110"/>
        <v>4669.8709244447646</v>
      </c>
    </row>
    <row r="1188" spans="1:24" x14ac:dyDescent="0.25">
      <c r="A1188" t="s">
        <v>1206</v>
      </c>
      <c r="B1188">
        <v>1609693151</v>
      </c>
      <c r="C1188" s="2">
        <v>44199.707766203705</v>
      </c>
      <c r="D1188" t="s">
        <v>12</v>
      </c>
      <c r="E1188">
        <v>2.5025510420256798</v>
      </c>
      <c r="F1188" t="s">
        <v>13</v>
      </c>
      <c r="G1188">
        <v>12.865</v>
      </c>
      <c r="H1188" t="s">
        <v>14</v>
      </c>
      <c r="I1188">
        <v>0.19452398000000001</v>
      </c>
      <c r="J1188" t="s">
        <v>15</v>
      </c>
      <c r="K1188" t="str" cm="1">
        <f t="array" ref="K1188">_xlfn.IFS(AND(F1188=$Y$25,H1188=$Z$25),"1",AND(F1188=$Y$25,H1188=$Z$27),"2",AND(F1188=$Z$25,H1188=$Y$25),"3",AND(F1188=$Z$25,H1188=$Z$27),"4",AND(F1188=$Z$27,H1188=$Y$25),"5",AND(F1188=$Z$27,H1188=$Z$25),"6")</f>
        <v>5</v>
      </c>
      <c r="L1188" t="e" cm="1">
        <f t="array" ref="L1188">_xlfn.IFS(K1188="3",N1188*I1188)</f>
        <v>#N/A</v>
      </c>
      <c r="M1188" t="s">
        <v>16</v>
      </c>
      <c r="N1188">
        <f>VLOOKUP(C1188,ETH_USD[],6)</f>
        <v>975.50769000000003</v>
      </c>
      <c r="O1188" s="10">
        <f t="shared" si="107"/>
        <v>0</v>
      </c>
      <c r="P1188" cm="1">
        <f t="array" ref="P1188">_xlfn.IFS(H1188=$H$2,G1188,F1188=$F$102,E1188)</f>
        <v>12.865</v>
      </c>
      <c r="Q1188" cm="1">
        <f t="array" ref="Q1188">_xlfn.IFS(H1188=$H$2,E1188,F1188=$F$102,G1188)</f>
        <v>2.5025510420256798</v>
      </c>
      <c r="R1188">
        <f>Q1188*N1188</f>
        <v>2441.2577861135637</v>
      </c>
      <c r="S1188" s="10">
        <f t="shared" si="108"/>
        <v>-6.879061906585103E-2</v>
      </c>
      <c r="T1188" s="9">
        <f>R1188/P1188</f>
        <v>189.75964136133413</v>
      </c>
      <c r="U1188" cm="1">
        <f t="array" ref="U1188">_xlfn.IFS(D1188=$D$2,I1188*N1188,D1188=$D$3&amp;F1188=$F$3,(I1188)*N1188,D1188=$D$3,(1/I1188)*N1188,D1188=$D$146,N1188*I1188)</f>
        <v>189.75963837940623</v>
      </c>
      <c r="V1188" cm="1">
        <f t="array" ref="V1188">_xlfn.IFS(F1188=$F$2,E1188*N1188,F1188=$F$3,E1188*N1188)</f>
        <v>2441.2577861135637</v>
      </c>
      <c r="W1188">
        <f t="shared" si="109"/>
        <v>189.75963837940623</v>
      </c>
      <c r="X1188">
        <f t="shared" si="110"/>
        <v>5014.8454190583598</v>
      </c>
    </row>
    <row r="1189" spans="1:24" x14ac:dyDescent="0.25">
      <c r="A1189" t="s">
        <v>1207</v>
      </c>
      <c r="B1189">
        <v>1609734225</v>
      </c>
      <c r="C1189" s="2">
        <v>44200.183159722219</v>
      </c>
      <c r="D1189" t="s">
        <v>12</v>
      </c>
      <c r="E1189">
        <v>2.6838036635482601</v>
      </c>
      <c r="F1189" t="s">
        <v>13</v>
      </c>
      <c r="G1189">
        <v>15</v>
      </c>
      <c r="H1189" t="s">
        <v>14</v>
      </c>
      <c r="I1189">
        <v>0.17892024000000001</v>
      </c>
      <c r="J1189" t="s">
        <v>15</v>
      </c>
      <c r="K1189" t="str" cm="1">
        <f t="array" ref="K1189">_xlfn.IFS(AND(F1189=$Y$25,H1189=$Z$25),"1",AND(F1189=$Y$25,H1189=$Z$27),"2",AND(F1189=$Z$25,H1189=$Y$25),"3",AND(F1189=$Z$25,H1189=$Z$27),"4",AND(F1189=$Z$27,H1189=$Y$25),"5",AND(F1189=$Z$27,H1189=$Z$25),"6")</f>
        <v>5</v>
      </c>
      <c r="L1189" t="e" cm="1">
        <f t="array" ref="L1189">_xlfn.IFS(K1189="3",N1189*I1189)</f>
        <v>#N/A</v>
      </c>
      <c r="M1189" t="s">
        <v>16</v>
      </c>
      <c r="N1189">
        <f>VLOOKUP(C1189,ETH_USD[],6)</f>
        <v>1040.2330320000001</v>
      </c>
      <c r="O1189" s="10">
        <f t="shared" si="107"/>
        <v>6.6350416981336216E-2</v>
      </c>
      <c r="P1189" cm="1">
        <f t="array" ref="P1189">_xlfn.IFS(H1189=$H$2,G1189,F1189=$F$102,E1189)</f>
        <v>15</v>
      </c>
      <c r="Q1189" cm="1">
        <f t="array" ref="Q1189">_xlfn.IFS(H1189=$H$2,E1189,F1189=$F$102,G1189)</f>
        <v>2.6838036635482601</v>
      </c>
      <c r="R1189">
        <f>Q1189*N1189</f>
        <v>2791.7812222255147</v>
      </c>
      <c r="S1189" s="10">
        <f t="shared" si="108"/>
        <v>-1.9186868118250808E-2</v>
      </c>
      <c r="T1189" s="9">
        <f>R1189/P1189</f>
        <v>186.11874814836764</v>
      </c>
      <c r="U1189" cm="1">
        <f t="array" ref="U1189">_xlfn.IFS(D1189=$D$2,I1189*N1189,D1189=$D$3&amp;F1189=$F$3,(I1189)*N1189,D1189=$D$3,(1/I1189)*N1189,D1189=$D$146,N1189*I1189)</f>
        <v>186.11874374136769</v>
      </c>
      <c r="V1189" cm="1">
        <f t="array" ref="V1189">_xlfn.IFS(F1189=$F$2,E1189*N1189,F1189=$F$3,E1189*N1189)</f>
        <v>2791.7812222255147</v>
      </c>
      <c r="W1189">
        <f t="shared" si="109"/>
        <v>186.11874374136769</v>
      </c>
      <c r="X1189">
        <f t="shared" si="110"/>
        <v>5813.948338097468</v>
      </c>
    </row>
    <row r="1190" spans="1:24" x14ac:dyDescent="0.25">
      <c r="A1190" t="s">
        <v>1208</v>
      </c>
      <c r="B1190">
        <v>1609800657</v>
      </c>
      <c r="C1190" s="2">
        <v>44200.952048611114</v>
      </c>
      <c r="D1190" t="s">
        <v>12</v>
      </c>
      <c r="E1190">
        <v>0.84378778378335495</v>
      </c>
      <c r="F1190" t="s">
        <v>13</v>
      </c>
      <c r="G1190">
        <v>5</v>
      </c>
      <c r="H1190" t="s">
        <v>14</v>
      </c>
      <c r="I1190">
        <v>0.16875756</v>
      </c>
      <c r="J1190" t="s">
        <v>15</v>
      </c>
      <c r="K1190" t="str" cm="1">
        <f t="array" ref="K1190">_xlfn.IFS(AND(F1190=$Y$25,H1190=$Z$25),"1",AND(F1190=$Y$25,H1190=$Z$27),"2",AND(F1190=$Z$25,H1190=$Y$25),"3",AND(F1190=$Z$25,H1190=$Z$27),"4",AND(F1190=$Z$27,H1190=$Y$25),"5",AND(F1190=$Z$27,H1190=$Z$25),"6")</f>
        <v>5</v>
      </c>
      <c r="L1190" t="e" cm="1">
        <f t="array" ref="L1190">_xlfn.IFS(K1190="3",N1190*I1190)</f>
        <v>#N/A</v>
      </c>
      <c r="M1190" t="s">
        <v>16</v>
      </c>
      <c r="N1190">
        <f>VLOOKUP(C1190,ETH_USD[],6)</f>
        <v>1040.2330320000001</v>
      </c>
      <c r="O1190" s="10">
        <f t="shared" si="107"/>
        <v>0</v>
      </c>
      <c r="P1190" cm="1">
        <f t="array" ref="P1190">_xlfn.IFS(H1190=$H$2,G1190,F1190=$F$102,E1190)</f>
        <v>5</v>
      </c>
      <c r="Q1190" cm="1">
        <f t="array" ref="Q1190">_xlfn.IFS(H1190=$H$2,E1190,F1190=$F$102,G1190)</f>
        <v>0.84378778378335495</v>
      </c>
      <c r="R1190">
        <f>Q1190*N1190</f>
        <v>877.73592468951983</v>
      </c>
      <c r="S1190" s="10">
        <f t="shared" si="108"/>
        <v>-5.6800098408336427E-2</v>
      </c>
      <c r="T1190" s="9">
        <f>R1190/P1190</f>
        <v>175.54718493790398</v>
      </c>
      <c r="U1190" cm="1">
        <f t="array" ref="U1190">_xlfn.IFS(D1190=$D$2,I1190*N1190,D1190=$D$3&amp;F1190=$F$3,(I1190)*N1190,D1190=$D$3,(1/I1190)*N1190,D1190=$D$146,N1190*I1190)</f>
        <v>175.54718831172192</v>
      </c>
      <c r="V1190" cm="1">
        <f t="array" ref="V1190">_xlfn.IFS(F1190=$F$2,E1190*N1190,F1190=$F$3,E1190*N1190)</f>
        <v>877.73592468951983</v>
      </c>
      <c r="W1190">
        <f t="shared" si="109"/>
        <v>175.54718831172192</v>
      </c>
      <c r="X1190">
        <f t="shared" si="110"/>
        <v>6164.0677430984433</v>
      </c>
    </row>
    <row r="1191" spans="1:24" x14ac:dyDescent="0.25">
      <c r="A1191" t="s">
        <v>1209</v>
      </c>
      <c r="B1191">
        <v>1609910064</v>
      </c>
      <c r="C1191" s="2">
        <v>44202.218333333331</v>
      </c>
      <c r="D1191" t="s">
        <v>12</v>
      </c>
      <c r="E1191">
        <v>2.7103645794390001</v>
      </c>
      <c r="F1191" t="s">
        <v>13</v>
      </c>
      <c r="G1191">
        <v>17.080725583962799</v>
      </c>
      <c r="H1191" t="s">
        <v>14</v>
      </c>
      <c r="I1191">
        <v>0.15867971</v>
      </c>
      <c r="J1191" t="s">
        <v>15</v>
      </c>
      <c r="K1191" t="str" cm="1">
        <f t="array" ref="K1191">_xlfn.IFS(AND(F1191=$Y$25,H1191=$Z$25),"1",AND(F1191=$Y$25,H1191=$Z$27),"2",AND(F1191=$Z$25,H1191=$Y$25),"3",AND(F1191=$Z$25,H1191=$Z$27),"4",AND(F1191=$Z$27,H1191=$Y$25),"5",AND(F1191=$Z$27,H1191=$Z$25),"6")</f>
        <v>5</v>
      </c>
      <c r="L1191" t="e" cm="1">
        <f t="array" ref="L1191">_xlfn.IFS(K1191="3",N1191*I1191)</f>
        <v>#N/A</v>
      </c>
      <c r="M1191" t="s">
        <v>16</v>
      </c>
      <c r="N1191">
        <f>VLOOKUP(C1191,ETH_USD[],6)</f>
        <v>1207.112183</v>
      </c>
      <c r="O1191" s="10">
        <f t="shared" si="107"/>
        <v>0.16042477585926135</v>
      </c>
      <c r="P1191" cm="1">
        <f t="array" ref="P1191">_xlfn.IFS(H1191=$H$2,G1191,F1191=$F$102,E1191)</f>
        <v>17.080725583962799</v>
      </c>
      <c r="Q1191" cm="1">
        <f t="array" ref="Q1191">_xlfn.IFS(H1191=$H$2,E1191,F1191=$F$102,G1191)</f>
        <v>2.7103645794390001</v>
      </c>
      <c r="R1191">
        <f>Q1191*N1191</f>
        <v>3271.7141042124881</v>
      </c>
      <c r="S1191" s="10">
        <f t="shared" si="108"/>
        <v>9.1126644980422972E-2</v>
      </c>
      <c r="T1191" s="9">
        <f>R1191/P1191</f>
        <v>191.54421093705301</v>
      </c>
      <c r="U1191" cm="1">
        <f t="array" ref="U1191">_xlfn.IFS(D1191=$D$2,I1191*N1191,D1191=$D$3&amp;F1191=$F$3,(I1191)*N1191,D1191=$D$3,(1/I1191)*N1191,D1191=$D$146,N1191*I1191)</f>
        <v>191.54421113590692</v>
      </c>
      <c r="V1191" cm="1">
        <f t="array" ref="V1191">_xlfn.IFS(F1191=$F$2,E1191*N1191,F1191=$F$3,E1191*N1191)</f>
        <v>3271.7141042124881</v>
      </c>
      <c r="W1191">
        <f t="shared" si="109"/>
        <v>191.54421113590692</v>
      </c>
      <c r="X1191">
        <f t="shared" si="110"/>
        <v>7607.2245342520473</v>
      </c>
    </row>
    <row r="1192" spans="1:24" x14ac:dyDescent="0.25">
      <c r="A1192" t="s">
        <v>1210</v>
      </c>
      <c r="B1192">
        <v>1609942783</v>
      </c>
      <c r="C1192" s="2">
        <v>44202.597025462965</v>
      </c>
      <c r="D1192" t="s">
        <v>12</v>
      </c>
      <c r="E1192">
        <v>1.8298573402455001</v>
      </c>
      <c r="F1192" t="s">
        <v>13</v>
      </c>
      <c r="G1192">
        <v>12.5</v>
      </c>
      <c r="H1192" t="s">
        <v>14</v>
      </c>
      <c r="I1192">
        <v>0.14638859000000001</v>
      </c>
      <c r="J1192" t="s">
        <v>15</v>
      </c>
      <c r="K1192" t="str" cm="1">
        <f t="array" ref="K1192">_xlfn.IFS(AND(F1192=$Y$25,H1192=$Z$25),"1",AND(F1192=$Y$25,H1192=$Z$27),"2",AND(F1192=$Z$25,H1192=$Y$25),"3",AND(F1192=$Z$25,H1192=$Z$27),"4",AND(F1192=$Z$27,H1192=$Y$25),"5",AND(F1192=$Z$27,H1192=$Z$25),"6")</f>
        <v>5</v>
      </c>
      <c r="L1192" t="e" cm="1">
        <f t="array" ref="L1192">_xlfn.IFS(K1192="3",N1192*I1192)</f>
        <v>#N/A</v>
      </c>
      <c r="M1192" t="s">
        <v>16</v>
      </c>
      <c r="N1192">
        <f>VLOOKUP(C1192,ETH_USD[],6)</f>
        <v>1207.112183</v>
      </c>
      <c r="O1192" s="10">
        <f t="shared" si="107"/>
        <v>0</v>
      </c>
      <c r="P1192" cm="1">
        <f t="array" ref="P1192">_xlfn.IFS(H1192=$H$2,G1192,F1192=$F$102,E1192)</f>
        <v>12.5</v>
      </c>
      <c r="Q1192" cm="1">
        <f t="array" ref="Q1192">_xlfn.IFS(H1192=$H$2,E1192,F1192=$F$102,G1192)</f>
        <v>1.8298573402455001</v>
      </c>
      <c r="R1192">
        <f>Q1192*N1192</f>
        <v>2208.8430885623193</v>
      </c>
      <c r="S1192" s="10">
        <f t="shared" si="108"/>
        <v>-7.7458691022216558E-2</v>
      </c>
      <c r="T1192" s="9">
        <f>R1192/P1192</f>
        <v>176.70744708498555</v>
      </c>
      <c r="U1192" cm="1">
        <f t="array" ref="U1192">_xlfn.IFS(D1192=$D$2,I1192*N1192,D1192=$D$3&amp;F1192=$F$3,(I1192)*N1192,D1192=$D$3,(1/I1192)*N1192,D1192=$D$146,N1192*I1192)</f>
        <v>176.70745044119198</v>
      </c>
      <c r="V1192" cm="1">
        <f t="array" ref="V1192">_xlfn.IFS(F1192=$F$2,E1192*N1192,F1192=$F$3,E1192*N1192)</f>
        <v>2208.8430885623193</v>
      </c>
      <c r="W1192">
        <f t="shared" si="109"/>
        <v>176.70745044119198</v>
      </c>
      <c r="X1192">
        <f t="shared" si="110"/>
        <v>8245.9444619283495</v>
      </c>
    </row>
    <row r="1193" spans="1:24" x14ac:dyDescent="0.25">
      <c r="A1193" t="s">
        <v>1211</v>
      </c>
      <c r="B1193">
        <v>1609943630</v>
      </c>
      <c r="C1193" s="2">
        <v>44202.606828703705</v>
      </c>
      <c r="D1193" t="s">
        <v>12</v>
      </c>
      <c r="E1193">
        <v>0.56050550127368703</v>
      </c>
      <c r="F1193" t="s">
        <v>13</v>
      </c>
      <c r="G1193">
        <v>4</v>
      </c>
      <c r="H1193" t="s">
        <v>14</v>
      </c>
      <c r="I1193">
        <v>0.14012637999999999</v>
      </c>
      <c r="J1193" t="s">
        <v>15</v>
      </c>
      <c r="K1193" t="str" cm="1">
        <f t="array" ref="K1193">_xlfn.IFS(AND(F1193=$Y$25,H1193=$Z$25),"1",AND(F1193=$Y$25,H1193=$Z$27),"2",AND(F1193=$Z$25,H1193=$Y$25),"3",AND(F1193=$Z$25,H1193=$Z$27),"4",AND(F1193=$Z$27,H1193=$Y$25),"5",AND(F1193=$Z$27,H1193=$Z$25),"6")</f>
        <v>5</v>
      </c>
      <c r="L1193" t="e" cm="1">
        <f t="array" ref="L1193">_xlfn.IFS(K1193="3",N1193*I1193)</f>
        <v>#N/A</v>
      </c>
      <c r="M1193" t="s">
        <v>16</v>
      </c>
      <c r="N1193">
        <f>VLOOKUP(C1193,ETH_USD[],6)</f>
        <v>1207.112183</v>
      </c>
      <c r="O1193" s="10">
        <f t="shared" si="107"/>
        <v>0</v>
      </c>
      <c r="P1193" cm="1">
        <f t="array" ref="P1193">_xlfn.IFS(H1193=$H$2,G1193,F1193=$F$102,E1193)</f>
        <v>4</v>
      </c>
      <c r="Q1193" cm="1">
        <f t="array" ref="Q1193">_xlfn.IFS(H1193=$H$2,E1193,F1193=$F$102,G1193)</f>
        <v>0.56050550127368703</v>
      </c>
      <c r="R1193">
        <f>Q1193*N1193</f>
        <v>676.59301922598956</v>
      </c>
      <c r="S1193" s="10">
        <f t="shared" si="108"/>
        <v>-4.2778006265081985E-2</v>
      </c>
      <c r="T1193" s="9">
        <f>R1193/P1193</f>
        <v>169.14825480649739</v>
      </c>
      <c r="U1193" cm="1">
        <f t="array" ref="U1193">_xlfn.IFS(D1193=$D$2,I1193*N1193,D1193=$D$3&amp;F1193=$F$3,(I1193)*N1193,D1193=$D$3,(1/I1193)*N1193,D1193=$D$146,N1193*I1193)</f>
        <v>169.14826045768754</v>
      </c>
      <c r="V1193" cm="1">
        <f t="array" ref="V1193">_xlfn.IFS(F1193=$F$2,E1193*N1193,F1193=$F$3,E1193*N1193)</f>
        <v>676.59301922598956</v>
      </c>
      <c r="W1193">
        <f t="shared" si="109"/>
        <v>169.14826045768754</v>
      </c>
      <c r="X1193">
        <f t="shared" si="110"/>
        <v>8614.4534883438791</v>
      </c>
    </row>
    <row r="1194" spans="1:24" x14ac:dyDescent="0.25">
      <c r="A1194" t="s">
        <v>1212</v>
      </c>
      <c r="B1194">
        <v>1610308354</v>
      </c>
      <c r="C1194" s="2">
        <v>44206.8281712963</v>
      </c>
      <c r="D1194" t="s">
        <v>12</v>
      </c>
      <c r="E1194">
        <v>0.13831442465225199</v>
      </c>
      <c r="F1194" t="s">
        <v>13</v>
      </c>
      <c r="G1194">
        <v>1</v>
      </c>
      <c r="H1194" t="s">
        <v>14</v>
      </c>
      <c r="I1194">
        <v>0.13831441999999999</v>
      </c>
      <c r="J1194" t="s">
        <v>15</v>
      </c>
      <c r="K1194" t="str" cm="1">
        <f t="array" ref="K1194">_xlfn.IFS(AND(F1194=$Y$25,H1194=$Z$25),"1",AND(F1194=$Y$25,H1194=$Z$27),"2",AND(F1194=$Z$25,H1194=$Y$25),"3",AND(F1194=$Z$25,H1194=$Z$27),"4",AND(F1194=$Z$27,H1194=$Y$25),"5",AND(F1194=$Z$27,H1194=$Z$25),"6")</f>
        <v>5</v>
      </c>
      <c r="L1194" t="e" cm="1">
        <f t="array" ref="L1194">_xlfn.IFS(K1194="3",N1194*I1194)</f>
        <v>#N/A</v>
      </c>
      <c r="M1194" t="s">
        <v>16</v>
      </c>
      <c r="N1194">
        <f>VLOOKUP(C1194,ETH_USD[],6)</f>
        <v>1262.2467039999999</v>
      </c>
      <c r="O1194" s="10">
        <f t="shared" si="107"/>
        <v>4.5674728311477869E-2</v>
      </c>
      <c r="P1194" cm="1">
        <f t="array" ref="P1194">_xlfn.IFS(H1194=$H$2,G1194,F1194=$F$102,E1194)</f>
        <v>1</v>
      </c>
      <c r="Q1194" cm="1">
        <f t="array" ref="Q1194">_xlfn.IFS(H1194=$H$2,E1194,F1194=$F$102,G1194)</f>
        <v>0.13831442465225199</v>
      </c>
      <c r="R1194">
        <f>Q1194*N1194</f>
        <v>174.58692663296142</v>
      </c>
      <c r="S1194" s="10">
        <f t="shared" si="108"/>
        <v>3.2153283713661572E-2</v>
      </c>
      <c r="T1194" s="9">
        <f>R1194/P1194</f>
        <v>174.58692663296142</v>
      </c>
      <c r="U1194" cm="1">
        <f t="array" ref="U1194">_xlfn.IFS(D1194=$D$2,I1194*N1194,D1194=$D$3&amp;F1194=$F$3,(I1194)*N1194,D1194=$D$3,(1/I1194)*N1194,D1194=$D$146,N1194*I1194)</f>
        <v>174.58692076067166</v>
      </c>
      <c r="V1194" cm="1">
        <f t="array" ref="V1194">_xlfn.IFS(F1194=$F$2,E1194*N1194,F1194=$F$3,E1194*N1194)</f>
        <v>174.58692663296142</v>
      </c>
      <c r="W1194">
        <f t="shared" si="109"/>
        <v>174.58692076067166</v>
      </c>
      <c r="X1194">
        <f t="shared" si="110"/>
        <v>9125.9226912132508</v>
      </c>
    </row>
    <row r="1195" spans="1:24" x14ac:dyDescent="0.25">
      <c r="A1195" t="s">
        <v>1213</v>
      </c>
      <c r="B1195">
        <v>1610328887</v>
      </c>
      <c r="C1195" s="2">
        <v>44207.065821759257</v>
      </c>
      <c r="D1195" t="s">
        <v>12</v>
      </c>
      <c r="E1195">
        <v>0.25882977655700701</v>
      </c>
      <c r="F1195" t="s">
        <v>13</v>
      </c>
      <c r="G1195">
        <v>1.8852949515015001</v>
      </c>
      <c r="H1195" t="s">
        <v>14</v>
      </c>
      <c r="I1195">
        <v>0.13728873999999999</v>
      </c>
      <c r="J1195" t="s">
        <v>15</v>
      </c>
      <c r="K1195" t="str" cm="1">
        <f t="array" ref="K1195">_xlfn.IFS(AND(F1195=$Y$25,H1195=$Z$25),"1",AND(F1195=$Y$25,H1195=$Z$27),"2",AND(F1195=$Z$25,H1195=$Y$25),"3",AND(F1195=$Z$25,H1195=$Z$27),"4",AND(F1195=$Z$27,H1195=$Y$25),"5",AND(F1195=$Z$27,H1195=$Z$25),"6")</f>
        <v>5</v>
      </c>
      <c r="L1195" t="e" cm="1">
        <f t="array" ref="L1195">_xlfn.IFS(K1195="3",N1195*I1195)</f>
        <v>#N/A</v>
      </c>
      <c r="M1195" t="s">
        <v>16</v>
      </c>
      <c r="N1195">
        <f>VLOOKUP(C1195,ETH_USD[],6)</f>
        <v>1090.1453859999999</v>
      </c>
      <c r="O1195" s="10">
        <f t="shared" si="107"/>
        <v>-0.13634523065468826</v>
      </c>
      <c r="P1195" cm="1">
        <f t="array" ref="P1195">_xlfn.IFS(H1195=$H$2,G1195,F1195=$F$102,E1195)</f>
        <v>1.8852949515015001</v>
      </c>
      <c r="Q1195" cm="1">
        <f t="array" ref="Q1195">_xlfn.IFS(H1195=$H$2,E1195,F1195=$F$102,G1195)</f>
        <v>0.25882977655700701</v>
      </c>
      <c r="R1195">
        <f>Q1195*N1195</f>
        <v>282.16208667303215</v>
      </c>
      <c r="S1195" s="10">
        <f t="shared" si="108"/>
        <v>-0.14274972329109925</v>
      </c>
      <c r="T1195" s="9">
        <f>R1195/P1195</f>
        <v>149.66469116586273</v>
      </c>
      <c r="U1195" cm="1">
        <f t="array" ref="U1195">_xlfn.IFS(D1195=$D$2,I1195*N1195,D1195=$D$3&amp;F1195=$F$3,(I1195)*N1195,D1195=$D$3,(1/I1195)*N1195,D1195=$D$146,N1195*I1195)</f>
        <v>149.66468646075361</v>
      </c>
      <c r="V1195" cm="1">
        <f t="array" ref="V1195">_xlfn.IFS(F1195=$F$2,E1195*N1195,F1195=$F$3,E1195*N1195)</f>
        <v>282.16208667303215</v>
      </c>
      <c r="W1195">
        <f t="shared" si="109"/>
        <v>149.66468646075361</v>
      </c>
      <c r="X1195">
        <f t="shared" si="110"/>
        <v>7940.5301993448256</v>
      </c>
    </row>
    <row r="1196" spans="1:24" x14ac:dyDescent="0.25">
      <c r="A1196" t="s">
        <v>1214</v>
      </c>
      <c r="B1196">
        <v>1610347579</v>
      </c>
      <c r="C1196" s="2">
        <v>44207.282164351855</v>
      </c>
      <c r="D1196" t="s">
        <v>105</v>
      </c>
      <c r="E1196">
        <v>15</v>
      </c>
      <c r="F1196" t="s">
        <v>14</v>
      </c>
      <c r="G1196">
        <v>2.14452140531772</v>
      </c>
      <c r="H1196" t="s">
        <v>13</v>
      </c>
      <c r="I1196">
        <v>0.14296808999999999</v>
      </c>
      <c r="J1196" t="s">
        <v>15</v>
      </c>
      <c r="K1196" t="str" cm="1">
        <f t="array" ref="K1196">_xlfn.IFS(AND(F1196=$Y$25,H1196=$Z$25),"1",AND(F1196=$Y$25,H1196=$Z$27),"2",AND(F1196=$Z$25,H1196=$Y$25),"3",AND(F1196=$Z$25,H1196=$Z$27),"4",AND(F1196=$Z$27,H1196=$Y$25),"5",AND(F1196=$Z$27,H1196=$Z$25),"6")</f>
        <v>2</v>
      </c>
      <c r="L1196" t="e" cm="1">
        <f t="array" ref="L1196">_xlfn.IFS(K1196="3",N1196*I1196)</f>
        <v>#N/A</v>
      </c>
      <c r="M1196" t="s">
        <v>16</v>
      </c>
      <c r="N1196">
        <f>VLOOKUP(C1196,ETH_USD[],6)</f>
        <v>1090.1453859999999</v>
      </c>
      <c r="O1196" s="10">
        <f t="shared" si="107"/>
        <v>0</v>
      </c>
      <c r="P1196" cm="1">
        <f t="array" ref="P1196">_xlfn.IFS(H1196=$H$2,G1196,F1196=$F$102,E1196)</f>
        <v>15</v>
      </c>
      <c r="Q1196" cm="1">
        <f t="array" ref="Q1196">_xlfn.IFS(H1196=$H$2,E1196,F1196=$F$102,G1196)</f>
        <v>2.14452140531772</v>
      </c>
      <c r="R1196">
        <f>Q1196*N1196</f>
        <v>2337.8401151853482</v>
      </c>
      <c r="S1196" s="10">
        <f t="shared" si="108"/>
        <v>4.1367916941071135E-2</v>
      </c>
      <c r="T1196" s="9">
        <f>R1196/P1196</f>
        <v>155.85600767902321</v>
      </c>
      <c r="U1196" cm="1">
        <f t="array" ref="U1196">_xlfn.IFS(D1196=$D$2,I1196*N1196,D1196=$D$3&amp;F1196=$F$3,(I1196)*N1196,D1196=$D$3,(1/I1196)*N1196,D1196=$D$146,N1196*I1196)</f>
        <v>155.85600365873273</v>
      </c>
      <c r="V1196" t="e" cm="1">
        <f t="array" ref="V1196">_xlfn.IFS(F1196=$F$2,E1196*N1196,F1196=$F$3,E1196*N1196)</f>
        <v>#N/A</v>
      </c>
      <c r="W1196">
        <f t="shared" si="109"/>
        <v>155.85600365873273</v>
      </c>
      <c r="X1196">
        <f t="shared" si="110"/>
        <v>7625.0958238303383</v>
      </c>
    </row>
    <row r="1197" spans="1:24" x14ac:dyDescent="0.25">
      <c r="A1197" t="s">
        <v>1215</v>
      </c>
      <c r="B1197">
        <v>1610395020</v>
      </c>
      <c r="C1197" s="2">
        <v>44207.831250000003</v>
      </c>
      <c r="D1197" t="s">
        <v>105</v>
      </c>
      <c r="E1197">
        <v>1</v>
      </c>
      <c r="F1197" t="s">
        <v>14</v>
      </c>
      <c r="G1197">
        <v>0.14912915663654899</v>
      </c>
      <c r="H1197" t="s">
        <v>13</v>
      </c>
      <c r="I1197">
        <v>0.14912916000000001</v>
      </c>
      <c r="J1197" t="s">
        <v>15</v>
      </c>
      <c r="K1197" t="str" cm="1">
        <f t="array" ref="K1197">_xlfn.IFS(AND(F1197=$Y$25,H1197=$Z$25),"1",AND(F1197=$Y$25,H1197=$Z$27),"2",AND(F1197=$Z$25,H1197=$Y$25),"3",AND(F1197=$Z$25,H1197=$Z$27),"4",AND(F1197=$Z$27,H1197=$Y$25),"5",AND(F1197=$Z$27,H1197=$Z$25),"6")</f>
        <v>2</v>
      </c>
      <c r="L1197" t="e" cm="1">
        <f t="array" ref="L1197">_xlfn.IFS(K1197="3",N1197*I1197)</f>
        <v>#N/A</v>
      </c>
      <c r="M1197" t="s">
        <v>16</v>
      </c>
      <c r="N1197">
        <f>VLOOKUP(C1197,ETH_USD[],6)</f>
        <v>1090.1453859999999</v>
      </c>
      <c r="O1197" s="10">
        <f t="shared" si="107"/>
        <v>0</v>
      </c>
      <c r="P1197" cm="1">
        <f t="array" ref="P1197">_xlfn.IFS(H1197=$H$2,G1197,F1197=$F$102,E1197)</f>
        <v>1</v>
      </c>
      <c r="Q1197" cm="1">
        <f t="array" ref="Q1197">_xlfn.IFS(H1197=$H$2,E1197,F1197=$F$102,G1197)</f>
        <v>0.14912915663654899</v>
      </c>
      <c r="R1197">
        <f>Q1197*N1197</f>
        <v>162.57246202540514</v>
      </c>
      <c r="S1197" s="10">
        <f t="shared" si="108"/>
        <v>4.309397145738586E-2</v>
      </c>
      <c r="T1197" s="9">
        <f>R1197/P1197</f>
        <v>162.57246202540514</v>
      </c>
      <c r="U1197" cm="1">
        <f t="array" ref="U1197">_xlfn.IFS(D1197=$D$2,I1197*N1197,D1197=$D$3&amp;F1197=$F$3,(I1197)*N1197,D1197=$D$3,(1/I1197)*N1197,D1197=$D$146,N1197*I1197)</f>
        <v>162.57246569205577</v>
      </c>
      <c r="V1197" t="e" cm="1">
        <f t="array" ref="V1197">_xlfn.IFS(F1197=$F$2,E1197*N1197,F1197=$F$3,E1197*N1197)</f>
        <v>#N/A</v>
      </c>
      <c r="W1197">
        <f t="shared" si="109"/>
        <v>162.57246569205577</v>
      </c>
      <c r="X1197">
        <f t="shared" si="110"/>
        <v>7310.0752797105533</v>
      </c>
    </row>
    <row r="1198" spans="1:24" x14ac:dyDescent="0.25">
      <c r="A1198" t="s">
        <v>1216</v>
      </c>
      <c r="B1198">
        <v>1610395325</v>
      </c>
      <c r="C1198" s="2">
        <v>44207.834780092591</v>
      </c>
      <c r="D1198" t="s">
        <v>105</v>
      </c>
      <c r="E1198">
        <v>1</v>
      </c>
      <c r="F1198" t="s">
        <v>14</v>
      </c>
      <c r="G1198">
        <v>0.14993358355967701</v>
      </c>
      <c r="H1198" t="s">
        <v>13</v>
      </c>
      <c r="I1198">
        <v>0.14993358000000001</v>
      </c>
      <c r="J1198" t="s">
        <v>15</v>
      </c>
      <c r="K1198" t="str" cm="1">
        <f t="array" ref="K1198">_xlfn.IFS(AND(F1198=$Y$25,H1198=$Z$25),"1",AND(F1198=$Y$25,H1198=$Z$27),"2",AND(F1198=$Z$25,H1198=$Y$25),"3",AND(F1198=$Z$25,H1198=$Z$27),"4",AND(F1198=$Z$27,H1198=$Y$25),"5",AND(F1198=$Z$27,H1198=$Z$25),"6")</f>
        <v>2</v>
      </c>
      <c r="L1198" t="e" cm="1">
        <f t="array" ref="L1198">_xlfn.IFS(K1198="3",N1198*I1198)</f>
        <v>#N/A</v>
      </c>
      <c r="M1198" t="s">
        <v>16</v>
      </c>
      <c r="N1198">
        <f>VLOOKUP(C1198,ETH_USD[],6)</f>
        <v>1090.1453859999999</v>
      </c>
      <c r="O1198" s="10">
        <f t="shared" si="107"/>
        <v>0</v>
      </c>
      <c r="P1198" cm="1">
        <f t="array" ref="P1198">_xlfn.IFS(H1198=$H$2,G1198,F1198=$F$102,E1198)</f>
        <v>1</v>
      </c>
      <c r="Q1198" cm="1">
        <f t="array" ref="Q1198">_xlfn.IFS(H1198=$H$2,E1198,F1198=$F$102,G1198)</f>
        <v>0.14993358355967701</v>
      </c>
      <c r="R1198">
        <f>Q1198*N1198</f>
        <v>163.44940432402734</v>
      </c>
      <c r="S1198" s="10">
        <f t="shared" si="108"/>
        <v>5.3941626256798483E-3</v>
      </c>
      <c r="T1198" s="9">
        <f>R1198/P1198</f>
        <v>163.44940432402734</v>
      </c>
      <c r="U1198" cm="1">
        <f t="array" ref="U1198">_xlfn.IFS(D1198=$D$2,I1198*N1198,D1198=$D$3&amp;F1198=$F$3,(I1198)*N1198,D1198=$D$3,(1/I1198)*N1198,D1198=$D$146,N1198*I1198)</f>
        <v>163.44940044346188</v>
      </c>
      <c r="V1198" t="e" cm="1">
        <f t="array" ref="V1198">_xlfn.IFS(F1198=$F$2,E1198*N1198,F1198=$F$3,E1198*N1198)</f>
        <v>#N/A</v>
      </c>
      <c r="W1198">
        <f t="shared" si="109"/>
        <v>163.44940044346188</v>
      </c>
      <c r="X1198">
        <f t="shared" si="110"/>
        <v>7270.8554414561422</v>
      </c>
    </row>
    <row r="1199" spans="1:24" x14ac:dyDescent="0.25">
      <c r="A1199" t="s">
        <v>1217</v>
      </c>
      <c r="B1199">
        <v>1610396219</v>
      </c>
      <c r="C1199" s="2">
        <v>44207.845127314817</v>
      </c>
      <c r="D1199" t="s">
        <v>105</v>
      </c>
      <c r="E1199">
        <v>1</v>
      </c>
      <c r="F1199" t="s">
        <v>14</v>
      </c>
      <c r="G1199">
        <v>0.150744533604935</v>
      </c>
      <c r="H1199" t="s">
        <v>13</v>
      </c>
      <c r="I1199">
        <v>0.15074452999999999</v>
      </c>
      <c r="J1199" t="s">
        <v>15</v>
      </c>
      <c r="K1199" t="str" cm="1">
        <f t="array" ref="K1199">_xlfn.IFS(AND(F1199=$Y$25,H1199=$Z$25),"1",AND(F1199=$Y$25,H1199=$Z$27),"2",AND(F1199=$Z$25,H1199=$Y$25),"3",AND(F1199=$Z$25,H1199=$Z$27),"4",AND(F1199=$Z$27,H1199=$Y$25),"5",AND(F1199=$Z$27,H1199=$Z$25),"6")</f>
        <v>2</v>
      </c>
      <c r="L1199" t="e" cm="1">
        <f t="array" ref="L1199">_xlfn.IFS(K1199="3",N1199*I1199)</f>
        <v>#N/A</v>
      </c>
      <c r="M1199" t="s">
        <v>16</v>
      </c>
      <c r="N1199">
        <f>VLOOKUP(C1199,ETH_USD[],6)</f>
        <v>1090.1453859999999</v>
      </c>
      <c r="O1199" s="10">
        <f t="shared" si="107"/>
        <v>0</v>
      </c>
      <c r="P1199" cm="1">
        <f t="array" ref="P1199">_xlfn.IFS(H1199=$H$2,G1199,F1199=$F$102,E1199)</f>
        <v>1</v>
      </c>
      <c r="Q1199" cm="1">
        <f t="array" ref="Q1199">_xlfn.IFS(H1199=$H$2,E1199,F1199=$F$102,G1199)</f>
        <v>0.150744533604935</v>
      </c>
      <c r="R1199">
        <f>Q1199*N1199</f>
        <v>164.33345777414183</v>
      </c>
      <c r="S1199" s="10">
        <f t="shared" si="108"/>
        <v>5.408728491673895E-3</v>
      </c>
      <c r="T1199" s="9">
        <f>R1199/P1199</f>
        <v>164.33345777414183</v>
      </c>
      <c r="U1199" cm="1">
        <f t="array" ref="U1199">_xlfn.IFS(D1199=$D$2,I1199*N1199,D1199=$D$3&amp;F1199=$F$3,(I1199)*N1199,D1199=$D$3,(1/I1199)*N1199,D1199=$D$146,N1199*I1199)</f>
        <v>164.33345384423856</v>
      </c>
      <c r="V1199" t="e" cm="1">
        <f t="array" ref="V1199">_xlfn.IFS(F1199=$F$2,E1199*N1199,F1199=$F$3,E1199*N1199)</f>
        <v>#N/A</v>
      </c>
      <c r="W1199">
        <f t="shared" si="109"/>
        <v>164.33345384423856</v>
      </c>
      <c r="X1199">
        <f t="shared" si="110"/>
        <v>7231.7409195544278</v>
      </c>
    </row>
    <row r="1200" spans="1:24" x14ac:dyDescent="0.25">
      <c r="A1200" t="s">
        <v>1218</v>
      </c>
      <c r="B1200">
        <v>1610396287</v>
      </c>
      <c r="C1200" s="2">
        <v>44207.845914351848</v>
      </c>
      <c r="D1200" t="s">
        <v>105</v>
      </c>
      <c r="E1200">
        <v>1</v>
      </c>
      <c r="F1200" t="s">
        <v>14</v>
      </c>
      <c r="G1200">
        <v>0.15156207747382999</v>
      </c>
      <c r="H1200" t="s">
        <v>13</v>
      </c>
      <c r="I1200">
        <v>0.15156207999999999</v>
      </c>
      <c r="J1200" t="s">
        <v>15</v>
      </c>
      <c r="K1200" t="str" cm="1">
        <f t="array" ref="K1200">_xlfn.IFS(AND(F1200=$Y$25,H1200=$Z$25),"1",AND(F1200=$Y$25,H1200=$Z$27),"2",AND(F1200=$Z$25,H1200=$Y$25),"3",AND(F1200=$Z$25,H1200=$Z$27),"4",AND(F1200=$Z$27,H1200=$Y$25),"5",AND(F1200=$Z$27,H1200=$Z$25),"6")</f>
        <v>2</v>
      </c>
      <c r="L1200" t="e" cm="1">
        <f t="array" ref="L1200">_xlfn.IFS(K1200="3",N1200*I1200)</f>
        <v>#N/A</v>
      </c>
      <c r="M1200" t="s">
        <v>16</v>
      </c>
      <c r="N1200">
        <f>VLOOKUP(C1200,ETH_USD[],6)</f>
        <v>1090.1453859999999</v>
      </c>
      <c r="O1200" s="10">
        <f t="shared" si="107"/>
        <v>0</v>
      </c>
      <c r="P1200" cm="1">
        <f t="array" ref="P1200">_xlfn.IFS(H1200=$H$2,G1200,F1200=$F$102,E1200)</f>
        <v>1</v>
      </c>
      <c r="Q1200" cm="1">
        <f t="array" ref="Q1200">_xlfn.IFS(H1200=$H$2,E1200,F1200=$F$102,G1200)</f>
        <v>0.15156207747382999</v>
      </c>
      <c r="R1200">
        <f>Q1200*N1200</f>
        <v>165.2246994506703</v>
      </c>
      <c r="S1200" s="10">
        <f t="shared" si="108"/>
        <v>5.4233732351289003E-3</v>
      </c>
      <c r="T1200" s="9">
        <f>R1200/P1200</f>
        <v>165.2246994506703</v>
      </c>
      <c r="U1200" cm="1">
        <f t="array" ref="U1200">_xlfn.IFS(D1200=$D$2,I1200*N1200,D1200=$D$3&amp;F1200=$F$3,(I1200)*N1200,D1200=$D$3,(1/I1200)*N1200,D1200=$D$146,N1200*I1200)</f>
        <v>165.22470220456285</v>
      </c>
      <c r="V1200" t="e" cm="1">
        <f t="array" ref="V1200">_xlfn.IFS(F1200=$F$2,E1200*N1200,F1200=$F$3,E1200*N1200)</f>
        <v>#N/A</v>
      </c>
      <c r="W1200">
        <f t="shared" si="109"/>
        <v>165.22470220456285</v>
      </c>
      <c r="X1200">
        <f t="shared" si="110"/>
        <v>7192.7317571783124</v>
      </c>
    </row>
    <row r="1201" spans="1:24" x14ac:dyDescent="0.25">
      <c r="A1201" t="s">
        <v>1219</v>
      </c>
      <c r="B1201">
        <v>1610396418</v>
      </c>
      <c r="C1201" s="2">
        <v>44207.847430555557</v>
      </c>
      <c r="D1201" t="s">
        <v>105</v>
      </c>
      <c r="E1201">
        <v>1</v>
      </c>
      <c r="F1201" t="s">
        <v>14</v>
      </c>
      <c r="G1201">
        <v>0.15238628682820601</v>
      </c>
      <c r="H1201" t="s">
        <v>13</v>
      </c>
      <c r="I1201">
        <v>0.15238629000000001</v>
      </c>
      <c r="J1201" t="s">
        <v>15</v>
      </c>
      <c r="K1201" t="str" cm="1">
        <f t="array" ref="K1201">_xlfn.IFS(AND(F1201=$Y$25,H1201=$Z$25),"1",AND(F1201=$Y$25,H1201=$Z$27),"2",AND(F1201=$Z$25,H1201=$Y$25),"3",AND(F1201=$Z$25,H1201=$Z$27),"4",AND(F1201=$Z$27,H1201=$Y$25),"5",AND(F1201=$Z$27,H1201=$Z$25),"6")</f>
        <v>2</v>
      </c>
      <c r="L1201" t="e" cm="1">
        <f t="array" ref="L1201">_xlfn.IFS(K1201="3",N1201*I1201)</f>
        <v>#N/A</v>
      </c>
      <c r="M1201" t="s">
        <v>16</v>
      </c>
      <c r="N1201">
        <f>VLOOKUP(C1201,ETH_USD[],6)</f>
        <v>1090.1453859999999</v>
      </c>
      <c r="O1201" s="10">
        <f t="shared" si="107"/>
        <v>0</v>
      </c>
      <c r="P1201" cm="1">
        <f t="array" ref="P1201">_xlfn.IFS(H1201=$H$2,G1201,F1201=$F$102,E1201)</f>
        <v>1</v>
      </c>
      <c r="Q1201" cm="1">
        <f t="array" ref="Q1201">_xlfn.IFS(H1201=$H$2,E1201,F1201=$F$102,G1201)</f>
        <v>0.15238628682820601</v>
      </c>
      <c r="R1201">
        <f>Q1201*N1201</f>
        <v>166.12320747544135</v>
      </c>
      <c r="S1201" s="10">
        <f t="shared" si="108"/>
        <v>5.4380974984875475E-3</v>
      </c>
      <c r="T1201" s="9">
        <f>R1201/P1201</f>
        <v>166.12320747544135</v>
      </c>
      <c r="U1201" cm="1">
        <f t="array" ref="U1201">_xlfn.IFS(D1201=$D$2,I1201*N1201,D1201=$D$3&amp;F1201=$F$3,(I1201)*N1201,D1201=$D$3,(1/I1201)*N1201,D1201=$D$146,N1201*I1201)</f>
        <v>166.12321093315794</v>
      </c>
      <c r="V1201" t="e" cm="1">
        <f t="array" ref="V1201">_xlfn.IFS(F1201=$F$2,E1201*N1201,F1201=$F$3,E1201*N1201)</f>
        <v>#N/A</v>
      </c>
      <c r="W1201">
        <f t="shared" si="109"/>
        <v>166.12321093315794</v>
      </c>
      <c r="X1201">
        <f t="shared" si="110"/>
        <v>7153.8285104257075</v>
      </c>
    </row>
    <row r="1202" spans="1:24" x14ac:dyDescent="0.25">
      <c r="A1202" t="s">
        <v>1220</v>
      </c>
      <c r="B1202">
        <v>1610798173</v>
      </c>
      <c r="C1202" s="2">
        <v>44212.497372685182</v>
      </c>
      <c r="D1202" t="s">
        <v>12</v>
      </c>
      <c r="E1202">
        <v>0.60103571091186503</v>
      </c>
      <c r="F1202" t="s">
        <v>13</v>
      </c>
      <c r="G1202">
        <v>4</v>
      </c>
      <c r="H1202" t="s">
        <v>14</v>
      </c>
      <c r="I1202">
        <v>0.15025893000000001</v>
      </c>
      <c r="J1202" t="s">
        <v>15</v>
      </c>
      <c r="K1202" t="str" cm="1">
        <f t="array" ref="K1202">_xlfn.IFS(AND(F1202=$Y$25,H1202=$Z$25),"1",AND(F1202=$Y$25,H1202=$Z$27),"2",AND(F1202=$Z$25,H1202=$Y$25),"3",AND(F1202=$Z$25,H1202=$Z$27),"4",AND(F1202=$Z$27,H1202=$Y$25),"5",AND(F1202=$Z$27,H1202=$Z$25),"6")</f>
        <v>5</v>
      </c>
      <c r="L1202" t="e" cm="1">
        <f t="array" ref="L1202">_xlfn.IFS(K1202="3",N1202*I1202)</f>
        <v>#N/A</v>
      </c>
      <c r="M1202" t="s">
        <v>16</v>
      </c>
      <c r="N1202">
        <f>VLOOKUP(C1202,ETH_USD[],6)</f>
        <v>1233.5375979999999</v>
      </c>
      <c r="O1202" s="10">
        <f t="shared" si="107"/>
        <v>0.13153494372538671</v>
      </c>
      <c r="P1202" cm="1">
        <f t="array" ref="P1202">_xlfn.IFS(H1202=$H$2,G1202,F1202=$F$102,E1202)</f>
        <v>4</v>
      </c>
      <c r="Q1202" cm="1">
        <f t="array" ref="Q1202">_xlfn.IFS(H1202=$H$2,E1202,F1202=$F$102,G1202)</f>
        <v>0.60103571091186503</v>
      </c>
      <c r="R1202">
        <f>Q1202*N1202</f>
        <v>741.40014715044435</v>
      </c>
      <c r="S1202" s="10">
        <f t="shared" si="108"/>
        <v>0.11573837035991566</v>
      </c>
      <c r="T1202" s="9">
        <f>R1202/P1202</f>
        <v>185.35003678761109</v>
      </c>
      <c r="U1202" cm="1">
        <f t="array" ref="U1202">_xlfn.IFS(D1202=$D$2,I1202*N1202,D1202=$D$3&amp;F1202=$F$3,(I1202)*N1202,D1202=$D$3,(1/I1202)*N1202,D1202=$D$146,N1202*I1202)</f>
        <v>185.35003959025013</v>
      </c>
      <c r="V1202" cm="1">
        <f t="array" ref="V1202">_xlfn.IFS(F1202=$F$2,E1202*N1202,F1202=$F$3,E1202*N1202)</f>
        <v>741.40014715044435</v>
      </c>
      <c r="W1202">
        <f t="shared" si="109"/>
        <v>185.35003959025013</v>
      </c>
      <c r="X1202">
        <f t="shared" si="110"/>
        <v>8209.4128981219274</v>
      </c>
    </row>
    <row r="1203" spans="1:24" x14ac:dyDescent="0.25">
      <c r="A1203" t="s">
        <v>1221</v>
      </c>
      <c r="B1203">
        <v>1610911791</v>
      </c>
      <c r="C1203" s="2">
        <v>44213.812395833331</v>
      </c>
      <c r="D1203" t="s">
        <v>12</v>
      </c>
      <c r="E1203">
        <v>1.44768154258332</v>
      </c>
      <c r="F1203" t="s">
        <v>13</v>
      </c>
      <c r="G1203">
        <v>10</v>
      </c>
      <c r="H1203" t="s">
        <v>14</v>
      </c>
      <c r="I1203">
        <v>0.14476815000000001</v>
      </c>
      <c r="J1203" t="s">
        <v>15</v>
      </c>
      <c r="K1203" t="str" cm="1">
        <f t="array" ref="K1203">_xlfn.IFS(AND(F1203=$Y$25,H1203=$Z$25),"1",AND(F1203=$Y$25,H1203=$Z$27),"2",AND(F1203=$Z$25,H1203=$Y$25),"3",AND(F1203=$Z$25,H1203=$Z$27),"4",AND(F1203=$Z$27,H1203=$Y$25),"5",AND(F1203=$Z$27,H1203=$Z$25),"6")</f>
        <v>5</v>
      </c>
      <c r="L1203" t="e" cm="1">
        <f t="array" ref="L1203">_xlfn.IFS(K1203="3",N1203*I1203)</f>
        <v>#N/A</v>
      </c>
      <c r="M1203" t="s">
        <v>16</v>
      </c>
      <c r="N1203">
        <f>VLOOKUP(C1203,ETH_USD[],6)</f>
        <v>1230.172241</v>
      </c>
      <c r="O1203" s="10">
        <f t="shared" si="107"/>
        <v>-2.7282159907053793E-3</v>
      </c>
      <c r="P1203" cm="1">
        <f t="array" ref="P1203">_xlfn.IFS(H1203=$H$2,G1203,F1203=$F$102,E1203)</f>
        <v>10</v>
      </c>
      <c r="Q1203" cm="1">
        <f t="array" ref="Q1203">_xlfn.IFS(H1203=$H$2,E1203,F1203=$F$102,G1203)</f>
        <v>1.44768154258332</v>
      </c>
      <c r="R1203">
        <f>Q1203*N1203</f>
        <v>1780.8976474940598</v>
      </c>
      <c r="S1203" s="10">
        <f t="shared" si="108"/>
        <v>-3.9170599391488134E-2</v>
      </c>
      <c r="T1203" s="9">
        <f>R1203/P1203</f>
        <v>178.08976474940599</v>
      </c>
      <c r="U1203" cm="1">
        <f t="array" ref="U1203">_xlfn.IFS(D1203=$D$2,I1203*N1203,D1203=$D$3&amp;F1203=$F$3,(I1203)*N1203,D1203=$D$3,(1/I1203)*N1203,D1203=$D$146,N1203*I1203)</f>
        <v>178.08975951092415</v>
      </c>
      <c r="V1203" cm="1">
        <f t="array" ref="V1203">_xlfn.IFS(F1203=$F$2,E1203*N1203,F1203=$F$3,E1203*N1203)</f>
        <v>1780.8976474940598</v>
      </c>
      <c r="W1203">
        <f t="shared" si="109"/>
        <v>178.08975951092415</v>
      </c>
      <c r="X1203">
        <f t="shared" si="110"/>
        <v>8497.5337531079858</v>
      </c>
    </row>
    <row r="1204" spans="1:24" x14ac:dyDescent="0.25">
      <c r="A1204" t="s">
        <v>1222</v>
      </c>
      <c r="B1204">
        <v>1610954159</v>
      </c>
      <c r="C1204" s="2">
        <v>44214.302766203706</v>
      </c>
      <c r="D1204" t="s">
        <v>12</v>
      </c>
      <c r="E1204">
        <v>0.87</v>
      </c>
      <c r="F1204" t="s">
        <v>13</v>
      </c>
      <c r="G1204">
        <v>6.0371843898224498</v>
      </c>
      <c r="H1204" t="s">
        <v>14</v>
      </c>
      <c r="I1204">
        <v>0.14410691</v>
      </c>
      <c r="J1204" t="s">
        <v>15</v>
      </c>
      <c r="K1204" t="str" cm="1">
        <f t="array" ref="K1204">_xlfn.IFS(AND(F1204=$Y$25,H1204=$Z$25),"1",AND(F1204=$Y$25,H1204=$Z$27),"2",AND(F1204=$Z$25,H1204=$Y$25),"3",AND(F1204=$Z$25,H1204=$Z$27),"4",AND(F1204=$Z$27,H1204=$Y$25),"5",AND(F1204=$Z$27,H1204=$Z$25),"6")</f>
        <v>5</v>
      </c>
      <c r="L1204" t="e" cm="1">
        <f t="array" ref="L1204">_xlfn.IFS(K1204="3",N1204*I1204)</f>
        <v>#N/A</v>
      </c>
      <c r="M1204" t="s">
        <v>16</v>
      </c>
      <c r="N1204">
        <f>VLOOKUP(C1204,ETH_USD[],6)</f>
        <v>1257.2795410000001</v>
      </c>
      <c r="O1204" s="10">
        <f t="shared" si="107"/>
        <v>2.2035369598296863E-2</v>
      </c>
      <c r="P1204" cm="1">
        <f t="array" ref="P1204">_xlfn.IFS(H1204=$H$2,G1204,F1204=$F$102,E1204)</f>
        <v>6.0371843898224498</v>
      </c>
      <c r="Q1204" cm="1">
        <f t="array" ref="Q1204">_xlfn.IFS(H1204=$H$2,E1204,F1204=$F$102,G1204)</f>
        <v>0.87</v>
      </c>
      <c r="R1204">
        <f>Q1204*N1204</f>
        <v>1093.83320067</v>
      </c>
      <c r="S1204" s="10">
        <f t="shared" si="108"/>
        <v>1.736712670837157E-2</v>
      </c>
      <c r="T1204" s="9">
        <f>R1204/P1204</f>
        <v>181.18267225927301</v>
      </c>
      <c r="U1204" cm="1">
        <f t="array" ref="U1204">_xlfn.IFS(D1204=$D$2,I1204*N1204,D1204=$D$3&amp;F1204=$F$3,(I1204)*N1204,D1204=$D$3,(1/I1204)*N1204,D1204=$D$146,N1204*I1204)</f>
        <v>181.18266965972833</v>
      </c>
      <c r="V1204" cm="1">
        <f t="array" ref="V1204">_xlfn.IFS(F1204=$F$2,E1204*N1204,F1204=$F$3,E1204*N1204)</f>
        <v>1093.83320067</v>
      </c>
      <c r="W1204">
        <f t="shared" si="109"/>
        <v>181.18266965972833</v>
      </c>
      <c r="X1204">
        <f t="shared" si="110"/>
        <v>8724.6304913484037</v>
      </c>
    </row>
    <row r="1205" spans="1:24" x14ac:dyDescent="0.25">
      <c r="A1205" t="s">
        <v>1223</v>
      </c>
      <c r="B1205">
        <v>1611098677</v>
      </c>
      <c r="C1205" s="2">
        <v>44215.975428240738</v>
      </c>
      <c r="D1205" t="s">
        <v>12</v>
      </c>
      <c r="E1205">
        <v>2.7644812943063699</v>
      </c>
      <c r="F1205" t="s">
        <v>13</v>
      </c>
      <c r="G1205">
        <v>20</v>
      </c>
      <c r="H1205" t="s">
        <v>14</v>
      </c>
      <c r="I1205">
        <v>0.13822406000000001</v>
      </c>
      <c r="J1205" t="s">
        <v>15</v>
      </c>
      <c r="K1205" t="str" cm="1">
        <f t="array" ref="K1205">_xlfn.IFS(AND(F1205=$Y$25,H1205=$Z$25),"1",AND(F1205=$Y$25,H1205=$Z$27),"2",AND(F1205=$Z$25,H1205=$Y$25),"3",AND(F1205=$Z$25,H1205=$Z$27),"4",AND(F1205=$Z$27,H1205=$Y$25),"5",AND(F1205=$Z$27,H1205=$Z$25),"6")</f>
        <v>5</v>
      </c>
      <c r="L1205" t="e" cm="1">
        <f t="array" ref="L1205">_xlfn.IFS(K1205="3",N1205*I1205)</f>
        <v>#N/A</v>
      </c>
      <c r="M1205" t="s">
        <v>16</v>
      </c>
      <c r="N1205">
        <f>VLOOKUP(C1205,ETH_USD[],6)</f>
        <v>1377.2958980000001</v>
      </c>
      <c r="O1205" s="10">
        <f t="shared" si="107"/>
        <v>9.5457178046930422E-2</v>
      </c>
      <c r="P1205" cm="1">
        <f t="array" ref="P1205">_xlfn.IFS(H1205=$H$2,G1205,F1205=$F$102,E1205)</f>
        <v>20</v>
      </c>
      <c r="Q1205" cm="1">
        <f t="array" ref="Q1205">_xlfn.IFS(H1205=$H$2,E1205,F1205=$F$102,G1205)</f>
        <v>2.7644812943063699</v>
      </c>
      <c r="R1205">
        <f>Q1205*N1205</f>
        <v>3807.5087467458943</v>
      </c>
      <c r="S1205" s="10">
        <f t="shared" si="108"/>
        <v>5.0737551021804363E-2</v>
      </c>
      <c r="T1205" s="9">
        <f>R1205/P1205</f>
        <v>190.37543733729473</v>
      </c>
      <c r="U1205" cm="1">
        <f t="array" ref="U1205">_xlfn.IFS(D1205=$D$2,I1205*N1205,D1205=$D$3&amp;F1205=$F$3,(I1205)*N1205,D1205=$D$3,(1/I1205)*N1205,D1205=$D$146,N1205*I1205)</f>
        <v>190.3754308429059</v>
      </c>
      <c r="V1205" cm="1">
        <f t="array" ref="V1205">_xlfn.IFS(F1205=$F$2,E1205*N1205,F1205=$F$3,E1205*N1205)</f>
        <v>3807.5087467458943</v>
      </c>
      <c r="W1205">
        <f t="shared" si="109"/>
        <v>190.3754308429059</v>
      </c>
      <c r="X1205">
        <f t="shared" si="110"/>
        <v>9964.2269081084723</v>
      </c>
    </row>
    <row r="1206" spans="1:24" x14ac:dyDescent="0.25">
      <c r="A1206" t="s">
        <v>1224</v>
      </c>
      <c r="B1206">
        <v>1611451790</v>
      </c>
      <c r="C1206" s="2">
        <v>44220.062384259261</v>
      </c>
      <c r="D1206" t="s">
        <v>12</v>
      </c>
      <c r="E1206">
        <v>0.648088579639434</v>
      </c>
      <c r="F1206" t="s">
        <v>13</v>
      </c>
      <c r="G1206">
        <v>5</v>
      </c>
      <c r="H1206" t="s">
        <v>14</v>
      </c>
      <c r="I1206">
        <v>0.12961771999999999</v>
      </c>
      <c r="J1206" t="s">
        <v>15</v>
      </c>
      <c r="K1206" t="str" cm="1">
        <f t="array" ref="K1206">_xlfn.IFS(AND(F1206=$Y$25,H1206=$Z$25),"1",AND(F1206=$Y$25,H1206=$Z$27),"2",AND(F1206=$Z$25,H1206=$Y$25),"3",AND(F1206=$Z$25,H1206=$Z$27),"4",AND(F1206=$Z$27,H1206=$Y$25),"5",AND(F1206=$Z$27,H1206=$Z$25),"6")</f>
        <v>5</v>
      </c>
      <c r="L1206" t="e" cm="1">
        <f t="array" ref="L1206">_xlfn.IFS(K1206="3",N1206*I1206)</f>
        <v>#N/A</v>
      </c>
      <c r="M1206" t="s">
        <v>16</v>
      </c>
      <c r="N1206">
        <f>VLOOKUP(C1206,ETH_USD[],6)</f>
        <v>1391.609375</v>
      </c>
      <c r="O1206" s="10">
        <f t="shared" si="107"/>
        <v>1.0392448725640451E-2</v>
      </c>
      <c r="P1206" cm="1">
        <f t="array" ref="P1206">_xlfn.IFS(H1206=$H$2,G1206,F1206=$F$102,E1206)</f>
        <v>5</v>
      </c>
      <c r="Q1206" cm="1">
        <f t="array" ref="Q1206">_xlfn.IFS(H1206=$H$2,E1206,F1206=$F$102,G1206)</f>
        <v>0.648088579639434</v>
      </c>
      <c r="R1206">
        <f>Q1206*N1206</f>
        <v>901.88614325667049</v>
      </c>
      <c r="S1206" s="10">
        <f t="shared" si="108"/>
        <v>-5.2518375404945035E-2</v>
      </c>
      <c r="T1206" s="9">
        <f>R1206/P1206</f>
        <v>180.37722865133409</v>
      </c>
      <c r="U1206" cm="1">
        <f t="array" ref="U1206">_xlfn.IFS(D1206=$D$2,I1206*N1206,D1206=$D$3&amp;F1206=$F$3,(I1206)*N1206,D1206=$D$3,(1/I1206)*N1206,D1206=$D$146,N1206*I1206)</f>
        <v>180.37723431812498</v>
      </c>
      <c r="V1206" cm="1">
        <f t="array" ref="V1206">_xlfn.IFS(F1206=$F$2,E1206*N1206,F1206=$F$3,E1206*N1206)</f>
        <v>901.88614325667049</v>
      </c>
      <c r="W1206">
        <f t="shared" si="109"/>
        <v>180.37723431812498</v>
      </c>
      <c r="X1206">
        <f t="shared" si="110"/>
        <v>10736.25870752857</v>
      </c>
    </row>
    <row r="1207" spans="1:24" x14ac:dyDescent="0.25">
      <c r="A1207" t="s">
        <v>1225</v>
      </c>
      <c r="B1207">
        <v>1611453275</v>
      </c>
      <c r="C1207" s="2">
        <v>44220.079571759263</v>
      </c>
      <c r="D1207" t="s">
        <v>12</v>
      </c>
      <c r="E1207">
        <v>1.2934379748631899</v>
      </c>
      <c r="F1207" t="s">
        <v>13</v>
      </c>
      <c r="G1207">
        <v>10.364983783873599</v>
      </c>
      <c r="H1207" t="s">
        <v>14</v>
      </c>
      <c r="I1207">
        <v>0.12478918999999999</v>
      </c>
      <c r="J1207" t="s">
        <v>15</v>
      </c>
      <c r="K1207" t="str" cm="1">
        <f t="array" ref="K1207">_xlfn.IFS(AND(F1207=$Y$25,H1207=$Z$25),"1",AND(F1207=$Y$25,H1207=$Z$27),"2",AND(F1207=$Z$25,H1207=$Y$25),"3",AND(F1207=$Z$25,H1207=$Z$27),"4",AND(F1207=$Z$27,H1207=$Y$25),"5",AND(F1207=$Z$27,H1207=$Z$25),"6")</f>
        <v>5</v>
      </c>
      <c r="L1207" t="e" cm="1">
        <f t="array" ref="L1207">_xlfn.IFS(K1207="3",N1207*I1207)</f>
        <v>#N/A</v>
      </c>
      <c r="M1207" t="s">
        <v>16</v>
      </c>
      <c r="N1207">
        <f>VLOOKUP(C1207,ETH_USD[],6)</f>
        <v>1391.609375</v>
      </c>
      <c r="O1207" s="10">
        <f t="shared" si="107"/>
        <v>0</v>
      </c>
      <c r="P1207" cm="1">
        <f t="array" ref="P1207">_xlfn.IFS(H1207=$H$2,G1207,F1207=$F$102,E1207)</f>
        <v>10.364983783873599</v>
      </c>
      <c r="Q1207" cm="1">
        <f t="array" ref="Q1207">_xlfn.IFS(H1207=$H$2,E1207,F1207=$F$102,G1207)</f>
        <v>1.2934379748631899</v>
      </c>
      <c r="R1207">
        <f>Q1207*N1207</f>
        <v>1799.9604118006293</v>
      </c>
      <c r="S1207" s="10">
        <f t="shared" si="108"/>
        <v>-3.7252019429606494E-2</v>
      </c>
      <c r="T1207" s="9">
        <f>R1207/P1207</f>
        <v>173.65781262495602</v>
      </c>
      <c r="U1207" cm="1">
        <f t="array" ref="U1207">_xlfn.IFS(D1207=$D$2,I1207*N1207,D1207=$D$3&amp;F1207=$F$3,(I1207)*N1207,D1207=$D$3,(1/I1207)*N1207,D1207=$D$146,N1207*I1207)</f>
        <v>173.65780670265625</v>
      </c>
      <c r="V1207" cm="1">
        <f t="array" ref="V1207">_xlfn.IFS(F1207=$F$2,E1207*N1207,F1207=$F$3,E1207*N1207)</f>
        <v>1799.9604118006293</v>
      </c>
      <c r="W1207">
        <f t="shared" si="109"/>
        <v>173.65780670265625</v>
      </c>
      <c r="X1207">
        <f t="shared" si="110"/>
        <v>11151.682088809135</v>
      </c>
    </row>
    <row r="1208" spans="1:24" x14ac:dyDescent="0.25">
      <c r="A1208" t="s">
        <v>1226</v>
      </c>
      <c r="B1208">
        <v>1612343247</v>
      </c>
      <c r="C1208" s="2">
        <v>44230.380173611113</v>
      </c>
      <c r="D1208" t="s">
        <v>12</v>
      </c>
      <c r="E1208">
        <v>0.121353256442835</v>
      </c>
      <c r="F1208" t="s">
        <v>13</v>
      </c>
      <c r="G1208">
        <v>1</v>
      </c>
      <c r="H1208" t="s">
        <v>14</v>
      </c>
      <c r="I1208">
        <v>0.12135326</v>
      </c>
      <c r="J1208" t="s">
        <v>15</v>
      </c>
      <c r="K1208" t="str" cm="1">
        <f t="array" ref="K1208">_xlfn.IFS(AND(F1208=$Y$25,H1208=$Z$25),"1",AND(F1208=$Y$25,H1208=$Z$27),"2",AND(F1208=$Z$25,H1208=$Y$25),"3",AND(F1208=$Z$25,H1208=$Z$27),"4",AND(F1208=$Z$27,H1208=$Y$25),"5",AND(F1208=$Z$27,H1208=$Z$25),"6")</f>
        <v>5</v>
      </c>
      <c r="L1208" t="e" cm="1">
        <f t="array" ref="L1208">_xlfn.IFS(K1208="3",N1208*I1208)</f>
        <v>#N/A</v>
      </c>
      <c r="M1208" t="s">
        <v>16</v>
      </c>
      <c r="N1208">
        <f>N1207</f>
        <v>1391.609375</v>
      </c>
      <c r="O1208" s="10">
        <f t="shared" si="107"/>
        <v>0</v>
      </c>
      <c r="P1208" cm="1">
        <f t="array" ref="P1208">_xlfn.IFS(H1208=$H$2,G1208,F1208=$F$102,E1208)</f>
        <v>1</v>
      </c>
      <c r="Q1208" cm="1">
        <f t="array" ref="Q1208">_xlfn.IFS(H1208=$H$2,E1208,F1208=$F$102,G1208)</f>
        <v>0.121353256442835</v>
      </c>
      <c r="R1208">
        <f>Q1208*N1208</f>
        <v>168.87632935262835</v>
      </c>
      <c r="S1208" s="10">
        <f t="shared" si="108"/>
        <v>-2.7533936999737028E-2</v>
      </c>
      <c r="T1208" s="9">
        <f>R1208/P1208</f>
        <v>168.87632935262835</v>
      </c>
      <c r="U1208" cm="1">
        <f t="array" ref="U1208">_xlfn.IFS(D1208=$D$2,I1208*N1208,D1208=$D$3&amp;F1208=$F$3,(I1208)*N1208,D1208=$D$3,(1/I1208)*N1208,D1208=$D$146,N1208*I1208)</f>
        <v>168.8763343028125</v>
      </c>
      <c r="V1208" cm="1">
        <f t="array" ref="V1208">_xlfn.IFS(F1208=$F$2,E1208*N1208,F1208=$F$3,E1208*N1208)</f>
        <v>168.87632935262835</v>
      </c>
      <c r="W1208">
        <f t="shared" si="109"/>
        <v>168.8763343028125</v>
      </c>
      <c r="X1208">
        <f t="shared" si="110"/>
        <v>11467.424731729498</v>
      </c>
    </row>
    <row r="1209" spans="1:24" x14ac:dyDescent="0.25">
      <c r="A1209" t="s">
        <v>1227</v>
      </c>
      <c r="B1209">
        <v>1612361790</v>
      </c>
      <c r="C1209" s="2">
        <v>44230.59479166667</v>
      </c>
      <c r="D1209" t="s">
        <v>12</v>
      </c>
      <c r="E1209">
        <v>1.18203325541076</v>
      </c>
      <c r="F1209" t="s">
        <v>13</v>
      </c>
      <c r="G1209">
        <v>10</v>
      </c>
      <c r="H1209" t="s">
        <v>14</v>
      </c>
      <c r="I1209">
        <v>0.11820333</v>
      </c>
      <c r="J1209" t="s">
        <v>15</v>
      </c>
      <c r="K1209" t="str" cm="1">
        <f t="array" ref="K1209">_xlfn.IFS(AND(F1209=$Y$25,H1209=$Z$25),"1",AND(F1209=$Y$25,H1209=$Z$27),"2",AND(F1209=$Z$25,H1209=$Y$25),"3",AND(F1209=$Z$25,H1209=$Z$27),"4",AND(F1209=$Z$27,H1209=$Y$25),"5",AND(F1209=$Z$27,H1209=$Z$25),"6")</f>
        <v>5</v>
      </c>
      <c r="L1209" t="e" cm="1">
        <f t="array" ref="L1209">_xlfn.IFS(K1209="3",N1209*I1209)</f>
        <v>#N/A</v>
      </c>
      <c r="M1209" t="s">
        <v>16</v>
      </c>
      <c r="N1209">
        <f>N1208</f>
        <v>1391.609375</v>
      </c>
      <c r="O1209" s="10">
        <f t="shared" si="107"/>
        <v>0</v>
      </c>
      <c r="P1209" cm="1">
        <f t="array" ref="P1209">_xlfn.IFS(H1209=$H$2,G1209,F1209=$F$102,E1209)</f>
        <v>10</v>
      </c>
      <c r="Q1209" cm="1">
        <f t="array" ref="Q1209">_xlfn.IFS(H1209=$H$2,E1209,F1209=$F$102,G1209)</f>
        <v>1.18203325541076</v>
      </c>
      <c r="R1209">
        <f>Q1209*N1209</f>
        <v>1644.9285597913831</v>
      </c>
      <c r="S1209" s="10">
        <f t="shared" si="108"/>
        <v>-2.5956706841590352E-2</v>
      </c>
      <c r="T1209" s="9">
        <f>R1209/P1209</f>
        <v>164.49285597913831</v>
      </c>
      <c r="U1209" cm="1">
        <f t="array" ref="U1209">_xlfn.IFS(D1209=$D$2,I1209*N1209,D1209=$D$3&amp;F1209=$F$3,(I1209)*N1209,D1209=$D$3,(1/I1209)*N1209,D1209=$D$146,N1209*I1209)</f>
        <v>164.49286218421875</v>
      </c>
      <c r="V1209" cm="1">
        <f t="array" ref="V1209">_xlfn.IFS(F1209=$F$2,E1209*N1209,F1209=$F$3,E1209*N1209)</f>
        <v>1644.9285597913831</v>
      </c>
      <c r="W1209">
        <f t="shared" si="109"/>
        <v>164.49286218421875</v>
      </c>
      <c r="X1209">
        <f t="shared" si="110"/>
        <v>11773.013289896317</v>
      </c>
    </row>
    <row r="1210" spans="1:24" x14ac:dyDescent="0.25">
      <c r="A1210" t="s">
        <v>1228</v>
      </c>
      <c r="B1210">
        <v>1612388463</v>
      </c>
      <c r="C1210" s="2">
        <v>44230.903506944444</v>
      </c>
      <c r="D1210" t="s">
        <v>12</v>
      </c>
      <c r="E1210">
        <v>1.12747074562737</v>
      </c>
      <c r="F1210" t="s">
        <v>13</v>
      </c>
      <c r="G1210">
        <v>10</v>
      </c>
      <c r="H1210" t="s">
        <v>14</v>
      </c>
      <c r="I1210">
        <v>0.11274707</v>
      </c>
      <c r="J1210" t="s">
        <v>15</v>
      </c>
      <c r="K1210" t="str" cm="1">
        <f t="array" ref="K1210">_xlfn.IFS(AND(F1210=$Y$25,H1210=$Z$25),"1",AND(F1210=$Y$25,H1210=$Z$27),"2",AND(F1210=$Z$25,H1210=$Y$25),"3",AND(F1210=$Z$25,H1210=$Z$27),"4",AND(F1210=$Z$27,H1210=$Y$25),"5",AND(F1210=$Z$27,H1210=$Z$25),"6")</f>
        <v>5</v>
      </c>
      <c r="L1210" t="e" cm="1">
        <f t="array" ref="L1210">_xlfn.IFS(K1210="3",N1210*I1210)</f>
        <v>#N/A</v>
      </c>
      <c r="M1210" t="s">
        <v>16</v>
      </c>
      <c r="N1210">
        <f>N1209</f>
        <v>1391.609375</v>
      </c>
      <c r="O1210" s="10">
        <f t="shared" si="107"/>
        <v>0</v>
      </c>
      <c r="P1210" cm="1">
        <f t="array" ref="P1210">_xlfn.IFS(H1210=$H$2,G1210,F1210=$F$102,E1210)</f>
        <v>10</v>
      </c>
      <c r="Q1210" cm="1">
        <f t="array" ref="Q1210">_xlfn.IFS(H1210=$H$2,E1210,F1210=$F$102,G1210)</f>
        <v>1.12747074562737</v>
      </c>
      <c r="R1210">
        <f>Q1210*N1210</f>
        <v>1568.9988596532885</v>
      </c>
      <c r="S1210" s="10">
        <f t="shared" si="108"/>
        <v>-4.6159877087746812E-2</v>
      </c>
      <c r="T1210" s="9">
        <f>R1210/P1210</f>
        <v>156.89988596532885</v>
      </c>
      <c r="U1210" cm="1">
        <f t="array" ref="U1210">_xlfn.IFS(D1210=$D$2,I1210*N1210,D1210=$D$3&amp;F1210=$F$3,(I1210)*N1210,D1210=$D$3,(1/I1210)*N1210,D1210=$D$146,N1210*I1210)</f>
        <v>156.89987961578126</v>
      </c>
      <c r="V1210" cm="1">
        <f t="array" ref="V1210">_xlfn.IFS(F1210=$F$2,E1210*N1210,F1210=$F$3,E1210*N1210)</f>
        <v>1568.9988596532885</v>
      </c>
      <c r="W1210">
        <f t="shared" si="109"/>
        <v>156.89987961578126</v>
      </c>
      <c r="X1210">
        <f t="shared" si="110"/>
        <v>12342.75422855778</v>
      </c>
    </row>
  </sheetData>
  <autoFilter ref="C1:C1210" xr:uid="{00000000-0009-0000-0000-000003000000}"/>
  <conditionalFormatting sqref="K1:K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2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8013-1DA1-4CC8-8DA4-31B132656066}">
  <dimension ref="B8:I75"/>
  <sheetViews>
    <sheetView topLeftCell="A37" workbookViewId="0">
      <selection activeCell="E76" sqref="E76"/>
    </sheetView>
  </sheetViews>
  <sheetFormatPr defaultRowHeight="15" x14ac:dyDescent="0.25"/>
  <cols>
    <col min="4" max="5" width="13.42578125" bestFit="1" customWidth="1"/>
    <col min="6" max="6" width="14.28515625" bestFit="1" customWidth="1"/>
    <col min="7" max="7" width="15" bestFit="1" customWidth="1"/>
  </cols>
  <sheetData>
    <row r="8" spans="5:6" x14ac:dyDescent="0.25">
      <c r="E8" s="7"/>
      <c r="F8" s="7"/>
    </row>
    <row r="9" spans="5:6" x14ac:dyDescent="0.25">
      <c r="E9" s="7"/>
      <c r="F9" s="7"/>
    </row>
    <row r="10" spans="5:6" x14ac:dyDescent="0.25">
      <c r="E10" s="7"/>
      <c r="F10" s="7"/>
    </row>
    <row r="11" spans="5:6" x14ac:dyDescent="0.25">
      <c r="E11" s="7"/>
      <c r="F11" s="7"/>
    </row>
    <row r="12" spans="5:6" x14ac:dyDescent="0.25">
      <c r="E12" s="7"/>
      <c r="F12" s="7"/>
    </row>
    <row r="13" spans="5:6" x14ac:dyDescent="0.25">
      <c r="E13" s="7"/>
      <c r="F13" s="7"/>
    </row>
    <row r="14" spans="5:6" x14ac:dyDescent="0.25">
      <c r="E14" s="7"/>
      <c r="F14" s="7"/>
    </row>
    <row r="15" spans="5:6" x14ac:dyDescent="0.25">
      <c r="E15" s="7"/>
      <c r="F15" s="7">
        <v>780000</v>
      </c>
    </row>
    <row r="16" spans="5:6" x14ac:dyDescent="0.25">
      <c r="E16" s="7"/>
      <c r="F16" s="7">
        <v>1370000</v>
      </c>
    </row>
    <row r="17" spans="5:7" x14ac:dyDescent="0.25">
      <c r="E17" s="7"/>
      <c r="F17" s="7">
        <v>590000</v>
      </c>
    </row>
    <row r="18" spans="5:7" x14ac:dyDescent="0.25">
      <c r="E18" s="7">
        <f>-F17</f>
        <v>-590000</v>
      </c>
      <c r="F18" s="7"/>
    </row>
    <row r="19" spans="5:7" x14ac:dyDescent="0.25">
      <c r="E19" s="7"/>
      <c r="F19" s="7"/>
    </row>
    <row r="20" spans="5:7" x14ac:dyDescent="0.25">
      <c r="E20" s="7"/>
      <c r="F20" s="7"/>
    </row>
    <row r="21" spans="5:7" x14ac:dyDescent="0.25">
      <c r="E21" s="7"/>
      <c r="F21" s="7"/>
    </row>
    <row r="22" spans="5:7" x14ac:dyDescent="0.25">
      <c r="E22" s="7"/>
      <c r="F22" s="7"/>
    </row>
    <row r="23" spans="5:7" x14ac:dyDescent="0.25">
      <c r="E23" s="7">
        <v>120000</v>
      </c>
      <c r="F23" s="7"/>
      <c r="G23" s="8">
        <f>F15+F16</f>
        <v>2150000</v>
      </c>
    </row>
    <row r="24" spans="5:7" x14ac:dyDescent="0.25">
      <c r="E24" s="7"/>
      <c r="F24" s="7"/>
    </row>
    <row r="25" spans="5:7" x14ac:dyDescent="0.25">
      <c r="E25" s="7"/>
      <c r="F25" s="7"/>
    </row>
    <row r="26" spans="5:7" x14ac:dyDescent="0.25">
      <c r="E26" s="7"/>
      <c r="F26" s="7"/>
    </row>
    <row r="27" spans="5:7" x14ac:dyDescent="0.25">
      <c r="E27" s="7"/>
      <c r="F27" s="7"/>
    </row>
    <row r="28" spans="5:7" x14ac:dyDescent="0.25">
      <c r="E28" s="7"/>
      <c r="F28" s="7"/>
      <c r="G28" s="8">
        <f>F15-F16</f>
        <v>-590000</v>
      </c>
    </row>
    <row r="29" spans="5:7" x14ac:dyDescent="0.25">
      <c r="E29" s="7"/>
      <c r="F29" s="7"/>
      <c r="G29" s="8">
        <f>G28+E18</f>
        <v>-1180000</v>
      </c>
    </row>
    <row r="31" spans="5:7" x14ac:dyDescent="0.25">
      <c r="G31" s="8">
        <f>G28-E23</f>
        <v>-710000</v>
      </c>
    </row>
    <row r="35" spans="2:4" x14ac:dyDescent="0.25">
      <c r="D35" s="8">
        <f>G31*0.25</f>
        <v>-177500</v>
      </c>
    </row>
    <row r="46" spans="2:4" x14ac:dyDescent="0.25">
      <c r="B46">
        <v>410000</v>
      </c>
      <c r="C46">
        <f>410000*0.25</f>
        <v>102500</v>
      </c>
      <c r="D46">
        <f>B46-C46</f>
        <v>307500</v>
      </c>
    </row>
    <row r="48" spans="2:4" x14ac:dyDescent="0.25">
      <c r="B48">
        <v>60000</v>
      </c>
      <c r="C48">
        <f>60000*0.25</f>
        <v>15000</v>
      </c>
      <c r="D48">
        <f>B48-C48</f>
        <v>45000</v>
      </c>
    </row>
    <row r="52" spans="2:9" x14ac:dyDescent="0.25">
      <c r="D52">
        <f>D46-D48</f>
        <v>262500</v>
      </c>
    </row>
    <row r="54" spans="2:9" x14ac:dyDescent="0.25">
      <c r="B54">
        <f>440000-24000-28800</f>
        <v>387200</v>
      </c>
      <c r="G54">
        <v>210000</v>
      </c>
      <c r="I54">
        <v>317000</v>
      </c>
    </row>
    <row r="55" spans="2:9" x14ac:dyDescent="0.25">
      <c r="I55">
        <v>270000</v>
      </c>
    </row>
    <row r="56" spans="2:9" x14ac:dyDescent="0.25">
      <c r="I56">
        <f>I54-I55</f>
        <v>47000</v>
      </c>
    </row>
    <row r="58" spans="2:9" x14ac:dyDescent="0.25">
      <c r="E58">
        <f>-28000+-24000+440000</f>
        <v>388000</v>
      </c>
    </row>
    <row r="60" spans="2:9" x14ac:dyDescent="0.25">
      <c r="G60">
        <f>G54+I56</f>
        <v>257000</v>
      </c>
    </row>
    <row r="62" spans="2:9" x14ac:dyDescent="0.25">
      <c r="D62">
        <f>210000*0.25</f>
        <v>52500</v>
      </c>
    </row>
    <row r="65" spans="5:7" x14ac:dyDescent="0.25">
      <c r="G65">
        <f>G60*0.25</f>
        <v>64250</v>
      </c>
    </row>
    <row r="66" spans="5:7" x14ac:dyDescent="0.25">
      <c r="G66">
        <f>G60-G65</f>
        <v>192750</v>
      </c>
    </row>
    <row r="69" spans="5:7" x14ac:dyDescent="0.25">
      <c r="G69">
        <f>540000-G66</f>
        <v>347250</v>
      </c>
    </row>
    <row r="71" spans="5:7" x14ac:dyDescent="0.25">
      <c r="E71">
        <v>540000</v>
      </c>
    </row>
    <row r="72" spans="5:7" x14ac:dyDescent="0.25">
      <c r="E72">
        <v>-210000</v>
      </c>
    </row>
    <row r="73" spans="5:7" x14ac:dyDescent="0.25">
      <c r="E73">
        <v>52500</v>
      </c>
    </row>
    <row r="74" spans="5:7" x14ac:dyDescent="0.25">
      <c r="E74">
        <v>-157500</v>
      </c>
    </row>
    <row r="75" spans="5:7" x14ac:dyDescent="0.25">
      <c r="E75">
        <f>SUM(E71:E74)</f>
        <v>225000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0E7E-A828-488D-A79E-CD3492B9AD51}">
  <dimension ref="A1"/>
  <sheetViews>
    <sheetView tabSelected="1" topLeftCell="E1" zoomScale="80" zoomScaleNormal="80" workbookViewId="0">
      <selection activeCell="H9" sqref="H9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B8E85-23F5-4440-A224-64EA4A97E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ETH-USD</vt:lpstr>
      <vt:lpstr>export-dextracker-20190425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Simons</cp:lastModifiedBy>
  <dcterms:created xsi:type="dcterms:W3CDTF">2021-02-08T04:32:48Z</dcterms:created>
  <dcterms:modified xsi:type="dcterms:W3CDTF">2021-02-16T01:33:05Z</dcterms:modified>
</cp:coreProperties>
</file>