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sudashouta/Desktop/blockchain/"/>
    </mc:Choice>
  </mc:AlternateContent>
  <xr:revisionPtr revIDLastSave="0" documentId="13_ncr:1_{05654EC6-2A89-304C-87D7-B4E3D042FA7B}" xr6:coauthVersionLast="43" xr6:coauthVersionMax="43" xr10:uidLastSave="{00000000-0000-0000-0000-000000000000}"/>
  <bookViews>
    <workbookView xWindow="0" yWindow="460" windowWidth="28800" windowHeight="16120" xr2:uid="{00000000-000D-0000-FFFF-FFFF00000000}"/>
  </bookViews>
  <sheets>
    <sheet name="リスト" sheetId="1" r:id="rId1"/>
  </sheets>
  <definedNames>
    <definedName name="_xlnm.Print_Titles" localSheetId="0">リスト!$4:$4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N9" i="1"/>
  <c r="AF5" i="1"/>
  <c r="AF6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5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S5" i="1"/>
  <c r="U5" i="1"/>
  <c r="S6" i="1"/>
  <c r="U6" i="1"/>
  <c r="S7" i="1"/>
  <c r="U7" i="1"/>
  <c r="AF7" i="1"/>
  <c r="S8" i="1"/>
  <c r="U8" i="1"/>
  <c r="AF8" i="1"/>
  <c r="S9" i="1"/>
  <c r="U9" i="1"/>
  <c r="AF9" i="1"/>
  <c r="S10" i="1"/>
  <c r="U10" i="1"/>
  <c r="AF10" i="1"/>
  <c r="S11" i="1"/>
  <c r="U11" i="1"/>
  <c r="AF11" i="1"/>
  <c r="S12" i="1"/>
  <c r="U12" i="1"/>
  <c r="AF12" i="1"/>
  <c r="S13" i="1"/>
  <c r="U13" i="1"/>
  <c r="AF13" i="1"/>
  <c r="S14" i="1"/>
  <c r="U14" i="1"/>
  <c r="AF14" i="1"/>
  <c r="S15" i="1"/>
  <c r="U15" i="1"/>
  <c r="AF15" i="1"/>
  <c r="S16" i="1"/>
  <c r="U16" i="1"/>
  <c r="AF16" i="1"/>
  <c r="S17" i="1"/>
  <c r="U17" i="1"/>
  <c r="AF17" i="1"/>
  <c r="S18" i="1"/>
  <c r="U18" i="1"/>
  <c r="AF18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7" i="1"/>
  <c r="AA7" i="1"/>
  <c r="AB7" i="1"/>
  <c r="Z6" i="1"/>
  <c r="AA6" i="1"/>
  <c r="Z5" i="1"/>
  <c r="AA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5" i="1"/>
  <c r="X5" i="1"/>
  <c r="N5" i="1"/>
  <c r="O5" i="1"/>
  <c r="P5" i="1"/>
  <c r="M6" i="1"/>
  <c r="M7" i="1"/>
  <c r="M5" i="1"/>
  <c r="I3" i="1"/>
  <c r="AK3" i="1"/>
  <c r="B3" i="1"/>
</calcChain>
</file>

<file path=xl/sharedStrings.xml><?xml version="1.0" encoding="utf-8"?>
<sst xmlns="http://schemas.openxmlformats.org/spreadsheetml/2006/main" count="54" uniqueCount="27">
  <si>
    <t>リストの合計</t>
  </si>
  <si>
    <t>項目</t>
  </si>
  <si>
    <t>コスト</t>
  </si>
  <si>
    <t>集計</t>
    <phoneticPr fontId="20"/>
  </si>
  <si>
    <t>FREEBTC [sat]</t>
    <phoneticPr fontId="20"/>
  </si>
  <si>
    <t>[$]</t>
    <phoneticPr fontId="20"/>
  </si>
  <si>
    <t>コスト[$]</t>
    <phoneticPr fontId="20"/>
  </si>
  <si>
    <t>コスト[sat]</t>
    <phoneticPr fontId="20"/>
  </si>
  <si>
    <t>1BTCあたりのUSD</t>
    <phoneticPr fontId="20"/>
  </si>
  <si>
    <t>1回毎の2ReCaptcha</t>
  </si>
  <si>
    <t>1回毎の2ReCaptcha</t>
    <rPh sb="1" eb="2">
      <t>カイ</t>
    </rPh>
    <rPh sb="2" eb="3">
      <t xml:space="preserve">マイノ </t>
    </rPh>
    <phoneticPr fontId="20"/>
  </si>
  <si>
    <t>1回毎のAnti-ReCaptcha</t>
    <rPh sb="1" eb="2">
      <t>カイ</t>
    </rPh>
    <rPh sb="2" eb="3">
      <t xml:space="preserve">マイノ </t>
    </rPh>
    <phoneticPr fontId="20"/>
  </si>
  <si>
    <t>1/3回毎</t>
    <rPh sb="3" eb="4">
      <t>カイ</t>
    </rPh>
    <phoneticPr fontId="20"/>
  </si>
  <si>
    <t>1/2回毎の2ReCaptcha</t>
    <rPh sb="3" eb="4">
      <t xml:space="preserve">カイ </t>
    </rPh>
    <rPh sb="4" eb="5">
      <t xml:space="preserve">マイ </t>
    </rPh>
    <phoneticPr fontId="20"/>
  </si>
  <si>
    <t>純利益「sat]</t>
    <rPh sb="0" eb="3">
      <t>ジュンリ</t>
    </rPh>
    <phoneticPr fontId="20"/>
  </si>
  <si>
    <t>通常FREEBTC22sat</t>
    <rPh sb="0" eb="2">
      <t>ツウジョウ</t>
    </rPh>
    <phoneticPr fontId="20"/>
  </si>
  <si>
    <t>REFER特典50%付与(11sat仮定)付き</t>
    <rPh sb="5" eb="7">
      <t>トクテn</t>
    </rPh>
    <rPh sb="10" eb="12">
      <t xml:space="preserve">フヨ </t>
    </rPh>
    <rPh sb="21" eb="22">
      <t xml:space="preserve">ツキ </t>
    </rPh>
    <phoneticPr fontId="20"/>
  </si>
  <si>
    <t>１回あたりの利益</t>
    <rPh sb="1" eb="2">
      <t>カイアタリ</t>
    </rPh>
    <rPh sb="6" eb="8">
      <t>リエキ</t>
    </rPh>
    <phoneticPr fontId="20"/>
  </si>
  <si>
    <t>一回ああたりのコスト</t>
    <rPh sb="0" eb="2">
      <t>イッカイ</t>
    </rPh>
    <phoneticPr fontId="20"/>
  </si>
  <si>
    <t>１回あたりの</t>
    <phoneticPr fontId="20"/>
  </si>
  <si>
    <t>２３h繰り返したときの</t>
    <rPh sb="3" eb="4">
      <t>クリカエセィ</t>
    </rPh>
    <phoneticPr fontId="20"/>
  </si>
  <si>
    <t>１回払いゆえに固定とした場合</t>
    <rPh sb="7" eb="9">
      <t>コテイ</t>
    </rPh>
    <rPh sb="12" eb="14">
      <t>バアイ</t>
    </rPh>
    <phoneticPr fontId="20"/>
  </si>
  <si>
    <t>REFER特典50%付与(12sat仮定)付き</t>
    <rPh sb="5" eb="7">
      <t>トクテn</t>
    </rPh>
    <rPh sb="10" eb="12">
      <t xml:space="preserve">フヨ </t>
    </rPh>
    <rPh sb="21" eb="22">
      <t xml:space="preserve">ツキ </t>
    </rPh>
    <phoneticPr fontId="20"/>
  </si>
  <si>
    <t>２４h繰り返したときの</t>
    <rPh sb="3" eb="4">
      <t>クリカエセィ</t>
    </rPh>
    <phoneticPr fontId="20"/>
  </si>
  <si>
    <t>固定コスト</t>
    <rPh sb="0" eb="2">
      <t>コテイ</t>
    </rPh>
    <phoneticPr fontId="20"/>
  </si>
  <si>
    <t>１回あたりの純利益「sat]</t>
    <rPh sb="0" eb="3">
      <t>ジュンリ</t>
    </rPh>
    <phoneticPr fontId="20"/>
  </si>
  <si>
    <t>1BTC=7400$のときの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</si>
</sst>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&quot;¥&quot;#,##0.00;[Red]&quot;¥&quot;#,##0.00"/>
    <numFmt numFmtId="179" formatCode="0.00_);[Red]\(0.00\)"/>
    <numFmt numFmtId="180" formatCode="0.00000_);[Red]\(0.00000\)"/>
    <numFmt numFmtId="181" formatCode="0.00000_ "/>
    <numFmt numFmtId="182" formatCode="0.00000000_ "/>
    <numFmt numFmtId="183" formatCode="0.0_ "/>
    <numFmt numFmtId="184" formatCode="0.0000_);[Red]\(0.0000\)"/>
    <numFmt numFmtId="185" formatCode="0_);[Red]\(0\)"/>
  </numFmts>
  <fonts count="28" x14ac:knownFonts="1">
    <font>
      <sz val="11"/>
      <color theme="1" tint="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b/>
      <sz val="11"/>
      <color theme="3"/>
      <name val="Meiryo UI"/>
      <family val="2"/>
      <charset val="128"/>
    </font>
    <font>
      <b/>
      <sz val="28"/>
      <color theme="4"/>
      <name val="Meiryo UI"/>
      <family val="2"/>
      <charset val="128"/>
    </font>
    <font>
      <b/>
      <sz val="14"/>
      <color theme="3"/>
      <name val="Meiryo UI"/>
      <family val="2"/>
      <charset val="128"/>
    </font>
    <font>
      <b/>
      <sz val="24"/>
      <color theme="0"/>
      <name val="Meiryo UI"/>
      <family val="2"/>
      <charset val="128"/>
    </font>
    <font>
      <b/>
      <sz val="11"/>
      <color theme="4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i/>
      <sz val="11"/>
      <color rgb="FF7F7F7F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6"/>
      <name val="Meiryo UI"/>
      <family val="2"/>
      <charset val="128"/>
    </font>
    <font>
      <sz val="11"/>
      <color theme="1" tint="0.24994659260841701"/>
      <name val="Meiryo UI"/>
      <family val="3"/>
      <charset val="128"/>
    </font>
    <font>
      <b/>
      <sz val="14"/>
      <color theme="3"/>
      <name val="Meiryo UI"/>
      <family val="3"/>
      <charset val="128"/>
    </font>
    <font>
      <b/>
      <sz val="24"/>
      <color theme="0"/>
      <name val="Meiryo UI"/>
      <family val="3"/>
      <charset val="128"/>
    </font>
    <font>
      <b/>
      <sz val="11"/>
      <color theme="3"/>
      <name val="Meiryo UI"/>
      <family val="3"/>
      <charset val="128"/>
    </font>
    <font>
      <sz val="11"/>
      <color theme="1" tint="0.34998626667073579"/>
      <name val="Meiryo UI"/>
      <family val="3"/>
      <charset val="128"/>
    </font>
    <font>
      <b/>
      <sz val="11"/>
      <color rgb="FF140545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</borders>
  <cellStyleXfs count="47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7" fillId="0" borderId="0" applyNumberFormat="0" applyFill="0" applyAlignment="0" applyProtection="0"/>
    <xf numFmtId="7" fontId="8" fillId="2" borderId="0" applyProtection="0">
      <alignment horizontal="right"/>
    </xf>
    <xf numFmtId="0" fontId="9" fillId="0" borderId="0" applyNumberFormat="0" applyFill="0" applyAlignment="0" applyProtection="0"/>
    <xf numFmtId="178" fontId="2" fillId="0" borderId="0" applyFont="0" applyFill="0" applyBorder="0" applyProtection="0">
      <alignment horizontal="right" vertic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8" fillId="5" borderId="0" applyNumberFormat="0" applyBorder="0" applyAlignment="0" applyProtection="0"/>
    <xf numFmtId="0" fontId="16" fillId="6" borderId="1" applyNumberFormat="0" applyAlignment="0" applyProtection="0"/>
    <xf numFmtId="0" fontId="17" fillId="7" borderId="2" applyNumberFormat="0" applyAlignment="0" applyProtection="0"/>
    <xf numFmtId="0" fontId="15" fillId="7" borderId="1" applyNumberFormat="0" applyAlignment="0" applyProtection="0"/>
    <xf numFmtId="0" fontId="19" fillId="0" borderId="3" applyNumberFormat="0" applyFill="0" applyAlignment="0" applyProtection="0"/>
    <xf numFmtId="0" fontId="10" fillId="8" borderId="4" applyNumberFormat="0" applyAlignment="0" applyProtection="0"/>
    <xf numFmtId="0" fontId="14" fillId="0" borderId="0" applyNumberFormat="0" applyFill="0" applyBorder="0" applyAlignment="0" applyProtection="0"/>
    <xf numFmtId="0" fontId="2" fillId="9" borderId="5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3">
    <xf numFmtId="0" fontId="0" fillId="0" borderId="0" xfId="0">
      <alignment vertical="center" wrapText="1"/>
    </xf>
    <xf numFmtId="0" fontId="0" fillId="0" borderId="0" xfId="0" applyFont="1" applyAlignment="1">
      <alignment vertical="center" wrapText="1"/>
    </xf>
    <xf numFmtId="0" fontId="6" fillId="0" borderId="0" xfId="1" applyFont="1" applyAlignment="1">
      <alignment horizontal="left" vertical="center"/>
    </xf>
    <xf numFmtId="0" fontId="21" fillId="0" borderId="0" xfId="0" applyNumberFormat="1" applyFont="1" applyAlignment="1">
      <alignment horizontal="right" vertical="center"/>
    </xf>
    <xf numFmtId="0" fontId="21" fillId="0" borderId="0" xfId="0" applyFont="1">
      <alignment vertical="center" wrapText="1"/>
    </xf>
    <xf numFmtId="0" fontId="21" fillId="0" borderId="0" xfId="0" applyFont="1" applyAlignment="1"/>
    <xf numFmtId="0" fontId="22" fillId="0" borderId="0" xfId="2" applyFont="1" applyAlignment="1">
      <alignment horizontal="left"/>
    </xf>
    <xf numFmtId="7" fontId="23" fillId="2" borderId="0" xfId="3" applyFont="1">
      <alignment horizontal="right"/>
    </xf>
    <xf numFmtId="0" fontId="21" fillId="0" borderId="0" xfId="0" applyNumberFormat="1" applyFont="1">
      <alignment vertical="center" wrapText="1"/>
    </xf>
    <xf numFmtId="0" fontId="21" fillId="0" borderId="0" xfId="0" applyFont="1" applyFill="1" applyBorder="1" applyAlignment="1">
      <alignment horizontal="left"/>
    </xf>
    <xf numFmtId="0" fontId="21" fillId="0" borderId="0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left" vertical="center" wrapText="1"/>
    </xf>
    <xf numFmtId="178" fontId="21" fillId="0" borderId="0" xfId="5" applyFont="1" applyFill="1" applyBorder="1">
      <alignment horizontal="right" vertical="center"/>
    </xf>
    <xf numFmtId="0" fontId="21" fillId="0" borderId="0" xfId="0" applyFont="1" applyAlignment="1">
      <alignment horizontal="left" vertical="center" wrapText="1"/>
    </xf>
    <xf numFmtId="179" fontId="23" fillId="2" borderId="0" xfId="3" applyNumberFormat="1" applyFont="1">
      <alignment horizontal="right"/>
    </xf>
    <xf numFmtId="179" fontId="21" fillId="0" borderId="0" xfId="0" applyNumberFormat="1" applyFont="1">
      <alignment vertical="center" wrapText="1"/>
    </xf>
    <xf numFmtId="179" fontId="21" fillId="0" borderId="0" xfId="0" applyNumberFormat="1" applyFont="1" applyFill="1" applyBorder="1" applyAlignment="1">
      <alignment horizontal="left"/>
    </xf>
    <xf numFmtId="179" fontId="21" fillId="0" borderId="0" xfId="0" applyNumberFormat="1" applyFont="1" applyFill="1" applyBorder="1" applyAlignment="1">
      <alignment horizontal="right"/>
    </xf>
    <xf numFmtId="179" fontId="21" fillId="0" borderId="0" xfId="0" applyNumberFormat="1" applyFont="1" applyFill="1" applyBorder="1" applyAlignment="1">
      <alignment horizontal="left" vertical="center" wrapText="1"/>
    </xf>
    <xf numFmtId="179" fontId="21" fillId="0" borderId="0" xfId="5" applyNumberFormat="1" applyFont="1" applyFill="1" applyBorder="1">
      <alignment horizontal="right" vertical="center"/>
    </xf>
    <xf numFmtId="179" fontId="24" fillId="0" borderId="7" xfId="0" applyNumberFormat="1" applyFont="1" applyFill="1" applyBorder="1" applyAlignment="1">
      <alignment horizontal="right"/>
    </xf>
    <xf numFmtId="179" fontId="25" fillId="0" borderId="8" xfId="5" applyNumberFormat="1" applyFont="1" applyBorder="1" applyAlignment="1">
      <alignment horizontal="right" vertical="center"/>
    </xf>
    <xf numFmtId="179" fontId="25" fillId="0" borderId="9" xfId="5" applyNumberFormat="1" applyFont="1" applyBorder="1" applyAlignment="1">
      <alignment horizontal="right" vertical="center"/>
    </xf>
    <xf numFmtId="180" fontId="23" fillId="2" borderId="0" xfId="3" applyNumberFormat="1" applyFont="1">
      <alignment horizontal="right"/>
    </xf>
    <xf numFmtId="180" fontId="21" fillId="0" borderId="0" xfId="0" applyNumberFormat="1" applyFont="1">
      <alignment vertical="center" wrapText="1"/>
    </xf>
    <xf numFmtId="180" fontId="21" fillId="0" borderId="0" xfId="0" applyNumberFormat="1" applyFont="1" applyFill="1" applyBorder="1" applyAlignment="1">
      <alignment horizontal="left"/>
    </xf>
    <xf numFmtId="180" fontId="21" fillId="0" borderId="0" xfId="0" applyNumberFormat="1" applyFont="1" applyFill="1" applyBorder="1" applyAlignment="1">
      <alignment horizontal="right"/>
    </xf>
    <xf numFmtId="180" fontId="21" fillId="0" borderId="0" xfId="0" applyNumberFormat="1" applyFont="1" applyFill="1" applyBorder="1" applyAlignment="1">
      <alignment horizontal="left" vertical="center" wrapText="1"/>
    </xf>
    <xf numFmtId="180" fontId="21" fillId="0" borderId="0" xfId="5" applyNumberFormat="1" applyFont="1" applyFill="1" applyBorder="1">
      <alignment horizontal="right" vertical="center"/>
    </xf>
    <xf numFmtId="180" fontId="24" fillId="0" borderId="7" xfId="0" applyNumberFormat="1" applyFont="1" applyFill="1" applyBorder="1" applyAlignment="1">
      <alignment horizontal="right"/>
    </xf>
    <xf numFmtId="181" fontId="21" fillId="0" borderId="0" xfId="0" applyNumberFormat="1" applyFont="1">
      <alignment vertical="center" wrapText="1"/>
    </xf>
    <xf numFmtId="182" fontId="21" fillId="0" borderId="0" xfId="0" applyNumberFormat="1" applyFont="1">
      <alignment vertical="center" wrapText="1"/>
    </xf>
    <xf numFmtId="183" fontId="21" fillId="0" borderId="0" xfId="0" applyNumberFormat="1" applyFont="1" applyAlignment="1"/>
    <xf numFmtId="184" fontId="21" fillId="0" borderId="0" xfId="5" applyNumberFormat="1" applyFont="1" applyFill="1" applyBorder="1">
      <alignment horizontal="right" vertical="center"/>
    </xf>
    <xf numFmtId="184" fontId="21" fillId="0" borderId="0" xfId="0" applyNumberFormat="1" applyFont="1">
      <alignment vertical="center" wrapText="1"/>
    </xf>
    <xf numFmtId="185" fontId="21" fillId="0" borderId="0" xfId="0" applyNumberFormat="1" applyFont="1" applyAlignment="1"/>
    <xf numFmtId="185" fontId="0" fillId="0" borderId="0" xfId="0" applyNumberFormat="1">
      <alignment vertical="center" wrapText="1"/>
    </xf>
    <xf numFmtId="180" fontId="21" fillId="0" borderId="0" xfId="5" applyNumberFormat="1" applyFont="1">
      <alignment horizontal="right" vertical="center"/>
    </xf>
    <xf numFmtId="180" fontId="24" fillId="0" borderId="8" xfId="0" applyNumberFormat="1" applyFont="1" applyBorder="1" applyAlignment="1">
      <alignment horizontal="left" vertical="center" wrapText="1"/>
    </xf>
    <xf numFmtId="180" fontId="26" fillId="0" borderId="10" xfId="0" applyNumberFormat="1" applyFont="1" applyBorder="1" applyAlignment="1">
      <alignment horizontal="left" vertical="center" wrapText="1"/>
    </xf>
    <xf numFmtId="0" fontId="27" fillId="0" borderId="0" xfId="0" applyFont="1" applyAlignment="1"/>
    <xf numFmtId="179" fontId="24" fillId="0" borderId="8" xfId="0" applyNumberFormat="1" applyFont="1" applyBorder="1" applyAlignment="1">
      <alignment horizontal="left" vertical="center" wrapText="1"/>
    </xf>
    <xf numFmtId="180" fontId="0" fillId="0" borderId="0" xfId="0" applyNumberFormat="1" applyFont="1" applyFill="1" applyBorder="1" applyAlignment="1">
      <alignment horizontal="left" vertical="center" wrapText="1"/>
    </xf>
  </cellXfs>
  <cellStyles count="47">
    <cellStyle name="20% - アクセント 1" xfId="24" builtinId="30" customBuiltin="1"/>
    <cellStyle name="20% - アクセント 2" xfId="28" builtinId="34" customBuiltin="1"/>
    <cellStyle name="20% - アクセント 3" xfId="32" builtinId="38" customBuiltin="1"/>
    <cellStyle name="20% - アクセント 4" xfId="36" builtinId="42" customBuiltin="1"/>
    <cellStyle name="20% - アクセント 5" xfId="40" builtinId="46" customBuiltin="1"/>
    <cellStyle name="20% - アクセント 6" xfId="44" builtinId="50" customBuiltin="1"/>
    <cellStyle name="40% - アクセント 1" xfId="25" builtinId="31" customBuiltin="1"/>
    <cellStyle name="40% - アクセント 2" xfId="29" builtinId="35" customBuiltin="1"/>
    <cellStyle name="40% - アクセント 3" xfId="33" builtinId="39" customBuiltin="1"/>
    <cellStyle name="40% - アクセント 4" xfId="37" builtinId="43" customBuiltin="1"/>
    <cellStyle name="40% - アクセント 5" xfId="41" builtinId="47" customBuiltin="1"/>
    <cellStyle name="40% - アクセント 6" xfId="45" builtinId="51" customBuiltin="1"/>
    <cellStyle name="60% - アクセント 1" xfId="26" builtinId="32" customBuiltin="1"/>
    <cellStyle name="60% - アクセント 2" xfId="30" builtinId="36" customBuiltin="1"/>
    <cellStyle name="60% - アクセント 3" xfId="34" builtinId="40" customBuiltin="1"/>
    <cellStyle name="60% - アクセント 4" xfId="38" builtinId="44" customBuiltin="1"/>
    <cellStyle name="60% - アクセント 5" xfId="42" builtinId="48" customBuiltin="1"/>
    <cellStyle name="60% - アクセント 6" xfId="46" builtinId="52" customBuiltin="1"/>
    <cellStyle name="アクセント 1" xfId="23" builtinId="29" customBuiltin="1"/>
    <cellStyle name="アクセント 2" xfId="27" builtinId="33" customBuiltin="1"/>
    <cellStyle name="アクセント 3" xfId="31" builtinId="37" customBuiltin="1"/>
    <cellStyle name="アクセント 4" xfId="35" builtinId="41" customBuiltin="1"/>
    <cellStyle name="アクセント 5" xfId="39" builtinId="45" customBuiltin="1"/>
    <cellStyle name="アクセント 6" xfId="43" builtinId="49" customBuiltin="1"/>
    <cellStyle name="タイトル" xfId="1" builtinId="15" customBuiltin="1"/>
    <cellStyle name="チェック セル" xfId="18" builtinId="23" customBuiltin="1"/>
    <cellStyle name="どちらでもない" xfId="13" builtinId="28" customBuiltin="1"/>
    <cellStyle name="パーセント" xfId="9" builtinId="5" customBuiltin="1"/>
    <cellStyle name="メモ" xfId="20" builtinId="10" customBuiltin="1"/>
    <cellStyle name="リンク セル" xfId="17" builtinId="24" customBuiltin="1"/>
    <cellStyle name="悪い" xfId="12" builtinId="27" customBuiltin="1"/>
    <cellStyle name="計算" xfId="16" builtinId="22" customBuiltin="1"/>
    <cellStyle name="警告文" xfId="19" builtinId="11" customBuiltin="1"/>
    <cellStyle name="桁区切り" xfId="7" builtinId="6" customBuiltin="1"/>
    <cellStyle name="桁区切り [0.00]" xfId="6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0" builtinId="19" customBuiltin="1"/>
    <cellStyle name="集計" xfId="22" builtinId="25" customBuiltin="1"/>
    <cellStyle name="出力" xfId="15" builtinId="21" customBuiltin="1"/>
    <cellStyle name="説明文" xfId="21" builtinId="53" customBuiltin="1"/>
    <cellStyle name="通貨" xfId="8" builtinId="7" customBuiltin="1"/>
    <cellStyle name="通貨 [0.00]" xfId="5" builtinId="4" customBuiltin="1"/>
    <cellStyle name="入力" xfId="14" builtinId="20" customBuiltin="1"/>
    <cellStyle name="標準" xfId="0" builtinId="0" customBuiltin="1"/>
    <cellStyle name="良い" xfId="11" builtinId="26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numFmt numFmtId="178" formatCode="&quot;¥&quot;#,##0.00;[Red]&quot;¥&quot;#,##0.0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numFmt numFmtId="178" formatCode="&quot;¥&quot;#,##0.00;[Red]&quot;¥&quot;#,##0.0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80" formatCode="0.00000_);[Red]\(0.00000\)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80" formatCode="0.00000_);[Red]\(0.00000\)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80" formatCode="0.00000_);[Red]\(0.00000\)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80" formatCode="0.00000_);[Red]\(0.00000\)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80" formatCode="0.00000_);[Red]\(0.000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numFmt numFmtId="178" formatCode="&quot;¥&quot;#,##0.00;[Red]&quot;¥&quot;#,##0.0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79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79" formatCode="0.00_);[Red]\(0.00\)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79" formatCode="0.00_);[Red]\(0.00\)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79" formatCode="0.00_);[Red]\(0.00\)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79" formatCode="0.00_);[Red]\(0.00\)"/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1" tint="0.34998626667073579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PivotStyle="PivotStyleLight16">
    <tableStyle name="集計リスト" pivot="0" count="5" xr9:uid="{00000000-0011-0000-FFFF-FFFF00000000}">
      <tableStyleElement type="wholeTable" dxfId="24"/>
      <tableStyleElement type="headerRow" dxfId="23"/>
      <tableStyleElement type="totalRow" dxfId="22"/>
      <tableStyleElement type="firstColumn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リスト" displayName="リスト" ref="B4:C7" headerRowDxfId="19" dataDxfId="18" totalsRowDxfId="17">
  <autoFilter ref="B4:C7" xr:uid="{00000000-0009-0000-0100-000001000000}">
    <filterColumn colId="0" hiddenButton="1"/>
    <filterColumn colId="1" hiddenButton="1"/>
  </autoFilter>
  <tableColumns count="2">
    <tableColumn id="1" xr3:uid="{00000000-0010-0000-0000-000001000000}" name="１回あたりの利益" totalsRowLabel="集計" dataDxfId="16" totalsRowDxfId="15"/>
    <tableColumn id="4" xr3:uid="{00000000-0010-0000-0000-000004000000}" name="FREEBTC [sat]" totalsRowFunction="sum" dataDxfId="14" totalsRowDxfId="13" dataCellStyle="通貨 [0.00]"/>
  </tableColumns>
  <tableStyleInfo name="集計リスト" showFirstColumn="1" showLastColumn="0" showRowStripes="1" showColumnStripes="0"/>
  <extLst>
    <ext xmlns:x14="http://schemas.microsoft.com/office/spreadsheetml/2009/9/main" uri="{504A1905-F514-4f6f-8877-14C23A59335A}">
      <x14:table altTextSummary="このリスト テーブルに合計する項目とコストを入力します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3B4C94-ACB2-2A48-8888-A60809D02B0A}" name="リスト_3" displayName="リスト_3" ref="I4:J10" headerRowDxfId="12" dataDxfId="11" totalsRowDxfId="10">
  <autoFilter ref="I4:J10" xr:uid="{6BF0DC71-CB91-D146-AB47-51D03AAD94D2}"/>
  <sortState xmlns:xlrd2="http://schemas.microsoft.com/office/spreadsheetml/2017/richdata2" ref="I5:J7">
    <sortCondition ref="J4:J7"/>
  </sortState>
  <tableColumns count="2">
    <tableColumn id="1" xr3:uid="{E98D8590-4381-5D40-8DD0-2F532E0C18EF}" name="一回ああたりのコスト" totalsRowLabel="集計" dataDxfId="9"/>
    <tableColumn id="4" xr3:uid="{476200C6-A162-E742-AF32-65FC86019426}" name="コスト[$]" totalsRowFunction="sum" dataDxfId="8" totalsRowDxfId="7" dataCellStyle="通貨 [0.00]"/>
  </tableColumns>
  <tableStyleInfo name="集計リスト" showFirstColumn="1" showLastColumn="0" showRowStripes="1" showColumnStripes="0"/>
  <extLst>
    <ext xmlns:x14="http://schemas.microsoft.com/office/spreadsheetml/2009/9/main" uri="{504A1905-F514-4f6f-8877-14C23A59335A}">
      <x14:table altTextSummary="このリスト テーブルに合計する項目とコストを入力します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E3DD50-352A-FC44-9E2E-3F6B99B87A84}" name="リスト_34" displayName="リスト_34" ref="AK4:AL7" headerRowDxfId="6" dataDxfId="5" totalsRowDxfId="4">
  <autoFilter ref="AK4:AL7" xr:uid="{78CC1740-C001-DF48-A0E7-BCEB3B4EAA52}"/>
  <tableColumns count="2">
    <tableColumn id="1" xr3:uid="{1B01B0A3-BD85-E64E-A09E-02CBD90DD18A}" name="項目" totalsRowLabel="集計" dataDxfId="3" totalsRowDxfId="2"/>
    <tableColumn id="4" xr3:uid="{82E316EA-3B50-674B-94C1-4166F0A792A8}" name="コスト" totalsRowFunction="sum" dataDxfId="1" totalsRowDxfId="0" dataCellStyle="通貨 [0.00]"/>
  </tableColumns>
  <tableStyleInfo name="集計リスト" showFirstColumn="1" showLastColumn="0" showRowStripes="1" showColumnStripes="0"/>
  <extLst>
    <ext xmlns:x14="http://schemas.microsoft.com/office/spreadsheetml/2009/9/main" uri="{504A1905-F514-4f6f-8877-14C23A59335A}">
      <x14:table altTextSummary="このリスト テーブルに合計する項目とコストを入力します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AL18"/>
  <sheetViews>
    <sheetView showGridLines="0" tabSelected="1" topLeftCell="O1" workbookViewId="0">
      <pane ySplit="4" topLeftCell="A7" activePane="bottomLeft" state="frozen"/>
      <selection pane="bottomLeft" activeCell="AF19" sqref="AF19"/>
    </sheetView>
  </sheetViews>
  <sheetFormatPr baseColWidth="10" defaultColWidth="8.85546875" defaultRowHeight="30" customHeight="1" x14ac:dyDescent="0.2"/>
  <cols>
    <col min="1" max="1" width="2.7109375" style="4" customWidth="1"/>
    <col min="2" max="2" width="25.7109375" style="13" customWidth="1"/>
    <col min="3" max="3" width="15.28515625" style="3" customWidth="1"/>
    <col min="4" max="4" width="2.5703125" style="4" customWidth="1"/>
    <col min="5" max="5" width="8.85546875" style="4" customWidth="1"/>
    <col min="6" max="6" width="3.140625" style="4" customWidth="1"/>
    <col min="7" max="7" width="9.85546875" style="4" bestFit="1" customWidth="1"/>
    <col min="8" max="8" width="2.7109375" style="4" customWidth="1"/>
    <col min="9" max="9" width="25.7109375" style="13" customWidth="1"/>
    <col min="10" max="10" width="15.28515625" style="3" customWidth="1"/>
    <col min="11" max="11" width="3.140625" style="4" customWidth="1"/>
    <col min="12" max="12" width="8.85546875" style="4"/>
    <col min="13" max="13" width="16.140625" style="4" customWidth="1"/>
    <col min="14" max="15" width="16.7109375" style="4" customWidth="1"/>
    <col min="16" max="16" width="16.140625" style="4" customWidth="1"/>
    <col min="18" max="18" width="11.85546875" bestFit="1" customWidth="1"/>
    <col min="19" max="19" width="10" bestFit="1" customWidth="1"/>
    <col min="20" max="20" width="2.140625" style="4" customWidth="1"/>
    <col min="21" max="21" width="9.5703125" style="4" bestFit="1" customWidth="1"/>
    <col min="22" max="22" width="5.28515625" customWidth="1"/>
    <col min="24" max="24" width="9.85546875" bestFit="1" customWidth="1"/>
    <col min="25" max="25" width="5.28515625" customWidth="1"/>
    <col min="27" max="27" width="9.85546875" bestFit="1" customWidth="1"/>
    <col min="28" max="28" width="12.28515625" style="4" bestFit="1" customWidth="1"/>
    <col min="30" max="30" width="10.42578125" style="4" customWidth="1"/>
    <col min="31" max="31" width="11.28515625" style="4" customWidth="1"/>
    <col min="32" max="32" width="13.85546875" style="4" customWidth="1"/>
    <col min="35" max="36" width="8.85546875" style="4"/>
    <col min="37" max="37" width="25.7109375" style="13" customWidth="1"/>
    <col min="38" max="38" width="15.28515625" style="3" customWidth="1"/>
    <col min="39" max="39" width="2.5703125" style="4" customWidth="1"/>
    <col min="40" max="16384" width="8.85546875" style="4"/>
  </cols>
  <sheetData>
    <row r="1" spans="1:38" ht="34.5" customHeight="1" x14ac:dyDescent="0.2">
      <c r="A1" s="1"/>
      <c r="B1" s="2" t="s">
        <v>0</v>
      </c>
      <c r="I1" s="2" t="s">
        <v>0</v>
      </c>
      <c r="AK1" s="2" t="s">
        <v>0</v>
      </c>
    </row>
    <row r="2" spans="1:38" s="5" customFormat="1" ht="26.25" customHeight="1" x14ac:dyDescent="0.25">
      <c r="B2" s="6" t="s">
        <v>3</v>
      </c>
      <c r="C2" s="3"/>
      <c r="I2" s="6" t="s">
        <v>3</v>
      </c>
      <c r="J2" s="3"/>
      <c r="M2" s="5" t="s">
        <v>8</v>
      </c>
      <c r="N2" s="5" t="s">
        <v>8</v>
      </c>
      <c r="O2" s="5" t="s">
        <v>8</v>
      </c>
      <c r="P2" s="5" t="s">
        <v>8</v>
      </c>
      <c r="R2" s="41" t="s">
        <v>15</v>
      </c>
      <c r="S2" s="39" t="s">
        <v>9</v>
      </c>
      <c r="W2" s="41" t="s">
        <v>15</v>
      </c>
      <c r="X2" s="38" t="s">
        <v>13</v>
      </c>
      <c r="Z2" s="41" t="s">
        <v>16</v>
      </c>
      <c r="AA2" s="38" t="s">
        <v>13</v>
      </c>
      <c r="AD2" s="41" t="s">
        <v>22</v>
      </c>
      <c r="AE2" s="38" t="s">
        <v>24</v>
      </c>
      <c r="AF2" s="38" t="s">
        <v>13</v>
      </c>
      <c r="AK2" s="6" t="s">
        <v>3</v>
      </c>
      <c r="AL2" s="3"/>
    </row>
    <row r="3" spans="1:38" s="5" customFormat="1" ht="39" customHeight="1" x14ac:dyDescent="0.35">
      <c r="B3" s="14">
        <f>SUM(リスト[FREEBTC '[sat']])</f>
        <v>55</v>
      </c>
      <c r="C3" s="15"/>
      <c r="I3" s="23">
        <f>SUM(リスト_3[コスト'[$']])</f>
        <v>2.4000000000000002E-3</v>
      </c>
      <c r="J3" s="24"/>
      <c r="M3" s="32">
        <v>3300</v>
      </c>
      <c r="N3" s="32">
        <v>7400</v>
      </c>
      <c r="O3" s="32">
        <v>9700</v>
      </c>
      <c r="P3" s="32">
        <v>11000</v>
      </c>
      <c r="AA3" s="40" t="s">
        <v>19</v>
      </c>
      <c r="AB3" s="40" t="s">
        <v>20</v>
      </c>
      <c r="AD3" s="40" t="s">
        <v>26</v>
      </c>
      <c r="AE3" s="40"/>
      <c r="AF3" s="40" t="s">
        <v>23</v>
      </c>
      <c r="AK3" s="7">
        <f>SUM(リスト_34[コスト])</f>
        <v>139</v>
      </c>
      <c r="AL3" s="8"/>
    </row>
    <row r="4" spans="1:38" ht="30" customHeight="1" x14ac:dyDescent="0.2">
      <c r="B4" s="16" t="s">
        <v>17</v>
      </c>
      <c r="C4" s="17" t="s">
        <v>4</v>
      </c>
      <c r="E4" s="20" t="s">
        <v>5</v>
      </c>
      <c r="I4" s="25" t="s">
        <v>18</v>
      </c>
      <c r="J4" s="26" t="s">
        <v>6</v>
      </c>
      <c r="M4" s="29" t="s">
        <v>7</v>
      </c>
      <c r="N4" s="29" t="s">
        <v>7</v>
      </c>
      <c r="O4" s="29" t="s">
        <v>7</v>
      </c>
      <c r="P4" s="29" t="s">
        <v>7</v>
      </c>
      <c r="R4" s="5" t="s">
        <v>8</v>
      </c>
      <c r="S4" s="29" t="s">
        <v>7</v>
      </c>
      <c r="U4" s="40" t="s">
        <v>14</v>
      </c>
      <c r="W4" s="29" t="s">
        <v>7</v>
      </c>
      <c r="X4" s="40" t="s">
        <v>14</v>
      </c>
      <c r="Z4" s="29" t="s">
        <v>7</v>
      </c>
      <c r="AA4" s="40" t="s">
        <v>14</v>
      </c>
      <c r="AD4" s="29" t="s">
        <v>7</v>
      </c>
      <c r="AE4" s="40" t="s">
        <v>25</v>
      </c>
      <c r="AK4" s="9" t="s">
        <v>1</v>
      </c>
      <c r="AL4" s="10" t="s">
        <v>2</v>
      </c>
    </row>
    <row r="5" spans="1:38" ht="30" customHeight="1" x14ac:dyDescent="0.2">
      <c r="B5" s="18" t="s">
        <v>15</v>
      </c>
      <c r="C5" s="19">
        <v>22</v>
      </c>
      <c r="E5" s="21"/>
      <c r="G5" s="30">
        <v>22</v>
      </c>
      <c r="H5" s="30"/>
      <c r="I5" s="27" t="s">
        <v>10</v>
      </c>
      <c r="J5" s="33">
        <v>1E-3</v>
      </c>
      <c r="L5" s="30">
        <v>1E-3</v>
      </c>
      <c r="M5" s="30">
        <f>リスト_3[[#This Row],[コスト'[$']]]*100000000/$M$3</f>
        <v>30.303030303030305</v>
      </c>
      <c r="N5" s="30">
        <f>リスト_3[[#This Row],[コスト'[$']]]*100000000/N3</f>
        <v>13.513513513513514</v>
      </c>
      <c r="O5" s="30">
        <f>リスト_3[[#This Row],[コスト'[$']]]*100000000/O3</f>
        <v>10.309278350515465</v>
      </c>
      <c r="P5" s="30">
        <f>リスト_3[[#This Row],[コスト'[$']]]*100000000/P3</f>
        <v>9.0909090909090917</v>
      </c>
      <c r="R5" s="35">
        <v>3500</v>
      </c>
      <c r="S5" s="34">
        <f>$L$5*100000000/R5</f>
        <v>28.571428571428573</v>
      </c>
      <c r="U5" s="30">
        <f>$G$5-S5</f>
        <v>-6.571428571428573</v>
      </c>
      <c r="W5" s="34">
        <f t="shared" ref="W5:W18" si="0">$L$7*100000000/R5</f>
        <v>14.285714285714286</v>
      </c>
      <c r="X5" s="30">
        <f>$G$5-W5</f>
        <v>7.7142857142857135</v>
      </c>
      <c r="Z5" s="34">
        <f>$L$7*100000000/R5</f>
        <v>14.285714285714286</v>
      </c>
      <c r="AA5" s="30">
        <f>$G$6-Z5</f>
        <v>18.714285714285715</v>
      </c>
      <c r="AD5" s="4">
        <f t="shared" ref="AD5:AD18" si="1">13.5135135135135/2</f>
        <v>6.7567567567567499</v>
      </c>
      <c r="AE5" s="30">
        <f>$G$6-AD5</f>
        <v>26.243243243243249</v>
      </c>
      <c r="AF5" s="4">
        <f t="shared" ref="AF5:AF18" si="2">AE5*23</f>
        <v>603.5945945945947</v>
      </c>
      <c r="AK5" s="11" t="s">
        <v>1</v>
      </c>
      <c r="AL5" s="12">
        <v>22</v>
      </c>
    </row>
    <row r="6" spans="1:38" ht="30" customHeight="1" x14ac:dyDescent="0.2">
      <c r="B6" s="18" t="s">
        <v>16</v>
      </c>
      <c r="C6" s="19">
        <v>33</v>
      </c>
      <c r="E6" s="21"/>
      <c r="G6" s="30">
        <v>33</v>
      </c>
      <c r="H6" s="30"/>
      <c r="I6" s="27" t="s">
        <v>11</v>
      </c>
      <c r="J6" s="28">
        <v>4.0000000000000002E-4</v>
      </c>
      <c r="L6" s="30"/>
      <c r="M6" s="30">
        <f>リスト_3[[#This Row],[コスト'[$']]]*100000000/$M$3</f>
        <v>12.121212121212121</v>
      </c>
      <c r="N6" s="31"/>
      <c r="O6" s="31"/>
      <c r="R6" s="36">
        <v>4000</v>
      </c>
      <c r="S6" s="34">
        <f>$L$5*100000000/R6</f>
        <v>25</v>
      </c>
      <c r="U6" s="30">
        <f t="shared" ref="U6:U17" si="3">$G$5-S6</f>
        <v>-3</v>
      </c>
      <c r="W6" s="34">
        <f t="shared" si="0"/>
        <v>12.5</v>
      </c>
      <c r="X6" s="30">
        <f t="shared" ref="X6:X18" si="4">$G$5-W6</f>
        <v>9.5</v>
      </c>
      <c r="Z6" s="34">
        <f t="shared" ref="Z6:Z18" si="5">$L$7*100000000/R6</f>
        <v>12.5</v>
      </c>
      <c r="AA6" s="30">
        <f t="shared" ref="AA6:AA18" si="6">$G$6-Z6</f>
        <v>20.5</v>
      </c>
      <c r="AD6" s="4">
        <f t="shared" si="1"/>
        <v>6.7567567567567499</v>
      </c>
      <c r="AE6" s="30">
        <f t="shared" ref="AE6:AE18" si="7">$G$6-AD6</f>
        <v>26.243243243243249</v>
      </c>
      <c r="AF6" s="4">
        <f t="shared" si="2"/>
        <v>603.5945945945947</v>
      </c>
      <c r="AK6" s="11" t="s">
        <v>1</v>
      </c>
      <c r="AL6" s="12">
        <v>102</v>
      </c>
    </row>
    <row r="7" spans="1:38" ht="30" customHeight="1" x14ac:dyDescent="0.2">
      <c r="B7" s="18" t="s">
        <v>1</v>
      </c>
      <c r="C7" s="19"/>
      <c r="E7" s="22"/>
      <c r="G7" s="30"/>
      <c r="H7" s="30"/>
      <c r="I7" s="27" t="s">
        <v>13</v>
      </c>
      <c r="J7" s="28">
        <v>5.0000000000000001E-4</v>
      </c>
      <c r="L7" s="30">
        <v>5.0000000000000001E-4</v>
      </c>
      <c r="M7" s="30">
        <f>リスト_3[[#This Row],[コスト'[$']]]*100000000/$M$3</f>
        <v>15.151515151515152</v>
      </c>
      <c r="N7" s="31"/>
      <c r="O7" s="31"/>
      <c r="R7" s="36">
        <v>4500</v>
      </c>
      <c r="S7" s="34">
        <f t="shared" ref="S7:S18" si="8">$L$5*100000000/R7</f>
        <v>22.222222222222221</v>
      </c>
      <c r="U7" s="30">
        <f t="shared" si="3"/>
        <v>-0.22222222222222143</v>
      </c>
      <c r="W7" s="34">
        <f t="shared" si="0"/>
        <v>11.111111111111111</v>
      </c>
      <c r="X7" s="30">
        <f t="shared" si="4"/>
        <v>10.888888888888889</v>
      </c>
      <c r="Z7" s="34">
        <f t="shared" si="5"/>
        <v>11.111111111111111</v>
      </c>
      <c r="AA7" s="30">
        <f t="shared" si="6"/>
        <v>21.888888888888889</v>
      </c>
      <c r="AB7" s="4">
        <f>AA7*23</f>
        <v>503.44444444444446</v>
      </c>
      <c r="AD7" s="4">
        <f t="shared" si="1"/>
        <v>6.7567567567567499</v>
      </c>
      <c r="AE7" s="30">
        <f t="shared" si="7"/>
        <v>26.243243243243249</v>
      </c>
      <c r="AF7" s="4">
        <f t="shared" si="2"/>
        <v>603.5945945945947</v>
      </c>
      <c r="AK7" s="11" t="s">
        <v>1</v>
      </c>
      <c r="AL7" s="12">
        <v>15</v>
      </c>
    </row>
    <row r="8" spans="1:38" ht="30" customHeight="1" x14ac:dyDescent="0.2">
      <c r="E8" s="22"/>
      <c r="G8" s="30"/>
      <c r="H8" s="30"/>
      <c r="I8" s="27" t="s">
        <v>12</v>
      </c>
      <c r="J8" s="37"/>
      <c r="L8" s="30"/>
      <c r="M8" s="31"/>
      <c r="N8" s="31"/>
      <c r="O8" s="31"/>
      <c r="R8" s="36">
        <v>5000</v>
      </c>
      <c r="S8" s="34">
        <f t="shared" si="8"/>
        <v>20</v>
      </c>
      <c r="U8" s="30">
        <f t="shared" si="3"/>
        <v>2</v>
      </c>
      <c r="W8" s="34">
        <f t="shared" si="0"/>
        <v>10</v>
      </c>
      <c r="X8" s="30">
        <f t="shared" si="4"/>
        <v>12</v>
      </c>
      <c r="Z8" s="34">
        <f t="shared" si="5"/>
        <v>10</v>
      </c>
      <c r="AA8" s="30">
        <f t="shared" si="6"/>
        <v>23</v>
      </c>
      <c r="AB8" s="4">
        <f t="shared" ref="AB8:AB18" si="9">AA8*23</f>
        <v>529</v>
      </c>
      <c r="AD8" s="4">
        <f t="shared" si="1"/>
        <v>6.7567567567567499</v>
      </c>
      <c r="AE8" s="30">
        <f t="shared" si="7"/>
        <v>26.243243243243249</v>
      </c>
      <c r="AF8" s="4">
        <f t="shared" si="2"/>
        <v>603.5945945945947</v>
      </c>
    </row>
    <row r="9" spans="1:38" ht="30" customHeight="1" x14ac:dyDescent="0.2">
      <c r="I9" s="27" t="s">
        <v>21</v>
      </c>
      <c r="J9" s="28">
        <v>5.0000000000000001E-4</v>
      </c>
      <c r="L9" s="4">
        <v>5.0000000000000001E-4</v>
      </c>
      <c r="N9" s="4">
        <f>13.5135135135135/2</f>
        <v>6.7567567567567499</v>
      </c>
      <c r="O9" s="4">
        <f>10.3092783505155/2</f>
        <v>5.1546391752577501</v>
      </c>
      <c r="R9" s="35">
        <v>5500</v>
      </c>
      <c r="S9" s="34">
        <f t="shared" si="8"/>
        <v>18.181818181818183</v>
      </c>
      <c r="U9" s="30">
        <f t="shared" si="3"/>
        <v>3.8181818181818166</v>
      </c>
      <c r="W9" s="34">
        <f t="shared" si="0"/>
        <v>9.0909090909090917</v>
      </c>
      <c r="X9" s="30">
        <f t="shared" si="4"/>
        <v>12.909090909090908</v>
      </c>
      <c r="Z9" s="34">
        <f t="shared" si="5"/>
        <v>9.0909090909090917</v>
      </c>
      <c r="AA9" s="30">
        <f t="shared" si="6"/>
        <v>23.909090909090907</v>
      </c>
      <c r="AB9" s="4">
        <f t="shared" si="9"/>
        <v>549.90909090909088</v>
      </c>
      <c r="AD9" s="4">
        <f t="shared" si="1"/>
        <v>6.7567567567567499</v>
      </c>
      <c r="AE9" s="30">
        <f t="shared" si="7"/>
        <v>26.243243243243249</v>
      </c>
      <c r="AF9" s="4">
        <f t="shared" si="2"/>
        <v>603.5945945945947</v>
      </c>
    </row>
    <row r="10" spans="1:38" ht="30" customHeight="1" x14ac:dyDescent="0.2">
      <c r="I10" s="42"/>
      <c r="J10" s="37"/>
      <c r="R10" s="36">
        <v>6000</v>
      </c>
      <c r="S10" s="34">
        <f t="shared" si="8"/>
        <v>16.666666666666668</v>
      </c>
      <c r="U10" s="30">
        <f t="shared" si="3"/>
        <v>5.3333333333333321</v>
      </c>
      <c r="W10" s="34">
        <f t="shared" si="0"/>
        <v>8.3333333333333339</v>
      </c>
      <c r="X10" s="30">
        <f t="shared" si="4"/>
        <v>13.666666666666666</v>
      </c>
      <c r="Z10" s="34">
        <f t="shared" si="5"/>
        <v>8.3333333333333339</v>
      </c>
      <c r="AA10" s="30">
        <f t="shared" si="6"/>
        <v>24.666666666666664</v>
      </c>
      <c r="AB10" s="4">
        <f t="shared" si="9"/>
        <v>567.33333333333326</v>
      </c>
      <c r="AD10" s="4">
        <f t="shared" si="1"/>
        <v>6.7567567567567499</v>
      </c>
      <c r="AE10" s="30">
        <f t="shared" si="7"/>
        <v>26.243243243243249</v>
      </c>
      <c r="AF10" s="4">
        <f t="shared" si="2"/>
        <v>603.5945945945947</v>
      </c>
    </row>
    <row r="11" spans="1:38" ht="30" customHeight="1" x14ac:dyDescent="0.2">
      <c r="R11" s="36">
        <v>6500</v>
      </c>
      <c r="S11" s="34">
        <f t="shared" si="8"/>
        <v>15.384615384615385</v>
      </c>
      <c r="U11" s="30">
        <f t="shared" si="3"/>
        <v>6.615384615384615</v>
      </c>
      <c r="W11" s="34">
        <f t="shared" si="0"/>
        <v>7.6923076923076925</v>
      </c>
      <c r="X11" s="30">
        <f t="shared" si="4"/>
        <v>14.307692307692307</v>
      </c>
      <c r="Z11" s="34">
        <f t="shared" si="5"/>
        <v>7.6923076923076925</v>
      </c>
      <c r="AA11" s="30">
        <f t="shared" si="6"/>
        <v>25.307692307692307</v>
      </c>
      <c r="AB11" s="4">
        <f t="shared" si="9"/>
        <v>582.07692307692309</v>
      </c>
      <c r="AD11" s="4">
        <f t="shared" si="1"/>
        <v>6.7567567567567499</v>
      </c>
      <c r="AE11" s="30">
        <f t="shared" si="7"/>
        <v>26.243243243243249</v>
      </c>
      <c r="AF11" s="4">
        <f t="shared" si="2"/>
        <v>603.5945945945947</v>
      </c>
    </row>
    <row r="12" spans="1:38" ht="30" customHeight="1" x14ac:dyDescent="0.2">
      <c r="R12" s="36">
        <v>7000</v>
      </c>
      <c r="S12" s="34">
        <f t="shared" si="8"/>
        <v>14.285714285714286</v>
      </c>
      <c r="U12" s="30">
        <f t="shared" si="3"/>
        <v>7.7142857142857135</v>
      </c>
      <c r="W12" s="34">
        <f t="shared" si="0"/>
        <v>7.1428571428571432</v>
      </c>
      <c r="X12" s="30">
        <f t="shared" si="4"/>
        <v>14.857142857142858</v>
      </c>
      <c r="Z12" s="34">
        <f t="shared" si="5"/>
        <v>7.1428571428571432</v>
      </c>
      <c r="AA12" s="30">
        <f t="shared" si="6"/>
        <v>25.857142857142858</v>
      </c>
      <c r="AB12" s="4">
        <f t="shared" si="9"/>
        <v>594.71428571428578</v>
      </c>
      <c r="AD12" s="4">
        <f t="shared" si="1"/>
        <v>6.7567567567567499</v>
      </c>
      <c r="AE12" s="30">
        <f t="shared" si="7"/>
        <v>26.243243243243249</v>
      </c>
      <c r="AF12" s="4">
        <f t="shared" si="2"/>
        <v>603.5945945945947</v>
      </c>
    </row>
    <row r="13" spans="1:38" ht="30" customHeight="1" x14ac:dyDescent="0.2">
      <c r="R13" s="35">
        <v>7500</v>
      </c>
      <c r="S13" s="34">
        <f t="shared" si="8"/>
        <v>13.333333333333334</v>
      </c>
      <c r="U13" s="30">
        <f t="shared" si="3"/>
        <v>8.6666666666666661</v>
      </c>
      <c r="W13" s="34">
        <f t="shared" si="0"/>
        <v>6.666666666666667</v>
      </c>
      <c r="X13" s="30">
        <f t="shared" si="4"/>
        <v>15.333333333333332</v>
      </c>
      <c r="Z13" s="34">
        <f t="shared" si="5"/>
        <v>6.666666666666667</v>
      </c>
      <c r="AA13" s="30">
        <f t="shared" si="6"/>
        <v>26.333333333333332</v>
      </c>
      <c r="AB13" s="4">
        <f t="shared" si="9"/>
        <v>605.66666666666663</v>
      </c>
      <c r="AD13" s="4">
        <f t="shared" si="1"/>
        <v>6.7567567567567499</v>
      </c>
      <c r="AE13" s="30">
        <f t="shared" si="7"/>
        <v>26.243243243243249</v>
      </c>
      <c r="AF13" s="4">
        <f t="shared" si="2"/>
        <v>603.5945945945947</v>
      </c>
    </row>
    <row r="14" spans="1:38" ht="30" customHeight="1" x14ac:dyDescent="0.2">
      <c r="R14" s="36">
        <v>8000</v>
      </c>
      <c r="S14" s="34">
        <f t="shared" si="8"/>
        <v>12.5</v>
      </c>
      <c r="U14" s="30">
        <f t="shared" si="3"/>
        <v>9.5</v>
      </c>
      <c r="W14" s="34">
        <f t="shared" si="0"/>
        <v>6.25</v>
      </c>
      <c r="X14" s="30">
        <f t="shared" si="4"/>
        <v>15.75</v>
      </c>
      <c r="Z14" s="34">
        <f t="shared" si="5"/>
        <v>6.25</v>
      </c>
      <c r="AA14" s="30">
        <f t="shared" si="6"/>
        <v>26.75</v>
      </c>
      <c r="AB14" s="4">
        <f t="shared" si="9"/>
        <v>615.25</v>
      </c>
      <c r="AD14" s="4">
        <f t="shared" si="1"/>
        <v>6.7567567567567499</v>
      </c>
      <c r="AE14" s="30">
        <f t="shared" si="7"/>
        <v>26.243243243243249</v>
      </c>
      <c r="AF14" s="4">
        <f t="shared" si="2"/>
        <v>603.5945945945947</v>
      </c>
    </row>
    <row r="15" spans="1:38" ht="30" customHeight="1" x14ac:dyDescent="0.2">
      <c r="R15" s="36">
        <v>8500</v>
      </c>
      <c r="S15" s="34">
        <f t="shared" si="8"/>
        <v>11.764705882352942</v>
      </c>
      <c r="U15" s="30">
        <f t="shared" si="3"/>
        <v>10.235294117647058</v>
      </c>
      <c r="W15" s="34">
        <f t="shared" si="0"/>
        <v>5.882352941176471</v>
      </c>
      <c r="X15" s="30">
        <f t="shared" si="4"/>
        <v>16.117647058823529</v>
      </c>
      <c r="Z15" s="34">
        <f t="shared" si="5"/>
        <v>5.882352941176471</v>
      </c>
      <c r="AA15" s="30">
        <f t="shared" si="6"/>
        <v>27.117647058823529</v>
      </c>
      <c r="AB15" s="4">
        <f t="shared" si="9"/>
        <v>623.70588235294122</v>
      </c>
      <c r="AD15" s="4">
        <f t="shared" si="1"/>
        <v>6.7567567567567499</v>
      </c>
      <c r="AE15" s="30">
        <f t="shared" si="7"/>
        <v>26.243243243243249</v>
      </c>
      <c r="AF15" s="4">
        <f t="shared" si="2"/>
        <v>603.5945945945947</v>
      </c>
    </row>
    <row r="16" spans="1:38" ht="30" customHeight="1" x14ac:dyDescent="0.2">
      <c r="R16" s="36">
        <v>9000</v>
      </c>
      <c r="S16" s="34">
        <f t="shared" si="8"/>
        <v>11.111111111111111</v>
      </c>
      <c r="U16" s="30">
        <f t="shared" si="3"/>
        <v>10.888888888888889</v>
      </c>
      <c r="W16" s="34">
        <f t="shared" si="0"/>
        <v>5.5555555555555554</v>
      </c>
      <c r="X16" s="30">
        <f t="shared" si="4"/>
        <v>16.444444444444443</v>
      </c>
      <c r="Z16" s="34">
        <f t="shared" si="5"/>
        <v>5.5555555555555554</v>
      </c>
      <c r="AA16" s="30">
        <f t="shared" si="6"/>
        <v>27.444444444444443</v>
      </c>
      <c r="AB16" s="4">
        <f t="shared" si="9"/>
        <v>631.22222222222217</v>
      </c>
      <c r="AD16" s="4">
        <f t="shared" si="1"/>
        <v>6.7567567567567499</v>
      </c>
      <c r="AE16" s="30">
        <f t="shared" si="7"/>
        <v>26.243243243243249</v>
      </c>
      <c r="AF16" s="4">
        <f t="shared" si="2"/>
        <v>603.5945945945947</v>
      </c>
    </row>
    <row r="17" spans="18:32" ht="30" customHeight="1" x14ac:dyDescent="0.2">
      <c r="R17" s="35">
        <v>9500</v>
      </c>
      <c r="S17" s="34">
        <f t="shared" si="8"/>
        <v>10.526315789473685</v>
      </c>
      <c r="U17" s="30">
        <f t="shared" si="3"/>
        <v>11.473684210526315</v>
      </c>
      <c r="W17" s="34">
        <f t="shared" si="0"/>
        <v>5.2631578947368425</v>
      </c>
      <c r="X17" s="30">
        <f t="shared" si="4"/>
        <v>16.736842105263158</v>
      </c>
      <c r="Z17" s="34">
        <f t="shared" si="5"/>
        <v>5.2631578947368425</v>
      </c>
      <c r="AA17" s="30">
        <f t="shared" si="6"/>
        <v>27.736842105263158</v>
      </c>
      <c r="AB17" s="4">
        <f t="shared" si="9"/>
        <v>637.9473684210526</v>
      </c>
      <c r="AD17" s="4">
        <f t="shared" si="1"/>
        <v>6.7567567567567499</v>
      </c>
      <c r="AE17" s="30">
        <f t="shared" si="7"/>
        <v>26.243243243243249</v>
      </c>
      <c r="AF17" s="4">
        <f t="shared" si="2"/>
        <v>603.5945945945947</v>
      </c>
    </row>
    <row r="18" spans="18:32" ht="30" customHeight="1" x14ac:dyDescent="0.2">
      <c r="R18" s="36">
        <v>10000</v>
      </c>
      <c r="S18" s="34">
        <f t="shared" si="8"/>
        <v>10</v>
      </c>
      <c r="U18" s="30">
        <f>$G$5-S18</f>
        <v>12</v>
      </c>
      <c r="W18" s="34">
        <f t="shared" si="0"/>
        <v>5</v>
      </c>
      <c r="X18" s="30">
        <f t="shared" si="4"/>
        <v>17</v>
      </c>
      <c r="Z18" s="34">
        <f t="shared" si="5"/>
        <v>5</v>
      </c>
      <c r="AA18" s="30">
        <f t="shared" si="6"/>
        <v>28</v>
      </c>
      <c r="AB18" s="4">
        <f t="shared" si="9"/>
        <v>644</v>
      </c>
      <c r="AD18" s="4">
        <f t="shared" si="1"/>
        <v>6.7567567567567499</v>
      </c>
      <c r="AE18" s="30">
        <f t="shared" si="7"/>
        <v>26.243243243243249</v>
      </c>
      <c r="AF18" s="4">
        <f t="shared" si="2"/>
        <v>603.5945945945947</v>
      </c>
    </row>
  </sheetData>
  <dataConsolidate/>
  <phoneticPr fontId="20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ignoredErrors>
    <ignoredError sqref="O5" formula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リスト</vt:lpstr>
      <vt:lpstr>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2017-02-03T07:33:08Z</dcterms:created>
  <dcterms:modified xsi:type="dcterms:W3CDTF">2019-11-07T02:05:17Z</dcterms:modified>
</cp:coreProperties>
</file>